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drawings/drawing2.xml" ContentType="application/vnd.openxmlformats-officedocument.drawing+xml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drawings/drawing3.xml" ContentType="application/vnd.openxmlformats-officedocument.drawing+xml"/>
  <Override PartName="/xl/embeddings/oleObject37.bin" ContentType="application/vnd.openxmlformats-officedocument.oleObject"/>
  <Override PartName="/xl/drawings/drawing4.xml" ContentType="application/vnd.openxmlformats-officedocument.drawing+xml"/>
  <Override PartName="/xl/embeddings/oleObject38.bin" ContentType="application/vnd.openxmlformats-officedocument.oleObject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embeddings/oleObject39.bin" ContentType="application/vnd.openxmlformats-officedocument.oleObject"/>
  <Override PartName="/xl/drawings/drawing12.xml" ContentType="application/vnd.openxmlformats-officedocument.drawing+xml"/>
  <Override PartName="/xl/embeddings/oleObject40.bin" ContentType="application/vnd.openxmlformats-officedocument.oleObject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embeddings/oleObject41.bin" ContentType="application/vnd.openxmlformats-officedocument.oleObject"/>
  <Override PartName="/xl/drawings/drawing16.xml" ContentType="application/vnd.openxmlformats-officedocument.drawing+xml"/>
  <Override PartName="/xl/embeddings/oleObject42.bin" ContentType="application/vnd.openxmlformats-officedocument.oleObject"/>
  <Override PartName="/xl/drawings/drawing17.xml" ContentType="application/vnd.openxmlformats-officedocument.drawing+xml"/>
  <Override PartName="/xl/embeddings/oleObject43.bin" ContentType="application/vnd.openxmlformats-officedocument.oleObject"/>
  <Override PartName="/xl/drawings/drawing18.xml" ContentType="application/vnd.openxmlformats-officedocument.drawing+xml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embeddings/oleObject48.bin" ContentType="application/vnd.openxmlformats-officedocument.oleObject"/>
  <Override PartName="/xl/drawings/drawing26.xml" ContentType="application/vnd.openxmlformats-officedocument.drawing+xml"/>
  <Override PartName="/xl/drawings/drawing27.xml" ContentType="application/vnd.openxmlformats-officedocument.drawing+xml"/>
  <Override PartName="/xl/embeddings/oleObject49.bin" ContentType="application/vnd.openxmlformats-officedocument.oleObject"/>
  <Override PartName="/xl/drawings/drawing28.xml" ContentType="application/vnd.openxmlformats-officedocument.drawing+xml"/>
  <Override PartName="/xl/embeddings/oleObject50.bin" ContentType="application/vnd.openxmlformats-officedocument.oleObject"/>
  <Override PartName="/xl/drawings/drawing29.xml" ContentType="application/vnd.openxmlformats-officedocument.drawing+xml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drawings/drawing30.xml" ContentType="application/vnd.openxmlformats-officedocument.drawing+xml"/>
  <Override PartName="/xl/embeddings/oleObject61.bin" ContentType="application/vnd.openxmlformats-officedocument.oleObject"/>
  <Override PartName="/xl/drawings/drawing31.xml" ContentType="application/vnd.openxmlformats-officedocument.drawing+xml"/>
  <Override PartName="/xl/comments1.xml" ContentType="application/vnd.openxmlformats-officedocument.spreadsheetml.comments+xml"/>
  <Override PartName="/xl/drawings/drawing32.xml" ContentType="application/vnd.openxmlformats-officedocument.drawing+xml"/>
  <Override PartName="/xl/comments2.xml" ContentType="application/vnd.openxmlformats-officedocument.spreadsheetml.comments+xml"/>
  <Override PartName="/xl/drawings/drawing33.xml" ContentType="application/vnd.openxmlformats-officedocument.drawing+xml"/>
  <Override PartName="/xl/embeddings/oleObject62.bin" ContentType="application/vnd.openxmlformats-officedocument.oleObject"/>
  <Override PartName="/xl/drawings/drawing34.xml" ContentType="application/vnd.openxmlformats-officedocument.drawing+xml"/>
  <Override PartName="/xl/embeddings/oleObject63.bin" ContentType="application/vnd.openxmlformats-officedocument.oleObject"/>
  <Override PartName="/xl/drawings/drawing35.xml" ContentType="application/vnd.openxmlformats-officedocument.drawing+xml"/>
  <Override PartName="/xl/embeddings/oleObject64.bin" ContentType="application/vnd.openxmlformats-officedocument.oleObject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embeddings/oleObject65.bin" ContentType="application/vnd.openxmlformats-officedocument.oleObject"/>
  <Override PartName="/xl/drawings/drawing39.xml" ContentType="application/vnd.openxmlformats-officedocument.drawing+xml"/>
  <Override PartName="/xl/embeddings/oleObject66.bin" ContentType="application/vnd.openxmlformats-officedocument.oleObject"/>
  <Override PartName="/xl/drawings/drawing40.xml" ContentType="application/vnd.openxmlformats-officedocument.drawing+xml"/>
  <Override PartName="/xl/embeddings/oleObject67.bin" ContentType="application/vnd.openxmlformats-officedocument.oleObject"/>
  <Override PartName="/xl/drawings/drawing41.xml" ContentType="application/vnd.openxmlformats-officedocument.drawing+xml"/>
  <Override PartName="/xl/drawings/drawing42.xml" ContentType="application/vnd.openxmlformats-officedocument.drawing+xml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OG SCHOOL 5\Desktop\Application Converter Exel\lmd\G50 avril 2020111111111111111\"/>
    </mc:Choice>
  </mc:AlternateContent>
  <xr:revisionPtr revIDLastSave="0" documentId="13_ncr:1_{6F0B8C4A-AA2D-4AAC-8C5C-416B3D8CCCCA}" xr6:coauthVersionLast="45" xr6:coauthVersionMax="45" xr10:uidLastSave="{00000000-0000-0000-0000-000000000000}"/>
  <bookViews>
    <workbookView xWindow="2760" yWindow="2292" windowWidth="19164" windowHeight="10620" tabRatio="595" activeTab="4" xr2:uid="{00000000-000D-0000-FFFF-FFFF00000000}"/>
  </bookViews>
  <sheets>
    <sheet name="B1104" sheetId="13" r:id="rId1"/>
    <sheet name="V TP" sheetId="27" r:id="rId2"/>
    <sheet name="V TFTA" sheetId="26" r:id="rId3"/>
    <sheet name="Recettes-B" sheetId="4" r:id="rId4"/>
    <sheet name="Recettes-B (2)" sheetId="105" r:id="rId5"/>
    <sheet name="Recettes budgt" sheetId="32" r:id="rId6"/>
    <sheet name="SOLDE CCP" sheetId="43" r:id="rId7"/>
    <sheet name="ANNUAIRES" sheetId="46" r:id="rId8"/>
    <sheet name="ERSSELLI " sheetId="50" r:id="rId9"/>
    <sheet name="MOBILIS" sheetId="24" r:id="rId10"/>
    <sheet name="vente réalisées distribution ma" sheetId="88" r:id="rId11"/>
    <sheet name="Certif H@Walatic Payés" sheetId="100" r:id="rId12"/>
    <sheet name="Certif H@Walatic emis" sheetId="101" r:id="rId13"/>
    <sheet name="Remise 4159,24(2)" sheetId="87" r:id="rId14"/>
    <sheet name="MASTER" sheetId="31" r:id="rId15"/>
    <sheet name="Virement-Interne " sheetId="36" r:id="rId16"/>
    <sheet name="V-Rbt-CNEP-CCP" sheetId="6" r:id="rId17"/>
    <sheet name="1208-3" sheetId="44" r:id="rId18"/>
    <sheet name="1208-4" sheetId="45" r:id="rId19"/>
    <sheet name="1281-A" sheetId="42" r:id="rId20"/>
    <sheet name="1281-B" sheetId="41" r:id="rId21"/>
    <sheet name="excedents" sheetId="34" r:id="rId22"/>
    <sheet name=" D 420,6 (2)" sheetId="93" r:id="rId23"/>
    <sheet name="rmides accordies au pvd" sheetId="2" r:id="rId24"/>
    <sheet name=" D 420,6" sheetId="85" r:id="rId25"/>
    <sheet name="TAXES CPX" sheetId="23" r:id="rId26"/>
    <sheet name="1493 BIS" sheetId="40" r:id="rId27"/>
    <sheet name="pensions" sheetId="35" r:id="rId28"/>
    <sheet name="SITUATION DES V MASTER" sheetId="38" r:id="rId29"/>
    <sheet name="AFS   " sheetId="39" r:id="rId30"/>
    <sheet name="SOLDE CNEP" sheetId="48" r:id="rId31"/>
    <sheet name="rem" sheetId="74" r:id="rId32"/>
    <sheet name="Remise TFA" sheetId="49" r:id="rId33"/>
    <sheet name="TAP par commune" sheetId="53" r:id="rId34"/>
    <sheet name="Taxes sur CCP" sheetId="55" r:id="rId35"/>
    <sheet name="IDS" sheetId="59" r:id="rId36"/>
    <sheet name="recettes rectifiée" sheetId="60" r:id="rId37"/>
    <sheet name="Depenses rectifiée " sheetId="63" r:id="rId38"/>
    <sheet name="virement-DTP (2)" sheetId="66" r:id="rId39"/>
    <sheet name="IDS (2)" sheetId="69" r:id="rId40"/>
    <sheet name="virement-DTP (3)" sheetId="70" r:id="rId41"/>
    <sheet name="westen union" sheetId="72" r:id="rId42"/>
    <sheet name="4154-1 (2)" sheetId="75" r:id="rId43"/>
    <sheet name="TAB BORD" sheetId="84" r:id="rId44"/>
    <sheet name="4140" sheetId="73" r:id="rId45"/>
    <sheet name="428,2" sheetId="78" r:id="rId46"/>
    <sheet name="428,9 (2)" sheetId="80" r:id="rId47"/>
    <sheet name="428,9)" sheetId="81" r:id="rId48"/>
    <sheet name="Feuil3" sheetId="82" r:id="rId49"/>
    <sheet name="Feuil5" sheetId="83" r:id="rId50"/>
    <sheet name="VIGNETTES AUTO" sheetId="99" r:id="rId51"/>
    <sheet name="Feuil4" sheetId="102" r:id="rId52"/>
    <sheet name="Feuil1" sheetId="103" r:id="rId53"/>
  </sheets>
  <externalReferences>
    <externalReference r:id="rId54"/>
  </externalReferences>
  <definedNames>
    <definedName name="_xlnm._FilterDatabase" localSheetId="19" hidden="1">'1281-A'!$A$12:$J$12</definedName>
    <definedName name="_xlnm._FilterDatabase" localSheetId="0" hidden="1">'B1104'!$4:$58</definedName>
    <definedName name="_xlnm.Print_Area" localSheetId="24">' D 420,6'!$A$1:$D$68</definedName>
    <definedName name="_xlnm.Print_Area" localSheetId="22">' D 420,6 (2)'!$A$1:$D$68</definedName>
    <definedName name="_xlnm.Print_Area" localSheetId="17">'1208-3'!$A$2:$I$77</definedName>
    <definedName name="_xlnm.Print_Area" localSheetId="18">'1208-4'!$A$2:$I$76</definedName>
    <definedName name="_xlnm.Print_Area" localSheetId="19">'1281-A'!$A$1:$J$77</definedName>
    <definedName name="_xlnm.Print_Area" localSheetId="20">'1281-B'!$A$1:$I$24</definedName>
    <definedName name="_xlnm.Print_Area" localSheetId="26">'1493 BIS'!$A$1:$F$32</definedName>
    <definedName name="_xlnm.Print_Area" localSheetId="44">'4140'!$A$1:$D$66</definedName>
    <definedName name="_xlnm.Print_Area" localSheetId="42">'4154-1 (2)'!$A$1:$F$69</definedName>
    <definedName name="_xlnm.Print_Area" localSheetId="45">'428,2'!$A$1:$E$66</definedName>
    <definedName name="_xlnm.Print_Area" localSheetId="46">'428,9 (2)'!$A$1:$E$67</definedName>
    <definedName name="_xlnm.Print_Area" localSheetId="47">'428,9)'!$A$1:$E$68</definedName>
    <definedName name="_xlnm.Print_Area" localSheetId="29">'AFS   '!$A$1:$G$76</definedName>
    <definedName name="_xlnm.Print_Area" localSheetId="7">ANNUAIRES!$A$1:$J$83</definedName>
    <definedName name="_xlnm.Print_Area" localSheetId="12">'Certif H@Walatic emis'!$A$1:$F$81</definedName>
    <definedName name="_xlnm.Print_Area" localSheetId="11">'Certif H@Walatic Payés'!$A$1:$F$84</definedName>
    <definedName name="_xlnm.Print_Area" localSheetId="37">'Depenses rectifiée '!$A$1:$I$67</definedName>
    <definedName name="_xlnm.Print_Area" localSheetId="8">'ERSSELLI '!$A$1:$I$74</definedName>
    <definedName name="_xlnm.Print_Area" localSheetId="21">excedents!$A$1:$D$69</definedName>
    <definedName name="_xlnm.Print_Area" localSheetId="48">Feuil3!$A$1:$D$67</definedName>
    <definedName name="_xlnm.Print_Area" localSheetId="14">MASTER!$A$1:$J$86</definedName>
    <definedName name="_xlnm.Print_Area" localSheetId="9">MOBILIS!$A$1:$K$85</definedName>
    <definedName name="_xlnm.Print_Area" localSheetId="27">pensions!$A$1:$K$88</definedName>
    <definedName name="_xlnm.Print_Area" localSheetId="5">'Recettes budgt'!$A$1:$M$80</definedName>
    <definedName name="_xlnm.Print_Area" localSheetId="36">'recettes rectifiée'!$A$1:$G$67</definedName>
    <definedName name="_xlnm.Print_Area" localSheetId="3">'Recettes-B'!$A$1:$L$71</definedName>
    <definedName name="_xlnm.Print_Area" localSheetId="4">'Recettes-B (2)'!$A$1:$P$71</definedName>
    <definedName name="_xlnm.Print_Area" localSheetId="31">rem!$A$1:$C$74</definedName>
    <definedName name="_xlnm.Print_Area" localSheetId="13">'Remise 4159,24(2)'!$A$1:$E$74</definedName>
    <definedName name="_xlnm.Print_Area" localSheetId="32">'Remise TFA'!$A$1:$F$68</definedName>
    <definedName name="_xlnm.Print_Area" localSheetId="23">'rmides accordies au pvd'!$A$1:$D$30</definedName>
    <definedName name="_xlnm.Print_Area" localSheetId="6">'SOLDE CCP'!$A$1:$D$68</definedName>
    <definedName name="_xlnm.Print_Area" localSheetId="30">'SOLDE CNEP'!$A$1:$E$64</definedName>
    <definedName name="_xlnm.Print_Area" localSheetId="25">'TAXES CPX'!$A$1:$E$66</definedName>
    <definedName name="_xlnm.Print_Area" localSheetId="2">'V TFTA'!$A$1:$H$81</definedName>
    <definedName name="_xlnm.Print_Area" localSheetId="1">'V TP'!$A$1:$I$78</definedName>
    <definedName name="_xlnm.Print_Area" localSheetId="10">'vente réalisées distribution ma'!$A$1:$E$68</definedName>
    <definedName name="_xlnm.Print_Area" localSheetId="15">'Virement-Interne '!$A$1:$F$69</definedName>
    <definedName name="_xlnm.Print_Area" localSheetId="41">'westen union'!$A$1:$D$68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9" i="55" l="1"/>
  <c r="H60" i="55"/>
  <c r="H61" i="55"/>
  <c r="D33" i="32"/>
  <c r="H57" i="4"/>
  <c r="H22" i="4"/>
  <c r="K60" i="4"/>
  <c r="J60" i="4"/>
  <c r="I60" i="4"/>
  <c r="H60" i="4"/>
  <c r="G60" i="4"/>
  <c r="F60" i="4"/>
  <c r="E60" i="4"/>
  <c r="D60" i="4"/>
  <c r="C60" i="4"/>
  <c r="B60" i="4"/>
  <c r="K59" i="4"/>
  <c r="J59" i="4"/>
  <c r="I59" i="4"/>
  <c r="H59" i="4"/>
  <c r="G59" i="4"/>
  <c r="F59" i="4"/>
  <c r="E59" i="4"/>
  <c r="D59" i="4"/>
  <c r="C59" i="4"/>
  <c r="B59" i="4"/>
  <c r="K58" i="4"/>
  <c r="J58" i="4"/>
  <c r="I58" i="4"/>
  <c r="H58" i="4"/>
  <c r="G58" i="4"/>
  <c r="F58" i="4"/>
  <c r="E58" i="4"/>
  <c r="D58" i="4"/>
  <c r="C58" i="4"/>
  <c r="B58" i="4"/>
  <c r="K57" i="4"/>
  <c r="J57" i="4"/>
  <c r="I57" i="4"/>
  <c r="G57" i="4"/>
  <c r="F57" i="4"/>
  <c r="E57" i="4"/>
  <c r="D57" i="4"/>
  <c r="C57" i="4"/>
  <c r="B57" i="4"/>
  <c r="K56" i="4"/>
  <c r="J56" i="4"/>
  <c r="I56" i="4"/>
  <c r="H56" i="4"/>
  <c r="G56" i="4"/>
  <c r="F56" i="4"/>
  <c r="E56" i="4"/>
  <c r="D56" i="4"/>
  <c r="C56" i="4"/>
  <c r="B56" i="4"/>
  <c r="K55" i="4"/>
  <c r="J55" i="4"/>
  <c r="I55" i="4"/>
  <c r="H55" i="4"/>
  <c r="G55" i="4"/>
  <c r="F55" i="4"/>
  <c r="E55" i="4"/>
  <c r="D55" i="4"/>
  <c r="C55" i="4"/>
  <c r="B55" i="4"/>
  <c r="K54" i="4"/>
  <c r="J54" i="4"/>
  <c r="I54" i="4"/>
  <c r="H54" i="4"/>
  <c r="G54" i="4"/>
  <c r="F54" i="4"/>
  <c r="E54" i="4"/>
  <c r="D54" i="4"/>
  <c r="C54" i="4"/>
  <c r="B54" i="4"/>
  <c r="K53" i="4"/>
  <c r="J53" i="4"/>
  <c r="I53" i="4"/>
  <c r="H53" i="4"/>
  <c r="G53" i="4"/>
  <c r="F53" i="4"/>
  <c r="E53" i="4"/>
  <c r="D53" i="4"/>
  <c r="C53" i="4"/>
  <c r="B53" i="4"/>
  <c r="K52" i="4"/>
  <c r="J52" i="4"/>
  <c r="I52" i="4"/>
  <c r="H52" i="4"/>
  <c r="G52" i="4"/>
  <c r="F52" i="4"/>
  <c r="E52" i="4"/>
  <c r="D52" i="4"/>
  <c r="C52" i="4"/>
  <c r="B52" i="4"/>
  <c r="K51" i="4"/>
  <c r="J51" i="4"/>
  <c r="I51" i="4"/>
  <c r="H51" i="4"/>
  <c r="G51" i="4"/>
  <c r="F51" i="4"/>
  <c r="E51" i="4"/>
  <c r="D51" i="4"/>
  <c r="C51" i="4"/>
  <c r="B51" i="4"/>
  <c r="K50" i="4"/>
  <c r="J50" i="4"/>
  <c r="I50" i="4"/>
  <c r="H50" i="4"/>
  <c r="G50" i="4"/>
  <c r="F50" i="4"/>
  <c r="E50" i="4"/>
  <c r="D50" i="4"/>
  <c r="C50" i="4"/>
  <c r="B50" i="4"/>
  <c r="K49" i="4"/>
  <c r="J49" i="4"/>
  <c r="I49" i="4"/>
  <c r="H49" i="4"/>
  <c r="G49" i="4"/>
  <c r="F49" i="4"/>
  <c r="E49" i="4"/>
  <c r="D49" i="4"/>
  <c r="C49" i="4"/>
  <c r="B49" i="4"/>
  <c r="K48" i="4"/>
  <c r="J48" i="4"/>
  <c r="I48" i="4"/>
  <c r="H48" i="4"/>
  <c r="G48" i="4"/>
  <c r="F48" i="4"/>
  <c r="E48" i="4"/>
  <c r="D48" i="4"/>
  <c r="C48" i="4"/>
  <c r="B48" i="4"/>
  <c r="K47" i="4"/>
  <c r="J47" i="4"/>
  <c r="I47" i="4"/>
  <c r="H47" i="4"/>
  <c r="G47" i="4"/>
  <c r="F47" i="4"/>
  <c r="E47" i="4"/>
  <c r="D47" i="4"/>
  <c r="C47" i="4"/>
  <c r="B47" i="4"/>
  <c r="K46" i="4"/>
  <c r="J46" i="4"/>
  <c r="I46" i="4"/>
  <c r="H46" i="4"/>
  <c r="G46" i="4"/>
  <c r="F46" i="4"/>
  <c r="E46" i="4"/>
  <c r="D46" i="4"/>
  <c r="C46" i="4"/>
  <c r="B46" i="4"/>
  <c r="K45" i="4"/>
  <c r="J45" i="4"/>
  <c r="I45" i="4"/>
  <c r="H45" i="4"/>
  <c r="G45" i="4"/>
  <c r="F45" i="4"/>
  <c r="E45" i="4"/>
  <c r="D45" i="4"/>
  <c r="C45" i="4"/>
  <c r="B45" i="4"/>
  <c r="K44" i="4"/>
  <c r="J44" i="4"/>
  <c r="I44" i="4"/>
  <c r="H44" i="4"/>
  <c r="G44" i="4"/>
  <c r="F44" i="4"/>
  <c r="E44" i="4"/>
  <c r="D44" i="4"/>
  <c r="C44" i="4"/>
  <c r="B44" i="4"/>
  <c r="K43" i="4"/>
  <c r="J43" i="4"/>
  <c r="I43" i="4"/>
  <c r="H43" i="4"/>
  <c r="G43" i="4"/>
  <c r="F43" i="4"/>
  <c r="E43" i="4"/>
  <c r="D43" i="4"/>
  <c r="C43" i="4"/>
  <c r="B43" i="4"/>
  <c r="K42" i="4"/>
  <c r="J42" i="4"/>
  <c r="I42" i="4"/>
  <c r="H42" i="4"/>
  <c r="G42" i="4"/>
  <c r="F42" i="4"/>
  <c r="E42" i="4"/>
  <c r="D42" i="4"/>
  <c r="C42" i="4"/>
  <c r="B42" i="4"/>
  <c r="K41" i="4"/>
  <c r="J41" i="4"/>
  <c r="I41" i="4"/>
  <c r="H41" i="4"/>
  <c r="G41" i="4"/>
  <c r="F41" i="4"/>
  <c r="E41" i="4"/>
  <c r="D41" i="4"/>
  <c r="C41" i="4"/>
  <c r="B41" i="4"/>
  <c r="K40" i="4"/>
  <c r="J40" i="4"/>
  <c r="I40" i="4"/>
  <c r="H40" i="4"/>
  <c r="G40" i="4"/>
  <c r="F40" i="4"/>
  <c r="E40" i="4"/>
  <c r="D40" i="4"/>
  <c r="C40" i="4"/>
  <c r="B40" i="4"/>
  <c r="K39" i="4"/>
  <c r="J39" i="4"/>
  <c r="I39" i="4"/>
  <c r="H39" i="4"/>
  <c r="G39" i="4"/>
  <c r="F39" i="4"/>
  <c r="E39" i="4"/>
  <c r="D39" i="4"/>
  <c r="C39" i="4"/>
  <c r="B39" i="4"/>
  <c r="K38" i="4"/>
  <c r="J38" i="4"/>
  <c r="I38" i="4"/>
  <c r="H38" i="4"/>
  <c r="G38" i="4"/>
  <c r="F38" i="4"/>
  <c r="E38" i="4"/>
  <c r="D38" i="4"/>
  <c r="C38" i="4"/>
  <c r="B38" i="4"/>
  <c r="K37" i="4"/>
  <c r="J37" i="4"/>
  <c r="I37" i="4"/>
  <c r="H37" i="4"/>
  <c r="G37" i="4"/>
  <c r="F37" i="4"/>
  <c r="E37" i="4"/>
  <c r="D37" i="4"/>
  <c r="C37" i="4"/>
  <c r="B37" i="4"/>
  <c r="K36" i="4"/>
  <c r="J36" i="4"/>
  <c r="I36" i="4"/>
  <c r="H36" i="4"/>
  <c r="G36" i="4"/>
  <c r="F36" i="4"/>
  <c r="E36" i="4"/>
  <c r="D36" i="4"/>
  <c r="C36" i="4"/>
  <c r="B36" i="4"/>
  <c r="K35" i="4"/>
  <c r="J35" i="4"/>
  <c r="I35" i="4"/>
  <c r="H35" i="4"/>
  <c r="G35" i="4"/>
  <c r="F35" i="4"/>
  <c r="E35" i="4"/>
  <c r="D35" i="4"/>
  <c r="C35" i="4"/>
  <c r="B35" i="4"/>
  <c r="K34" i="4"/>
  <c r="J34" i="4"/>
  <c r="I34" i="4"/>
  <c r="H34" i="4"/>
  <c r="G34" i="4"/>
  <c r="F34" i="4"/>
  <c r="E34" i="4"/>
  <c r="D34" i="4"/>
  <c r="C34" i="4"/>
  <c r="B34" i="4"/>
  <c r="K33" i="4"/>
  <c r="J33" i="4"/>
  <c r="I33" i="4"/>
  <c r="H33" i="4"/>
  <c r="G33" i="4"/>
  <c r="F33" i="4"/>
  <c r="E33" i="4"/>
  <c r="D33" i="4"/>
  <c r="B33" i="4"/>
  <c r="K32" i="4"/>
  <c r="J32" i="4"/>
  <c r="I32" i="4"/>
  <c r="H32" i="4"/>
  <c r="G32" i="4"/>
  <c r="F32" i="4"/>
  <c r="E32" i="4"/>
  <c r="D32" i="4"/>
  <c r="C32" i="4"/>
  <c r="B32" i="4"/>
  <c r="K31" i="4"/>
  <c r="J31" i="4"/>
  <c r="I31" i="4"/>
  <c r="H31" i="4"/>
  <c r="G31" i="4"/>
  <c r="F31" i="4"/>
  <c r="E31" i="4"/>
  <c r="D31" i="4"/>
  <c r="C31" i="4"/>
  <c r="B31" i="4"/>
  <c r="K30" i="4"/>
  <c r="J30" i="4"/>
  <c r="I30" i="4"/>
  <c r="H30" i="4"/>
  <c r="G30" i="4"/>
  <c r="F30" i="4"/>
  <c r="E30" i="4"/>
  <c r="D30" i="4"/>
  <c r="C30" i="4"/>
  <c r="B30" i="4"/>
  <c r="K29" i="4"/>
  <c r="J29" i="4"/>
  <c r="I29" i="4"/>
  <c r="H29" i="4"/>
  <c r="G29" i="4"/>
  <c r="F29" i="4"/>
  <c r="E29" i="4"/>
  <c r="D29" i="4"/>
  <c r="C29" i="4"/>
  <c r="B29" i="4"/>
  <c r="K28" i="4"/>
  <c r="J28" i="4"/>
  <c r="I28" i="4"/>
  <c r="H28" i="4"/>
  <c r="G28" i="4"/>
  <c r="F28" i="4"/>
  <c r="E28" i="4"/>
  <c r="D28" i="4"/>
  <c r="C28" i="4"/>
  <c r="B28" i="4"/>
  <c r="K27" i="4"/>
  <c r="J27" i="4"/>
  <c r="I27" i="4"/>
  <c r="H27" i="4"/>
  <c r="G27" i="4"/>
  <c r="F27" i="4"/>
  <c r="E27" i="4"/>
  <c r="D27" i="4"/>
  <c r="C27" i="4"/>
  <c r="B27" i="4"/>
  <c r="K26" i="4"/>
  <c r="J26" i="4"/>
  <c r="I26" i="4"/>
  <c r="H26" i="4"/>
  <c r="G26" i="4"/>
  <c r="F26" i="4"/>
  <c r="E26" i="4"/>
  <c r="D26" i="4"/>
  <c r="C26" i="4"/>
  <c r="B26" i="4"/>
  <c r="K25" i="4"/>
  <c r="J25" i="4"/>
  <c r="I25" i="4"/>
  <c r="H25" i="4"/>
  <c r="G25" i="4"/>
  <c r="F25" i="4"/>
  <c r="E25" i="4"/>
  <c r="D25" i="4"/>
  <c r="C25" i="4"/>
  <c r="B25" i="4"/>
  <c r="K24" i="4"/>
  <c r="J24" i="4"/>
  <c r="I24" i="4"/>
  <c r="H24" i="4"/>
  <c r="G24" i="4"/>
  <c r="F24" i="4"/>
  <c r="E24" i="4"/>
  <c r="D24" i="4"/>
  <c r="C24" i="4"/>
  <c r="B24" i="4"/>
  <c r="K23" i="4"/>
  <c r="J23" i="4"/>
  <c r="I23" i="4"/>
  <c r="H23" i="4"/>
  <c r="G23" i="4"/>
  <c r="F23" i="4"/>
  <c r="E23" i="4"/>
  <c r="D23" i="4"/>
  <c r="C23" i="4"/>
  <c r="B23" i="4"/>
  <c r="K22" i="4"/>
  <c r="J22" i="4"/>
  <c r="I22" i="4"/>
  <c r="G22" i="4"/>
  <c r="F22" i="4"/>
  <c r="E22" i="4"/>
  <c r="D22" i="4"/>
  <c r="C22" i="4"/>
  <c r="L22" i="4" s="1"/>
  <c r="K21" i="4"/>
  <c r="J21" i="4"/>
  <c r="I21" i="4"/>
  <c r="H21" i="4"/>
  <c r="G21" i="4"/>
  <c r="F21" i="4"/>
  <c r="E21" i="4"/>
  <c r="D21" i="4"/>
  <c r="C21" i="4"/>
  <c r="B21" i="4"/>
  <c r="K20" i="4"/>
  <c r="J20" i="4"/>
  <c r="I20" i="4"/>
  <c r="H20" i="4"/>
  <c r="G20" i="4"/>
  <c r="F20" i="4"/>
  <c r="E20" i="4"/>
  <c r="D20" i="4"/>
  <c r="C20" i="4"/>
  <c r="B20" i="4"/>
  <c r="K19" i="4"/>
  <c r="J19" i="4"/>
  <c r="I19" i="4"/>
  <c r="H19" i="4"/>
  <c r="G19" i="4"/>
  <c r="F19" i="4"/>
  <c r="E19" i="4"/>
  <c r="D19" i="4"/>
  <c r="B19" i="4"/>
  <c r="K18" i="4"/>
  <c r="J18" i="4"/>
  <c r="I18" i="4"/>
  <c r="H18" i="4"/>
  <c r="G18" i="4"/>
  <c r="F18" i="4"/>
  <c r="E18" i="4"/>
  <c r="D18" i="4"/>
  <c r="C18" i="4"/>
  <c r="B18" i="4"/>
  <c r="K17" i="4"/>
  <c r="J17" i="4"/>
  <c r="I17" i="4"/>
  <c r="H17" i="4"/>
  <c r="G17" i="4"/>
  <c r="F17" i="4"/>
  <c r="E17" i="4"/>
  <c r="D17" i="4"/>
  <c r="C17" i="4"/>
  <c r="B17" i="4"/>
  <c r="K16" i="4"/>
  <c r="J16" i="4"/>
  <c r="I16" i="4"/>
  <c r="H16" i="4"/>
  <c r="G16" i="4"/>
  <c r="F16" i="4"/>
  <c r="E16" i="4"/>
  <c r="D16" i="4"/>
  <c r="C16" i="4"/>
  <c r="B16" i="4"/>
  <c r="K15" i="4"/>
  <c r="J15" i="4"/>
  <c r="I15" i="4"/>
  <c r="H15" i="4"/>
  <c r="G15" i="4"/>
  <c r="F15" i="4"/>
  <c r="E15" i="4"/>
  <c r="D15" i="4"/>
  <c r="C15" i="4"/>
  <c r="B15" i="4"/>
  <c r="K14" i="4"/>
  <c r="J14" i="4"/>
  <c r="I14" i="4"/>
  <c r="H14" i="4"/>
  <c r="G14" i="4"/>
  <c r="F14" i="4"/>
  <c r="E14" i="4"/>
  <c r="D14" i="4"/>
  <c r="C14" i="4"/>
  <c r="B14" i="4"/>
  <c r="K13" i="4"/>
  <c r="J13" i="4"/>
  <c r="I13" i="4"/>
  <c r="H13" i="4"/>
  <c r="G13" i="4"/>
  <c r="F13" i="4"/>
  <c r="E13" i="4"/>
  <c r="D13" i="4"/>
  <c r="C13" i="4"/>
  <c r="B13" i="4"/>
  <c r="K12" i="4"/>
  <c r="J12" i="4"/>
  <c r="I12" i="4"/>
  <c r="H12" i="4"/>
  <c r="G12" i="4"/>
  <c r="F12" i="4"/>
  <c r="E12" i="4"/>
  <c r="D12" i="4"/>
  <c r="C12" i="4"/>
  <c r="B12" i="4"/>
  <c r="K11" i="4"/>
  <c r="J11" i="4"/>
  <c r="I11" i="4"/>
  <c r="H11" i="4"/>
  <c r="G11" i="4"/>
  <c r="F11" i="4"/>
  <c r="E11" i="4"/>
  <c r="D11" i="4"/>
  <c r="C11" i="4"/>
  <c r="B11" i="4"/>
  <c r="K10" i="4"/>
  <c r="J10" i="4"/>
  <c r="I10" i="4"/>
  <c r="H10" i="4"/>
  <c r="G10" i="4"/>
  <c r="F10" i="4"/>
  <c r="E10" i="4"/>
  <c r="D10" i="4"/>
  <c r="C10" i="4"/>
  <c r="B10" i="4"/>
  <c r="K9" i="4"/>
  <c r="J9" i="4"/>
  <c r="I9" i="4"/>
  <c r="H9" i="4"/>
  <c r="G9" i="4"/>
  <c r="F9" i="4"/>
  <c r="E9" i="4"/>
  <c r="D9" i="4"/>
  <c r="C9" i="4"/>
  <c r="B9" i="4"/>
  <c r="K8" i="4"/>
  <c r="J8" i="4"/>
  <c r="I8" i="4"/>
  <c r="H8" i="4"/>
  <c r="G8" i="4"/>
  <c r="F8" i="4"/>
  <c r="E8" i="4"/>
  <c r="D8" i="4"/>
  <c r="C8" i="4"/>
  <c r="B8" i="4"/>
  <c r="L60" i="4" l="1"/>
  <c r="L38" i="4"/>
  <c r="L40" i="4"/>
  <c r="E26" i="53" s="1"/>
  <c r="L44" i="4"/>
  <c r="L48" i="4"/>
  <c r="L52" i="4"/>
  <c r="L42" i="4"/>
  <c r="L50" i="4"/>
  <c r="L36" i="4"/>
  <c r="L58" i="4"/>
  <c r="L34" i="4"/>
  <c r="L20" i="4"/>
  <c r="L37" i="4"/>
  <c r="L41" i="4"/>
  <c r="L45" i="4"/>
  <c r="L49" i="4"/>
  <c r="L53" i="4"/>
  <c r="L46" i="4"/>
  <c r="E20" i="53" s="1"/>
  <c r="L59" i="4"/>
  <c r="L21" i="4"/>
  <c r="L54" i="4"/>
  <c r="L35" i="4"/>
  <c r="L39" i="4"/>
  <c r="L43" i="4"/>
  <c r="L47" i="4"/>
  <c r="L51" i="4"/>
  <c r="L55" i="4"/>
  <c r="L8" i="4"/>
  <c r="L9" i="4"/>
  <c r="L10" i="4"/>
  <c r="L11" i="4"/>
  <c r="L12" i="4"/>
  <c r="L13" i="4"/>
  <c r="L14" i="4"/>
  <c r="L15" i="4"/>
  <c r="L16" i="4"/>
  <c r="L17" i="4"/>
  <c r="L18" i="4"/>
  <c r="L19" i="4"/>
  <c r="L23" i="4"/>
  <c r="L24" i="4"/>
  <c r="L25" i="4"/>
  <c r="L26" i="4"/>
  <c r="L27" i="4"/>
  <c r="L28" i="4"/>
  <c r="L29" i="4"/>
  <c r="L30" i="4"/>
  <c r="L31" i="4"/>
  <c r="L32" i="4"/>
  <c r="E13" i="53" s="1"/>
  <c r="L33" i="4"/>
  <c r="L56" i="4"/>
  <c r="L57" i="4"/>
  <c r="E24" i="53" l="1"/>
  <c r="E19" i="53"/>
  <c r="E23" i="53"/>
  <c r="E11" i="53"/>
  <c r="H10" i="55"/>
  <c r="H11" i="55"/>
  <c r="H12" i="55"/>
  <c r="H13" i="55"/>
  <c r="H62" i="55" s="1"/>
  <c r="H14" i="55"/>
  <c r="H15" i="55"/>
  <c r="H16" i="55"/>
  <c r="H17" i="55"/>
  <c r="H18" i="55"/>
  <c r="F12" i="53" s="1"/>
  <c r="H19" i="55"/>
  <c r="H20" i="55"/>
  <c r="H21" i="55"/>
  <c r="H22" i="55"/>
  <c r="H23" i="55"/>
  <c r="H24" i="55"/>
  <c r="H25" i="55"/>
  <c r="H26" i="55"/>
  <c r="H27" i="55"/>
  <c r="H28" i="55"/>
  <c r="H29" i="55"/>
  <c r="H30" i="55"/>
  <c r="H31" i="55"/>
  <c r="H32" i="55"/>
  <c r="H33" i="55"/>
  <c r="H34" i="55"/>
  <c r="H35" i="55"/>
  <c r="H36" i="55"/>
  <c r="H37" i="55"/>
  <c r="H38" i="55"/>
  <c r="H39" i="55"/>
  <c r="H40" i="55"/>
  <c r="H41" i="55"/>
  <c r="H42" i="55"/>
  <c r="H43" i="55"/>
  <c r="H44" i="55"/>
  <c r="H45" i="55"/>
  <c r="H46" i="55"/>
  <c r="H47" i="55"/>
  <c r="H48" i="55"/>
  <c r="H49" i="55"/>
  <c r="H50" i="55"/>
  <c r="H51" i="55"/>
  <c r="H52" i="55"/>
  <c r="H53" i="55"/>
  <c r="F21" i="53" s="1"/>
  <c r="H54" i="55"/>
  <c r="H55" i="55"/>
  <c r="H56" i="55"/>
  <c r="F16" i="53" s="1"/>
  <c r="H57" i="55"/>
  <c r="H58" i="55"/>
  <c r="H9" i="55"/>
  <c r="B62" i="4"/>
  <c r="C62" i="4"/>
  <c r="D62" i="4"/>
  <c r="E62" i="4"/>
  <c r="F62" i="4"/>
  <c r="G62" i="4"/>
  <c r="H62" i="4"/>
  <c r="L62" i="4"/>
  <c r="L61" i="105"/>
  <c r="K61" i="105"/>
  <c r="J61" i="105"/>
  <c r="H61" i="105"/>
  <c r="G61" i="105"/>
  <c r="F61" i="105"/>
  <c r="E61" i="105"/>
  <c r="D61" i="105"/>
  <c r="L60" i="105"/>
  <c r="K60" i="105"/>
  <c r="J60" i="105"/>
  <c r="I60" i="105"/>
  <c r="H60" i="105"/>
  <c r="G60" i="105"/>
  <c r="F60" i="105"/>
  <c r="E60" i="105"/>
  <c r="D60" i="105"/>
  <c r="C60" i="105"/>
  <c r="L59" i="105"/>
  <c r="K59" i="105"/>
  <c r="J59" i="105"/>
  <c r="I59" i="105"/>
  <c r="H59" i="105"/>
  <c r="G59" i="105"/>
  <c r="F59" i="105"/>
  <c r="E59" i="105"/>
  <c r="D59" i="105"/>
  <c r="C59" i="105"/>
  <c r="L58" i="105"/>
  <c r="K58" i="105"/>
  <c r="J58" i="105"/>
  <c r="I58" i="105"/>
  <c r="H58" i="105"/>
  <c r="G58" i="105"/>
  <c r="F58" i="105"/>
  <c r="E58" i="105"/>
  <c r="D58" i="105"/>
  <c r="C58" i="105"/>
  <c r="L57" i="105"/>
  <c r="K57" i="105"/>
  <c r="J57" i="105"/>
  <c r="I57" i="105"/>
  <c r="H57" i="105"/>
  <c r="G57" i="105"/>
  <c r="F57" i="105"/>
  <c r="E57" i="105"/>
  <c r="D57" i="105"/>
  <c r="C57" i="105"/>
  <c r="L56" i="105"/>
  <c r="K56" i="105"/>
  <c r="J56" i="105"/>
  <c r="I56" i="105"/>
  <c r="H56" i="105"/>
  <c r="G56" i="105"/>
  <c r="F56" i="105"/>
  <c r="E56" i="105"/>
  <c r="D56" i="105"/>
  <c r="C56" i="105"/>
  <c r="L55" i="105"/>
  <c r="K55" i="105"/>
  <c r="J55" i="105"/>
  <c r="I55" i="105"/>
  <c r="H55" i="105"/>
  <c r="G55" i="105"/>
  <c r="F55" i="105"/>
  <c r="E55" i="105"/>
  <c r="D55" i="105"/>
  <c r="C55" i="105"/>
  <c r="L54" i="105"/>
  <c r="K54" i="105"/>
  <c r="J54" i="105"/>
  <c r="I54" i="105"/>
  <c r="H54" i="105"/>
  <c r="G54" i="105"/>
  <c r="F54" i="105"/>
  <c r="E54" i="105"/>
  <c r="D54" i="105"/>
  <c r="C54" i="105"/>
  <c r="L53" i="105"/>
  <c r="K53" i="105"/>
  <c r="J53" i="105"/>
  <c r="I53" i="105"/>
  <c r="H53" i="105"/>
  <c r="G53" i="105"/>
  <c r="F53" i="105"/>
  <c r="D53" i="105"/>
  <c r="C53" i="105"/>
  <c r="L52" i="105"/>
  <c r="K52" i="105"/>
  <c r="J52" i="105"/>
  <c r="I52" i="105"/>
  <c r="H52" i="105"/>
  <c r="G52" i="105"/>
  <c r="F52" i="105"/>
  <c r="E52" i="105"/>
  <c r="D52" i="105"/>
  <c r="C52" i="105"/>
  <c r="L51" i="105"/>
  <c r="K51" i="105"/>
  <c r="J51" i="105"/>
  <c r="I51" i="105"/>
  <c r="H51" i="105"/>
  <c r="G51" i="105"/>
  <c r="F51" i="105"/>
  <c r="E51" i="105"/>
  <c r="D51" i="105"/>
  <c r="C51" i="105"/>
  <c r="L50" i="105"/>
  <c r="K50" i="105"/>
  <c r="J50" i="105"/>
  <c r="I50" i="105"/>
  <c r="H50" i="105"/>
  <c r="G50" i="105"/>
  <c r="F50" i="105"/>
  <c r="E50" i="105"/>
  <c r="D50" i="105"/>
  <c r="C50" i="105"/>
  <c r="L49" i="105"/>
  <c r="K49" i="105"/>
  <c r="J49" i="105"/>
  <c r="I49" i="105"/>
  <c r="H49" i="105"/>
  <c r="G49" i="105"/>
  <c r="F49" i="105"/>
  <c r="E49" i="105"/>
  <c r="D49" i="105"/>
  <c r="C49" i="105"/>
  <c r="L48" i="105"/>
  <c r="K48" i="105"/>
  <c r="J48" i="105"/>
  <c r="I48" i="105"/>
  <c r="H48" i="105"/>
  <c r="G48" i="105"/>
  <c r="F48" i="105"/>
  <c r="E48" i="105"/>
  <c r="D48" i="105"/>
  <c r="C48" i="105"/>
  <c r="L47" i="105"/>
  <c r="K47" i="105"/>
  <c r="J47" i="105"/>
  <c r="H47" i="105"/>
  <c r="G47" i="105"/>
  <c r="F47" i="105"/>
  <c r="E47" i="105"/>
  <c r="D47" i="105"/>
  <c r="L46" i="105"/>
  <c r="K46" i="105"/>
  <c r="J46" i="105"/>
  <c r="I46" i="105"/>
  <c r="H46" i="105"/>
  <c r="G46" i="105"/>
  <c r="F46" i="105"/>
  <c r="E46" i="105"/>
  <c r="D46" i="105"/>
  <c r="C46" i="105"/>
  <c r="L45" i="105"/>
  <c r="K45" i="105"/>
  <c r="J45" i="105"/>
  <c r="I45" i="105"/>
  <c r="H45" i="105"/>
  <c r="G45" i="105"/>
  <c r="F45" i="105"/>
  <c r="E45" i="105"/>
  <c r="D45" i="105"/>
  <c r="C45" i="105"/>
  <c r="L44" i="105"/>
  <c r="K44" i="105"/>
  <c r="J44" i="105"/>
  <c r="I44" i="105"/>
  <c r="H44" i="105"/>
  <c r="G44" i="105"/>
  <c r="F44" i="105"/>
  <c r="E44" i="105"/>
  <c r="D44" i="105"/>
  <c r="C44" i="105"/>
  <c r="L43" i="105"/>
  <c r="K43" i="105"/>
  <c r="J43" i="105"/>
  <c r="I43" i="105"/>
  <c r="H43" i="105"/>
  <c r="G43" i="105"/>
  <c r="F43" i="105"/>
  <c r="E43" i="105"/>
  <c r="D43" i="105"/>
  <c r="C43" i="105"/>
  <c r="L42" i="105"/>
  <c r="K42" i="105"/>
  <c r="J42" i="105"/>
  <c r="I42" i="105"/>
  <c r="H42" i="105"/>
  <c r="G42" i="105"/>
  <c r="F42" i="105"/>
  <c r="E42" i="105"/>
  <c r="D42" i="105"/>
  <c r="C42" i="105"/>
  <c r="L41" i="105"/>
  <c r="K41" i="105"/>
  <c r="J41" i="105"/>
  <c r="I41" i="105"/>
  <c r="H41" i="105"/>
  <c r="G41" i="105"/>
  <c r="F41" i="105"/>
  <c r="E41" i="105"/>
  <c r="D41" i="105"/>
  <c r="C41" i="105"/>
  <c r="L40" i="105"/>
  <c r="K40" i="105"/>
  <c r="J40" i="105"/>
  <c r="I40" i="105"/>
  <c r="H40" i="105"/>
  <c r="G40" i="105"/>
  <c r="F40" i="105"/>
  <c r="E40" i="105"/>
  <c r="D40" i="105"/>
  <c r="C40" i="105"/>
  <c r="L39" i="105"/>
  <c r="K39" i="105"/>
  <c r="J39" i="105"/>
  <c r="I39" i="105"/>
  <c r="H39" i="105"/>
  <c r="G39" i="105"/>
  <c r="F39" i="105"/>
  <c r="E39" i="105"/>
  <c r="D39" i="105"/>
  <c r="C39" i="105"/>
  <c r="L38" i="105"/>
  <c r="K38" i="105"/>
  <c r="J38" i="105"/>
  <c r="I38" i="105"/>
  <c r="H38" i="105"/>
  <c r="G38" i="105"/>
  <c r="F38" i="105"/>
  <c r="E38" i="105"/>
  <c r="D38" i="105"/>
  <c r="C38" i="105"/>
  <c r="L37" i="105"/>
  <c r="K37" i="105"/>
  <c r="J37" i="105"/>
  <c r="I37" i="105"/>
  <c r="H37" i="105"/>
  <c r="G37" i="105"/>
  <c r="F37" i="105"/>
  <c r="E37" i="105"/>
  <c r="D37" i="105"/>
  <c r="C37" i="105"/>
  <c r="L36" i="105"/>
  <c r="K36" i="105"/>
  <c r="J36" i="105"/>
  <c r="I36" i="105"/>
  <c r="H36" i="105"/>
  <c r="G36" i="105"/>
  <c r="F36" i="105"/>
  <c r="E36" i="105"/>
  <c r="D36" i="105"/>
  <c r="C36" i="105"/>
  <c r="L35" i="105"/>
  <c r="K35" i="105"/>
  <c r="J35" i="105"/>
  <c r="I35" i="105"/>
  <c r="H35" i="105"/>
  <c r="G35" i="105"/>
  <c r="F35" i="105"/>
  <c r="E35" i="105"/>
  <c r="D35" i="105"/>
  <c r="C35" i="105"/>
  <c r="L34" i="105"/>
  <c r="K34" i="105"/>
  <c r="J34" i="105"/>
  <c r="I34" i="105"/>
  <c r="H34" i="105"/>
  <c r="G34" i="105"/>
  <c r="F34" i="105"/>
  <c r="E34" i="105"/>
  <c r="D34" i="105"/>
  <c r="C34" i="105"/>
  <c r="L33" i="105"/>
  <c r="K33" i="105"/>
  <c r="J33" i="105"/>
  <c r="I33" i="105"/>
  <c r="H33" i="105"/>
  <c r="G33" i="105"/>
  <c r="F33" i="105"/>
  <c r="E33" i="105"/>
  <c r="C33" i="105"/>
  <c r="L32" i="105"/>
  <c r="K32" i="105"/>
  <c r="J32" i="105"/>
  <c r="I32" i="105"/>
  <c r="H32" i="105"/>
  <c r="G32" i="105"/>
  <c r="F32" i="105"/>
  <c r="E32" i="105"/>
  <c r="D32" i="105"/>
  <c r="C32" i="105"/>
  <c r="L31" i="105"/>
  <c r="K31" i="105"/>
  <c r="J31" i="105"/>
  <c r="I31" i="105"/>
  <c r="H31" i="105"/>
  <c r="G31" i="105"/>
  <c r="F31" i="105"/>
  <c r="E31" i="105"/>
  <c r="D31" i="105"/>
  <c r="C31" i="105"/>
  <c r="L30" i="105"/>
  <c r="K30" i="105"/>
  <c r="J30" i="105"/>
  <c r="I30" i="105"/>
  <c r="H30" i="105"/>
  <c r="G30" i="105"/>
  <c r="F30" i="105"/>
  <c r="E30" i="105"/>
  <c r="D30" i="105"/>
  <c r="C30" i="105"/>
  <c r="L29" i="105"/>
  <c r="K29" i="105"/>
  <c r="J29" i="105"/>
  <c r="I29" i="105"/>
  <c r="H29" i="105"/>
  <c r="G29" i="105"/>
  <c r="F29" i="105"/>
  <c r="E29" i="105"/>
  <c r="D29" i="105"/>
  <c r="C29" i="105"/>
  <c r="L28" i="105"/>
  <c r="K28" i="105"/>
  <c r="J28" i="105"/>
  <c r="I28" i="105"/>
  <c r="H28" i="105"/>
  <c r="G28" i="105"/>
  <c r="F28" i="105"/>
  <c r="E28" i="105"/>
  <c r="D28" i="105"/>
  <c r="C28" i="105"/>
  <c r="L27" i="105"/>
  <c r="K27" i="105"/>
  <c r="J27" i="105"/>
  <c r="I27" i="105"/>
  <c r="H27" i="105"/>
  <c r="G27" i="105"/>
  <c r="F27" i="105"/>
  <c r="E27" i="105"/>
  <c r="D27" i="105"/>
  <c r="C27" i="105"/>
  <c r="L26" i="105"/>
  <c r="K26" i="105"/>
  <c r="J26" i="105"/>
  <c r="I26" i="105"/>
  <c r="H26" i="105"/>
  <c r="G26" i="105"/>
  <c r="F26" i="105"/>
  <c r="E26" i="105"/>
  <c r="D26" i="105"/>
  <c r="C26" i="105"/>
  <c r="L25" i="105"/>
  <c r="K25" i="105"/>
  <c r="J25" i="105"/>
  <c r="I25" i="105"/>
  <c r="H25" i="105"/>
  <c r="G25" i="105"/>
  <c r="F25" i="105"/>
  <c r="E25" i="105"/>
  <c r="D25" i="105"/>
  <c r="C25" i="105"/>
  <c r="L24" i="105"/>
  <c r="K24" i="105"/>
  <c r="J24" i="105"/>
  <c r="I24" i="105"/>
  <c r="H24" i="105"/>
  <c r="G24" i="105"/>
  <c r="F24" i="105"/>
  <c r="E24" i="105"/>
  <c r="D24" i="105"/>
  <c r="C24" i="105"/>
  <c r="L23" i="105"/>
  <c r="K23" i="105"/>
  <c r="J23" i="105"/>
  <c r="I23" i="105"/>
  <c r="H23" i="105"/>
  <c r="G23" i="105"/>
  <c r="F23" i="105"/>
  <c r="E23" i="105"/>
  <c r="D23" i="105"/>
  <c r="C23" i="105"/>
  <c r="L22" i="105"/>
  <c r="K22" i="105"/>
  <c r="J22" i="105"/>
  <c r="I22" i="105"/>
  <c r="H22" i="105"/>
  <c r="G22" i="105"/>
  <c r="F22" i="105"/>
  <c r="E22" i="105"/>
  <c r="D22" i="105"/>
  <c r="C22" i="105"/>
  <c r="L21" i="105"/>
  <c r="K21" i="105"/>
  <c r="J21" i="105"/>
  <c r="I21" i="105"/>
  <c r="H21" i="105"/>
  <c r="G21" i="105"/>
  <c r="F21" i="105"/>
  <c r="E21" i="105"/>
  <c r="D21" i="105"/>
  <c r="C21" i="105"/>
  <c r="L20" i="105"/>
  <c r="K20" i="105"/>
  <c r="J20" i="105"/>
  <c r="I20" i="105"/>
  <c r="H20" i="105"/>
  <c r="G20" i="105"/>
  <c r="F20" i="105"/>
  <c r="E20" i="105"/>
  <c r="D20" i="105"/>
  <c r="C20" i="105"/>
  <c r="L19" i="105"/>
  <c r="K19" i="105"/>
  <c r="J19" i="105"/>
  <c r="I19" i="105"/>
  <c r="H19" i="105"/>
  <c r="G19" i="105"/>
  <c r="F19" i="105"/>
  <c r="E19" i="105"/>
  <c r="C19" i="105"/>
  <c r="L18" i="105"/>
  <c r="K18" i="105"/>
  <c r="J18" i="105"/>
  <c r="I18" i="105"/>
  <c r="H18" i="105"/>
  <c r="G18" i="105"/>
  <c r="F18" i="105"/>
  <c r="E18" i="105"/>
  <c r="D18" i="105"/>
  <c r="C18" i="105"/>
  <c r="L17" i="105"/>
  <c r="K17" i="105"/>
  <c r="J17" i="105"/>
  <c r="I17" i="105"/>
  <c r="H17" i="105"/>
  <c r="G17" i="105"/>
  <c r="F17" i="105"/>
  <c r="E17" i="105"/>
  <c r="D17" i="105"/>
  <c r="C17" i="105"/>
  <c r="L16" i="105"/>
  <c r="K16" i="105"/>
  <c r="J16" i="105"/>
  <c r="I16" i="105"/>
  <c r="H16" i="105"/>
  <c r="G16" i="105"/>
  <c r="F16" i="105"/>
  <c r="E16" i="105"/>
  <c r="D16" i="105"/>
  <c r="C16" i="105"/>
  <c r="L15" i="105"/>
  <c r="K15" i="105"/>
  <c r="J15" i="105"/>
  <c r="I15" i="105"/>
  <c r="H15" i="105"/>
  <c r="G15" i="105"/>
  <c r="F15" i="105"/>
  <c r="E15" i="105"/>
  <c r="D15" i="105"/>
  <c r="C15" i="105"/>
  <c r="L14" i="105"/>
  <c r="K14" i="105"/>
  <c r="J14" i="105"/>
  <c r="I14" i="105"/>
  <c r="H14" i="105"/>
  <c r="G14" i="105"/>
  <c r="F14" i="105"/>
  <c r="E14" i="105"/>
  <c r="D14" i="105"/>
  <c r="C14" i="105"/>
  <c r="L13" i="105"/>
  <c r="K13" i="105"/>
  <c r="J13" i="105"/>
  <c r="I13" i="105"/>
  <c r="H13" i="105"/>
  <c r="G13" i="105"/>
  <c r="F13" i="105"/>
  <c r="E13" i="105"/>
  <c r="D13" i="105"/>
  <c r="C13" i="105"/>
  <c r="L12" i="105"/>
  <c r="K12" i="105"/>
  <c r="J12" i="105"/>
  <c r="I12" i="105"/>
  <c r="H12" i="105"/>
  <c r="G12" i="105"/>
  <c r="F12" i="105"/>
  <c r="E12" i="105"/>
  <c r="D12" i="105"/>
  <c r="C12" i="105"/>
  <c r="L11" i="105"/>
  <c r="K11" i="105"/>
  <c r="J11" i="105"/>
  <c r="I11" i="105"/>
  <c r="H11" i="105"/>
  <c r="G11" i="105"/>
  <c r="F11" i="105"/>
  <c r="E11" i="105"/>
  <c r="D11" i="105"/>
  <c r="C11" i="105"/>
  <c r="L10" i="105"/>
  <c r="K10" i="105"/>
  <c r="J10" i="105"/>
  <c r="I10" i="105"/>
  <c r="H10" i="105"/>
  <c r="G10" i="105"/>
  <c r="F10" i="105"/>
  <c r="E10" i="105"/>
  <c r="D10" i="105"/>
  <c r="C10" i="105"/>
  <c r="L9" i="105"/>
  <c r="K9" i="105"/>
  <c r="J9" i="105"/>
  <c r="I9" i="105"/>
  <c r="H9" i="105"/>
  <c r="G9" i="105"/>
  <c r="F9" i="105"/>
  <c r="E9" i="105"/>
  <c r="D9" i="105"/>
  <c r="C9" i="105"/>
  <c r="L8" i="105"/>
  <c r="K8" i="105"/>
  <c r="J8" i="105"/>
  <c r="I8" i="105"/>
  <c r="H8" i="105"/>
  <c r="G8" i="105"/>
  <c r="F8" i="105"/>
  <c r="E8" i="105"/>
  <c r="D8" i="105"/>
  <c r="C8" i="105"/>
  <c r="K2" i="105"/>
  <c r="CA58" i="13"/>
  <c r="CB58" i="13"/>
  <c r="CC58" i="13"/>
  <c r="CD58" i="13"/>
  <c r="CE58" i="13"/>
  <c r="CF58" i="13"/>
  <c r="CG58" i="13"/>
  <c r="CH58" i="13"/>
  <c r="CI58" i="13"/>
  <c r="CJ58" i="13"/>
  <c r="CK58" i="13"/>
  <c r="CL58" i="13"/>
  <c r="CM58" i="13"/>
  <c r="CN58" i="13"/>
  <c r="CO58" i="13"/>
  <c r="CP58" i="13"/>
  <c r="CQ58" i="13"/>
  <c r="CR58" i="13"/>
  <c r="CS58" i="13"/>
  <c r="CT58" i="13"/>
  <c r="CU58" i="13"/>
  <c r="CV58" i="13"/>
  <c r="CW58" i="13"/>
  <c r="CX58" i="13"/>
  <c r="CY58" i="13"/>
  <c r="CZ58" i="13"/>
  <c r="DA58" i="13"/>
  <c r="DB58" i="13"/>
  <c r="DC58" i="13"/>
  <c r="DE58" i="13"/>
  <c r="DF58" i="13"/>
  <c r="DG58" i="13"/>
  <c r="DH58" i="13"/>
  <c r="DI58" i="13"/>
  <c r="DJ58" i="13"/>
  <c r="DK58" i="13"/>
  <c r="DL58" i="13"/>
  <c r="DM58" i="13"/>
  <c r="DN58" i="13"/>
  <c r="DP58" i="13"/>
  <c r="DR58" i="13"/>
  <c r="DT58" i="13"/>
  <c r="DU58" i="13"/>
  <c r="C58" i="13"/>
  <c r="E58" i="13"/>
  <c r="F58" i="13"/>
  <c r="G58" i="13"/>
  <c r="H58" i="13"/>
  <c r="I58" i="13"/>
  <c r="J58" i="13"/>
  <c r="K58" i="13"/>
  <c r="L58" i="13"/>
  <c r="M58" i="13"/>
  <c r="N58" i="13"/>
  <c r="O58" i="13"/>
  <c r="P58" i="13"/>
  <c r="Q58" i="13"/>
  <c r="R58" i="13"/>
  <c r="S58" i="13"/>
  <c r="T58" i="13"/>
  <c r="U58" i="13"/>
  <c r="V58" i="13"/>
  <c r="W58" i="13"/>
  <c r="X58" i="13"/>
  <c r="Y58" i="13"/>
  <c r="Z58" i="13"/>
  <c r="AA58" i="13"/>
  <c r="AB58" i="13"/>
  <c r="AC58" i="13"/>
  <c r="AD58" i="13"/>
  <c r="AE58" i="13"/>
  <c r="AF58" i="13"/>
  <c r="AG58" i="13"/>
  <c r="AH58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W58" i="13"/>
  <c r="AX58" i="13"/>
  <c r="AY58" i="13"/>
  <c r="AZ58" i="13"/>
  <c r="BA58" i="13"/>
  <c r="BC58" i="13"/>
  <c r="BD58" i="13"/>
  <c r="BE58" i="13"/>
  <c r="BF58" i="13"/>
  <c r="BG58" i="13"/>
  <c r="BH58" i="13"/>
  <c r="BI58" i="13"/>
  <c r="BJ58" i="13"/>
  <c r="BK58" i="13"/>
  <c r="BL58" i="13"/>
  <c r="BM58" i="13"/>
  <c r="BN58" i="13"/>
  <c r="BO58" i="13"/>
  <c r="BP58" i="13"/>
  <c r="BQ58" i="13"/>
  <c r="BR58" i="13"/>
  <c r="BS58" i="13"/>
  <c r="BT58" i="13"/>
  <c r="BU58" i="13"/>
  <c r="BV58" i="13"/>
  <c r="BW58" i="13"/>
  <c r="BX58" i="13"/>
  <c r="BY58" i="13"/>
  <c r="BZ58" i="13"/>
  <c r="B58" i="13"/>
  <c r="J23" i="26"/>
  <c r="C64" i="74"/>
  <c r="E64" i="74" s="1"/>
  <c r="A6" i="74"/>
  <c r="C64" i="39"/>
  <c r="D64" i="39"/>
  <c r="G72" i="35"/>
  <c r="C65" i="34"/>
  <c r="I18" i="41"/>
  <c r="G73" i="42"/>
  <c r="J73" i="42"/>
  <c r="C73" i="42"/>
  <c r="C62" i="36"/>
  <c r="E62" i="36"/>
  <c r="D62" i="36"/>
  <c r="F62" i="36" s="1"/>
  <c r="B7" i="87"/>
  <c r="C65" i="87"/>
  <c r="F65" i="101"/>
  <c r="E65" i="101"/>
  <c r="D65" i="101"/>
  <c r="C65" i="101"/>
  <c r="N69" i="24"/>
  <c r="O69" i="24" s="1"/>
  <c r="J69" i="24"/>
  <c r="E69" i="24"/>
  <c r="F7" i="26"/>
  <c r="D6" i="31"/>
  <c r="E72" i="27"/>
  <c r="G72" i="27"/>
  <c r="DD10" i="13"/>
  <c r="D49" i="13"/>
  <c r="E53" i="105" s="1"/>
  <c r="D58" i="13"/>
  <c r="M72" i="46"/>
  <c r="G72" i="46"/>
  <c r="F72" i="46"/>
  <c r="I72" i="46" s="1"/>
  <c r="E72" i="46"/>
  <c r="F64" i="32"/>
  <c r="D64" i="32"/>
  <c r="C64" i="32"/>
  <c r="C71" i="26"/>
  <c r="D71" i="26"/>
  <c r="E71" i="26"/>
  <c r="F71" i="26"/>
  <c r="G71" i="26"/>
  <c r="C71" i="27"/>
  <c r="D71" i="27"/>
  <c r="F71" i="27"/>
  <c r="H71" i="27"/>
  <c r="M71" i="27"/>
  <c r="K71" i="26"/>
  <c r="DO57" i="13"/>
  <c r="DQ57" i="13" s="1"/>
  <c r="DS57" i="13" s="1"/>
  <c r="DD57" i="13"/>
  <c r="DW57" i="13" s="1"/>
  <c r="BB57" i="13"/>
  <c r="C16" i="39"/>
  <c r="DD5" i="13"/>
  <c r="DD6" i="13"/>
  <c r="DD7" i="13"/>
  <c r="DD8" i="13"/>
  <c r="DD9" i="13"/>
  <c r="DD11" i="13"/>
  <c r="DD12" i="13"/>
  <c r="DD13" i="13"/>
  <c r="DD14" i="13"/>
  <c r="DD15" i="13"/>
  <c r="DD17" i="13"/>
  <c r="DD19" i="13"/>
  <c r="DD20" i="13"/>
  <c r="DD21" i="13"/>
  <c r="DD22" i="13"/>
  <c r="DD23" i="13"/>
  <c r="DD24" i="13"/>
  <c r="DW24" i="13"/>
  <c r="DD25" i="13"/>
  <c r="DD26" i="13"/>
  <c r="DW26" i="13" s="1"/>
  <c r="DD27" i="13"/>
  <c r="DD28" i="13"/>
  <c r="DD29" i="13"/>
  <c r="DD30" i="13"/>
  <c r="DD31" i="13"/>
  <c r="DD32" i="13"/>
  <c r="DD33" i="13"/>
  <c r="DD34" i="13"/>
  <c r="DD35" i="13"/>
  <c r="DD36" i="13"/>
  <c r="DD37" i="13"/>
  <c r="DD38" i="13"/>
  <c r="DD39" i="13"/>
  <c r="DD40" i="13"/>
  <c r="DD41" i="13"/>
  <c r="DD42" i="13"/>
  <c r="DD43" i="13"/>
  <c r="DD44" i="13"/>
  <c r="DD45" i="13"/>
  <c r="DD46" i="13"/>
  <c r="DD47" i="13"/>
  <c r="DD48" i="13"/>
  <c r="DD49" i="13"/>
  <c r="DD50" i="13"/>
  <c r="DD51" i="13"/>
  <c r="DD52" i="13"/>
  <c r="DD53" i="13"/>
  <c r="DD54" i="13"/>
  <c r="DD55" i="13"/>
  <c r="DD56" i="13"/>
  <c r="D79" i="32"/>
  <c r="DC105" i="84"/>
  <c r="DC106" i="84"/>
  <c r="DB612" i="84"/>
  <c r="DA612" i="84"/>
  <c r="DG604" i="84"/>
  <c r="DB604" i="84"/>
  <c r="DF604" i="84" s="1"/>
  <c r="DG603" i="84"/>
  <c r="DB603" i="84"/>
  <c r="DF603" i="84" s="1"/>
  <c r="DG602" i="84"/>
  <c r="DB602" i="84"/>
  <c r="DF602" i="84" s="1"/>
  <c r="DC601" i="84"/>
  <c r="DB601" i="84"/>
  <c r="DC600" i="84"/>
  <c r="DB600" i="84"/>
  <c r="DC599" i="84"/>
  <c r="DG599" i="84" s="1"/>
  <c r="DB599" i="84"/>
  <c r="DF599" i="84" s="1"/>
  <c r="DC598" i="84"/>
  <c r="DG598" i="84" s="1"/>
  <c r="DB598" i="84"/>
  <c r="DF598" i="84" s="1"/>
  <c r="DC597" i="84"/>
  <c r="DG597" i="84" s="1"/>
  <c r="DB597" i="84"/>
  <c r="DF597" i="84" s="1"/>
  <c r="DC596" i="84"/>
  <c r="DG596" i="84" s="1"/>
  <c r="DB596" i="84"/>
  <c r="DF596" i="84" s="1"/>
  <c r="DC595" i="84"/>
  <c r="DG595" i="84" s="1"/>
  <c r="DB595" i="84"/>
  <c r="DF595" i="84" s="1"/>
  <c r="DC594" i="84"/>
  <c r="DB594" i="84"/>
  <c r="DC593" i="84"/>
  <c r="DG593" i="84" s="1"/>
  <c r="DB593" i="84"/>
  <c r="DF593" i="84" s="1"/>
  <c r="DC592" i="84"/>
  <c r="DG592" i="84" s="1"/>
  <c r="DB592" i="84"/>
  <c r="DF592" i="84" s="1"/>
  <c r="DC591" i="84"/>
  <c r="DG591" i="84" s="1"/>
  <c r="DB591" i="84"/>
  <c r="DF591" i="84" s="1"/>
  <c r="DC590" i="84"/>
  <c r="DG590" i="84" s="1"/>
  <c r="DB590" i="84"/>
  <c r="DF590" i="84" s="1"/>
  <c r="DC589" i="84"/>
  <c r="DG589" i="84" s="1"/>
  <c r="DB589" i="84"/>
  <c r="DF589" i="84" s="1"/>
  <c r="DC588" i="84"/>
  <c r="DG588" i="84" s="1"/>
  <c r="DB588" i="84"/>
  <c r="DF588" i="84" s="1"/>
  <c r="DC587" i="84"/>
  <c r="DG587" i="84" s="1"/>
  <c r="DB587" i="84"/>
  <c r="DF587" i="84" s="1"/>
  <c r="DC586" i="84"/>
  <c r="DG586" i="84" s="1"/>
  <c r="DB586" i="84"/>
  <c r="DF586" i="84" s="1"/>
  <c r="DC585" i="84"/>
  <c r="DG585" i="84" s="1"/>
  <c r="DB585" i="84"/>
  <c r="DF585" i="84" s="1"/>
  <c r="DC584" i="84"/>
  <c r="DG584" i="84" s="1"/>
  <c r="DB584" i="84"/>
  <c r="DF584" i="84" s="1"/>
  <c r="DC583" i="84"/>
  <c r="DG583" i="84" s="1"/>
  <c r="DB583" i="84"/>
  <c r="DF583" i="84" s="1"/>
  <c r="DC582" i="84"/>
  <c r="DG582" i="84" s="1"/>
  <c r="DB582" i="84"/>
  <c r="DF582" i="84" s="1"/>
  <c r="DC581" i="84"/>
  <c r="DG581" i="84" s="1"/>
  <c r="DB581" i="84"/>
  <c r="DF581" i="84" s="1"/>
  <c r="DC580" i="84"/>
  <c r="DG580" i="84" s="1"/>
  <c r="DB580" i="84"/>
  <c r="DF580" i="84" s="1"/>
  <c r="DC579" i="84"/>
  <c r="DG579" i="84" s="1"/>
  <c r="DB579" i="84"/>
  <c r="DF579" i="84" s="1"/>
  <c r="DC578" i="84"/>
  <c r="DG578" i="84" s="1"/>
  <c r="DB578" i="84"/>
  <c r="DF578" i="84" s="1"/>
  <c r="DC577" i="84"/>
  <c r="DG577" i="84" s="1"/>
  <c r="DB577" i="84"/>
  <c r="DF577" i="84" s="1"/>
  <c r="DC576" i="84"/>
  <c r="DG576" i="84" s="1"/>
  <c r="DB576" i="84"/>
  <c r="DF576" i="84" s="1"/>
  <c r="DC575" i="84"/>
  <c r="DG575" i="84" s="1"/>
  <c r="DB575" i="84"/>
  <c r="DF575" i="84" s="1"/>
  <c r="DC574" i="84"/>
  <c r="DG574" i="84" s="1"/>
  <c r="DB574" i="84"/>
  <c r="DF574" i="84" s="1"/>
  <c r="DC573" i="84"/>
  <c r="DG573" i="84" s="1"/>
  <c r="DB573" i="84"/>
  <c r="DF573" i="84" s="1"/>
  <c r="DC572" i="84"/>
  <c r="DG572" i="84" s="1"/>
  <c r="DB572" i="84"/>
  <c r="DF572" i="84" s="1"/>
  <c r="DC571" i="84"/>
  <c r="DG571" i="84" s="1"/>
  <c r="DB571" i="84"/>
  <c r="DF571" i="84" s="1"/>
  <c r="DC570" i="84"/>
  <c r="DG570" i="84" s="1"/>
  <c r="DB570" i="84"/>
  <c r="DF570" i="84" s="1"/>
  <c r="DC569" i="84"/>
  <c r="DG569" i="84" s="1"/>
  <c r="DB569" i="84"/>
  <c r="DF569" i="84" s="1"/>
  <c r="DC568" i="84"/>
  <c r="DG568" i="84" s="1"/>
  <c r="DB568" i="84"/>
  <c r="DF568" i="84" s="1"/>
  <c r="DC567" i="84"/>
  <c r="DG567" i="84" s="1"/>
  <c r="DB567" i="84"/>
  <c r="DF567" i="84" s="1"/>
  <c r="DC566" i="84"/>
  <c r="DG566" i="84" s="1"/>
  <c r="DB566" i="84"/>
  <c r="DF566" i="84" s="1"/>
  <c r="DC565" i="84"/>
  <c r="DG565" i="84" s="1"/>
  <c r="DB565" i="84"/>
  <c r="DF565" i="84" s="1"/>
  <c r="DC564" i="84"/>
  <c r="DG564" i="84" s="1"/>
  <c r="DB564" i="84"/>
  <c r="DF564" i="84" s="1"/>
  <c r="DC563" i="84"/>
  <c r="DG563" i="84" s="1"/>
  <c r="DB563" i="84"/>
  <c r="DF563" i="84" s="1"/>
  <c r="DC562" i="84"/>
  <c r="DB562" i="84"/>
  <c r="DC561" i="84"/>
  <c r="DG561" i="84" s="1"/>
  <c r="DB561" i="84"/>
  <c r="DF561" i="84" s="1"/>
  <c r="DC560" i="84"/>
  <c r="DG560" i="84" s="1"/>
  <c r="DB560" i="84"/>
  <c r="DF560" i="84" s="1"/>
  <c r="DC559" i="84"/>
  <c r="DG559" i="84" s="1"/>
  <c r="DB559" i="84"/>
  <c r="DF559" i="84" s="1"/>
  <c r="DC558" i="84"/>
  <c r="DG558" i="84" s="1"/>
  <c r="DB558" i="84"/>
  <c r="DF558" i="84" s="1"/>
  <c r="DC557" i="84"/>
  <c r="DG557" i="84" s="1"/>
  <c r="DB557" i="84"/>
  <c r="DF557" i="84" s="1"/>
  <c r="J11" i="31"/>
  <c r="J12" i="31"/>
  <c r="C61" i="36"/>
  <c r="E61" i="36" s="1"/>
  <c r="D61" i="36"/>
  <c r="BB31" i="13"/>
  <c r="BB44" i="13"/>
  <c r="DB64" i="84"/>
  <c r="DB65" i="84"/>
  <c r="DB66" i="84"/>
  <c r="DB67" i="84"/>
  <c r="DB68" i="84"/>
  <c r="DF68" i="84" s="1"/>
  <c r="DB69" i="84"/>
  <c r="DB70" i="84"/>
  <c r="DB71" i="84"/>
  <c r="DB72" i="84"/>
  <c r="DB73" i="84"/>
  <c r="DB74" i="84"/>
  <c r="DB75" i="84"/>
  <c r="DB76" i="84"/>
  <c r="DB77" i="84"/>
  <c r="DB78" i="84"/>
  <c r="DB79" i="84"/>
  <c r="DB80" i="84"/>
  <c r="DB81" i="84"/>
  <c r="DB82" i="84"/>
  <c r="DB83" i="84"/>
  <c r="DF83" i="84" s="1"/>
  <c r="DB84" i="84"/>
  <c r="DF84" i="84" s="1"/>
  <c r="DB85" i="84"/>
  <c r="DB86" i="84"/>
  <c r="DB87" i="84"/>
  <c r="DB88" i="84"/>
  <c r="DB89" i="84"/>
  <c r="DB90" i="84"/>
  <c r="DB91" i="84"/>
  <c r="DF91" i="84" s="1"/>
  <c r="DB92" i="84"/>
  <c r="DF92" i="84" s="1"/>
  <c r="DB93" i="84"/>
  <c r="DB94" i="84"/>
  <c r="DB95" i="84"/>
  <c r="DB96" i="84"/>
  <c r="DB97" i="84"/>
  <c r="DC64" i="84"/>
  <c r="DC65" i="84"/>
  <c r="DC66" i="84"/>
  <c r="DC67" i="84"/>
  <c r="DC68" i="84"/>
  <c r="DC69" i="84"/>
  <c r="DC70" i="84"/>
  <c r="DC71" i="84"/>
  <c r="DC72" i="84"/>
  <c r="DC73" i="84"/>
  <c r="DG73" i="84" s="1"/>
  <c r="DC74" i="84"/>
  <c r="DG74" i="84" s="1"/>
  <c r="DC75" i="84"/>
  <c r="DC76" i="84"/>
  <c r="DC77" i="84"/>
  <c r="DC78" i="84"/>
  <c r="DC79" i="84"/>
  <c r="DC80" i="84"/>
  <c r="DC81" i="84"/>
  <c r="DG81" i="84" s="1"/>
  <c r="DC82" i="84"/>
  <c r="DG82" i="84" s="1"/>
  <c r="DC83" i="84"/>
  <c r="DC84" i="84"/>
  <c r="DC85" i="84"/>
  <c r="DC86" i="84"/>
  <c r="DC87" i="84"/>
  <c r="DC88" i="84"/>
  <c r="DC89" i="84"/>
  <c r="DC90" i="84"/>
  <c r="DG90" i="84" s="1"/>
  <c r="DC91" i="84"/>
  <c r="DC92" i="84"/>
  <c r="DC93" i="84"/>
  <c r="DC94" i="84"/>
  <c r="DC95" i="84"/>
  <c r="DC96" i="84"/>
  <c r="DC97" i="84"/>
  <c r="C21" i="87"/>
  <c r="DG549" i="84"/>
  <c r="DB549" i="84"/>
  <c r="DF549" i="84"/>
  <c r="DG548" i="84"/>
  <c r="DB548" i="84"/>
  <c r="DF548" i="84" s="1"/>
  <c r="DG547" i="84"/>
  <c r="DB547" i="84"/>
  <c r="DF547" i="84"/>
  <c r="DC546" i="84"/>
  <c r="DB546" i="84"/>
  <c r="DC545" i="84"/>
  <c r="DB545" i="84"/>
  <c r="DC544" i="84"/>
  <c r="DG544" i="84" s="1"/>
  <c r="DB544" i="84"/>
  <c r="DF544" i="84"/>
  <c r="DC543" i="84"/>
  <c r="DG543" i="84"/>
  <c r="DB543" i="84"/>
  <c r="DF543" i="84"/>
  <c r="DC542" i="84"/>
  <c r="DG542" i="84" s="1"/>
  <c r="DB542" i="84"/>
  <c r="DF542" i="84"/>
  <c r="DC541" i="84"/>
  <c r="DG541" i="84"/>
  <c r="DB541" i="84"/>
  <c r="DF541" i="84"/>
  <c r="DC540" i="84"/>
  <c r="DG540" i="84" s="1"/>
  <c r="DB540" i="84"/>
  <c r="DF540" i="84"/>
  <c r="DC539" i="84"/>
  <c r="DG539" i="84" s="1"/>
  <c r="DB539" i="84"/>
  <c r="DF539" i="84"/>
  <c r="DC538" i="84"/>
  <c r="DG538" i="84" s="1"/>
  <c r="DB538" i="84"/>
  <c r="DF538" i="84"/>
  <c r="DC537" i="84"/>
  <c r="DG537" i="84" s="1"/>
  <c r="DB537" i="84"/>
  <c r="DF537" i="84" s="1"/>
  <c r="DC536" i="84"/>
  <c r="DG536" i="84" s="1"/>
  <c r="DB536" i="84"/>
  <c r="DF536" i="84"/>
  <c r="DC535" i="84"/>
  <c r="DG535" i="84" s="1"/>
  <c r="DB535" i="84"/>
  <c r="DF535" i="84" s="1"/>
  <c r="DG534" i="84"/>
  <c r="DB534" i="84"/>
  <c r="DF534" i="84" s="1"/>
  <c r="DG533" i="84"/>
  <c r="DB533" i="84"/>
  <c r="DF533" i="84" s="1"/>
  <c r="DG532" i="84"/>
  <c r="DB532" i="84"/>
  <c r="DF532" i="84" s="1"/>
  <c r="DG531" i="84"/>
  <c r="DB531" i="84"/>
  <c r="DF531" i="84" s="1"/>
  <c r="DG530" i="84"/>
  <c r="DB530" i="84"/>
  <c r="DF530" i="84" s="1"/>
  <c r="DC529" i="84"/>
  <c r="DG529" i="84" s="1"/>
  <c r="DB529" i="84"/>
  <c r="DF529" i="84"/>
  <c r="DG528" i="84"/>
  <c r="DB528" i="84"/>
  <c r="DF528" i="84" s="1"/>
  <c r="DG527" i="84"/>
  <c r="DB527" i="84"/>
  <c r="DF527" i="84"/>
  <c r="DG526" i="84"/>
  <c r="DB526" i="84"/>
  <c r="DF526" i="84" s="1"/>
  <c r="DG525" i="84"/>
  <c r="DB525" i="84"/>
  <c r="DF525" i="84"/>
  <c r="DG524" i="84"/>
  <c r="DB524" i="84"/>
  <c r="DF524" i="84" s="1"/>
  <c r="DG523" i="84"/>
  <c r="DB523" i="84"/>
  <c r="DF523" i="84" s="1"/>
  <c r="DG522" i="84"/>
  <c r="DB522" i="84"/>
  <c r="DF522" i="84" s="1"/>
  <c r="DC521" i="84"/>
  <c r="DG521" i="84" s="1"/>
  <c r="DB521" i="84"/>
  <c r="DF521" i="84"/>
  <c r="DC520" i="84"/>
  <c r="DG520" i="84" s="1"/>
  <c r="DB520" i="84"/>
  <c r="DF520" i="84" s="1"/>
  <c r="DC519" i="84"/>
  <c r="DG519" i="84" s="1"/>
  <c r="DB519" i="84"/>
  <c r="DF519" i="84" s="1"/>
  <c r="DF518" i="84"/>
  <c r="DC518" i="84"/>
  <c r="DG518" i="84" s="1"/>
  <c r="DC517" i="84"/>
  <c r="DG517" i="84"/>
  <c r="DB517" i="84"/>
  <c r="DF517" i="84" s="1"/>
  <c r="DF516" i="84"/>
  <c r="DC516" i="84"/>
  <c r="DG516" i="84" s="1"/>
  <c r="DC515" i="84"/>
  <c r="DG515" i="84" s="1"/>
  <c r="DB515" i="84"/>
  <c r="DF515" i="84" s="1"/>
  <c r="DC514" i="84"/>
  <c r="DG514" i="84" s="1"/>
  <c r="DB514" i="84"/>
  <c r="DF514" i="84" s="1"/>
  <c r="DC513" i="84"/>
  <c r="DG513" i="84" s="1"/>
  <c r="DB513" i="84"/>
  <c r="DF513" i="84" s="1"/>
  <c r="DF512" i="84"/>
  <c r="DC512" i="84"/>
  <c r="DG512" i="84"/>
  <c r="DC511" i="84"/>
  <c r="DG511" i="84"/>
  <c r="DB511" i="84"/>
  <c r="DF511" i="84" s="1"/>
  <c r="DC510" i="84"/>
  <c r="DG510" i="84"/>
  <c r="DB510" i="84"/>
  <c r="DF510" i="84"/>
  <c r="DC509" i="84"/>
  <c r="DG509" i="84"/>
  <c r="DB509" i="84"/>
  <c r="DF509" i="84" s="1"/>
  <c r="DC508" i="84"/>
  <c r="DB508" i="84"/>
  <c r="DC507" i="84"/>
  <c r="DG507" i="84"/>
  <c r="DB507" i="84"/>
  <c r="DF507" i="84"/>
  <c r="DC506" i="84"/>
  <c r="DG506" i="84" s="1"/>
  <c r="DB506" i="84"/>
  <c r="DF506" i="84"/>
  <c r="DC505" i="84"/>
  <c r="DG505" i="84"/>
  <c r="DB505" i="84"/>
  <c r="DF505" i="84"/>
  <c r="DC504" i="84"/>
  <c r="DG504" i="84" s="1"/>
  <c r="DB504" i="84"/>
  <c r="DF504" i="84" s="1"/>
  <c r="DC503" i="84"/>
  <c r="DG503" i="84"/>
  <c r="DB503" i="84"/>
  <c r="DF503" i="84"/>
  <c r="E65" i="32"/>
  <c r="C13" i="87"/>
  <c r="C14" i="87"/>
  <c r="C15" i="87"/>
  <c r="C16" i="87"/>
  <c r="C17" i="87"/>
  <c r="C18" i="87"/>
  <c r="C19" i="87"/>
  <c r="C20" i="87"/>
  <c r="C22" i="87"/>
  <c r="C23" i="87"/>
  <c r="C24" i="87"/>
  <c r="C25" i="87"/>
  <c r="C26" i="87"/>
  <c r="C27" i="87"/>
  <c r="C28" i="87"/>
  <c r="C29" i="87"/>
  <c r="C30" i="87"/>
  <c r="C31" i="87"/>
  <c r="C32" i="87"/>
  <c r="C33" i="87"/>
  <c r="C34" i="87"/>
  <c r="C35" i="87"/>
  <c r="C36" i="87"/>
  <c r="C37" i="87"/>
  <c r="C38" i="87"/>
  <c r="C39" i="87"/>
  <c r="C40" i="87"/>
  <c r="C41" i="87"/>
  <c r="C42" i="87"/>
  <c r="C43" i="87"/>
  <c r="C44" i="87"/>
  <c r="C45" i="87"/>
  <c r="C46" i="87"/>
  <c r="C47" i="87"/>
  <c r="C48" i="87"/>
  <c r="C49" i="87"/>
  <c r="C50" i="87"/>
  <c r="C51" i="87"/>
  <c r="C52" i="87"/>
  <c r="C53" i="87"/>
  <c r="C54" i="87"/>
  <c r="C55" i="87"/>
  <c r="C56" i="87"/>
  <c r="C57" i="87"/>
  <c r="C58" i="87"/>
  <c r="C59" i="87"/>
  <c r="C60" i="87"/>
  <c r="C61" i="87"/>
  <c r="C62" i="87"/>
  <c r="C63" i="87"/>
  <c r="C64" i="87"/>
  <c r="DW11" i="13"/>
  <c r="DV82" i="13"/>
  <c r="BB22" i="13"/>
  <c r="DO14" i="13"/>
  <c r="DC98" i="84"/>
  <c r="DC61" i="84"/>
  <c r="DC62" i="84"/>
  <c r="DC63" i="84"/>
  <c r="DC60" i="84"/>
  <c r="DG494" i="84"/>
  <c r="DB494" i="84"/>
  <c r="DF494" i="84"/>
  <c r="DG493" i="84"/>
  <c r="DB493" i="84"/>
  <c r="DF493" i="84" s="1"/>
  <c r="DG492" i="84"/>
  <c r="DB492" i="84"/>
  <c r="DF492" i="84"/>
  <c r="DC491" i="84"/>
  <c r="DB491" i="84"/>
  <c r="DC490" i="84"/>
  <c r="DB490" i="84"/>
  <c r="DC489" i="84"/>
  <c r="DG489" i="84"/>
  <c r="DB489" i="84"/>
  <c r="DF489" i="84"/>
  <c r="DC488" i="84"/>
  <c r="DG488" i="84" s="1"/>
  <c r="DB488" i="84"/>
  <c r="DF488" i="84"/>
  <c r="DC487" i="84"/>
  <c r="DG487" i="84" s="1"/>
  <c r="DB487" i="84"/>
  <c r="DF487" i="84"/>
  <c r="DC486" i="84"/>
  <c r="DG486" i="84" s="1"/>
  <c r="DB486" i="84"/>
  <c r="DF486" i="84"/>
  <c r="DC485" i="84"/>
  <c r="DG485" i="84" s="1"/>
  <c r="DB485" i="84"/>
  <c r="DF485" i="84" s="1"/>
  <c r="DC484" i="84"/>
  <c r="DG484" i="84" s="1"/>
  <c r="DB484" i="84"/>
  <c r="DF484" i="84"/>
  <c r="DC483" i="84"/>
  <c r="DG483" i="84" s="1"/>
  <c r="DB483" i="84"/>
  <c r="DF483" i="84" s="1"/>
  <c r="DC482" i="84"/>
  <c r="DG482" i="84" s="1"/>
  <c r="DB482" i="84"/>
  <c r="DF482" i="84"/>
  <c r="DC481" i="84"/>
  <c r="DG481" i="84" s="1"/>
  <c r="DB481" i="84"/>
  <c r="DF481" i="84" s="1"/>
  <c r="DC480" i="84"/>
  <c r="DG480" i="84" s="1"/>
  <c r="DB480" i="84"/>
  <c r="DF480" i="84"/>
  <c r="DG479" i="84"/>
  <c r="DB479" i="84"/>
  <c r="DF479" i="84" s="1"/>
  <c r="DG478" i="84"/>
  <c r="DB478" i="84"/>
  <c r="DF478" i="84" s="1"/>
  <c r="DG477" i="84"/>
  <c r="DB477" i="84"/>
  <c r="DF477" i="84" s="1"/>
  <c r="DG476" i="84"/>
  <c r="DB476" i="84"/>
  <c r="DF476" i="84" s="1"/>
  <c r="DG475" i="84"/>
  <c r="DB475" i="84"/>
  <c r="DF475" i="84" s="1"/>
  <c r="DC474" i="84"/>
  <c r="DG474" i="84" s="1"/>
  <c r="DB474" i="84"/>
  <c r="DF474" i="84"/>
  <c r="DG473" i="84"/>
  <c r="DB473" i="84"/>
  <c r="DF473" i="84" s="1"/>
  <c r="DG472" i="84"/>
  <c r="DB472" i="84"/>
  <c r="DF472" i="84"/>
  <c r="DG471" i="84"/>
  <c r="DF471" i="84"/>
  <c r="DB471" i="84"/>
  <c r="DG470" i="84"/>
  <c r="DB470" i="84"/>
  <c r="DF470" i="84" s="1"/>
  <c r="DG469" i="84"/>
  <c r="DB469" i="84"/>
  <c r="DF469" i="84" s="1"/>
  <c r="DC468" i="84"/>
  <c r="DG468" i="84" s="1"/>
  <c r="DB468" i="84"/>
  <c r="DF468" i="84"/>
  <c r="DG467" i="84"/>
  <c r="DB467" i="84"/>
  <c r="DF467" i="84" s="1"/>
  <c r="DC466" i="84"/>
  <c r="DG466" i="84" s="1"/>
  <c r="DB466" i="84"/>
  <c r="DF466" i="84" s="1"/>
  <c r="DC465" i="84"/>
  <c r="DG465" i="84" s="1"/>
  <c r="DB465" i="84"/>
  <c r="DF465" i="84" s="1"/>
  <c r="DC464" i="84"/>
  <c r="DG464" i="84" s="1"/>
  <c r="DB464" i="84"/>
  <c r="DF464" i="84" s="1"/>
  <c r="DG463" i="84"/>
  <c r="DF463" i="84"/>
  <c r="DG462" i="84"/>
  <c r="DB462" i="84"/>
  <c r="DF462" i="84" s="1"/>
  <c r="DG461" i="84"/>
  <c r="DF461" i="84"/>
  <c r="DC460" i="84"/>
  <c r="DG460" i="84"/>
  <c r="DB460" i="84"/>
  <c r="DF460" i="84" s="1"/>
  <c r="DC459" i="84"/>
  <c r="DG459" i="84" s="1"/>
  <c r="DB459" i="84"/>
  <c r="DF459" i="84" s="1"/>
  <c r="DC458" i="84"/>
  <c r="DG458" i="84" s="1"/>
  <c r="DB458" i="84"/>
  <c r="DF458" i="84" s="1"/>
  <c r="DG457" i="84"/>
  <c r="DF457" i="84"/>
  <c r="DC456" i="84"/>
  <c r="DG456" i="84" s="1"/>
  <c r="DB456" i="84"/>
  <c r="DF456" i="84"/>
  <c r="DG455" i="84"/>
  <c r="DB455" i="84"/>
  <c r="DF455" i="84" s="1"/>
  <c r="DC454" i="84"/>
  <c r="DG454" i="84" s="1"/>
  <c r="DB454" i="84"/>
  <c r="DF454" i="84" s="1"/>
  <c r="DB453" i="84"/>
  <c r="DC452" i="84"/>
  <c r="DG452" i="84" s="1"/>
  <c r="DB452" i="84"/>
  <c r="DF452" i="84" s="1"/>
  <c r="DG451" i="84"/>
  <c r="DB451" i="84"/>
  <c r="DF451" i="84" s="1"/>
  <c r="DC450" i="84"/>
  <c r="DG450" i="84" s="1"/>
  <c r="DB450" i="84"/>
  <c r="DF450" i="84"/>
  <c r="DC449" i="84"/>
  <c r="DG449" i="84" s="1"/>
  <c r="DB449" i="84"/>
  <c r="DF449" i="84" s="1"/>
  <c r="DG448" i="84"/>
  <c r="DB448" i="84"/>
  <c r="DF448" i="84"/>
  <c r="E72" i="100"/>
  <c r="D72" i="100"/>
  <c r="E74" i="101"/>
  <c r="D74" i="101"/>
  <c r="E39" i="100"/>
  <c r="E40" i="100"/>
  <c r="E41" i="100"/>
  <c r="E42" i="100"/>
  <c r="H42" i="100" s="1"/>
  <c r="E43" i="100"/>
  <c r="E44" i="100"/>
  <c r="E45" i="100"/>
  <c r="E46" i="100"/>
  <c r="E47" i="100"/>
  <c r="E48" i="100"/>
  <c r="E49" i="100"/>
  <c r="E50" i="100"/>
  <c r="E51" i="100"/>
  <c r="E52" i="100"/>
  <c r="E53" i="100"/>
  <c r="E54" i="100"/>
  <c r="E55" i="100"/>
  <c r="E56" i="100"/>
  <c r="E57" i="100"/>
  <c r="E58" i="100"/>
  <c r="H58" i="100" s="1"/>
  <c r="E59" i="100"/>
  <c r="E60" i="100"/>
  <c r="E61" i="100"/>
  <c r="E62" i="100"/>
  <c r="E63" i="100"/>
  <c r="E64" i="100"/>
  <c r="C40" i="100"/>
  <c r="C41" i="100"/>
  <c r="H41" i="100" s="1"/>
  <c r="C42" i="100"/>
  <c r="C43" i="100"/>
  <c r="C44" i="100"/>
  <c r="C45" i="100"/>
  <c r="H45" i="100" s="1"/>
  <c r="C46" i="100"/>
  <c r="C47" i="100"/>
  <c r="C48" i="100"/>
  <c r="C49" i="100"/>
  <c r="H49" i="100" s="1"/>
  <c r="C50" i="100"/>
  <c r="C51" i="100"/>
  <c r="C52" i="100"/>
  <c r="H52" i="100" s="1"/>
  <c r="C53" i="100"/>
  <c r="H53" i="100" s="1"/>
  <c r="C54" i="100"/>
  <c r="C55" i="100"/>
  <c r="C56" i="100"/>
  <c r="H56" i="100" s="1"/>
  <c r="C57" i="100"/>
  <c r="C58" i="100"/>
  <c r="C59" i="100"/>
  <c r="C60" i="100"/>
  <c r="C61" i="100"/>
  <c r="C62" i="100"/>
  <c r="C63" i="100"/>
  <c r="C64" i="100"/>
  <c r="C39" i="100"/>
  <c r="E40" i="101"/>
  <c r="E41" i="101"/>
  <c r="E42" i="101"/>
  <c r="E43" i="101"/>
  <c r="E44" i="101"/>
  <c r="E45" i="101"/>
  <c r="E46" i="101"/>
  <c r="H46" i="101" s="1"/>
  <c r="E47" i="101"/>
  <c r="E48" i="101"/>
  <c r="E49" i="101"/>
  <c r="E50" i="101"/>
  <c r="E51" i="101"/>
  <c r="E52" i="101"/>
  <c r="E53" i="101"/>
  <c r="E54" i="101"/>
  <c r="E55" i="101"/>
  <c r="E56" i="101"/>
  <c r="E57" i="101"/>
  <c r="E58" i="101"/>
  <c r="E59" i="101"/>
  <c r="E60" i="101"/>
  <c r="E61" i="101"/>
  <c r="E62" i="101"/>
  <c r="E63" i="101"/>
  <c r="E64" i="101"/>
  <c r="E39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23" i="101"/>
  <c r="E24" i="101"/>
  <c r="E25" i="101"/>
  <c r="E26" i="101"/>
  <c r="E27" i="101"/>
  <c r="E28" i="101"/>
  <c r="E29" i="101"/>
  <c r="E30" i="101"/>
  <c r="E31" i="101"/>
  <c r="E32" i="101"/>
  <c r="E33" i="101"/>
  <c r="E7" i="101"/>
  <c r="C40" i="101"/>
  <c r="C41" i="101"/>
  <c r="C42" i="101"/>
  <c r="H42" i="101" s="1"/>
  <c r="C43" i="101"/>
  <c r="C44" i="101"/>
  <c r="C45" i="101"/>
  <c r="C46" i="101"/>
  <c r="C47" i="101"/>
  <c r="C48" i="101"/>
  <c r="C49" i="101"/>
  <c r="H49" i="101" s="1"/>
  <c r="C50" i="101"/>
  <c r="C51" i="101"/>
  <c r="C52" i="101"/>
  <c r="C53" i="101"/>
  <c r="C54" i="101"/>
  <c r="C55" i="101"/>
  <c r="C56" i="101"/>
  <c r="C57" i="101"/>
  <c r="H57" i="101" s="1"/>
  <c r="C58" i="101"/>
  <c r="C59" i="101"/>
  <c r="C60" i="101"/>
  <c r="C61" i="101"/>
  <c r="C62" i="101"/>
  <c r="C63" i="101"/>
  <c r="C64" i="101"/>
  <c r="C39" i="101"/>
  <c r="C8" i="101"/>
  <c r="C9" i="101"/>
  <c r="C10" i="101"/>
  <c r="C11" i="101"/>
  <c r="C12" i="101"/>
  <c r="C13" i="101"/>
  <c r="C14" i="101"/>
  <c r="C15" i="101"/>
  <c r="H15" i="101" s="1"/>
  <c r="C16" i="101"/>
  <c r="C17" i="101"/>
  <c r="C18" i="101"/>
  <c r="C19" i="101"/>
  <c r="C20" i="101"/>
  <c r="C21" i="101"/>
  <c r="C22" i="101"/>
  <c r="C23" i="101"/>
  <c r="C24" i="101"/>
  <c r="C25" i="101"/>
  <c r="C26" i="101"/>
  <c r="C27" i="101"/>
  <c r="C28" i="101"/>
  <c r="C29" i="101"/>
  <c r="C30" i="101"/>
  <c r="C31" i="101"/>
  <c r="C32" i="101"/>
  <c r="C33" i="101"/>
  <c r="C7" i="101"/>
  <c r="D8" i="101"/>
  <c r="D9" i="101"/>
  <c r="D10" i="101"/>
  <c r="D11" i="101"/>
  <c r="D12" i="101"/>
  <c r="D13" i="101"/>
  <c r="D14" i="101"/>
  <c r="D15" i="101"/>
  <c r="D16" i="101"/>
  <c r="D17" i="101"/>
  <c r="D18" i="101"/>
  <c r="D19" i="101"/>
  <c r="D20" i="101"/>
  <c r="D21" i="101"/>
  <c r="I21" i="101" s="1"/>
  <c r="D22" i="101"/>
  <c r="D23" i="101"/>
  <c r="D24" i="101"/>
  <c r="D25" i="101"/>
  <c r="D26" i="101"/>
  <c r="D27" i="101"/>
  <c r="D28" i="101"/>
  <c r="D29" i="101"/>
  <c r="D30" i="101"/>
  <c r="D31" i="101"/>
  <c r="D32" i="101"/>
  <c r="D33" i="101"/>
  <c r="D7" i="101"/>
  <c r="BB33" i="13"/>
  <c r="DO52" i="13"/>
  <c r="DG439" i="84"/>
  <c r="DB439" i="84"/>
  <c r="DF439" i="84" s="1"/>
  <c r="DG438" i="84"/>
  <c r="DB438" i="84"/>
  <c r="DF438" i="84" s="1"/>
  <c r="DG437" i="84"/>
  <c r="DB437" i="84"/>
  <c r="DF437" i="84"/>
  <c r="DC436" i="84"/>
  <c r="DB436" i="84"/>
  <c r="DC435" i="84"/>
  <c r="DB435" i="84"/>
  <c r="DC434" i="84"/>
  <c r="DG434" i="84"/>
  <c r="DB434" i="84"/>
  <c r="DF434" i="84"/>
  <c r="DC433" i="84"/>
  <c r="DG433" i="84" s="1"/>
  <c r="DB433" i="84"/>
  <c r="DF433" i="84"/>
  <c r="DC432" i="84"/>
  <c r="DG432" i="84"/>
  <c r="DB432" i="84"/>
  <c r="DF432" i="84"/>
  <c r="DC431" i="84"/>
  <c r="DG431" i="84" s="1"/>
  <c r="DB431" i="84"/>
  <c r="DF431" i="84"/>
  <c r="DC430" i="84"/>
  <c r="DG430" i="84"/>
  <c r="DB430" i="84"/>
  <c r="DF430" i="84"/>
  <c r="DC429" i="84"/>
  <c r="DG429" i="84" s="1"/>
  <c r="DB429" i="84"/>
  <c r="DF429" i="84"/>
  <c r="DC428" i="84"/>
  <c r="DG428" i="84"/>
  <c r="DB428" i="84"/>
  <c r="DF428" i="84"/>
  <c r="DC427" i="84"/>
  <c r="DG427" i="84" s="1"/>
  <c r="DB427" i="84"/>
  <c r="DF427" i="84"/>
  <c r="DC426" i="84"/>
  <c r="DG426" i="84"/>
  <c r="DB426" i="84"/>
  <c r="DF426" i="84"/>
  <c r="DC425" i="84"/>
  <c r="DG425" i="84" s="1"/>
  <c r="DB425" i="84"/>
  <c r="DF425" i="84" s="1"/>
  <c r="DG424" i="84"/>
  <c r="DB424" i="84"/>
  <c r="DF424" i="84"/>
  <c r="DG423" i="84"/>
  <c r="DB423" i="84"/>
  <c r="DF423" i="84" s="1"/>
  <c r="DG422" i="84"/>
  <c r="DB422" i="84"/>
  <c r="DF422" i="84" s="1"/>
  <c r="DG421" i="84"/>
  <c r="DB421" i="84"/>
  <c r="DF421" i="84" s="1"/>
  <c r="DG420" i="84"/>
  <c r="DB420" i="84"/>
  <c r="DF420" i="84" s="1"/>
  <c r="DC419" i="84"/>
  <c r="DG419" i="84" s="1"/>
  <c r="DB419" i="84"/>
  <c r="DF419" i="84" s="1"/>
  <c r="DG418" i="84"/>
  <c r="DB418" i="84"/>
  <c r="DF418" i="84"/>
  <c r="DG417" i="84"/>
  <c r="DB417" i="84"/>
  <c r="DF417" i="84" s="1"/>
  <c r="DG416" i="84"/>
  <c r="DB416" i="84"/>
  <c r="DF416" i="84"/>
  <c r="DG415" i="84"/>
  <c r="DB415" i="84"/>
  <c r="DF415" i="84" s="1"/>
  <c r="DG414" i="84"/>
  <c r="DB414" i="84"/>
  <c r="DF414" i="84"/>
  <c r="DC413" i="84"/>
  <c r="DG413" i="84"/>
  <c r="DB413" i="84"/>
  <c r="DF413" i="84" s="1"/>
  <c r="DG412" i="84"/>
  <c r="DB412" i="84"/>
  <c r="DF412" i="84" s="1"/>
  <c r="DC411" i="84"/>
  <c r="DG411" i="84" s="1"/>
  <c r="DB411" i="84"/>
  <c r="DF411" i="84" s="1"/>
  <c r="DC410" i="84"/>
  <c r="DG410" i="84" s="1"/>
  <c r="DB410" i="84"/>
  <c r="DF410" i="84" s="1"/>
  <c r="DC409" i="84"/>
  <c r="DG409" i="84" s="1"/>
  <c r="DB409" i="84"/>
  <c r="DF409" i="84" s="1"/>
  <c r="DG408" i="84"/>
  <c r="DF408" i="84"/>
  <c r="DG407" i="84"/>
  <c r="DB407" i="84"/>
  <c r="DF407" i="84"/>
  <c r="DG406" i="84"/>
  <c r="DF406" i="84"/>
  <c r="DC405" i="84"/>
  <c r="DG405" i="84"/>
  <c r="DB405" i="84"/>
  <c r="DF405" i="84"/>
  <c r="DC404" i="84"/>
  <c r="DG404" i="84"/>
  <c r="DB404" i="84"/>
  <c r="DF404" i="84" s="1"/>
  <c r="DC403" i="84"/>
  <c r="DG403" i="84" s="1"/>
  <c r="DB403" i="84"/>
  <c r="DF403" i="84" s="1"/>
  <c r="DG402" i="84"/>
  <c r="DF402" i="84"/>
  <c r="DC401" i="84"/>
  <c r="DG401" i="84" s="1"/>
  <c r="DB401" i="84"/>
  <c r="DF401" i="84"/>
  <c r="DG400" i="84"/>
  <c r="DB400" i="84"/>
  <c r="DF400" i="84" s="1"/>
  <c r="DC399" i="84"/>
  <c r="DG399" i="84" s="1"/>
  <c r="DB399" i="84"/>
  <c r="DF399" i="84" s="1"/>
  <c r="DB398" i="84"/>
  <c r="DC397" i="84"/>
  <c r="DG397" i="84" s="1"/>
  <c r="DB397" i="84"/>
  <c r="DF397" i="84" s="1"/>
  <c r="DG396" i="84"/>
  <c r="DB396" i="84"/>
  <c r="DF396" i="84"/>
  <c r="DC395" i="84"/>
  <c r="DG395" i="84" s="1"/>
  <c r="DB395" i="84"/>
  <c r="DF395" i="84" s="1"/>
  <c r="DC394" i="84"/>
  <c r="DG394" i="84" s="1"/>
  <c r="DB394" i="84"/>
  <c r="DF394" i="84"/>
  <c r="DG393" i="84"/>
  <c r="DB393" i="84"/>
  <c r="DF393" i="84" s="1"/>
  <c r="J24" i="42"/>
  <c r="C24" i="42" s="1"/>
  <c r="C8" i="100"/>
  <c r="C9" i="100"/>
  <c r="C10" i="100"/>
  <c r="C11" i="100"/>
  <c r="C12" i="100"/>
  <c r="C13" i="100"/>
  <c r="C14" i="100"/>
  <c r="C15" i="100"/>
  <c r="C16" i="100"/>
  <c r="C17" i="100"/>
  <c r="C18" i="100"/>
  <c r="C19" i="100"/>
  <c r="C20" i="100"/>
  <c r="C21" i="100"/>
  <c r="H21" i="100" s="1"/>
  <c r="C22" i="100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13" i="31"/>
  <c r="J14" i="31"/>
  <c r="J15" i="31"/>
  <c r="J16" i="31"/>
  <c r="J17" i="31"/>
  <c r="J18" i="31"/>
  <c r="J19" i="31"/>
  <c r="G52" i="35"/>
  <c r="G53" i="35"/>
  <c r="G54" i="35"/>
  <c r="G55" i="35"/>
  <c r="G56" i="35"/>
  <c r="G57" i="35"/>
  <c r="G58" i="35"/>
  <c r="G59" i="35"/>
  <c r="G60" i="35"/>
  <c r="G61" i="35"/>
  <c r="G62" i="35"/>
  <c r="G63" i="35"/>
  <c r="G64" i="35"/>
  <c r="G65" i="35"/>
  <c r="G66" i="35"/>
  <c r="G67" i="35"/>
  <c r="G68" i="35"/>
  <c r="G69" i="35"/>
  <c r="G70" i="35"/>
  <c r="G71" i="35"/>
  <c r="G14" i="35"/>
  <c r="G15" i="35"/>
  <c r="G16" i="35"/>
  <c r="G17" i="35"/>
  <c r="G18" i="35"/>
  <c r="G19" i="35"/>
  <c r="G20" i="35"/>
  <c r="G21" i="35"/>
  <c r="G22" i="35"/>
  <c r="G23" i="35"/>
  <c r="G25" i="35"/>
  <c r="G27" i="35"/>
  <c r="G28" i="35"/>
  <c r="G29" i="35"/>
  <c r="G30" i="35"/>
  <c r="G31" i="35"/>
  <c r="G32" i="35"/>
  <c r="G33" i="35"/>
  <c r="G34" i="35"/>
  <c r="G35" i="35"/>
  <c r="G36" i="35"/>
  <c r="G37" i="35"/>
  <c r="G38" i="35"/>
  <c r="G39" i="35"/>
  <c r="G40" i="35"/>
  <c r="G41" i="35"/>
  <c r="G42" i="35"/>
  <c r="G43" i="35"/>
  <c r="G13" i="35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D4" i="13"/>
  <c r="DW4" i="13" s="1"/>
  <c r="BB19" i="13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46" i="46"/>
  <c r="M36" i="46"/>
  <c r="M33" i="46"/>
  <c r="M24" i="46"/>
  <c r="M25" i="46"/>
  <c r="M26" i="46"/>
  <c r="M27" i="46"/>
  <c r="M28" i="46"/>
  <c r="M29" i="46"/>
  <c r="M30" i="46"/>
  <c r="M31" i="46"/>
  <c r="M32" i="46"/>
  <c r="M34" i="46"/>
  <c r="M35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10" i="46"/>
  <c r="F47" i="46"/>
  <c r="I47" i="46" s="1"/>
  <c r="F48" i="46"/>
  <c r="I48" i="46" s="1"/>
  <c r="F49" i="46"/>
  <c r="I49" i="46" s="1"/>
  <c r="F50" i="46"/>
  <c r="I50" i="46" s="1"/>
  <c r="F51" i="46"/>
  <c r="I51" i="46" s="1"/>
  <c r="F52" i="46"/>
  <c r="I52" i="46" s="1"/>
  <c r="F53" i="46"/>
  <c r="I53" i="46" s="1"/>
  <c r="F54" i="46"/>
  <c r="I54" i="46" s="1"/>
  <c r="F55" i="46"/>
  <c r="I55" i="46" s="1"/>
  <c r="F56" i="46"/>
  <c r="I56" i="46" s="1"/>
  <c r="F57" i="46"/>
  <c r="I57" i="46" s="1"/>
  <c r="F58" i="46"/>
  <c r="I58" i="46" s="1"/>
  <c r="F59" i="46"/>
  <c r="I59" i="46" s="1"/>
  <c r="F60" i="46"/>
  <c r="I60" i="46" s="1"/>
  <c r="F61" i="46"/>
  <c r="I61" i="46" s="1"/>
  <c r="F62" i="46"/>
  <c r="I62" i="46" s="1"/>
  <c r="F63" i="46"/>
  <c r="I63" i="46"/>
  <c r="F64" i="46"/>
  <c r="I64" i="46"/>
  <c r="F65" i="46"/>
  <c r="I65" i="46" s="1"/>
  <c r="F66" i="46"/>
  <c r="I66" i="46" s="1"/>
  <c r="F67" i="46"/>
  <c r="I67" i="46" s="1"/>
  <c r="F68" i="46"/>
  <c r="I68" i="46" s="1"/>
  <c r="F69" i="46"/>
  <c r="I69" i="46" s="1"/>
  <c r="F70" i="46"/>
  <c r="I70" i="46" s="1"/>
  <c r="F71" i="46"/>
  <c r="F46" i="46"/>
  <c r="I46" i="46" s="1"/>
  <c r="F11" i="46"/>
  <c r="I11" i="46" s="1"/>
  <c r="F12" i="46"/>
  <c r="J12" i="46" s="1"/>
  <c r="J37" i="46" s="1"/>
  <c r="J45" i="46" s="1"/>
  <c r="J73" i="46" s="1"/>
  <c r="F13" i="46"/>
  <c r="I13" i="46" s="1"/>
  <c r="F14" i="46"/>
  <c r="I14" i="46"/>
  <c r="F15" i="46"/>
  <c r="I15" i="46"/>
  <c r="F16" i="46"/>
  <c r="I16" i="46" s="1"/>
  <c r="F17" i="46"/>
  <c r="I17" i="46" s="1"/>
  <c r="F18" i="46"/>
  <c r="I18" i="46"/>
  <c r="F19" i="46"/>
  <c r="I19" i="46"/>
  <c r="F20" i="46"/>
  <c r="I20" i="46" s="1"/>
  <c r="F21" i="46"/>
  <c r="I21" i="46" s="1"/>
  <c r="F22" i="46"/>
  <c r="I22" i="46"/>
  <c r="F23" i="46"/>
  <c r="I23" i="46"/>
  <c r="F24" i="46"/>
  <c r="I24" i="46" s="1"/>
  <c r="F25" i="46"/>
  <c r="I25" i="46" s="1"/>
  <c r="F26" i="46"/>
  <c r="I26" i="46"/>
  <c r="F27" i="46"/>
  <c r="I27" i="46"/>
  <c r="F28" i="46"/>
  <c r="I28" i="46" s="1"/>
  <c r="F29" i="46"/>
  <c r="I29" i="46" s="1"/>
  <c r="F30" i="46"/>
  <c r="I30" i="46"/>
  <c r="F31" i="46"/>
  <c r="I31" i="46"/>
  <c r="F32" i="46"/>
  <c r="I32" i="46" s="1"/>
  <c r="F33" i="46"/>
  <c r="I33" i="46" s="1"/>
  <c r="F34" i="46"/>
  <c r="I34" i="46"/>
  <c r="F35" i="46"/>
  <c r="I35" i="46"/>
  <c r="F36" i="46"/>
  <c r="I36" i="46" s="1"/>
  <c r="E12" i="46"/>
  <c r="E11" i="46"/>
  <c r="I71" i="46"/>
  <c r="E10" i="46"/>
  <c r="E46" i="46"/>
  <c r="DG384" i="84"/>
  <c r="DB384" i="84"/>
  <c r="DF384" i="84"/>
  <c r="DG383" i="84"/>
  <c r="DB383" i="84"/>
  <c r="DF383" i="84" s="1"/>
  <c r="DG382" i="84"/>
  <c r="DB382" i="84"/>
  <c r="DF382" i="84"/>
  <c r="DC381" i="84"/>
  <c r="DB381" i="84"/>
  <c r="DC380" i="84"/>
  <c r="DB380" i="84"/>
  <c r="DC379" i="84"/>
  <c r="DG379" i="84"/>
  <c r="DB379" i="84"/>
  <c r="DF379" i="84"/>
  <c r="DC378" i="84"/>
  <c r="DG378" i="84" s="1"/>
  <c r="DB378" i="84"/>
  <c r="DF378" i="84" s="1"/>
  <c r="DC377" i="84"/>
  <c r="DG377" i="84" s="1"/>
  <c r="DB377" i="84"/>
  <c r="DF377" i="84" s="1"/>
  <c r="DC376" i="84"/>
  <c r="DG376" i="84" s="1"/>
  <c r="DB376" i="84"/>
  <c r="DF376" i="84" s="1"/>
  <c r="DC375" i="84"/>
  <c r="DG375" i="84" s="1"/>
  <c r="DB375" i="84"/>
  <c r="DF375" i="84" s="1"/>
  <c r="DC374" i="84"/>
  <c r="DG374" i="84" s="1"/>
  <c r="DB374" i="84"/>
  <c r="DF374" i="84" s="1"/>
  <c r="DC373" i="84"/>
  <c r="DG373" i="84" s="1"/>
  <c r="DB373" i="84"/>
  <c r="DF373" i="84" s="1"/>
  <c r="DC372" i="84"/>
  <c r="DG372" i="84" s="1"/>
  <c r="DB372" i="84"/>
  <c r="DF372" i="84" s="1"/>
  <c r="DC371" i="84"/>
  <c r="DG371" i="84" s="1"/>
  <c r="DB371" i="84"/>
  <c r="DF371" i="84" s="1"/>
  <c r="DC370" i="84"/>
  <c r="DG370" i="84" s="1"/>
  <c r="DB370" i="84"/>
  <c r="DF370" i="84" s="1"/>
  <c r="DG369" i="84"/>
  <c r="DB369" i="84"/>
  <c r="DF369" i="84"/>
  <c r="DG368" i="84"/>
  <c r="DB368" i="84"/>
  <c r="DF368" i="84" s="1"/>
  <c r="DG367" i="84"/>
  <c r="DB367" i="84"/>
  <c r="DF367" i="84" s="1"/>
  <c r="DG366" i="84"/>
  <c r="DF366" i="84"/>
  <c r="DB366" i="84"/>
  <c r="DG365" i="84"/>
  <c r="DB365" i="84"/>
  <c r="DF365" i="84" s="1"/>
  <c r="DC364" i="84"/>
  <c r="DG364" i="84" s="1"/>
  <c r="DB364" i="84"/>
  <c r="DF364" i="84" s="1"/>
  <c r="DG363" i="84"/>
  <c r="DB363" i="84"/>
  <c r="DF363" i="84" s="1"/>
  <c r="DG362" i="84"/>
  <c r="DB362" i="84"/>
  <c r="DF362" i="84" s="1"/>
  <c r="DG361" i="84"/>
  <c r="DB361" i="84"/>
  <c r="DF361" i="84" s="1"/>
  <c r="DG360" i="84"/>
  <c r="DB360" i="84"/>
  <c r="DF360" i="84" s="1"/>
  <c r="DG359" i="84"/>
  <c r="DB359" i="84"/>
  <c r="DF359" i="84"/>
  <c r="DC358" i="84"/>
  <c r="DG358" i="84" s="1"/>
  <c r="DB358" i="84"/>
  <c r="DF358" i="84" s="1"/>
  <c r="DG357" i="84"/>
  <c r="DB357" i="84"/>
  <c r="DF357" i="84"/>
  <c r="DC356" i="84"/>
  <c r="DG356" i="84" s="1"/>
  <c r="DB356" i="84"/>
  <c r="DF356" i="84" s="1"/>
  <c r="DC355" i="84"/>
  <c r="DG355" i="84" s="1"/>
  <c r="DB355" i="84"/>
  <c r="DF355" i="84" s="1"/>
  <c r="DC354" i="84"/>
  <c r="DG354" i="84"/>
  <c r="DB354" i="84"/>
  <c r="DF354" i="84" s="1"/>
  <c r="DG353" i="84"/>
  <c r="DF353" i="84"/>
  <c r="DG352" i="84"/>
  <c r="DB352" i="84"/>
  <c r="DF352" i="84" s="1"/>
  <c r="DG351" i="84"/>
  <c r="DF351" i="84"/>
  <c r="DC350" i="84"/>
  <c r="DG350" i="84" s="1"/>
  <c r="DB350" i="84"/>
  <c r="DF350" i="84" s="1"/>
  <c r="DC349" i="84"/>
  <c r="DG349" i="84" s="1"/>
  <c r="DB349" i="84"/>
  <c r="DF349" i="84" s="1"/>
  <c r="DC348" i="84"/>
  <c r="DG348" i="84" s="1"/>
  <c r="DB348" i="84"/>
  <c r="DF348" i="84" s="1"/>
  <c r="DG347" i="84"/>
  <c r="DF347" i="84"/>
  <c r="DC346" i="84"/>
  <c r="DG346" i="84" s="1"/>
  <c r="DB346" i="84"/>
  <c r="DF346" i="84" s="1"/>
  <c r="DG345" i="84"/>
  <c r="DB345" i="84"/>
  <c r="DF345" i="84" s="1"/>
  <c r="DC344" i="84"/>
  <c r="DG344" i="84" s="1"/>
  <c r="DB344" i="84"/>
  <c r="DF344" i="84" s="1"/>
  <c r="DB343" i="84"/>
  <c r="DC342" i="84"/>
  <c r="DG342" i="84"/>
  <c r="DB342" i="84"/>
  <c r="DF342" i="84" s="1"/>
  <c r="DG341" i="84"/>
  <c r="DB341" i="84"/>
  <c r="DF341" i="84" s="1"/>
  <c r="DC340" i="84"/>
  <c r="DG340" i="84" s="1"/>
  <c r="DB340" i="84"/>
  <c r="DF340" i="84" s="1"/>
  <c r="DC339" i="84"/>
  <c r="DG339" i="84" s="1"/>
  <c r="DB339" i="84"/>
  <c r="DF339" i="84" s="1"/>
  <c r="DG338" i="84"/>
  <c r="DB338" i="84"/>
  <c r="DF338" i="84" s="1"/>
  <c r="G46" i="31"/>
  <c r="G47" i="31"/>
  <c r="G45" i="31"/>
  <c r="G21" i="31"/>
  <c r="G22" i="31"/>
  <c r="G23" i="31"/>
  <c r="G24" i="31"/>
  <c r="G25" i="31"/>
  <c r="G26" i="31"/>
  <c r="G27" i="31"/>
  <c r="G28" i="31"/>
  <c r="G29" i="31"/>
  <c r="G30" i="31"/>
  <c r="G31" i="31"/>
  <c r="G32" i="31"/>
  <c r="G33" i="31"/>
  <c r="G34" i="31"/>
  <c r="G35" i="31"/>
  <c r="G36" i="31"/>
  <c r="G37" i="31"/>
  <c r="G13" i="31"/>
  <c r="G14" i="31"/>
  <c r="G15" i="31"/>
  <c r="G16" i="31"/>
  <c r="G17" i="31"/>
  <c r="G18" i="31"/>
  <c r="G19" i="31"/>
  <c r="G20" i="31"/>
  <c r="G12" i="31"/>
  <c r="D77" i="31"/>
  <c r="E38" i="31"/>
  <c r="E44" i="31" s="1"/>
  <c r="E71" i="31" s="1"/>
  <c r="F20" i="31"/>
  <c r="I11" i="31"/>
  <c r="D170" i="99"/>
  <c r="G162" i="99"/>
  <c r="E162" i="99"/>
  <c r="H162" i="99" s="1"/>
  <c r="L162" i="99" s="1"/>
  <c r="D162" i="99"/>
  <c r="G161" i="99"/>
  <c r="E161" i="99"/>
  <c r="H161" i="99" s="1"/>
  <c r="L161" i="99" s="1"/>
  <c r="D161" i="99"/>
  <c r="G160" i="99"/>
  <c r="E160" i="99"/>
  <c r="H160" i="99" s="1"/>
  <c r="L160" i="99" s="1"/>
  <c r="D160" i="99"/>
  <c r="G159" i="99"/>
  <c r="E159" i="99"/>
  <c r="H159" i="99" s="1"/>
  <c r="L159" i="99" s="1"/>
  <c r="D159" i="99"/>
  <c r="G158" i="99"/>
  <c r="E158" i="99"/>
  <c r="H158" i="99"/>
  <c r="L158" i="99" s="1"/>
  <c r="D158" i="99"/>
  <c r="G157" i="99"/>
  <c r="E157" i="99"/>
  <c r="H157" i="99" s="1"/>
  <c r="L157" i="99" s="1"/>
  <c r="D157" i="99"/>
  <c r="G156" i="99"/>
  <c r="E156" i="99"/>
  <c r="H156" i="99" s="1"/>
  <c r="L156" i="99" s="1"/>
  <c r="D156" i="99"/>
  <c r="G155" i="99"/>
  <c r="E155" i="99"/>
  <c r="H155" i="99" s="1"/>
  <c r="L155" i="99" s="1"/>
  <c r="D155" i="99"/>
  <c r="G154" i="99"/>
  <c r="E154" i="99"/>
  <c r="H154" i="99" s="1"/>
  <c r="L154" i="99" s="1"/>
  <c r="D154" i="99"/>
  <c r="G153" i="99"/>
  <c r="E153" i="99"/>
  <c r="H153" i="99" s="1"/>
  <c r="L153" i="99" s="1"/>
  <c r="D153" i="99"/>
  <c r="G152" i="99"/>
  <c r="E152" i="99"/>
  <c r="H152" i="99" s="1"/>
  <c r="L152" i="99" s="1"/>
  <c r="D152" i="99"/>
  <c r="G151" i="99"/>
  <c r="E151" i="99"/>
  <c r="H151" i="99" s="1"/>
  <c r="L151" i="99" s="1"/>
  <c r="D151" i="99"/>
  <c r="G150" i="99"/>
  <c r="E150" i="99"/>
  <c r="H150" i="99"/>
  <c r="L150" i="99" s="1"/>
  <c r="D150" i="99"/>
  <c r="G149" i="99"/>
  <c r="E149" i="99"/>
  <c r="H149" i="99" s="1"/>
  <c r="L149" i="99" s="1"/>
  <c r="D149" i="99"/>
  <c r="G148" i="99"/>
  <c r="E148" i="99"/>
  <c r="H148" i="99" s="1"/>
  <c r="L148" i="99" s="1"/>
  <c r="D148" i="99"/>
  <c r="G147" i="99"/>
  <c r="E147" i="99"/>
  <c r="H147" i="99" s="1"/>
  <c r="L147" i="99" s="1"/>
  <c r="D147" i="99"/>
  <c r="G146" i="99"/>
  <c r="E146" i="99"/>
  <c r="H146" i="99" s="1"/>
  <c r="L146" i="99" s="1"/>
  <c r="D146" i="99"/>
  <c r="G145" i="99"/>
  <c r="E145" i="99"/>
  <c r="H145" i="99" s="1"/>
  <c r="L145" i="99" s="1"/>
  <c r="D145" i="99"/>
  <c r="G144" i="99"/>
  <c r="E144" i="99"/>
  <c r="H144" i="99" s="1"/>
  <c r="L144" i="99" s="1"/>
  <c r="D144" i="99"/>
  <c r="G143" i="99"/>
  <c r="E143" i="99"/>
  <c r="H143" i="99" s="1"/>
  <c r="L143" i="99" s="1"/>
  <c r="D143" i="99"/>
  <c r="G142" i="99"/>
  <c r="E142" i="99"/>
  <c r="H142" i="99" s="1"/>
  <c r="L142" i="99" s="1"/>
  <c r="D142" i="99"/>
  <c r="G141" i="99"/>
  <c r="E141" i="99"/>
  <c r="H141" i="99" s="1"/>
  <c r="L141" i="99" s="1"/>
  <c r="D141" i="99"/>
  <c r="G140" i="99"/>
  <c r="E140" i="99"/>
  <c r="H140" i="99" s="1"/>
  <c r="L140" i="99" s="1"/>
  <c r="D140" i="99"/>
  <c r="G139" i="99"/>
  <c r="E139" i="99"/>
  <c r="D139" i="99"/>
  <c r="G138" i="99"/>
  <c r="E138" i="99"/>
  <c r="H138" i="99" s="1"/>
  <c r="D138" i="99"/>
  <c r="G137" i="99"/>
  <c r="E137" i="99"/>
  <c r="H137" i="99" s="1"/>
  <c r="D137" i="99"/>
  <c r="G136" i="99"/>
  <c r="E136" i="99"/>
  <c r="H136" i="99" s="1"/>
  <c r="D136" i="99"/>
  <c r="C135" i="99"/>
  <c r="C163" i="99" s="1"/>
  <c r="F131" i="99"/>
  <c r="F135" i="99" s="1"/>
  <c r="F163" i="99" s="1"/>
  <c r="C131" i="99"/>
  <c r="G130" i="99"/>
  <c r="E130" i="99"/>
  <c r="H130" i="99" s="1"/>
  <c r="L130" i="99" s="1"/>
  <c r="D130" i="99"/>
  <c r="G129" i="99"/>
  <c r="E129" i="99"/>
  <c r="H129" i="99" s="1"/>
  <c r="L129" i="99" s="1"/>
  <c r="D129" i="99"/>
  <c r="G128" i="99"/>
  <c r="E128" i="99"/>
  <c r="H128" i="99" s="1"/>
  <c r="L128" i="99" s="1"/>
  <c r="D128" i="99"/>
  <c r="G127" i="99"/>
  <c r="E127" i="99"/>
  <c r="H127" i="99" s="1"/>
  <c r="L127" i="99" s="1"/>
  <c r="D127" i="99"/>
  <c r="G126" i="99"/>
  <c r="E126" i="99"/>
  <c r="H126" i="99"/>
  <c r="L126" i="99" s="1"/>
  <c r="D126" i="99"/>
  <c r="G125" i="99"/>
  <c r="E125" i="99"/>
  <c r="H125" i="99" s="1"/>
  <c r="L125" i="99" s="1"/>
  <c r="D125" i="99"/>
  <c r="G124" i="99"/>
  <c r="E124" i="99"/>
  <c r="H124" i="99" s="1"/>
  <c r="L124" i="99" s="1"/>
  <c r="D124" i="99"/>
  <c r="G123" i="99"/>
  <c r="E123" i="99"/>
  <c r="H123" i="99" s="1"/>
  <c r="L123" i="99" s="1"/>
  <c r="D123" i="99"/>
  <c r="G122" i="99"/>
  <c r="E122" i="99"/>
  <c r="H122" i="99" s="1"/>
  <c r="L122" i="99" s="1"/>
  <c r="D122" i="99"/>
  <c r="G121" i="99"/>
  <c r="E121" i="99"/>
  <c r="H121" i="99" s="1"/>
  <c r="L121" i="99" s="1"/>
  <c r="D121" i="99"/>
  <c r="G120" i="99"/>
  <c r="E120" i="99"/>
  <c r="H120" i="99" s="1"/>
  <c r="L120" i="99" s="1"/>
  <c r="D120" i="99"/>
  <c r="G119" i="99"/>
  <c r="E119" i="99"/>
  <c r="H119" i="99" s="1"/>
  <c r="L119" i="99" s="1"/>
  <c r="D119" i="99"/>
  <c r="G118" i="99"/>
  <c r="E118" i="99"/>
  <c r="H118" i="99"/>
  <c r="L118" i="99" s="1"/>
  <c r="D118" i="99"/>
  <c r="G117" i="99"/>
  <c r="E117" i="99"/>
  <c r="H117" i="99" s="1"/>
  <c r="L117" i="99" s="1"/>
  <c r="D117" i="99"/>
  <c r="G116" i="99"/>
  <c r="E116" i="99"/>
  <c r="H116" i="99" s="1"/>
  <c r="L116" i="99" s="1"/>
  <c r="D116" i="99"/>
  <c r="G115" i="99"/>
  <c r="E115" i="99"/>
  <c r="H115" i="99" s="1"/>
  <c r="L115" i="99" s="1"/>
  <c r="D115" i="99"/>
  <c r="G114" i="99"/>
  <c r="E114" i="99"/>
  <c r="H114" i="99" s="1"/>
  <c r="L114" i="99" s="1"/>
  <c r="D114" i="99"/>
  <c r="G113" i="99"/>
  <c r="E113" i="99"/>
  <c r="H113" i="99" s="1"/>
  <c r="L113" i="99" s="1"/>
  <c r="D113" i="99"/>
  <c r="G112" i="99"/>
  <c r="E112" i="99"/>
  <c r="H112" i="99" s="1"/>
  <c r="L112" i="99" s="1"/>
  <c r="D112" i="99"/>
  <c r="G111" i="99"/>
  <c r="E111" i="99"/>
  <c r="D111" i="99"/>
  <c r="G110" i="99"/>
  <c r="E110" i="99"/>
  <c r="H110" i="99" s="1"/>
  <c r="D110" i="99"/>
  <c r="G109" i="99"/>
  <c r="E109" i="99"/>
  <c r="H109" i="99" s="1"/>
  <c r="L109" i="99" s="1"/>
  <c r="D109" i="99"/>
  <c r="G108" i="99"/>
  <c r="E108" i="99"/>
  <c r="H108" i="99" s="1"/>
  <c r="L108" i="99" s="1"/>
  <c r="D108" i="99"/>
  <c r="G107" i="99"/>
  <c r="E107" i="99"/>
  <c r="H107" i="99" s="1"/>
  <c r="D107" i="99"/>
  <c r="G106" i="99"/>
  <c r="E106" i="99"/>
  <c r="H106" i="99" s="1"/>
  <c r="D106" i="99"/>
  <c r="E105" i="99"/>
  <c r="H105" i="99" s="1"/>
  <c r="D105" i="99"/>
  <c r="G104" i="99"/>
  <c r="E104" i="99"/>
  <c r="H104" i="99" s="1"/>
  <c r="D104" i="99"/>
  <c r="J167" i="99"/>
  <c r="I167" i="99"/>
  <c r="L166" i="99"/>
  <c r="L165" i="99"/>
  <c r="L164" i="99"/>
  <c r="K135" i="99"/>
  <c r="K139" i="99"/>
  <c r="H139" i="99" s="1"/>
  <c r="J135" i="99"/>
  <c r="I135" i="99"/>
  <c r="L134" i="99"/>
  <c r="L133" i="99"/>
  <c r="L132" i="99"/>
  <c r="I46" i="31"/>
  <c r="I47" i="31"/>
  <c r="I48" i="31"/>
  <c r="I49" i="31"/>
  <c r="I50" i="31"/>
  <c r="I51" i="31"/>
  <c r="I52" i="31"/>
  <c r="I53" i="31"/>
  <c r="I54" i="31"/>
  <c r="I55" i="31"/>
  <c r="I56" i="31"/>
  <c r="I57" i="31"/>
  <c r="I58" i="31"/>
  <c r="I59" i="31"/>
  <c r="I60" i="31"/>
  <c r="I61" i="31"/>
  <c r="I62" i="31"/>
  <c r="I63" i="31"/>
  <c r="I64" i="31"/>
  <c r="I65" i="31"/>
  <c r="I66" i="31"/>
  <c r="I67" i="31"/>
  <c r="I68" i="31"/>
  <c r="I69" i="31"/>
  <c r="I70" i="31"/>
  <c r="I12" i="31"/>
  <c r="I13" i="31"/>
  <c r="I38" i="31" s="1"/>
  <c r="I44" i="31" s="1"/>
  <c r="I71" i="31" s="1"/>
  <c r="I14" i="31"/>
  <c r="I15" i="31"/>
  <c r="I16" i="31"/>
  <c r="I17" i="31"/>
  <c r="I18" i="31"/>
  <c r="I19" i="31"/>
  <c r="I22" i="31"/>
  <c r="I23" i="31"/>
  <c r="I24" i="31"/>
  <c r="I25" i="31"/>
  <c r="I26" i="31"/>
  <c r="I27" i="31"/>
  <c r="I28" i="31"/>
  <c r="I29" i="31"/>
  <c r="I30" i="31"/>
  <c r="I31" i="31"/>
  <c r="I32" i="31"/>
  <c r="I33" i="31"/>
  <c r="I34" i="31"/>
  <c r="I35" i="31"/>
  <c r="I36" i="31"/>
  <c r="I37" i="31"/>
  <c r="I21" i="31"/>
  <c r="I20" i="31"/>
  <c r="J20" i="31"/>
  <c r="H37" i="31"/>
  <c r="E8" i="100"/>
  <c r="E9" i="100"/>
  <c r="E10" i="100"/>
  <c r="E11" i="100"/>
  <c r="H11" i="100" s="1"/>
  <c r="E12" i="100"/>
  <c r="H12" i="100" s="1"/>
  <c r="E13" i="100"/>
  <c r="H13" i="100" s="1"/>
  <c r="E14" i="100"/>
  <c r="H14" i="100" s="1"/>
  <c r="E15" i="100"/>
  <c r="E16" i="100"/>
  <c r="H16" i="100" s="1"/>
  <c r="E17" i="100"/>
  <c r="H17" i="100" s="1"/>
  <c r="E18" i="100"/>
  <c r="E19" i="100"/>
  <c r="E20" i="100"/>
  <c r="H20" i="100"/>
  <c r="E21" i="100"/>
  <c r="E22" i="100"/>
  <c r="E24" i="100"/>
  <c r="E25" i="100"/>
  <c r="E26" i="100"/>
  <c r="E28" i="100"/>
  <c r="E29" i="100"/>
  <c r="E30" i="100"/>
  <c r="E31" i="100"/>
  <c r="E32" i="100"/>
  <c r="E33" i="100"/>
  <c r="E7" i="100"/>
  <c r="F40" i="101"/>
  <c r="F41" i="101"/>
  <c r="F42" i="101"/>
  <c r="F43" i="101"/>
  <c r="F44" i="101"/>
  <c r="F45" i="101"/>
  <c r="F46" i="101"/>
  <c r="F47" i="101"/>
  <c r="F48" i="101"/>
  <c r="F49" i="101"/>
  <c r="F50" i="101"/>
  <c r="F51" i="101"/>
  <c r="F52" i="101"/>
  <c r="F53" i="101"/>
  <c r="F54" i="101"/>
  <c r="F55" i="101"/>
  <c r="F56" i="101"/>
  <c r="F57" i="101"/>
  <c r="F58" i="101"/>
  <c r="F59" i="101"/>
  <c r="F60" i="101"/>
  <c r="F61" i="101"/>
  <c r="F62" i="101"/>
  <c r="F63" i="101"/>
  <c r="F64" i="101"/>
  <c r="F39" i="101"/>
  <c r="F8" i="101"/>
  <c r="I8" i="101" s="1"/>
  <c r="F9" i="101"/>
  <c r="F10" i="101"/>
  <c r="F11" i="101"/>
  <c r="F12" i="101"/>
  <c r="F13" i="101"/>
  <c r="F14" i="101"/>
  <c r="F15" i="101"/>
  <c r="I15" i="101" s="1"/>
  <c r="F16" i="101"/>
  <c r="F17" i="101"/>
  <c r="F18" i="101"/>
  <c r="F19" i="101"/>
  <c r="F20" i="101"/>
  <c r="F21" i="101"/>
  <c r="F22" i="101"/>
  <c r="F23" i="101"/>
  <c r="F24" i="101"/>
  <c r="I24" i="101" s="1"/>
  <c r="F25" i="101"/>
  <c r="F26" i="101"/>
  <c r="F27" i="101"/>
  <c r="F28" i="101"/>
  <c r="F29" i="101"/>
  <c r="F30" i="101"/>
  <c r="F31" i="101"/>
  <c r="F32" i="101"/>
  <c r="I32" i="101" s="1"/>
  <c r="F33" i="101"/>
  <c r="F7" i="101"/>
  <c r="D79" i="26"/>
  <c r="DO29" i="13"/>
  <c r="BB24" i="13"/>
  <c r="DV24" i="13" s="1"/>
  <c r="DO53" i="13"/>
  <c r="DO11" i="13"/>
  <c r="G15" i="70" s="1"/>
  <c r="BB11" i="13"/>
  <c r="DV11" i="13" s="1"/>
  <c r="G50" i="99"/>
  <c r="G51" i="99"/>
  <c r="G52" i="99"/>
  <c r="G53" i="99"/>
  <c r="G54" i="99"/>
  <c r="G55" i="99"/>
  <c r="G56" i="99"/>
  <c r="G57" i="99"/>
  <c r="G58" i="99"/>
  <c r="G59" i="99"/>
  <c r="G60" i="99"/>
  <c r="G61" i="99"/>
  <c r="G62" i="99"/>
  <c r="G63" i="99"/>
  <c r="G64" i="99"/>
  <c r="G65" i="99"/>
  <c r="G66" i="99"/>
  <c r="G67" i="99"/>
  <c r="G68" i="99"/>
  <c r="G69" i="99"/>
  <c r="G70" i="99"/>
  <c r="G71" i="99"/>
  <c r="G72" i="99"/>
  <c r="G73" i="99"/>
  <c r="G74" i="99"/>
  <c r="G75" i="99"/>
  <c r="G49" i="99"/>
  <c r="G19" i="99"/>
  <c r="G20" i="99"/>
  <c r="G21" i="99"/>
  <c r="G22" i="99"/>
  <c r="G23" i="99"/>
  <c r="G24" i="99"/>
  <c r="G25" i="99"/>
  <c r="G26" i="99"/>
  <c r="G27" i="99"/>
  <c r="G28" i="99"/>
  <c r="G29" i="99"/>
  <c r="G30" i="99"/>
  <c r="G31" i="99"/>
  <c r="G32" i="99"/>
  <c r="G33" i="99"/>
  <c r="G34" i="99"/>
  <c r="G35" i="99"/>
  <c r="G36" i="99"/>
  <c r="G37" i="99"/>
  <c r="G38" i="99"/>
  <c r="G39" i="99"/>
  <c r="G40" i="99"/>
  <c r="G41" i="99"/>
  <c r="G42" i="99"/>
  <c r="G43" i="99"/>
  <c r="G17" i="99"/>
  <c r="DG328" i="84"/>
  <c r="DB328" i="84"/>
  <c r="DF328" i="84" s="1"/>
  <c r="DG327" i="84"/>
  <c r="DB327" i="84"/>
  <c r="DF327" i="84" s="1"/>
  <c r="DG326" i="84"/>
  <c r="DB326" i="84"/>
  <c r="DF326" i="84"/>
  <c r="DC325" i="84"/>
  <c r="DB325" i="84"/>
  <c r="DC324" i="84"/>
  <c r="DB324" i="84"/>
  <c r="DC323" i="84"/>
  <c r="DG323" i="84"/>
  <c r="DB323" i="84"/>
  <c r="DF323" i="84"/>
  <c r="DC322" i="84"/>
  <c r="DG322" i="84" s="1"/>
  <c r="DB322" i="84"/>
  <c r="DF322" i="84" s="1"/>
  <c r="DC321" i="84"/>
  <c r="DG321" i="84"/>
  <c r="DB321" i="84"/>
  <c r="DF321" i="84"/>
  <c r="DC320" i="84"/>
  <c r="DG320" i="84" s="1"/>
  <c r="DB320" i="84"/>
  <c r="DF320" i="84" s="1"/>
  <c r="DC319" i="84"/>
  <c r="DG319" i="84" s="1"/>
  <c r="DB319" i="84"/>
  <c r="DF319" i="84" s="1"/>
  <c r="DC318" i="84"/>
  <c r="DG318" i="84" s="1"/>
  <c r="DB318" i="84"/>
  <c r="DF318" i="84" s="1"/>
  <c r="DC317" i="84"/>
  <c r="DG317" i="84" s="1"/>
  <c r="DB317" i="84"/>
  <c r="DF317" i="84" s="1"/>
  <c r="DC316" i="84"/>
  <c r="DG316" i="84" s="1"/>
  <c r="DB316" i="84"/>
  <c r="DF316" i="84" s="1"/>
  <c r="DC315" i="84"/>
  <c r="DG315" i="84" s="1"/>
  <c r="DB315" i="84"/>
  <c r="DF315" i="84" s="1"/>
  <c r="DC314" i="84"/>
  <c r="DG314" i="84" s="1"/>
  <c r="DB314" i="84"/>
  <c r="DF314" i="84"/>
  <c r="DG313" i="84"/>
  <c r="DB313" i="84"/>
  <c r="DF313" i="84" s="1"/>
  <c r="DG312" i="84"/>
  <c r="DB312" i="84"/>
  <c r="DF312" i="84"/>
  <c r="DG311" i="84"/>
  <c r="DB311" i="84"/>
  <c r="DF311" i="84" s="1"/>
  <c r="DG310" i="84"/>
  <c r="DB310" i="84"/>
  <c r="DF310" i="84" s="1"/>
  <c r="DG309" i="84"/>
  <c r="DB309" i="84"/>
  <c r="DF309" i="84" s="1"/>
  <c r="DC308" i="84"/>
  <c r="DG308" i="84" s="1"/>
  <c r="DB308" i="84"/>
  <c r="DF308" i="84" s="1"/>
  <c r="DG307" i="84"/>
  <c r="DF307" i="84"/>
  <c r="DB307" i="84"/>
  <c r="DG306" i="84"/>
  <c r="DB306" i="84"/>
  <c r="DF306" i="84"/>
  <c r="DG305" i="84"/>
  <c r="DB305" i="84"/>
  <c r="DF305" i="84" s="1"/>
  <c r="DG304" i="84"/>
  <c r="DB304" i="84"/>
  <c r="DF304" i="84" s="1"/>
  <c r="DG303" i="84"/>
  <c r="DB303" i="84"/>
  <c r="DF303" i="84" s="1"/>
  <c r="DC302" i="84"/>
  <c r="DG302" i="84" s="1"/>
  <c r="DB302" i="84"/>
  <c r="DF302" i="84" s="1"/>
  <c r="DG301" i="84"/>
  <c r="DB301" i="84"/>
  <c r="DF301" i="84" s="1"/>
  <c r="DC300" i="84"/>
  <c r="DG300" i="84" s="1"/>
  <c r="DB300" i="84"/>
  <c r="DF300" i="84"/>
  <c r="DC299" i="84"/>
  <c r="DG299" i="84" s="1"/>
  <c r="DB299" i="84"/>
  <c r="DF299" i="84" s="1"/>
  <c r="DC298" i="84"/>
  <c r="DG298" i="84" s="1"/>
  <c r="DB298" i="84"/>
  <c r="DF298" i="84" s="1"/>
  <c r="DG297" i="84"/>
  <c r="DF297" i="84"/>
  <c r="DG296" i="84"/>
  <c r="DB296" i="84"/>
  <c r="DF296" i="84" s="1"/>
  <c r="DG295" i="84"/>
  <c r="DF295" i="84"/>
  <c r="DC294" i="84"/>
  <c r="DG294" i="84"/>
  <c r="DB294" i="84"/>
  <c r="DF294" i="84" s="1"/>
  <c r="DC293" i="84"/>
  <c r="DG293" i="84"/>
  <c r="DB293" i="84"/>
  <c r="DF293" i="84"/>
  <c r="DC292" i="84"/>
  <c r="DG292" i="84" s="1"/>
  <c r="DB292" i="84"/>
  <c r="DF292" i="84" s="1"/>
  <c r="DG291" i="84"/>
  <c r="DF291" i="84"/>
  <c r="DC290" i="84"/>
  <c r="DG290" i="84" s="1"/>
  <c r="DB290" i="84"/>
  <c r="DF290" i="84"/>
  <c r="DG289" i="84"/>
  <c r="DB289" i="84"/>
  <c r="DF289" i="84" s="1"/>
  <c r="DC288" i="84"/>
  <c r="DG288" i="84" s="1"/>
  <c r="DB288" i="84"/>
  <c r="DF288" i="84" s="1"/>
  <c r="DB287" i="84"/>
  <c r="DC286" i="84"/>
  <c r="DG286" i="84" s="1"/>
  <c r="DB286" i="84"/>
  <c r="DF286" i="84" s="1"/>
  <c r="DG285" i="84"/>
  <c r="DB285" i="84"/>
  <c r="DF285" i="84" s="1"/>
  <c r="DC284" i="84"/>
  <c r="DG284" i="84" s="1"/>
  <c r="DB284" i="84"/>
  <c r="DF284" i="84" s="1"/>
  <c r="DC283" i="84"/>
  <c r="DG283" i="84" s="1"/>
  <c r="DB283" i="84"/>
  <c r="DF283" i="84"/>
  <c r="DG282" i="84"/>
  <c r="DB282" i="84"/>
  <c r="DF282" i="84" s="1"/>
  <c r="E11" i="24"/>
  <c r="E50" i="99"/>
  <c r="H50" i="99"/>
  <c r="L50" i="99" s="1"/>
  <c r="E51" i="99"/>
  <c r="H51" i="99" s="1"/>
  <c r="L51" i="99" s="1"/>
  <c r="E52" i="99"/>
  <c r="H52" i="99" s="1"/>
  <c r="L52" i="99" s="1"/>
  <c r="E53" i="99"/>
  <c r="H53" i="99" s="1"/>
  <c r="L53" i="99" s="1"/>
  <c r="E54" i="99"/>
  <c r="H54" i="99" s="1"/>
  <c r="L54" i="99" s="1"/>
  <c r="E55" i="99"/>
  <c r="H55" i="99" s="1"/>
  <c r="L55" i="99" s="1"/>
  <c r="E56" i="99"/>
  <c r="H56" i="99" s="1"/>
  <c r="L56" i="99" s="1"/>
  <c r="E57" i="99"/>
  <c r="H57" i="99" s="1"/>
  <c r="L57" i="99" s="1"/>
  <c r="E58" i="99"/>
  <c r="H58" i="99" s="1"/>
  <c r="L58" i="99" s="1"/>
  <c r="E59" i="99"/>
  <c r="H59" i="99" s="1"/>
  <c r="L59" i="99" s="1"/>
  <c r="E60" i="99"/>
  <c r="H60" i="99" s="1"/>
  <c r="L60" i="99" s="1"/>
  <c r="E61" i="99"/>
  <c r="H61" i="99" s="1"/>
  <c r="L61" i="99" s="1"/>
  <c r="E62" i="99"/>
  <c r="H62" i="99" s="1"/>
  <c r="L62" i="99" s="1"/>
  <c r="E63" i="99"/>
  <c r="H63" i="99" s="1"/>
  <c r="L63" i="99" s="1"/>
  <c r="E64" i="99"/>
  <c r="H64" i="99" s="1"/>
  <c r="L64" i="99" s="1"/>
  <c r="E65" i="99"/>
  <c r="H65" i="99" s="1"/>
  <c r="L65" i="99" s="1"/>
  <c r="E66" i="99"/>
  <c r="E67" i="99"/>
  <c r="H67" i="99" s="1"/>
  <c r="L67" i="99" s="1"/>
  <c r="E68" i="99"/>
  <c r="H68" i="99"/>
  <c r="L68" i="99" s="1"/>
  <c r="E69" i="99"/>
  <c r="H69" i="99" s="1"/>
  <c r="L69" i="99" s="1"/>
  <c r="E70" i="99"/>
  <c r="H70" i="99" s="1"/>
  <c r="L70" i="99" s="1"/>
  <c r="E71" i="99"/>
  <c r="H71" i="99" s="1"/>
  <c r="L71" i="99" s="1"/>
  <c r="E72" i="99"/>
  <c r="H72" i="99" s="1"/>
  <c r="L72" i="99" s="1"/>
  <c r="E73" i="99"/>
  <c r="H73" i="99" s="1"/>
  <c r="L73" i="99" s="1"/>
  <c r="E74" i="99"/>
  <c r="H74" i="99" s="1"/>
  <c r="L74" i="99" s="1"/>
  <c r="E75" i="99"/>
  <c r="H75" i="99" s="1"/>
  <c r="L75" i="99" s="1"/>
  <c r="E49" i="99"/>
  <c r="H49" i="99"/>
  <c r="L49" i="99" s="1"/>
  <c r="E18" i="99"/>
  <c r="H18" i="99" s="1"/>
  <c r="E19" i="99"/>
  <c r="H19" i="99" s="1"/>
  <c r="L19" i="99" s="1"/>
  <c r="E20" i="99"/>
  <c r="H20" i="99" s="1"/>
  <c r="L20" i="99" s="1"/>
  <c r="E21" i="99"/>
  <c r="H21" i="99" s="1"/>
  <c r="L21" i="99" s="1"/>
  <c r="E22" i="99"/>
  <c r="H22" i="99" s="1"/>
  <c r="E23" i="99"/>
  <c r="H23" i="99" s="1"/>
  <c r="L23" i="99" s="1"/>
  <c r="E24" i="99"/>
  <c r="H24" i="99" s="1"/>
  <c r="L24" i="99" s="1"/>
  <c r="E25" i="99"/>
  <c r="H25" i="99" s="1"/>
  <c r="L25" i="99" s="1"/>
  <c r="E26" i="99"/>
  <c r="H26" i="99" s="1"/>
  <c r="L26" i="99" s="1"/>
  <c r="E27" i="99"/>
  <c r="H27" i="99" s="1"/>
  <c r="L27" i="99" s="1"/>
  <c r="E28" i="99"/>
  <c r="H28" i="99" s="1"/>
  <c r="L28" i="99" s="1"/>
  <c r="E29" i="99"/>
  <c r="H29" i="99" s="1"/>
  <c r="L29" i="99" s="1"/>
  <c r="E30" i="99"/>
  <c r="H30" i="99" s="1"/>
  <c r="L30" i="99" s="1"/>
  <c r="E31" i="99"/>
  <c r="H31" i="99" s="1"/>
  <c r="L31" i="99" s="1"/>
  <c r="E32" i="99"/>
  <c r="H32" i="99" s="1"/>
  <c r="L32" i="99" s="1"/>
  <c r="E33" i="99"/>
  <c r="H33" i="99" s="1"/>
  <c r="L33" i="99" s="1"/>
  <c r="E34" i="99"/>
  <c r="H34" i="99" s="1"/>
  <c r="L34" i="99" s="1"/>
  <c r="E35" i="99"/>
  <c r="H35" i="99" s="1"/>
  <c r="L35" i="99" s="1"/>
  <c r="E36" i="99"/>
  <c r="H36" i="99"/>
  <c r="L36" i="99" s="1"/>
  <c r="E37" i="99"/>
  <c r="H37" i="99" s="1"/>
  <c r="L37" i="99" s="1"/>
  <c r="E38" i="99"/>
  <c r="H38" i="99" s="1"/>
  <c r="L38" i="99" s="1"/>
  <c r="E39" i="99"/>
  <c r="H39" i="99" s="1"/>
  <c r="L39" i="99" s="1"/>
  <c r="E40" i="99"/>
  <c r="H40" i="99" s="1"/>
  <c r="L40" i="99" s="1"/>
  <c r="E41" i="99"/>
  <c r="H41" i="99" s="1"/>
  <c r="L41" i="99" s="1"/>
  <c r="E42" i="99"/>
  <c r="H42" i="99" s="1"/>
  <c r="L42" i="99" s="1"/>
  <c r="E43" i="99"/>
  <c r="H43" i="99" s="1"/>
  <c r="L43" i="99" s="1"/>
  <c r="E17" i="99"/>
  <c r="H17" i="99"/>
  <c r="L17" i="99" s="1"/>
  <c r="H66" i="99"/>
  <c r="L66" i="99" s="1"/>
  <c r="K44" i="99"/>
  <c r="K48" i="99" s="1"/>
  <c r="K76" i="99" s="1"/>
  <c r="D83" i="99"/>
  <c r="J76" i="99"/>
  <c r="I76" i="99"/>
  <c r="D75" i="99"/>
  <c r="D74" i="99"/>
  <c r="D73" i="99"/>
  <c r="D72" i="99"/>
  <c r="D71" i="99"/>
  <c r="D70" i="99"/>
  <c r="D69" i="99"/>
  <c r="D68" i="99"/>
  <c r="D67" i="99"/>
  <c r="D66" i="99"/>
  <c r="D65" i="99"/>
  <c r="D64" i="99"/>
  <c r="D63" i="99"/>
  <c r="D62" i="99"/>
  <c r="D61" i="99"/>
  <c r="D60" i="99"/>
  <c r="D59" i="99"/>
  <c r="D58" i="99"/>
  <c r="D57" i="99"/>
  <c r="D56" i="99"/>
  <c r="D55" i="99"/>
  <c r="D54" i="99"/>
  <c r="D53" i="99"/>
  <c r="D52" i="99"/>
  <c r="D51" i="99"/>
  <c r="D50" i="99"/>
  <c r="D49" i="99"/>
  <c r="C48" i="99"/>
  <c r="J44" i="99"/>
  <c r="I44" i="99"/>
  <c r="F44" i="99"/>
  <c r="F48" i="99" s="1"/>
  <c r="F76" i="99" s="1"/>
  <c r="C44" i="99"/>
  <c r="D43" i="99"/>
  <c r="D42" i="99"/>
  <c r="D41" i="99"/>
  <c r="D40" i="99"/>
  <c r="D39" i="99"/>
  <c r="D38" i="99"/>
  <c r="D37" i="99"/>
  <c r="D36" i="99"/>
  <c r="D35" i="99"/>
  <c r="D34" i="99"/>
  <c r="D33" i="99"/>
  <c r="D32" i="99"/>
  <c r="D31" i="99"/>
  <c r="D30" i="99"/>
  <c r="D29" i="99"/>
  <c r="D28" i="99"/>
  <c r="D27" i="99"/>
  <c r="D26" i="99"/>
  <c r="D25" i="99"/>
  <c r="D24" i="99"/>
  <c r="D23" i="99"/>
  <c r="D22" i="99"/>
  <c r="D21" i="99"/>
  <c r="D44" i="99" s="1"/>
  <c r="D48" i="99" s="1"/>
  <c r="D76" i="99" s="1"/>
  <c r="B84" i="99" s="1"/>
  <c r="D84" i="99" s="1"/>
  <c r="D20" i="99"/>
  <c r="D19" i="99"/>
  <c r="D18" i="99"/>
  <c r="D17" i="99"/>
  <c r="D76" i="31"/>
  <c r="H46" i="31"/>
  <c r="H47" i="31"/>
  <c r="H48" i="31"/>
  <c r="H49" i="31"/>
  <c r="H50" i="31"/>
  <c r="H51" i="31"/>
  <c r="H52" i="31"/>
  <c r="H53" i="31"/>
  <c r="H54" i="31"/>
  <c r="H55" i="31"/>
  <c r="H56" i="31"/>
  <c r="H57" i="31"/>
  <c r="H58" i="31"/>
  <c r="H59" i="31"/>
  <c r="H60" i="31"/>
  <c r="H61" i="31"/>
  <c r="H62" i="31"/>
  <c r="H63" i="31"/>
  <c r="H64" i="31"/>
  <c r="H65" i="31"/>
  <c r="H66" i="31"/>
  <c r="H67" i="31"/>
  <c r="H68" i="31"/>
  <c r="H69" i="31"/>
  <c r="H70" i="31"/>
  <c r="H45" i="31"/>
  <c r="H13" i="31"/>
  <c r="H14" i="31"/>
  <c r="H15" i="31"/>
  <c r="H16" i="31"/>
  <c r="H17" i="31"/>
  <c r="H18" i="31"/>
  <c r="H19" i="31"/>
  <c r="H20" i="31"/>
  <c r="H21" i="31"/>
  <c r="H22" i="31"/>
  <c r="H23" i="31"/>
  <c r="H24" i="31"/>
  <c r="H25" i="31"/>
  <c r="H26" i="31"/>
  <c r="H27" i="31"/>
  <c r="H28" i="31"/>
  <c r="H29" i="31"/>
  <c r="H30" i="31"/>
  <c r="H31" i="31"/>
  <c r="H32" i="31"/>
  <c r="H33" i="31"/>
  <c r="H34" i="31"/>
  <c r="H35" i="31"/>
  <c r="H36" i="31"/>
  <c r="H12" i="31"/>
  <c r="H15" i="100"/>
  <c r="C24" i="100"/>
  <c r="C25" i="100"/>
  <c r="C26" i="100"/>
  <c r="C28" i="100"/>
  <c r="C29" i="100"/>
  <c r="H29" i="100" s="1"/>
  <c r="C30" i="100"/>
  <c r="C31" i="100"/>
  <c r="C32" i="100"/>
  <c r="H32" i="100" s="1"/>
  <c r="C33" i="100"/>
  <c r="C11" i="74"/>
  <c r="E11" i="74"/>
  <c r="C8" i="83"/>
  <c r="C9" i="83"/>
  <c r="C10" i="83"/>
  <c r="C11" i="83"/>
  <c r="C12" i="83"/>
  <c r="C13" i="83"/>
  <c r="C14" i="83"/>
  <c r="C15" i="83"/>
  <c r="C16" i="83"/>
  <c r="C17" i="83"/>
  <c r="C18" i="83"/>
  <c r="C19" i="83"/>
  <c r="C20" i="83"/>
  <c r="C21" i="83"/>
  <c r="C22" i="83"/>
  <c r="C23" i="83"/>
  <c r="C24" i="83"/>
  <c r="C25" i="83"/>
  <c r="C26" i="83"/>
  <c r="C27" i="83"/>
  <c r="C28" i="83"/>
  <c r="C29" i="83"/>
  <c r="C30" i="83"/>
  <c r="C31" i="83"/>
  <c r="C32" i="83"/>
  <c r="C33" i="83"/>
  <c r="C34" i="83"/>
  <c r="C35" i="83"/>
  <c r="C36" i="83"/>
  <c r="C37" i="83"/>
  <c r="C38" i="83"/>
  <c r="C39" i="83"/>
  <c r="C40" i="83"/>
  <c r="C41" i="83"/>
  <c r="C42" i="83"/>
  <c r="C43" i="83"/>
  <c r="C44" i="83"/>
  <c r="C45" i="83"/>
  <c r="C46" i="83"/>
  <c r="C47" i="83"/>
  <c r="C48" i="83"/>
  <c r="C49" i="83"/>
  <c r="C50" i="83"/>
  <c r="C51" i="83"/>
  <c r="C52" i="83"/>
  <c r="C53" i="83"/>
  <c r="C54" i="83"/>
  <c r="C55" i="83"/>
  <c r="C57" i="83"/>
  <c r="C58" i="83"/>
  <c r="C8" i="82"/>
  <c r="C9" i="82"/>
  <c r="C10" i="82"/>
  <c r="C11" i="82"/>
  <c r="C12" i="82"/>
  <c r="C13" i="82"/>
  <c r="C14" i="82"/>
  <c r="C15" i="82"/>
  <c r="C16" i="82"/>
  <c r="C17" i="82"/>
  <c r="C18" i="82"/>
  <c r="C19" i="82"/>
  <c r="C20" i="82"/>
  <c r="C21" i="82"/>
  <c r="C22" i="82"/>
  <c r="C23" i="82"/>
  <c r="C24" i="82"/>
  <c r="C25" i="82"/>
  <c r="C26" i="82"/>
  <c r="C27" i="82"/>
  <c r="C28" i="82"/>
  <c r="C29" i="82"/>
  <c r="C30" i="82"/>
  <c r="C31" i="82"/>
  <c r="C32" i="82"/>
  <c r="C33" i="82"/>
  <c r="C34" i="82"/>
  <c r="C35" i="82"/>
  <c r="C36" i="82"/>
  <c r="C37" i="82"/>
  <c r="C38" i="82"/>
  <c r="C39" i="82"/>
  <c r="C40" i="82"/>
  <c r="C41" i="82"/>
  <c r="C42" i="82"/>
  <c r="C43" i="82"/>
  <c r="C44" i="82"/>
  <c r="C45" i="82"/>
  <c r="C46" i="82"/>
  <c r="C47" i="82"/>
  <c r="C48" i="82"/>
  <c r="C49" i="82"/>
  <c r="C50" i="82"/>
  <c r="C51" i="82"/>
  <c r="C52" i="82"/>
  <c r="C53" i="82"/>
  <c r="C54" i="82"/>
  <c r="C55" i="82"/>
  <c r="C56" i="82"/>
  <c r="C57" i="82"/>
  <c r="C58" i="82"/>
  <c r="C59" i="82"/>
  <c r="C7" i="81"/>
  <c r="C12" i="81"/>
  <c r="D12" i="81"/>
  <c r="C13" i="81"/>
  <c r="D13" i="81"/>
  <c r="C14" i="81"/>
  <c r="D14" i="81"/>
  <c r="C15" i="81"/>
  <c r="D15" i="81"/>
  <c r="C16" i="81"/>
  <c r="D16" i="81"/>
  <c r="C17" i="81"/>
  <c r="D17" i="81"/>
  <c r="C18" i="81"/>
  <c r="D18" i="81"/>
  <c r="C19" i="81"/>
  <c r="D19" i="81"/>
  <c r="C20" i="81"/>
  <c r="D20" i="81"/>
  <c r="C21" i="81"/>
  <c r="D21" i="81"/>
  <c r="C22" i="81"/>
  <c r="D22" i="81"/>
  <c r="C23" i="81"/>
  <c r="D23" i="81"/>
  <c r="C24" i="81"/>
  <c r="D24" i="81"/>
  <c r="C25" i="81"/>
  <c r="D25" i="81"/>
  <c r="C26" i="81"/>
  <c r="D26" i="81"/>
  <c r="C27" i="81"/>
  <c r="D27" i="81"/>
  <c r="C28" i="81"/>
  <c r="D28" i="81"/>
  <c r="C29" i="81"/>
  <c r="D29" i="81"/>
  <c r="C30" i="81"/>
  <c r="D30" i="81"/>
  <c r="C31" i="81"/>
  <c r="D31" i="81"/>
  <c r="C32" i="81"/>
  <c r="D32" i="81"/>
  <c r="C33" i="81"/>
  <c r="D33" i="81"/>
  <c r="C34" i="81"/>
  <c r="D34" i="81"/>
  <c r="C35" i="81"/>
  <c r="D35" i="81"/>
  <c r="C36" i="81"/>
  <c r="D36" i="81"/>
  <c r="C37" i="81"/>
  <c r="D37" i="81"/>
  <c r="C38" i="81"/>
  <c r="D38" i="81"/>
  <c r="C39" i="81"/>
  <c r="D39" i="81"/>
  <c r="C40" i="81"/>
  <c r="D40" i="81"/>
  <c r="C41" i="81"/>
  <c r="D41" i="81"/>
  <c r="C42" i="81"/>
  <c r="D42" i="81"/>
  <c r="C43" i="81"/>
  <c r="D43" i="81"/>
  <c r="C44" i="81"/>
  <c r="D44" i="81"/>
  <c r="C45" i="81"/>
  <c r="D45" i="81"/>
  <c r="C46" i="81"/>
  <c r="D46" i="81"/>
  <c r="C47" i="81"/>
  <c r="D47" i="81"/>
  <c r="C48" i="81"/>
  <c r="D48" i="81"/>
  <c r="C49" i="81"/>
  <c r="D49" i="81"/>
  <c r="C50" i="81"/>
  <c r="D50" i="81"/>
  <c r="C51" i="81"/>
  <c r="D51" i="81"/>
  <c r="C52" i="81"/>
  <c r="D52" i="81"/>
  <c r="C53" i="81"/>
  <c r="D53" i="81"/>
  <c r="C54" i="81"/>
  <c r="D54" i="81"/>
  <c r="C55" i="81"/>
  <c r="D55" i="81"/>
  <c r="C56" i="81"/>
  <c r="D56" i="81"/>
  <c r="C57" i="81"/>
  <c r="D57" i="81"/>
  <c r="C58" i="81"/>
  <c r="D58" i="81"/>
  <c r="C59" i="81"/>
  <c r="D59" i="81"/>
  <c r="C60" i="81"/>
  <c r="D60" i="81"/>
  <c r="C61" i="81"/>
  <c r="D61" i="81"/>
  <c r="C62" i="81"/>
  <c r="D62" i="81"/>
  <c r="C63" i="81"/>
  <c r="D63" i="81"/>
  <c r="C64" i="81"/>
  <c r="D64" i="81"/>
  <c r="C7" i="80"/>
  <c r="C12" i="80"/>
  <c r="D12" i="80"/>
  <c r="C13" i="80"/>
  <c r="D13" i="80"/>
  <c r="C14" i="80"/>
  <c r="D14" i="80"/>
  <c r="C15" i="80"/>
  <c r="D15" i="80"/>
  <c r="C16" i="80"/>
  <c r="D16" i="80"/>
  <c r="C17" i="80"/>
  <c r="D17" i="80"/>
  <c r="C18" i="80"/>
  <c r="D18" i="80"/>
  <c r="C19" i="80"/>
  <c r="D19" i="80"/>
  <c r="C20" i="80"/>
  <c r="D20" i="80"/>
  <c r="C21" i="80"/>
  <c r="D21" i="80"/>
  <c r="C22" i="80"/>
  <c r="D22" i="80"/>
  <c r="C23" i="80"/>
  <c r="D23" i="80"/>
  <c r="C24" i="80"/>
  <c r="D24" i="80"/>
  <c r="C25" i="80"/>
  <c r="D25" i="80"/>
  <c r="C26" i="80"/>
  <c r="D26" i="80"/>
  <c r="C27" i="80"/>
  <c r="D27" i="80"/>
  <c r="C28" i="80"/>
  <c r="D28" i="80"/>
  <c r="C29" i="80"/>
  <c r="D29" i="80"/>
  <c r="C30" i="80"/>
  <c r="D30" i="80"/>
  <c r="C31" i="80"/>
  <c r="D31" i="80"/>
  <c r="C32" i="80"/>
  <c r="D32" i="80"/>
  <c r="C33" i="80"/>
  <c r="D33" i="80"/>
  <c r="C34" i="80"/>
  <c r="D34" i="80"/>
  <c r="C35" i="80"/>
  <c r="D35" i="80"/>
  <c r="C36" i="80"/>
  <c r="D36" i="80"/>
  <c r="C37" i="80"/>
  <c r="D37" i="80"/>
  <c r="C38" i="80"/>
  <c r="D38" i="80"/>
  <c r="C39" i="80"/>
  <c r="D39" i="80"/>
  <c r="C40" i="80"/>
  <c r="D40" i="80"/>
  <c r="C41" i="80"/>
  <c r="D41" i="80"/>
  <c r="C42" i="80"/>
  <c r="D42" i="80"/>
  <c r="C43" i="80"/>
  <c r="D43" i="80"/>
  <c r="C44" i="80"/>
  <c r="D44" i="80"/>
  <c r="C45" i="80"/>
  <c r="D45" i="80"/>
  <c r="C46" i="80"/>
  <c r="D46" i="80"/>
  <c r="C47" i="80"/>
  <c r="D47" i="80"/>
  <c r="C48" i="80"/>
  <c r="D48" i="80"/>
  <c r="C49" i="80"/>
  <c r="D49" i="80"/>
  <c r="C50" i="80"/>
  <c r="D50" i="80"/>
  <c r="C51" i="80"/>
  <c r="D51" i="80"/>
  <c r="C52" i="80"/>
  <c r="D52" i="80"/>
  <c r="C53" i="80"/>
  <c r="D53" i="80"/>
  <c r="C54" i="80"/>
  <c r="D54" i="80"/>
  <c r="C55" i="80"/>
  <c r="D55" i="80"/>
  <c r="C56" i="80"/>
  <c r="D56" i="80"/>
  <c r="C57" i="80"/>
  <c r="D57" i="80"/>
  <c r="C58" i="80"/>
  <c r="D58" i="80"/>
  <c r="C59" i="80"/>
  <c r="D59" i="80"/>
  <c r="C60" i="80"/>
  <c r="D60" i="80"/>
  <c r="C61" i="80"/>
  <c r="D61" i="80"/>
  <c r="C62" i="80"/>
  <c r="D62" i="80"/>
  <c r="C63" i="80"/>
  <c r="D63" i="80"/>
  <c r="C7" i="78"/>
  <c r="C12" i="78"/>
  <c r="D12" i="78"/>
  <c r="C13" i="78"/>
  <c r="D13" i="78"/>
  <c r="C14" i="78"/>
  <c r="D14" i="78"/>
  <c r="C15" i="78"/>
  <c r="D15" i="78"/>
  <c r="C16" i="78"/>
  <c r="D16" i="78"/>
  <c r="C17" i="78"/>
  <c r="D17" i="78"/>
  <c r="C18" i="78"/>
  <c r="D18" i="78"/>
  <c r="C19" i="78"/>
  <c r="D19" i="78"/>
  <c r="C20" i="78"/>
  <c r="D20" i="78"/>
  <c r="C21" i="78"/>
  <c r="D21" i="78"/>
  <c r="C22" i="78"/>
  <c r="D22" i="78"/>
  <c r="C23" i="78"/>
  <c r="D23" i="78"/>
  <c r="C24" i="78"/>
  <c r="D24" i="78"/>
  <c r="C25" i="78"/>
  <c r="D25" i="78"/>
  <c r="C26" i="78"/>
  <c r="D26" i="78"/>
  <c r="C27" i="78"/>
  <c r="D27" i="78"/>
  <c r="C28" i="78"/>
  <c r="D28" i="78"/>
  <c r="C29" i="78"/>
  <c r="D29" i="78"/>
  <c r="C30" i="78"/>
  <c r="D30" i="78"/>
  <c r="C31" i="78"/>
  <c r="D31" i="78"/>
  <c r="C32" i="78"/>
  <c r="D32" i="78"/>
  <c r="C33" i="78"/>
  <c r="D33" i="78"/>
  <c r="C34" i="78"/>
  <c r="D34" i="78"/>
  <c r="C35" i="78"/>
  <c r="D35" i="78"/>
  <c r="C36" i="78"/>
  <c r="D36" i="78"/>
  <c r="C37" i="78"/>
  <c r="D37" i="78"/>
  <c r="C38" i="78"/>
  <c r="D38" i="78"/>
  <c r="C39" i="78"/>
  <c r="D39" i="78"/>
  <c r="C40" i="78"/>
  <c r="D40" i="78"/>
  <c r="C41" i="78"/>
  <c r="D41" i="78"/>
  <c r="C42" i="78"/>
  <c r="D42" i="78"/>
  <c r="C43" i="78"/>
  <c r="D43" i="78"/>
  <c r="C44" i="78"/>
  <c r="D44" i="78"/>
  <c r="C45" i="78"/>
  <c r="D45" i="78"/>
  <c r="C46" i="78"/>
  <c r="D46" i="78"/>
  <c r="C47" i="78"/>
  <c r="D47" i="78"/>
  <c r="C48" i="78"/>
  <c r="D48" i="78"/>
  <c r="C49" i="78"/>
  <c r="D49" i="78"/>
  <c r="C50" i="78"/>
  <c r="D50" i="78"/>
  <c r="C51" i="78"/>
  <c r="D51" i="78"/>
  <c r="C52" i="78"/>
  <c r="D52" i="78"/>
  <c r="C53" i="78"/>
  <c r="D53" i="78"/>
  <c r="C54" i="78"/>
  <c r="D54" i="78"/>
  <c r="C55" i="78"/>
  <c r="D55" i="78"/>
  <c r="C56" i="78"/>
  <c r="D56" i="78"/>
  <c r="C57" i="78"/>
  <c r="D57" i="78"/>
  <c r="C58" i="78"/>
  <c r="D58" i="78"/>
  <c r="C59" i="78"/>
  <c r="D59" i="78"/>
  <c r="C60" i="78"/>
  <c r="D60" i="78"/>
  <c r="C61" i="78"/>
  <c r="D61" i="78"/>
  <c r="C62" i="78"/>
  <c r="D62" i="78"/>
  <c r="C7" i="73"/>
  <c r="C12" i="73"/>
  <c r="D12" i="73"/>
  <c r="C13" i="73"/>
  <c r="D13" i="73"/>
  <c r="C14" i="73"/>
  <c r="D14" i="73"/>
  <c r="C15" i="73"/>
  <c r="D15" i="73"/>
  <c r="C16" i="73"/>
  <c r="D16" i="73"/>
  <c r="C17" i="73"/>
  <c r="D17" i="73"/>
  <c r="C18" i="73"/>
  <c r="D18" i="73"/>
  <c r="C19" i="73"/>
  <c r="D19" i="73"/>
  <c r="C20" i="73"/>
  <c r="D20" i="73"/>
  <c r="C21" i="73"/>
  <c r="D21" i="73"/>
  <c r="C22" i="73"/>
  <c r="D22" i="73"/>
  <c r="C23" i="73"/>
  <c r="D23" i="73"/>
  <c r="C24" i="73"/>
  <c r="D24" i="73"/>
  <c r="C25" i="73"/>
  <c r="D25" i="73"/>
  <c r="C26" i="73"/>
  <c r="D26" i="73"/>
  <c r="C27" i="73"/>
  <c r="D27" i="73"/>
  <c r="C28" i="73"/>
  <c r="D28" i="73"/>
  <c r="C29" i="73"/>
  <c r="D29" i="73"/>
  <c r="C30" i="73"/>
  <c r="D30" i="73"/>
  <c r="C31" i="73"/>
  <c r="D31" i="73"/>
  <c r="C32" i="73"/>
  <c r="D32" i="73"/>
  <c r="C33" i="73"/>
  <c r="D33" i="73"/>
  <c r="C34" i="73"/>
  <c r="D34" i="73"/>
  <c r="C35" i="73"/>
  <c r="D35" i="73"/>
  <c r="C36" i="73"/>
  <c r="D36" i="73"/>
  <c r="C37" i="73"/>
  <c r="D37" i="73"/>
  <c r="C38" i="73"/>
  <c r="D38" i="73"/>
  <c r="C39" i="73"/>
  <c r="D39" i="73"/>
  <c r="C40" i="73"/>
  <c r="D40" i="73"/>
  <c r="C41" i="73"/>
  <c r="D41" i="73"/>
  <c r="C42" i="73"/>
  <c r="D42" i="73"/>
  <c r="C43" i="73"/>
  <c r="D43" i="73"/>
  <c r="C44" i="73"/>
  <c r="D44" i="73"/>
  <c r="C45" i="73"/>
  <c r="D45" i="73"/>
  <c r="C46" i="73"/>
  <c r="D46" i="73"/>
  <c r="C47" i="73"/>
  <c r="D47" i="73"/>
  <c r="C48" i="73"/>
  <c r="D48" i="73"/>
  <c r="C49" i="73"/>
  <c r="D49" i="73"/>
  <c r="C50" i="73"/>
  <c r="D50" i="73"/>
  <c r="C51" i="73"/>
  <c r="D51" i="73"/>
  <c r="C52" i="73"/>
  <c r="D52" i="73"/>
  <c r="C53" i="73"/>
  <c r="D53" i="73"/>
  <c r="C54" i="73"/>
  <c r="D54" i="73"/>
  <c r="C55" i="73"/>
  <c r="D55" i="73"/>
  <c r="C56" i="73"/>
  <c r="D56" i="73"/>
  <c r="C57" i="73"/>
  <c r="D57" i="73"/>
  <c r="C58" i="73"/>
  <c r="D58" i="73"/>
  <c r="C59" i="73"/>
  <c r="D59" i="73"/>
  <c r="C60" i="73"/>
  <c r="D60" i="73"/>
  <c r="C61" i="73"/>
  <c r="D61" i="73"/>
  <c r="C62" i="73"/>
  <c r="D62" i="73"/>
  <c r="DB6" i="84"/>
  <c r="DF6" i="84"/>
  <c r="DG6" i="84"/>
  <c r="DB7" i="84"/>
  <c r="DF7" i="84" s="1"/>
  <c r="DB8" i="84"/>
  <c r="DF8" i="84" s="1"/>
  <c r="DB9" i="84"/>
  <c r="DF9" i="84" s="1"/>
  <c r="DG9" i="84"/>
  <c r="DB10" i="84"/>
  <c r="DF10" i="84" s="1"/>
  <c r="DB11" i="84"/>
  <c r="DF11" i="84"/>
  <c r="DF12" i="84"/>
  <c r="DG12" i="84"/>
  <c r="DB13" i="84"/>
  <c r="DF13" i="84"/>
  <c r="DF14" i="84"/>
  <c r="DG14" i="84"/>
  <c r="DB15" i="84"/>
  <c r="DF15" i="84"/>
  <c r="DB16" i="84"/>
  <c r="DF16" i="84" s="1"/>
  <c r="DG16" i="84"/>
  <c r="DB17" i="84"/>
  <c r="DF17" i="84" s="1"/>
  <c r="DG17" i="84"/>
  <c r="DB18" i="84"/>
  <c r="DF18" i="84"/>
  <c r="DG18" i="84"/>
  <c r="DB19" i="84"/>
  <c r="DF19" i="84" s="1"/>
  <c r="DG19" i="84"/>
  <c r="DB20" i="84"/>
  <c r="DF20" i="84"/>
  <c r="DG20" i="84"/>
  <c r="DB21" i="84"/>
  <c r="DF21" i="84" s="1"/>
  <c r="DG21" i="84"/>
  <c r="DB22" i="84"/>
  <c r="DF22" i="84" s="1"/>
  <c r="DB23" i="84"/>
  <c r="DF23" i="84"/>
  <c r="DB24" i="84"/>
  <c r="DF24" i="84"/>
  <c r="DG24" i="84"/>
  <c r="DB25" i="84"/>
  <c r="DF25" i="84" s="1"/>
  <c r="DB26" i="84"/>
  <c r="DF26" i="84" s="1"/>
  <c r="DG26" i="84"/>
  <c r="DB27" i="84"/>
  <c r="DF27" i="84" s="1"/>
  <c r="DG27" i="84"/>
  <c r="DB28" i="84"/>
  <c r="DF28" i="84" s="1"/>
  <c r="DG28" i="84"/>
  <c r="DB29" i="84"/>
  <c r="DF29" i="84"/>
  <c r="DG29" i="84"/>
  <c r="DB30" i="84"/>
  <c r="DF30" i="84" s="1"/>
  <c r="DG30" i="84"/>
  <c r="DB31" i="84"/>
  <c r="DF31" i="84"/>
  <c r="DB32" i="84"/>
  <c r="DF32" i="84"/>
  <c r="DG32" i="84"/>
  <c r="DB33" i="84"/>
  <c r="DF33" i="84" s="1"/>
  <c r="DG33" i="84"/>
  <c r="DB34" i="84"/>
  <c r="DF34" i="84"/>
  <c r="DG34" i="84"/>
  <c r="DB35" i="84"/>
  <c r="DF35" i="84" s="1"/>
  <c r="DG35" i="84"/>
  <c r="DB36" i="84"/>
  <c r="DF36" i="84" s="1"/>
  <c r="DG36" i="84"/>
  <c r="DB37" i="84"/>
  <c r="DF37" i="84" s="1"/>
  <c r="DB38" i="84"/>
  <c r="DF38" i="84" s="1"/>
  <c r="DG38" i="84"/>
  <c r="DB39" i="84"/>
  <c r="DF39" i="84"/>
  <c r="DG39" i="84"/>
  <c r="DB40" i="84"/>
  <c r="DF40" i="84" s="1"/>
  <c r="DG40" i="84"/>
  <c r="DB41" i="84"/>
  <c r="DF41" i="84"/>
  <c r="DG41" i="84"/>
  <c r="DB42" i="84"/>
  <c r="DF42" i="84" s="1"/>
  <c r="DG42" i="84"/>
  <c r="DB43" i="84"/>
  <c r="DF43" i="84" s="1"/>
  <c r="DG43" i="84"/>
  <c r="DB44" i="84"/>
  <c r="DF44" i="84" s="1"/>
  <c r="DG44" i="84"/>
  <c r="DB45" i="84"/>
  <c r="DF45" i="84"/>
  <c r="DG45" i="84"/>
  <c r="DB46" i="84"/>
  <c r="DF46" i="84" s="1"/>
  <c r="DG46" i="84"/>
  <c r="DB47" i="84"/>
  <c r="DB48" i="84"/>
  <c r="DB49" i="84"/>
  <c r="DF49" i="84"/>
  <c r="DG49" i="84"/>
  <c r="DB50" i="84"/>
  <c r="DF50" i="84" s="1"/>
  <c r="DG50" i="84"/>
  <c r="DB51" i="84"/>
  <c r="DF51" i="84" s="1"/>
  <c r="DG51" i="84"/>
  <c r="DB60" i="84"/>
  <c r="DF60" i="84" s="1"/>
  <c r="DG60" i="84"/>
  <c r="DB61" i="84"/>
  <c r="DF61" i="84"/>
  <c r="DB62" i="84"/>
  <c r="DF62" i="84" s="1"/>
  <c r="DB63" i="84"/>
  <c r="DF63" i="84"/>
  <c r="DG63" i="84"/>
  <c r="DF64" i="84"/>
  <c r="DG64" i="84"/>
  <c r="DF66" i="84"/>
  <c r="DF67" i="84"/>
  <c r="DG67" i="84"/>
  <c r="DF69" i="84"/>
  <c r="DG69" i="84"/>
  <c r="DF70" i="84"/>
  <c r="DF71" i="84"/>
  <c r="DG71" i="84"/>
  <c r="DF72" i="84"/>
  <c r="DG72" i="84"/>
  <c r="DF73" i="84"/>
  <c r="DF74" i="84"/>
  <c r="DF75" i="84"/>
  <c r="DG75" i="84"/>
  <c r="DF76" i="84"/>
  <c r="DG76" i="84"/>
  <c r="DF77" i="84"/>
  <c r="DF78" i="84"/>
  <c r="DF79" i="84"/>
  <c r="DG79" i="84"/>
  <c r="DF80" i="84"/>
  <c r="DG80" i="84"/>
  <c r="DF81" i="84"/>
  <c r="DF82" i="84"/>
  <c r="DG83" i="84"/>
  <c r="DG84" i="84"/>
  <c r="DF85" i="84"/>
  <c r="DG85" i="84"/>
  <c r="DF86" i="84"/>
  <c r="DF87" i="84"/>
  <c r="DG87" i="84"/>
  <c r="DF88" i="84"/>
  <c r="DG88" i="84"/>
  <c r="DF89" i="84"/>
  <c r="DG89" i="84"/>
  <c r="DF90" i="84"/>
  <c r="DG91" i="84"/>
  <c r="DF93" i="84"/>
  <c r="DG93" i="84"/>
  <c r="DF94" i="84"/>
  <c r="DG94" i="84"/>
  <c r="DF95" i="84"/>
  <c r="DG95" i="84"/>
  <c r="DF96" i="84"/>
  <c r="DG96" i="84"/>
  <c r="DB98" i="84"/>
  <c r="DF98" i="84"/>
  <c r="DG98" i="84"/>
  <c r="DB99" i="84"/>
  <c r="DF99" i="84" s="1"/>
  <c r="DC99" i="84"/>
  <c r="DG99" i="84" s="1"/>
  <c r="DB100" i="84"/>
  <c r="DF100" i="84" s="1"/>
  <c r="DC100" i="84"/>
  <c r="DG100" i="84" s="1"/>
  <c r="DB101" i="84"/>
  <c r="DF101" i="84" s="1"/>
  <c r="DC101" i="84"/>
  <c r="DG101" i="84" s="1"/>
  <c r="DB102" i="84"/>
  <c r="DF102" i="84" s="1"/>
  <c r="DC102" i="84"/>
  <c r="DG102" i="84" s="1"/>
  <c r="DB103" i="84"/>
  <c r="DC103" i="84"/>
  <c r="DB104" i="84"/>
  <c r="DC104" i="84"/>
  <c r="DB105" i="84"/>
  <c r="DF105" i="84" s="1"/>
  <c r="DG105" i="84"/>
  <c r="DB106" i="84"/>
  <c r="DF106" i="84" s="1"/>
  <c r="DG106" i="84"/>
  <c r="DB107" i="84"/>
  <c r="DF107" i="84" s="1"/>
  <c r="DG107" i="84"/>
  <c r="DB117" i="84"/>
  <c r="DF117" i="84"/>
  <c r="DG117" i="84"/>
  <c r="DB118" i="84"/>
  <c r="DF118" i="84" s="1"/>
  <c r="DC118" i="84"/>
  <c r="DG118" i="84" s="1"/>
  <c r="DB119" i="84"/>
  <c r="DF119" i="84" s="1"/>
  <c r="DC119" i="84"/>
  <c r="DG119" i="84" s="1"/>
  <c r="DB120" i="84"/>
  <c r="DF120" i="84" s="1"/>
  <c r="DG120" i="84"/>
  <c r="DB121" i="84"/>
  <c r="DF121" i="84" s="1"/>
  <c r="DC121" i="84"/>
  <c r="DG121" i="84" s="1"/>
  <c r="DB122" i="84"/>
  <c r="DF122" i="84" s="1"/>
  <c r="DC122" i="84"/>
  <c r="DG122" i="84" s="1"/>
  <c r="DF123" i="84"/>
  <c r="DG123" i="84"/>
  <c r="DB124" i="84"/>
  <c r="DF124" i="84"/>
  <c r="DC124" i="84"/>
  <c r="DG124" i="84" s="1"/>
  <c r="DF125" i="84"/>
  <c r="DG125" i="84"/>
  <c r="DB126" i="84"/>
  <c r="DF126" i="84" s="1"/>
  <c r="DC126" i="84"/>
  <c r="DG126" i="84" s="1"/>
  <c r="DB127" i="84"/>
  <c r="DC127" i="84"/>
  <c r="DF127" i="84"/>
  <c r="DG127" i="84"/>
  <c r="DB128" i="84"/>
  <c r="DF128" i="84" s="1"/>
  <c r="DC128" i="84"/>
  <c r="DG128" i="84" s="1"/>
  <c r="DF129" i="84"/>
  <c r="DG129" i="84"/>
  <c r="DB130" i="84"/>
  <c r="DF130" i="84" s="1"/>
  <c r="DG130" i="84"/>
  <c r="DF131" i="84"/>
  <c r="DG131" i="84"/>
  <c r="DB132" i="84"/>
  <c r="DF132" i="84" s="1"/>
  <c r="DC132" i="84"/>
  <c r="DG132" i="84" s="1"/>
  <c r="DB133" i="84"/>
  <c r="DF133" i="84" s="1"/>
  <c r="DC133" i="84"/>
  <c r="DG133" i="84" s="1"/>
  <c r="DB134" i="84"/>
  <c r="DF134" i="84" s="1"/>
  <c r="DC134" i="84"/>
  <c r="DG134" i="84" s="1"/>
  <c r="DB135" i="84"/>
  <c r="DF135" i="84" s="1"/>
  <c r="DG135" i="84"/>
  <c r="DB136" i="84"/>
  <c r="DF136" i="84" s="1"/>
  <c r="DC136" i="84"/>
  <c r="DG136" i="84" s="1"/>
  <c r="DB137" i="84"/>
  <c r="DF137" i="84" s="1"/>
  <c r="DG137" i="84"/>
  <c r="DB138" i="84"/>
  <c r="DF138" i="84"/>
  <c r="DG138" i="84"/>
  <c r="DB139" i="84"/>
  <c r="DF139" i="84" s="1"/>
  <c r="DG139" i="84"/>
  <c r="DB140" i="84"/>
  <c r="DF140" i="84"/>
  <c r="DG140" i="84"/>
  <c r="DB141" i="84"/>
  <c r="DF141" i="84" s="1"/>
  <c r="DG141" i="84"/>
  <c r="DB142" i="84"/>
  <c r="DF142" i="84" s="1"/>
  <c r="DC142" i="84"/>
  <c r="DG142" i="84" s="1"/>
  <c r="DB143" i="84"/>
  <c r="DF143" i="84" s="1"/>
  <c r="DG143" i="84"/>
  <c r="DB144" i="84"/>
  <c r="DF144" i="84"/>
  <c r="DG144" i="84"/>
  <c r="DB145" i="84"/>
  <c r="DF145" i="84" s="1"/>
  <c r="DG145" i="84"/>
  <c r="DB146" i="84"/>
  <c r="DF146" i="84"/>
  <c r="DG146" i="84"/>
  <c r="DB147" i="84"/>
  <c r="DF147" i="84" s="1"/>
  <c r="DG147" i="84"/>
  <c r="DB148" i="84"/>
  <c r="DF148" i="84" s="1"/>
  <c r="DC148" i="84"/>
  <c r="DG148" i="84" s="1"/>
  <c r="DB149" i="84"/>
  <c r="DF149" i="84"/>
  <c r="DC149" i="84"/>
  <c r="DG149" i="84"/>
  <c r="DB150" i="84"/>
  <c r="DF150" i="84" s="1"/>
  <c r="DC150" i="84"/>
  <c r="DG150" i="84" s="1"/>
  <c r="DB151" i="84"/>
  <c r="DF151" i="84"/>
  <c r="DC151" i="84"/>
  <c r="DG151" i="84"/>
  <c r="DB152" i="84"/>
  <c r="DF152" i="84" s="1"/>
  <c r="DC152" i="84"/>
  <c r="DG152" i="84" s="1"/>
  <c r="DB153" i="84"/>
  <c r="DF153" i="84"/>
  <c r="DC153" i="84"/>
  <c r="DG153" i="84"/>
  <c r="DB154" i="84"/>
  <c r="DF154" i="84" s="1"/>
  <c r="DC154" i="84"/>
  <c r="DG154" i="84" s="1"/>
  <c r="DB155" i="84"/>
  <c r="DF155" i="84"/>
  <c r="DC155" i="84"/>
  <c r="DG155" i="84"/>
  <c r="DB156" i="84"/>
  <c r="DF156" i="84" s="1"/>
  <c r="DC156" i="84"/>
  <c r="DG156" i="84" s="1"/>
  <c r="DB157" i="84"/>
  <c r="DF157" i="84" s="1"/>
  <c r="DC157" i="84"/>
  <c r="DG157" i="84" s="1"/>
  <c r="DB158" i="84"/>
  <c r="DC158" i="84"/>
  <c r="DB159" i="84"/>
  <c r="DC159" i="84"/>
  <c r="DB160" i="84"/>
  <c r="DF160" i="84" s="1"/>
  <c r="DG160" i="84"/>
  <c r="DB161" i="84"/>
  <c r="DF161" i="84"/>
  <c r="DG161" i="84"/>
  <c r="DB162" i="84"/>
  <c r="DF162" i="84" s="1"/>
  <c r="DG162" i="84"/>
  <c r="DB171" i="84"/>
  <c r="DF171" i="84" s="1"/>
  <c r="DG171" i="84"/>
  <c r="DB172" i="84"/>
  <c r="DF172" i="84" s="1"/>
  <c r="DC172" i="84"/>
  <c r="DG172" i="84" s="1"/>
  <c r="DB173" i="84"/>
  <c r="DF173" i="84" s="1"/>
  <c r="DC173" i="84"/>
  <c r="DG173" i="84" s="1"/>
  <c r="DB174" i="84"/>
  <c r="DF174" i="84" s="1"/>
  <c r="DG174" i="84"/>
  <c r="DB175" i="84"/>
  <c r="DF175" i="84" s="1"/>
  <c r="DC175" i="84"/>
  <c r="DG175" i="84" s="1"/>
  <c r="DB177" i="84"/>
  <c r="DC177" i="84"/>
  <c r="DG177" i="84" s="1"/>
  <c r="DF177" i="84"/>
  <c r="DB178" i="84"/>
  <c r="DF178" i="84"/>
  <c r="DG178" i="84"/>
  <c r="DB179" i="84"/>
  <c r="DF179" i="84" s="1"/>
  <c r="DC179" i="84"/>
  <c r="DG179" i="84" s="1"/>
  <c r="DF180" i="84"/>
  <c r="DG180" i="84"/>
  <c r="DB181" i="84"/>
  <c r="DF181" i="84" s="1"/>
  <c r="DC181" i="84"/>
  <c r="DG181" i="84" s="1"/>
  <c r="DB182" i="84"/>
  <c r="DF182" i="84" s="1"/>
  <c r="DC182" i="84"/>
  <c r="DG182" i="84" s="1"/>
  <c r="DB183" i="84"/>
  <c r="DF183" i="84" s="1"/>
  <c r="DC183" i="84"/>
  <c r="DG183" i="84" s="1"/>
  <c r="DF184" i="84"/>
  <c r="DG184" i="84"/>
  <c r="DB185" i="84"/>
  <c r="DF185" i="84" s="1"/>
  <c r="DG185" i="84"/>
  <c r="DF186" i="84"/>
  <c r="DG186" i="84"/>
  <c r="DB187" i="84"/>
  <c r="DF187" i="84" s="1"/>
  <c r="DC187" i="84"/>
  <c r="DG187" i="84"/>
  <c r="DB188" i="84"/>
  <c r="DC188" i="84"/>
  <c r="DG188" i="84" s="1"/>
  <c r="DF188" i="84"/>
  <c r="DB189" i="84"/>
  <c r="DF189" i="84" s="1"/>
  <c r="DC189" i="84"/>
  <c r="DG189" i="84" s="1"/>
  <c r="DB190" i="84"/>
  <c r="DF190" i="84"/>
  <c r="DG190" i="84"/>
  <c r="DB191" i="84"/>
  <c r="DF191" i="84" s="1"/>
  <c r="DC191" i="84"/>
  <c r="DG191" i="84" s="1"/>
  <c r="DB192" i="84"/>
  <c r="DF192" i="84" s="1"/>
  <c r="DG192" i="84"/>
  <c r="DB193" i="84"/>
  <c r="DF193" i="84"/>
  <c r="DG193" i="84"/>
  <c r="DB194" i="84"/>
  <c r="DF194" i="84" s="1"/>
  <c r="DG194" i="84"/>
  <c r="DB195" i="84"/>
  <c r="DF195" i="84" s="1"/>
  <c r="DG195" i="84"/>
  <c r="DB196" i="84"/>
  <c r="DF196" i="84" s="1"/>
  <c r="DG196" i="84"/>
  <c r="DB197" i="84"/>
  <c r="DC197" i="84"/>
  <c r="DG197" i="84" s="1"/>
  <c r="DF197" i="84"/>
  <c r="DB198" i="84"/>
  <c r="DF198" i="84" s="1"/>
  <c r="DG198" i="84"/>
  <c r="DB199" i="84"/>
  <c r="DF199" i="84" s="1"/>
  <c r="DG199" i="84"/>
  <c r="DB200" i="84"/>
  <c r="DF200" i="84" s="1"/>
  <c r="DG200" i="84"/>
  <c r="DB201" i="84"/>
  <c r="DF201" i="84" s="1"/>
  <c r="DG201" i="84"/>
  <c r="DB202" i="84"/>
  <c r="DF202" i="84" s="1"/>
  <c r="DG202" i="84"/>
  <c r="DB203" i="84"/>
  <c r="DF203" i="84" s="1"/>
  <c r="DC203" i="84"/>
  <c r="DG203" i="84" s="1"/>
  <c r="DB204" i="84"/>
  <c r="DF204" i="84" s="1"/>
  <c r="DC204" i="84"/>
  <c r="DG204" i="84" s="1"/>
  <c r="DB205" i="84"/>
  <c r="DF205" i="84" s="1"/>
  <c r="DC205" i="84"/>
  <c r="DG205" i="84" s="1"/>
  <c r="DB206" i="84"/>
  <c r="DF206" i="84" s="1"/>
  <c r="DC206" i="84"/>
  <c r="DG206" i="84" s="1"/>
  <c r="DB207" i="84"/>
  <c r="DF207" i="84" s="1"/>
  <c r="DC207" i="84"/>
  <c r="DG207" i="84" s="1"/>
  <c r="DB208" i="84"/>
  <c r="DF208" i="84" s="1"/>
  <c r="DC208" i="84"/>
  <c r="DG208" i="84" s="1"/>
  <c r="DB209" i="84"/>
  <c r="DF209" i="84" s="1"/>
  <c r="DC209" i="84"/>
  <c r="DG209" i="84" s="1"/>
  <c r="DB210" i="84"/>
  <c r="DF210" i="84" s="1"/>
  <c r="DC210" i="84"/>
  <c r="DG210" i="84" s="1"/>
  <c r="DB211" i="84"/>
  <c r="DF211" i="84" s="1"/>
  <c r="DC211" i="84"/>
  <c r="DG211" i="84" s="1"/>
  <c r="DB212" i="84"/>
  <c r="DF212" i="84" s="1"/>
  <c r="DC212" i="84"/>
  <c r="DG212" i="84" s="1"/>
  <c r="DB213" i="84"/>
  <c r="DC213" i="84"/>
  <c r="DB214" i="84"/>
  <c r="DC214" i="84"/>
  <c r="DB215" i="84"/>
  <c r="DF215" i="84" s="1"/>
  <c r="DG215" i="84"/>
  <c r="DB216" i="84"/>
  <c r="DF216" i="84"/>
  <c r="DG216" i="84"/>
  <c r="DB217" i="84"/>
  <c r="DF217" i="84" s="1"/>
  <c r="DG217" i="84"/>
  <c r="DB227" i="84"/>
  <c r="DF227" i="84"/>
  <c r="DG227" i="84"/>
  <c r="DB228" i="84"/>
  <c r="DF228" i="84" s="1"/>
  <c r="DC228" i="84"/>
  <c r="DG228" i="84" s="1"/>
  <c r="DB229" i="84"/>
  <c r="DF229" i="84" s="1"/>
  <c r="DC229" i="84"/>
  <c r="DG229" i="84" s="1"/>
  <c r="DB230" i="84"/>
  <c r="DF230" i="84" s="1"/>
  <c r="DG230" i="84"/>
  <c r="DB231" i="84"/>
  <c r="DF231" i="84" s="1"/>
  <c r="DC231" i="84"/>
  <c r="DG231" i="84" s="1"/>
  <c r="DB232" i="84"/>
  <c r="DB233" i="84"/>
  <c r="DF233" i="84" s="1"/>
  <c r="DC233" i="84"/>
  <c r="DG233" i="84" s="1"/>
  <c r="DB234" i="84"/>
  <c r="DF234" i="84" s="1"/>
  <c r="DG234" i="84"/>
  <c r="DB235" i="84"/>
  <c r="DF235" i="84"/>
  <c r="DC235" i="84"/>
  <c r="DG235" i="84" s="1"/>
  <c r="DF236" i="84"/>
  <c r="DG236" i="84"/>
  <c r="DB237" i="84"/>
  <c r="DF237" i="84" s="1"/>
  <c r="DC237" i="84"/>
  <c r="DG237" i="84"/>
  <c r="DB238" i="84"/>
  <c r="DC238" i="84"/>
  <c r="DG238" i="84" s="1"/>
  <c r="DF238" i="84"/>
  <c r="DB239" i="84"/>
  <c r="DC239" i="84"/>
  <c r="DF239" i="84"/>
  <c r="DG239" i="84"/>
  <c r="DF240" i="84"/>
  <c r="DG240" i="84"/>
  <c r="DB241" i="84"/>
  <c r="DF241" i="84" s="1"/>
  <c r="DG241" i="84"/>
  <c r="DF242" i="84"/>
  <c r="DG242" i="84"/>
  <c r="DB243" i="84"/>
  <c r="DF243" i="84"/>
  <c r="DC243" i="84"/>
  <c r="DG243" i="84"/>
  <c r="DB244" i="84"/>
  <c r="DF244" i="84" s="1"/>
  <c r="DC244" i="84"/>
  <c r="DG244" i="84" s="1"/>
  <c r="DB245" i="84"/>
  <c r="DF245" i="84"/>
  <c r="DC245" i="84"/>
  <c r="DG245" i="84"/>
  <c r="DB246" i="84"/>
  <c r="DF246" i="84" s="1"/>
  <c r="DG246" i="84"/>
  <c r="DB247" i="84"/>
  <c r="DF247" i="84" s="1"/>
  <c r="DC247" i="84"/>
  <c r="DG247" i="84" s="1"/>
  <c r="DB248" i="84"/>
  <c r="DF248" i="84" s="1"/>
  <c r="DG248" i="84"/>
  <c r="DB249" i="84"/>
  <c r="DF249" i="84" s="1"/>
  <c r="DG249" i="84"/>
  <c r="DB250" i="84"/>
  <c r="DF250" i="84"/>
  <c r="DG250" i="84"/>
  <c r="DB251" i="84"/>
  <c r="DF251" i="84" s="1"/>
  <c r="DG251" i="84"/>
  <c r="DB252" i="84"/>
  <c r="DF252" i="84" s="1"/>
  <c r="DG252" i="84"/>
  <c r="DB253" i="84"/>
  <c r="DF253" i="84" s="1"/>
  <c r="DC253" i="84"/>
  <c r="DG253" i="84" s="1"/>
  <c r="DB254" i="84"/>
  <c r="DF254" i="84"/>
  <c r="DG254" i="84"/>
  <c r="DB255" i="84"/>
  <c r="DF255" i="84" s="1"/>
  <c r="DG255" i="84"/>
  <c r="DB256" i="84"/>
  <c r="DF256" i="84" s="1"/>
  <c r="DG256" i="84"/>
  <c r="DB257" i="84"/>
  <c r="DF257" i="84" s="1"/>
  <c r="DG257" i="84"/>
  <c r="DB258" i="84"/>
  <c r="DF258" i="84"/>
  <c r="DG258" i="84"/>
  <c r="DB259" i="84"/>
  <c r="DF259" i="84" s="1"/>
  <c r="DC259" i="84"/>
  <c r="DG259" i="84" s="1"/>
  <c r="DB260" i="84"/>
  <c r="DC260" i="84"/>
  <c r="DF260" i="84"/>
  <c r="DG260" i="84"/>
  <c r="DB261" i="84"/>
  <c r="DF261" i="84" s="1"/>
  <c r="DC261" i="84"/>
  <c r="DG261" i="84" s="1"/>
  <c r="DB262" i="84"/>
  <c r="DC262" i="84"/>
  <c r="DF262" i="84"/>
  <c r="DG262" i="84"/>
  <c r="DB263" i="84"/>
  <c r="DF263" i="84" s="1"/>
  <c r="DC263" i="84"/>
  <c r="DG263" i="84" s="1"/>
  <c r="DB264" i="84"/>
  <c r="DC264" i="84"/>
  <c r="DF264" i="84"/>
  <c r="DG264" i="84"/>
  <c r="DB265" i="84"/>
  <c r="DF265" i="84" s="1"/>
  <c r="DC265" i="84"/>
  <c r="DG265" i="84" s="1"/>
  <c r="DB266" i="84"/>
  <c r="DC266" i="84"/>
  <c r="DF266" i="84"/>
  <c r="DG266" i="84"/>
  <c r="DB267" i="84"/>
  <c r="DF267" i="84" s="1"/>
  <c r="DC267" i="84"/>
  <c r="DG267" i="84" s="1"/>
  <c r="DB268" i="84"/>
  <c r="DC268" i="84"/>
  <c r="DG268" i="84" s="1"/>
  <c r="DF268" i="84"/>
  <c r="DB269" i="84"/>
  <c r="DC269" i="84"/>
  <c r="DB270" i="84"/>
  <c r="DC270" i="84"/>
  <c r="DB271" i="84"/>
  <c r="DF271" i="84"/>
  <c r="DG271" i="84"/>
  <c r="DB272" i="84"/>
  <c r="DF272" i="84" s="1"/>
  <c r="DG272" i="84"/>
  <c r="DB273" i="84"/>
  <c r="DF273" i="84" s="1"/>
  <c r="DG273" i="84"/>
  <c r="C6" i="75"/>
  <c r="D61" i="75"/>
  <c r="C12" i="72"/>
  <c r="C13" i="72"/>
  <c r="C14" i="72"/>
  <c r="C15" i="72"/>
  <c r="C16" i="72"/>
  <c r="C17" i="72"/>
  <c r="C18" i="72"/>
  <c r="C19" i="72"/>
  <c r="C20" i="72"/>
  <c r="C21" i="72"/>
  <c r="C22" i="72"/>
  <c r="C23" i="72"/>
  <c r="C24" i="72"/>
  <c r="C25" i="72"/>
  <c r="C26" i="72"/>
  <c r="C27" i="72"/>
  <c r="C28" i="72"/>
  <c r="C29" i="72"/>
  <c r="C30" i="72"/>
  <c r="C31" i="72"/>
  <c r="C32" i="72"/>
  <c r="C33" i="72"/>
  <c r="C34" i="72"/>
  <c r="C35" i="72"/>
  <c r="C36" i="72"/>
  <c r="C37" i="72"/>
  <c r="C38" i="72"/>
  <c r="C39" i="72"/>
  <c r="C40" i="72"/>
  <c r="C41" i="72"/>
  <c r="C42" i="72"/>
  <c r="C43" i="72"/>
  <c r="C44" i="72"/>
  <c r="C45" i="72"/>
  <c r="C46" i="72"/>
  <c r="C47" i="72"/>
  <c r="C48" i="72"/>
  <c r="C49" i="72"/>
  <c r="C50" i="72"/>
  <c r="C51" i="72"/>
  <c r="C52" i="72"/>
  <c r="C53" i="72"/>
  <c r="C54" i="72"/>
  <c r="C55" i="72"/>
  <c r="C56" i="72"/>
  <c r="C57" i="72"/>
  <c r="C58" i="72"/>
  <c r="C59" i="72"/>
  <c r="C60" i="72"/>
  <c r="C61" i="72"/>
  <c r="C62" i="72"/>
  <c r="C63" i="72"/>
  <c r="C64" i="72"/>
  <c r="D65" i="72"/>
  <c r="F3" i="70"/>
  <c r="C8" i="70"/>
  <c r="E8" i="70"/>
  <c r="F8" i="70"/>
  <c r="C9" i="70"/>
  <c r="D9" i="70"/>
  <c r="E9" i="70"/>
  <c r="F9" i="70"/>
  <c r="C10" i="70"/>
  <c r="D10" i="70"/>
  <c r="E10" i="70"/>
  <c r="F10" i="70"/>
  <c r="C11" i="70"/>
  <c r="D11" i="70"/>
  <c r="E11" i="70"/>
  <c r="F11" i="70"/>
  <c r="C12" i="70"/>
  <c r="D12" i="70"/>
  <c r="E12" i="70"/>
  <c r="F12" i="70"/>
  <c r="C13" i="70"/>
  <c r="D13" i="70"/>
  <c r="E13" i="70"/>
  <c r="F13" i="70"/>
  <c r="C14" i="70"/>
  <c r="D14" i="70"/>
  <c r="E14" i="70"/>
  <c r="F14" i="70"/>
  <c r="C15" i="70"/>
  <c r="D15" i="70"/>
  <c r="E15" i="70"/>
  <c r="F15" i="70"/>
  <c r="C16" i="70"/>
  <c r="D16" i="70"/>
  <c r="E16" i="70"/>
  <c r="F16" i="70"/>
  <c r="C17" i="70"/>
  <c r="D17" i="70"/>
  <c r="E17" i="70"/>
  <c r="F17" i="70"/>
  <c r="C18" i="70"/>
  <c r="D18" i="70"/>
  <c r="E18" i="70"/>
  <c r="F18" i="70"/>
  <c r="C19" i="70"/>
  <c r="D19" i="70"/>
  <c r="E19" i="70"/>
  <c r="F19" i="70"/>
  <c r="C20" i="70"/>
  <c r="D20" i="70"/>
  <c r="E20" i="70"/>
  <c r="F20" i="70"/>
  <c r="C21" i="70"/>
  <c r="D21" i="70"/>
  <c r="E21" i="70"/>
  <c r="F21" i="70"/>
  <c r="C22" i="70"/>
  <c r="D22" i="70"/>
  <c r="E22" i="70"/>
  <c r="F22" i="70"/>
  <c r="C23" i="70"/>
  <c r="D23" i="70"/>
  <c r="E23" i="70"/>
  <c r="F23" i="70"/>
  <c r="C24" i="70"/>
  <c r="D24" i="70"/>
  <c r="E24" i="70"/>
  <c r="F24" i="70"/>
  <c r="C25" i="70"/>
  <c r="D25" i="70"/>
  <c r="E25" i="70"/>
  <c r="F25" i="70"/>
  <c r="C26" i="70"/>
  <c r="D26" i="70"/>
  <c r="E26" i="70"/>
  <c r="F26" i="70"/>
  <c r="C27" i="70"/>
  <c r="D27" i="70"/>
  <c r="E27" i="70"/>
  <c r="F27" i="70"/>
  <c r="C28" i="70"/>
  <c r="D28" i="70"/>
  <c r="E28" i="70"/>
  <c r="F28" i="70"/>
  <c r="C29" i="70"/>
  <c r="D29" i="70"/>
  <c r="E29" i="70"/>
  <c r="F29" i="70"/>
  <c r="C30" i="70"/>
  <c r="D30" i="70"/>
  <c r="E30" i="70"/>
  <c r="F30" i="70"/>
  <c r="C31" i="70"/>
  <c r="D31" i="70"/>
  <c r="E31" i="70"/>
  <c r="F31" i="70"/>
  <c r="C32" i="70"/>
  <c r="D32" i="70"/>
  <c r="E32" i="70"/>
  <c r="F32" i="70"/>
  <c r="C33" i="70"/>
  <c r="D33" i="70"/>
  <c r="E33" i="70"/>
  <c r="F33" i="70"/>
  <c r="C34" i="70"/>
  <c r="D34" i="70"/>
  <c r="E34" i="70"/>
  <c r="F34" i="70"/>
  <c r="C35" i="70"/>
  <c r="D35" i="70"/>
  <c r="E35" i="70"/>
  <c r="F35" i="70"/>
  <c r="C36" i="70"/>
  <c r="D36" i="70"/>
  <c r="E36" i="70"/>
  <c r="F36" i="70"/>
  <c r="C37" i="70"/>
  <c r="D37" i="70"/>
  <c r="E37" i="70"/>
  <c r="F37" i="70"/>
  <c r="C38" i="70"/>
  <c r="D38" i="70"/>
  <c r="E38" i="70"/>
  <c r="F38" i="70"/>
  <c r="C39" i="70"/>
  <c r="D39" i="70"/>
  <c r="E39" i="70"/>
  <c r="F39" i="70"/>
  <c r="C40" i="70"/>
  <c r="D40" i="70"/>
  <c r="E40" i="70"/>
  <c r="F40" i="70"/>
  <c r="C41" i="70"/>
  <c r="D41" i="70"/>
  <c r="E41" i="70"/>
  <c r="F41" i="70"/>
  <c r="C42" i="70"/>
  <c r="D42" i="70"/>
  <c r="E42" i="70"/>
  <c r="F42" i="70"/>
  <c r="C43" i="70"/>
  <c r="D43" i="70"/>
  <c r="E43" i="70"/>
  <c r="F43" i="70"/>
  <c r="C44" i="70"/>
  <c r="D44" i="70"/>
  <c r="E44" i="70"/>
  <c r="F44" i="70"/>
  <c r="C45" i="70"/>
  <c r="D45" i="70"/>
  <c r="E45" i="70"/>
  <c r="F45" i="70"/>
  <c r="C46" i="70"/>
  <c r="D46" i="70"/>
  <c r="E46" i="70"/>
  <c r="F46" i="70"/>
  <c r="C47" i="70"/>
  <c r="D47" i="70"/>
  <c r="E47" i="70"/>
  <c r="F47" i="70"/>
  <c r="C48" i="70"/>
  <c r="D48" i="70"/>
  <c r="E48" i="70"/>
  <c r="F48" i="70"/>
  <c r="C49" i="70"/>
  <c r="D49" i="70"/>
  <c r="E49" i="70"/>
  <c r="F49" i="70"/>
  <c r="C50" i="70"/>
  <c r="D50" i="70"/>
  <c r="E50" i="70"/>
  <c r="F50" i="70"/>
  <c r="C51" i="70"/>
  <c r="D51" i="70"/>
  <c r="E51" i="70"/>
  <c r="F51" i="70"/>
  <c r="C52" i="70"/>
  <c r="D52" i="70"/>
  <c r="E52" i="70"/>
  <c r="F52" i="70"/>
  <c r="C53" i="70"/>
  <c r="D53" i="70"/>
  <c r="E53" i="70"/>
  <c r="F53" i="70"/>
  <c r="C54" i="70"/>
  <c r="D54" i="70"/>
  <c r="E54" i="70"/>
  <c r="F54" i="70"/>
  <c r="C55" i="70"/>
  <c r="D55" i="70"/>
  <c r="E55" i="70"/>
  <c r="F55" i="70"/>
  <c r="C56" i="70"/>
  <c r="D56" i="70"/>
  <c r="E56" i="70"/>
  <c r="F56" i="70"/>
  <c r="C57" i="70"/>
  <c r="D57" i="70"/>
  <c r="E57" i="70"/>
  <c r="F57" i="70"/>
  <c r="C58" i="70"/>
  <c r="E58" i="70"/>
  <c r="E60" i="70" s="1"/>
  <c r="G58" i="70"/>
  <c r="C59" i="70"/>
  <c r="D59" i="70"/>
  <c r="E59" i="70"/>
  <c r="F59" i="70"/>
  <c r="C8" i="69"/>
  <c r="C58" i="69" s="1"/>
  <c r="E8" i="69"/>
  <c r="E58" i="69" s="1"/>
  <c r="C9" i="69"/>
  <c r="E9" i="69"/>
  <c r="C10" i="69"/>
  <c r="E10" i="69"/>
  <c r="C11" i="69"/>
  <c r="E11" i="69"/>
  <c r="C12" i="69"/>
  <c r="E12" i="69"/>
  <c r="C13" i="69"/>
  <c r="F13" i="69" s="1"/>
  <c r="E13" i="69"/>
  <c r="C14" i="69"/>
  <c r="E14" i="69"/>
  <c r="C15" i="69"/>
  <c r="E15" i="69"/>
  <c r="C16" i="69"/>
  <c r="E16" i="69"/>
  <c r="C17" i="69"/>
  <c r="F17" i="69" s="1"/>
  <c r="E17" i="69"/>
  <c r="C18" i="69"/>
  <c r="E18" i="69"/>
  <c r="C19" i="69"/>
  <c r="E19" i="69"/>
  <c r="C20" i="69"/>
  <c r="E20" i="69"/>
  <c r="C21" i="69"/>
  <c r="F21" i="69" s="1"/>
  <c r="E21" i="69"/>
  <c r="C22" i="69"/>
  <c r="E22" i="69"/>
  <c r="C23" i="69"/>
  <c r="E23" i="69"/>
  <c r="C24" i="69"/>
  <c r="E24" i="69"/>
  <c r="C25" i="69"/>
  <c r="F25" i="69" s="1"/>
  <c r="E25" i="69"/>
  <c r="C26" i="69"/>
  <c r="E26" i="69"/>
  <c r="C27" i="69"/>
  <c r="E27" i="69"/>
  <c r="C28" i="69"/>
  <c r="E28" i="69"/>
  <c r="C29" i="69"/>
  <c r="E29" i="69"/>
  <c r="C30" i="69"/>
  <c r="F30" i="69" s="1"/>
  <c r="C31" i="69"/>
  <c r="E31" i="69"/>
  <c r="C32" i="69"/>
  <c r="E32" i="69"/>
  <c r="C33" i="69"/>
  <c r="E33" i="69"/>
  <c r="F33" i="69" s="1"/>
  <c r="C34" i="69"/>
  <c r="E34" i="69"/>
  <c r="C35" i="69"/>
  <c r="E35" i="69"/>
  <c r="C36" i="69"/>
  <c r="E36" i="69"/>
  <c r="C37" i="69"/>
  <c r="E37" i="69"/>
  <c r="F37" i="69" s="1"/>
  <c r="C38" i="69"/>
  <c r="E38" i="69"/>
  <c r="C39" i="69"/>
  <c r="E39" i="69"/>
  <c r="C40" i="69"/>
  <c r="E40" i="69"/>
  <c r="C41" i="69"/>
  <c r="E41" i="69"/>
  <c r="C42" i="69"/>
  <c r="F42" i="69" s="1"/>
  <c r="C43" i="69"/>
  <c r="E43" i="69"/>
  <c r="C44" i="69"/>
  <c r="E44" i="69"/>
  <c r="C45" i="69"/>
  <c r="E45" i="69"/>
  <c r="C46" i="69"/>
  <c r="F46" i="69" s="1"/>
  <c r="E46" i="69"/>
  <c r="C47" i="69"/>
  <c r="E47" i="69"/>
  <c r="C48" i="69"/>
  <c r="E48" i="69"/>
  <c r="C49" i="69"/>
  <c r="E49" i="69"/>
  <c r="C50" i="69"/>
  <c r="F50" i="69" s="1"/>
  <c r="E50" i="69"/>
  <c r="C51" i="69"/>
  <c r="E51" i="69"/>
  <c r="C52" i="69"/>
  <c r="E52" i="69"/>
  <c r="C53" i="69"/>
  <c r="E53" i="69"/>
  <c r="C54" i="69"/>
  <c r="E54" i="69"/>
  <c r="C55" i="69"/>
  <c r="E55" i="69"/>
  <c r="C56" i="69"/>
  <c r="E56" i="69"/>
  <c r="C57" i="69"/>
  <c r="E57" i="69"/>
  <c r="F3" i="66"/>
  <c r="C17" i="66"/>
  <c r="E17" i="66"/>
  <c r="E59" i="66" s="1"/>
  <c r="G17" i="66"/>
  <c r="G59" i="66" s="1"/>
  <c r="C18" i="66"/>
  <c r="E18" i="66"/>
  <c r="G18" i="66"/>
  <c r="C19" i="66"/>
  <c r="E19" i="66"/>
  <c r="G19" i="66"/>
  <c r="C20" i="66"/>
  <c r="E20" i="66"/>
  <c r="G20" i="66"/>
  <c r="C21" i="66"/>
  <c r="E21" i="66"/>
  <c r="G21" i="66"/>
  <c r="C22" i="66"/>
  <c r="C59" i="66" s="1"/>
  <c r="E22" i="66"/>
  <c r="G22" i="66"/>
  <c r="C23" i="66"/>
  <c r="E23" i="66"/>
  <c r="G23" i="66"/>
  <c r="C24" i="66"/>
  <c r="E24" i="66"/>
  <c r="G24" i="66"/>
  <c r="C25" i="66"/>
  <c r="E25" i="66"/>
  <c r="G25" i="66"/>
  <c r="C26" i="66"/>
  <c r="E26" i="66"/>
  <c r="G26" i="66"/>
  <c r="C27" i="66"/>
  <c r="E27" i="66"/>
  <c r="G27" i="66"/>
  <c r="C28" i="66"/>
  <c r="E28" i="66"/>
  <c r="G28" i="66"/>
  <c r="C29" i="66"/>
  <c r="E29" i="66"/>
  <c r="G29" i="66"/>
  <c r="C30" i="66"/>
  <c r="E30" i="66"/>
  <c r="G30" i="66"/>
  <c r="C31" i="66"/>
  <c r="E31" i="66"/>
  <c r="G31" i="66"/>
  <c r="E32" i="66"/>
  <c r="G32" i="66"/>
  <c r="C33" i="66"/>
  <c r="E33" i="66"/>
  <c r="G33" i="66"/>
  <c r="C34" i="66"/>
  <c r="E34" i="66"/>
  <c r="G34" i="66"/>
  <c r="C35" i="66"/>
  <c r="E35" i="66"/>
  <c r="G35" i="66"/>
  <c r="C36" i="66"/>
  <c r="E36" i="66"/>
  <c r="G36" i="66"/>
  <c r="C37" i="66"/>
  <c r="E37" i="66"/>
  <c r="G37" i="66"/>
  <c r="C38" i="66"/>
  <c r="E38" i="66"/>
  <c r="G38" i="66"/>
  <c r="C39" i="66"/>
  <c r="E39" i="66"/>
  <c r="G39" i="66"/>
  <c r="C40" i="66"/>
  <c r="E40" i="66"/>
  <c r="G40" i="66"/>
  <c r="C41" i="66"/>
  <c r="E41" i="66"/>
  <c r="G41" i="66"/>
  <c r="C42" i="66"/>
  <c r="E42" i="66"/>
  <c r="G42" i="66"/>
  <c r="C43" i="66"/>
  <c r="E43" i="66"/>
  <c r="G43" i="66"/>
  <c r="C44" i="66"/>
  <c r="E44" i="66"/>
  <c r="G44" i="66"/>
  <c r="C45" i="66"/>
  <c r="E45" i="66"/>
  <c r="G45" i="66"/>
  <c r="C46" i="66"/>
  <c r="E46" i="66"/>
  <c r="G46" i="66"/>
  <c r="C47" i="66"/>
  <c r="E47" i="66"/>
  <c r="G47" i="66"/>
  <c r="C48" i="66"/>
  <c r="E48" i="66"/>
  <c r="G48" i="66"/>
  <c r="C49" i="66"/>
  <c r="E49" i="66"/>
  <c r="G49" i="66"/>
  <c r="C50" i="66"/>
  <c r="E50" i="66"/>
  <c r="G50" i="66"/>
  <c r="C51" i="66"/>
  <c r="E51" i="66"/>
  <c r="G51" i="66"/>
  <c r="C52" i="66"/>
  <c r="E52" i="66"/>
  <c r="G52" i="66"/>
  <c r="C53" i="66"/>
  <c r="E53" i="66"/>
  <c r="G53" i="66"/>
  <c r="C54" i="66"/>
  <c r="E54" i="66"/>
  <c r="G54" i="66"/>
  <c r="C55" i="66"/>
  <c r="E55" i="66"/>
  <c r="G55" i="66"/>
  <c r="C56" i="66"/>
  <c r="E56" i="66"/>
  <c r="G56" i="66"/>
  <c r="E57" i="66"/>
  <c r="G57" i="66"/>
  <c r="C58" i="66"/>
  <c r="E58" i="66"/>
  <c r="G58" i="66"/>
  <c r="D59" i="66"/>
  <c r="C11" i="63"/>
  <c r="D11" i="63"/>
  <c r="C12" i="63"/>
  <c r="E12" i="63" s="1"/>
  <c r="D12" i="63"/>
  <c r="C13" i="63"/>
  <c r="D13" i="63"/>
  <c r="C14" i="63"/>
  <c r="D14" i="63"/>
  <c r="C15" i="63"/>
  <c r="D15" i="63"/>
  <c r="E15" i="63" s="1"/>
  <c r="C16" i="63"/>
  <c r="D16" i="63"/>
  <c r="C17" i="63"/>
  <c r="D17" i="63"/>
  <c r="C18" i="63"/>
  <c r="D18" i="63"/>
  <c r="C19" i="63"/>
  <c r="D19" i="63"/>
  <c r="E19" i="63" s="1"/>
  <c r="C20" i="63"/>
  <c r="D20" i="63"/>
  <c r="C21" i="63"/>
  <c r="D21" i="63"/>
  <c r="C22" i="63"/>
  <c r="D22" i="63"/>
  <c r="C23" i="63"/>
  <c r="D23" i="63"/>
  <c r="E23" i="63" s="1"/>
  <c r="C24" i="63"/>
  <c r="D24" i="63"/>
  <c r="C25" i="63"/>
  <c r="D25" i="63"/>
  <c r="C26" i="63"/>
  <c r="D26" i="63"/>
  <c r="C27" i="63"/>
  <c r="K27" i="63"/>
  <c r="D27" i="63"/>
  <c r="C28" i="63"/>
  <c r="D28" i="63"/>
  <c r="C29" i="63"/>
  <c r="D29" i="63"/>
  <c r="C30" i="63"/>
  <c r="D30" i="63"/>
  <c r="C31" i="63"/>
  <c r="E31" i="63" s="1"/>
  <c r="D31" i="63"/>
  <c r="C32" i="63"/>
  <c r="D32" i="63"/>
  <c r="C33" i="63"/>
  <c r="D33" i="63"/>
  <c r="C34" i="63"/>
  <c r="D34" i="63"/>
  <c r="C35" i="63"/>
  <c r="K35" i="63" s="1"/>
  <c r="D35" i="63"/>
  <c r="C36" i="63"/>
  <c r="D36" i="63"/>
  <c r="C42" i="63"/>
  <c r="D42" i="63"/>
  <c r="C43" i="63"/>
  <c r="D43" i="63"/>
  <c r="C44" i="63"/>
  <c r="K44" i="63" s="1"/>
  <c r="D44" i="63"/>
  <c r="C45" i="63"/>
  <c r="D45" i="63"/>
  <c r="C46" i="63"/>
  <c r="D46" i="63"/>
  <c r="C47" i="63"/>
  <c r="D47" i="63"/>
  <c r="C48" i="63"/>
  <c r="E48" i="63" s="1"/>
  <c r="D48" i="63"/>
  <c r="C49" i="63"/>
  <c r="D49" i="63"/>
  <c r="E49" i="63" s="1"/>
  <c r="C50" i="63"/>
  <c r="D50" i="63"/>
  <c r="C51" i="63"/>
  <c r="D51" i="63"/>
  <c r="C52" i="63"/>
  <c r="E52" i="63" s="1"/>
  <c r="D52" i="63"/>
  <c r="C53" i="63"/>
  <c r="D53" i="63"/>
  <c r="C54" i="63"/>
  <c r="D54" i="63"/>
  <c r="C55" i="63"/>
  <c r="D55" i="63"/>
  <c r="C56" i="63"/>
  <c r="K56" i="63" s="1"/>
  <c r="D56" i="63"/>
  <c r="C57" i="63"/>
  <c r="D57" i="63"/>
  <c r="C58" i="63"/>
  <c r="D58" i="63"/>
  <c r="C59" i="63"/>
  <c r="D59" i="63"/>
  <c r="C60" i="63"/>
  <c r="E60" i="63" s="1"/>
  <c r="D60" i="63"/>
  <c r="C61" i="63"/>
  <c r="D61" i="63"/>
  <c r="C62" i="63"/>
  <c r="D62" i="63"/>
  <c r="C63" i="63"/>
  <c r="D63" i="63"/>
  <c r="C64" i="63"/>
  <c r="K64" i="63" s="1"/>
  <c r="D64" i="63"/>
  <c r="C65" i="63"/>
  <c r="D65" i="63"/>
  <c r="C66" i="63"/>
  <c r="D66" i="63"/>
  <c r="C67" i="63"/>
  <c r="D67" i="63"/>
  <c r="K11" i="60"/>
  <c r="K12" i="60"/>
  <c r="K13" i="60"/>
  <c r="K14" i="60"/>
  <c r="K15" i="60"/>
  <c r="K16" i="60"/>
  <c r="K17" i="60"/>
  <c r="K18" i="60"/>
  <c r="K19" i="60"/>
  <c r="K20" i="60"/>
  <c r="K21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6" i="60"/>
  <c r="K42" i="60"/>
  <c r="K43" i="60"/>
  <c r="K44" i="60"/>
  <c r="K45" i="60"/>
  <c r="K46" i="60"/>
  <c r="K47" i="60"/>
  <c r="K48" i="60"/>
  <c r="K49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7" i="60"/>
  <c r="C3" i="59"/>
  <c r="C8" i="59"/>
  <c r="D8" i="59"/>
  <c r="C9" i="59"/>
  <c r="E9" i="59" s="1"/>
  <c r="D9" i="59"/>
  <c r="C10" i="59"/>
  <c r="D10" i="59"/>
  <c r="C11" i="59"/>
  <c r="D11" i="59"/>
  <c r="E11" i="59" s="1"/>
  <c r="C12" i="59"/>
  <c r="D12" i="59"/>
  <c r="C13" i="59"/>
  <c r="D13" i="59"/>
  <c r="C14" i="59"/>
  <c r="D14" i="59"/>
  <c r="C15" i="59"/>
  <c r="D15" i="59"/>
  <c r="E15" i="59" s="1"/>
  <c r="C16" i="59"/>
  <c r="D16" i="59"/>
  <c r="C17" i="59"/>
  <c r="D17" i="59"/>
  <c r="C18" i="59"/>
  <c r="D18" i="59"/>
  <c r="C19" i="59"/>
  <c r="D19" i="59"/>
  <c r="C20" i="59"/>
  <c r="D20" i="59"/>
  <c r="C21" i="59"/>
  <c r="D21" i="59"/>
  <c r="C22" i="59"/>
  <c r="D22" i="59"/>
  <c r="C23" i="59"/>
  <c r="D23" i="59"/>
  <c r="E23" i="59" s="1"/>
  <c r="C24" i="59"/>
  <c r="D24" i="59"/>
  <c r="C25" i="59"/>
  <c r="D25" i="59"/>
  <c r="C26" i="59"/>
  <c r="D26" i="59"/>
  <c r="C27" i="59"/>
  <c r="D27" i="59"/>
  <c r="E27" i="59" s="1"/>
  <c r="C28" i="59"/>
  <c r="D28" i="59"/>
  <c r="C29" i="59"/>
  <c r="D29" i="59"/>
  <c r="C30" i="59"/>
  <c r="D30" i="59"/>
  <c r="C31" i="59"/>
  <c r="D31" i="59"/>
  <c r="E31" i="59" s="1"/>
  <c r="C32" i="59"/>
  <c r="D32" i="59"/>
  <c r="C33" i="59"/>
  <c r="D33" i="59"/>
  <c r="C34" i="59"/>
  <c r="D34" i="59"/>
  <c r="C35" i="59"/>
  <c r="D35" i="59"/>
  <c r="E35" i="59" s="1"/>
  <c r="C36" i="59"/>
  <c r="D36" i="59"/>
  <c r="C37" i="59"/>
  <c r="D37" i="59"/>
  <c r="C38" i="59"/>
  <c r="D38" i="59"/>
  <c r="C39" i="59"/>
  <c r="D39" i="59"/>
  <c r="E39" i="59" s="1"/>
  <c r="C40" i="59"/>
  <c r="D40" i="59"/>
  <c r="C41" i="59"/>
  <c r="D41" i="59"/>
  <c r="C42" i="59"/>
  <c r="D42" i="59"/>
  <c r="C43" i="59"/>
  <c r="D43" i="59"/>
  <c r="C44" i="59"/>
  <c r="D44" i="59"/>
  <c r="C45" i="59"/>
  <c r="D45" i="59"/>
  <c r="C46" i="59"/>
  <c r="D46" i="59"/>
  <c r="C47" i="59"/>
  <c r="D47" i="59"/>
  <c r="E47" i="59" s="1"/>
  <c r="C48" i="59"/>
  <c r="D48" i="59"/>
  <c r="C49" i="59"/>
  <c r="D49" i="59"/>
  <c r="C50" i="59"/>
  <c r="D50" i="59"/>
  <c r="C51" i="59"/>
  <c r="D51" i="59"/>
  <c r="E51" i="59" s="1"/>
  <c r="C52" i="59"/>
  <c r="D52" i="59"/>
  <c r="C53" i="59"/>
  <c r="D53" i="59"/>
  <c r="C54" i="59"/>
  <c r="D54" i="59"/>
  <c r="C55" i="59"/>
  <c r="D55" i="59"/>
  <c r="E55" i="59" s="1"/>
  <c r="C56" i="59"/>
  <c r="D56" i="59"/>
  <c r="C57" i="59"/>
  <c r="D57" i="59"/>
  <c r="F15" i="53"/>
  <c r="F20" i="53"/>
  <c r="F27" i="53"/>
  <c r="F18" i="53"/>
  <c r="F29" i="53"/>
  <c r="F26" i="53"/>
  <c r="B62" i="55"/>
  <c r="C62" i="55"/>
  <c r="D62" i="55"/>
  <c r="E62" i="55"/>
  <c r="F62" i="55"/>
  <c r="F17" i="53"/>
  <c r="G17" i="53" s="1"/>
  <c r="C30" i="53"/>
  <c r="D30" i="53"/>
  <c r="C12" i="49"/>
  <c r="C13" i="49"/>
  <c r="C14" i="49"/>
  <c r="C15" i="49"/>
  <c r="C16" i="49"/>
  <c r="C17" i="49"/>
  <c r="C65" i="49" s="1"/>
  <c r="C18" i="49"/>
  <c r="C19" i="49"/>
  <c r="C20" i="49"/>
  <c r="C21" i="49"/>
  <c r="C22" i="49"/>
  <c r="C23" i="49"/>
  <c r="C24" i="49"/>
  <c r="C25" i="49"/>
  <c r="C26" i="49"/>
  <c r="C27" i="49"/>
  <c r="C28" i="49"/>
  <c r="C29" i="49"/>
  <c r="C30" i="49"/>
  <c r="C31" i="49"/>
  <c r="C32" i="49"/>
  <c r="C33" i="49"/>
  <c r="C34" i="49"/>
  <c r="C35" i="49"/>
  <c r="C36" i="49"/>
  <c r="C37" i="49"/>
  <c r="C38" i="49"/>
  <c r="C39" i="49"/>
  <c r="C40" i="49"/>
  <c r="C41" i="49"/>
  <c r="C42" i="49"/>
  <c r="C43" i="49"/>
  <c r="C44" i="49"/>
  <c r="C45" i="49"/>
  <c r="C46" i="49"/>
  <c r="C47" i="49"/>
  <c r="C48" i="49"/>
  <c r="C49" i="49"/>
  <c r="C50" i="49"/>
  <c r="C51" i="49"/>
  <c r="C52" i="49"/>
  <c r="C53" i="49"/>
  <c r="C54" i="49"/>
  <c r="C55" i="49"/>
  <c r="C56" i="49"/>
  <c r="C57" i="49"/>
  <c r="C58" i="49"/>
  <c r="C59" i="49"/>
  <c r="C60" i="49"/>
  <c r="C61" i="49"/>
  <c r="C62" i="49"/>
  <c r="C63" i="49"/>
  <c r="C64" i="49"/>
  <c r="D65" i="49"/>
  <c r="C12" i="74"/>
  <c r="E12" i="74" s="1"/>
  <c r="C13" i="74"/>
  <c r="E13" i="74" s="1"/>
  <c r="C14" i="74"/>
  <c r="E14" i="74" s="1"/>
  <c r="C15" i="74"/>
  <c r="E15" i="74" s="1"/>
  <c r="C16" i="74"/>
  <c r="E16" i="74" s="1"/>
  <c r="C17" i="74"/>
  <c r="E17" i="74" s="1"/>
  <c r="C18" i="74"/>
  <c r="E18" i="74" s="1"/>
  <c r="C19" i="74"/>
  <c r="E19" i="74" s="1"/>
  <c r="E65" i="74" s="1"/>
  <c r="C20" i="74"/>
  <c r="E20" i="74" s="1"/>
  <c r="C21" i="74"/>
  <c r="E21" i="74" s="1"/>
  <c r="C22" i="74"/>
  <c r="E22" i="74" s="1"/>
  <c r="C23" i="74"/>
  <c r="E23" i="74" s="1"/>
  <c r="C24" i="74"/>
  <c r="E24" i="74" s="1"/>
  <c r="C25" i="74"/>
  <c r="E25" i="74" s="1"/>
  <c r="C26" i="74"/>
  <c r="E26" i="74" s="1"/>
  <c r="C27" i="74"/>
  <c r="E27" i="74" s="1"/>
  <c r="C28" i="74"/>
  <c r="E28" i="74" s="1"/>
  <c r="C29" i="74"/>
  <c r="E29" i="74" s="1"/>
  <c r="C30" i="74"/>
  <c r="E30" i="74" s="1"/>
  <c r="C31" i="74"/>
  <c r="E31" i="74" s="1"/>
  <c r="C32" i="74"/>
  <c r="E32" i="74" s="1"/>
  <c r="C33" i="74"/>
  <c r="E33" i="74" s="1"/>
  <c r="C34" i="74"/>
  <c r="E34" i="74" s="1"/>
  <c r="C35" i="74"/>
  <c r="E35" i="74" s="1"/>
  <c r="C36" i="74"/>
  <c r="E36" i="74" s="1"/>
  <c r="C37" i="74"/>
  <c r="E37" i="74" s="1"/>
  <c r="C38" i="74"/>
  <c r="E38" i="74" s="1"/>
  <c r="C39" i="74"/>
  <c r="E39" i="74" s="1"/>
  <c r="C40" i="74"/>
  <c r="E40" i="74" s="1"/>
  <c r="C41" i="74"/>
  <c r="E41" i="74" s="1"/>
  <c r="C42" i="74"/>
  <c r="E42" i="74" s="1"/>
  <c r="C43" i="74"/>
  <c r="E43" i="74" s="1"/>
  <c r="C44" i="74"/>
  <c r="E44" i="74" s="1"/>
  <c r="C45" i="74"/>
  <c r="E45" i="74" s="1"/>
  <c r="C46" i="74"/>
  <c r="E46" i="74" s="1"/>
  <c r="C47" i="74"/>
  <c r="E47" i="74" s="1"/>
  <c r="C48" i="74"/>
  <c r="E48" i="74" s="1"/>
  <c r="C49" i="74"/>
  <c r="E49" i="74" s="1"/>
  <c r="C50" i="74"/>
  <c r="E50" i="74" s="1"/>
  <c r="C51" i="74"/>
  <c r="E51" i="74" s="1"/>
  <c r="C52" i="74"/>
  <c r="E52" i="74" s="1"/>
  <c r="C53" i="74"/>
  <c r="E53" i="74" s="1"/>
  <c r="C54" i="74"/>
  <c r="E54" i="74" s="1"/>
  <c r="C55" i="74"/>
  <c r="E55" i="74" s="1"/>
  <c r="C56" i="74"/>
  <c r="E56" i="74" s="1"/>
  <c r="C57" i="74"/>
  <c r="E57" i="74" s="1"/>
  <c r="C58" i="74"/>
  <c r="E58" i="74" s="1"/>
  <c r="C59" i="74"/>
  <c r="E59" i="74" s="1"/>
  <c r="C60" i="74"/>
  <c r="E60" i="74" s="1"/>
  <c r="C61" i="74"/>
  <c r="E61" i="74" s="1"/>
  <c r="C62" i="74"/>
  <c r="E62" i="74" s="1"/>
  <c r="C63" i="74"/>
  <c r="E63" i="74" s="1"/>
  <c r="D65" i="74"/>
  <c r="C8" i="48"/>
  <c r="D8" i="48"/>
  <c r="C9" i="48"/>
  <c r="C61" i="48" s="1"/>
  <c r="D9" i="48"/>
  <c r="C10" i="48"/>
  <c r="D10" i="48"/>
  <c r="C11" i="48"/>
  <c r="D11" i="48"/>
  <c r="C12" i="48"/>
  <c r="D12" i="48"/>
  <c r="C13" i="48"/>
  <c r="E13" i="48" s="1"/>
  <c r="D13" i="48"/>
  <c r="C14" i="48"/>
  <c r="D14" i="48"/>
  <c r="C15" i="48"/>
  <c r="D15" i="48"/>
  <c r="C16" i="48"/>
  <c r="D16" i="48"/>
  <c r="C17" i="48"/>
  <c r="E17" i="48" s="1"/>
  <c r="D17" i="48"/>
  <c r="C18" i="48"/>
  <c r="D18" i="48"/>
  <c r="C19" i="48"/>
  <c r="D19" i="48"/>
  <c r="C20" i="48"/>
  <c r="D20" i="48"/>
  <c r="C21" i="48"/>
  <c r="D21" i="48"/>
  <c r="C22" i="48"/>
  <c r="D22" i="48"/>
  <c r="C23" i="48"/>
  <c r="D23" i="48"/>
  <c r="C24" i="48"/>
  <c r="D24" i="48"/>
  <c r="C25" i="48"/>
  <c r="E25" i="48" s="1"/>
  <c r="D25" i="48"/>
  <c r="C26" i="48"/>
  <c r="D26" i="48"/>
  <c r="C27" i="48"/>
  <c r="D27" i="48"/>
  <c r="C28" i="48"/>
  <c r="D28" i="48"/>
  <c r="C29" i="48"/>
  <c r="E29" i="48" s="1"/>
  <c r="D29" i="48"/>
  <c r="C30" i="48"/>
  <c r="D30" i="48"/>
  <c r="C31" i="48"/>
  <c r="D31" i="48"/>
  <c r="C32" i="48"/>
  <c r="E32" i="48" s="1"/>
  <c r="D32" i="48"/>
  <c r="C33" i="48"/>
  <c r="D33" i="48"/>
  <c r="C34" i="48"/>
  <c r="C35" i="48"/>
  <c r="D35" i="48"/>
  <c r="C36" i="48"/>
  <c r="D36" i="48"/>
  <c r="C37" i="48"/>
  <c r="D37" i="48"/>
  <c r="C38" i="48"/>
  <c r="D38" i="48"/>
  <c r="C39" i="48"/>
  <c r="D39" i="48"/>
  <c r="C40" i="48"/>
  <c r="D40" i="48"/>
  <c r="C41" i="48"/>
  <c r="E41" i="48" s="1"/>
  <c r="D41" i="48"/>
  <c r="C42" i="48"/>
  <c r="D42" i="48"/>
  <c r="C43" i="48"/>
  <c r="D43" i="48"/>
  <c r="C44" i="48"/>
  <c r="D44" i="48"/>
  <c r="C45" i="48"/>
  <c r="D45" i="48"/>
  <c r="C46" i="48"/>
  <c r="D46" i="48"/>
  <c r="C47" i="48"/>
  <c r="D47" i="48"/>
  <c r="C48" i="48"/>
  <c r="D48" i="48"/>
  <c r="C49" i="48"/>
  <c r="D49" i="48"/>
  <c r="C50" i="48"/>
  <c r="D50" i="48"/>
  <c r="C51" i="48"/>
  <c r="D51" i="48"/>
  <c r="C52" i="48"/>
  <c r="D52" i="48"/>
  <c r="C53" i="48"/>
  <c r="D53" i="48"/>
  <c r="C54" i="48"/>
  <c r="D54" i="48"/>
  <c r="C55" i="48"/>
  <c r="D55" i="48"/>
  <c r="C56" i="48"/>
  <c r="D56" i="48"/>
  <c r="C57" i="48"/>
  <c r="D57" i="48"/>
  <c r="C58" i="48"/>
  <c r="D58" i="48"/>
  <c r="C59" i="48"/>
  <c r="D59" i="48"/>
  <c r="C60" i="48"/>
  <c r="D60" i="48"/>
  <c r="C11" i="39"/>
  <c r="D11" i="39" s="1"/>
  <c r="C12" i="39"/>
  <c r="D12" i="39" s="1"/>
  <c r="C13" i="39"/>
  <c r="D13" i="39" s="1"/>
  <c r="C14" i="39"/>
  <c r="D14" i="39" s="1"/>
  <c r="C15" i="39"/>
  <c r="D15" i="39" s="1"/>
  <c r="D16" i="39"/>
  <c r="C17" i="39"/>
  <c r="D17" i="39" s="1"/>
  <c r="C18" i="39"/>
  <c r="D18" i="39" s="1"/>
  <c r="C19" i="39"/>
  <c r="D19" i="39" s="1"/>
  <c r="C20" i="39"/>
  <c r="D20" i="39" s="1"/>
  <c r="C21" i="39"/>
  <c r="D21" i="39" s="1"/>
  <c r="C22" i="39"/>
  <c r="D22" i="39" s="1"/>
  <c r="C23" i="39"/>
  <c r="D23" i="39" s="1"/>
  <c r="C24" i="39"/>
  <c r="D24" i="39" s="1"/>
  <c r="C25" i="39"/>
  <c r="D25" i="39" s="1"/>
  <c r="C26" i="39"/>
  <c r="D26" i="39" s="1"/>
  <c r="C27" i="39"/>
  <c r="D27" i="39" s="1"/>
  <c r="C28" i="39"/>
  <c r="D28" i="39" s="1"/>
  <c r="C29" i="39"/>
  <c r="D29" i="39" s="1"/>
  <c r="C30" i="39"/>
  <c r="D30" i="39" s="1"/>
  <c r="C31" i="39"/>
  <c r="D31" i="39" s="1"/>
  <c r="C32" i="39"/>
  <c r="D32" i="39" s="1"/>
  <c r="C33" i="39"/>
  <c r="D33" i="39" s="1"/>
  <c r="C34" i="39"/>
  <c r="D34" i="39" s="1"/>
  <c r="C35" i="39"/>
  <c r="D35" i="39" s="1"/>
  <c r="C36" i="39"/>
  <c r="D36" i="39" s="1"/>
  <c r="C37" i="39"/>
  <c r="D37" i="39" s="1"/>
  <c r="C38" i="39"/>
  <c r="D38" i="39" s="1"/>
  <c r="C39" i="39"/>
  <c r="D39" i="39" s="1"/>
  <c r="C40" i="39"/>
  <c r="D40" i="39" s="1"/>
  <c r="C41" i="39"/>
  <c r="D41" i="39" s="1"/>
  <c r="C42" i="39"/>
  <c r="D42" i="39" s="1"/>
  <c r="C43" i="39"/>
  <c r="D43" i="39" s="1"/>
  <c r="C44" i="39"/>
  <c r="D44" i="39" s="1"/>
  <c r="C45" i="39"/>
  <c r="D45" i="39" s="1"/>
  <c r="C46" i="39"/>
  <c r="D46" i="39" s="1"/>
  <c r="C47" i="39"/>
  <c r="D47" i="39" s="1"/>
  <c r="C48" i="39"/>
  <c r="D48" i="39" s="1"/>
  <c r="C49" i="39"/>
  <c r="D49" i="39" s="1"/>
  <c r="C50" i="39"/>
  <c r="D50" i="39" s="1"/>
  <c r="C51" i="39"/>
  <c r="D51" i="39" s="1"/>
  <c r="C52" i="39"/>
  <c r="D52" i="39" s="1"/>
  <c r="C53" i="39"/>
  <c r="D53" i="39" s="1"/>
  <c r="C54" i="39"/>
  <c r="D54" i="39" s="1"/>
  <c r="C55" i="39"/>
  <c r="D55" i="39" s="1"/>
  <c r="C56" i="39"/>
  <c r="D56" i="39" s="1"/>
  <c r="C57" i="39"/>
  <c r="D57" i="39" s="1"/>
  <c r="C58" i="39"/>
  <c r="D58" i="39" s="1"/>
  <c r="C59" i="39"/>
  <c r="D59" i="39" s="1"/>
  <c r="C60" i="39"/>
  <c r="D60" i="39" s="1"/>
  <c r="C61" i="39"/>
  <c r="D61" i="39" s="1"/>
  <c r="C62" i="39"/>
  <c r="D62" i="39" s="1"/>
  <c r="C63" i="39"/>
  <c r="D63" i="39" s="1"/>
  <c r="C9" i="38"/>
  <c r="D9" i="38"/>
  <c r="C10" i="38"/>
  <c r="E10" i="38" s="1"/>
  <c r="D10" i="38"/>
  <c r="C11" i="38"/>
  <c r="D11" i="38"/>
  <c r="C12" i="38"/>
  <c r="D12" i="38"/>
  <c r="C13" i="38"/>
  <c r="E13" i="38" s="1"/>
  <c r="D13" i="38"/>
  <c r="C14" i="38"/>
  <c r="E14" i="38" s="1"/>
  <c r="D14" i="38"/>
  <c r="C15" i="38"/>
  <c r="E15" i="38" s="1"/>
  <c r="D15" i="38"/>
  <c r="C16" i="38"/>
  <c r="E16" i="38" s="1"/>
  <c r="D16" i="38"/>
  <c r="F16" i="38"/>
  <c r="C17" i="38"/>
  <c r="D17" i="38"/>
  <c r="C18" i="38"/>
  <c r="E18" i="38"/>
  <c r="D18" i="38"/>
  <c r="C19" i="38"/>
  <c r="E19" i="38" s="1"/>
  <c r="D19" i="38"/>
  <c r="C20" i="38"/>
  <c r="E20" i="38" s="1"/>
  <c r="F20" i="38" s="1"/>
  <c r="D20" i="38"/>
  <c r="C21" i="38"/>
  <c r="D21" i="38"/>
  <c r="C22" i="38"/>
  <c r="E22" i="38" s="1"/>
  <c r="D22" i="38"/>
  <c r="C23" i="38"/>
  <c r="D23" i="38"/>
  <c r="C24" i="38"/>
  <c r="E24" i="38" s="1"/>
  <c r="D24" i="38"/>
  <c r="C25" i="38"/>
  <c r="E25" i="38" s="1"/>
  <c r="D25" i="38"/>
  <c r="C26" i="38"/>
  <c r="E26" i="38" s="1"/>
  <c r="D26" i="38"/>
  <c r="C27" i="38"/>
  <c r="E27" i="38" s="1"/>
  <c r="D27" i="38"/>
  <c r="C28" i="38"/>
  <c r="E28" i="38" s="1"/>
  <c r="D28" i="38"/>
  <c r="C29" i="38"/>
  <c r="E29" i="38" s="1"/>
  <c r="D29" i="38"/>
  <c r="C30" i="38"/>
  <c r="E30" i="38" s="1"/>
  <c r="F30" i="38" s="1"/>
  <c r="D30" i="38"/>
  <c r="C31" i="38"/>
  <c r="E31" i="38" s="1"/>
  <c r="D31" i="38"/>
  <c r="C32" i="38"/>
  <c r="E32" i="38" s="1"/>
  <c r="D32" i="38"/>
  <c r="C33" i="38"/>
  <c r="F33" i="38" s="1"/>
  <c r="D33" i="38"/>
  <c r="C34" i="38"/>
  <c r="E34" i="38" s="1"/>
  <c r="D34" i="38"/>
  <c r="C35" i="38"/>
  <c r="D35" i="38"/>
  <c r="C36" i="38"/>
  <c r="D36" i="38"/>
  <c r="C37" i="38"/>
  <c r="E37" i="38" s="1"/>
  <c r="D37" i="38"/>
  <c r="C38" i="38"/>
  <c r="E38" i="38" s="1"/>
  <c r="D38" i="38"/>
  <c r="C39" i="38"/>
  <c r="E39" i="38" s="1"/>
  <c r="D39" i="38"/>
  <c r="C40" i="38"/>
  <c r="E40" i="38" s="1"/>
  <c r="D40" i="38"/>
  <c r="C41" i="38"/>
  <c r="E41" i="38" s="1"/>
  <c r="D41" i="38"/>
  <c r="C42" i="38"/>
  <c r="D42" i="38"/>
  <c r="C43" i="38"/>
  <c r="D43" i="38"/>
  <c r="C44" i="38"/>
  <c r="E44" i="38" s="1"/>
  <c r="D44" i="38"/>
  <c r="C45" i="38"/>
  <c r="E45" i="38" s="1"/>
  <c r="D45" i="38"/>
  <c r="C46" i="38"/>
  <c r="D46" i="38"/>
  <c r="C47" i="38"/>
  <c r="E47" i="38" s="1"/>
  <c r="D47" i="38"/>
  <c r="C48" i="38"/>
  <c r="D48" i="38"/>
  <c r="C49" i="38"/>
  <c r="E49" i="38" s="1"/>
  <c r="D49" i="38"/>
  <c r="C50" i="38"/>
  <c r="D50" i="38"/>
  <c r="C51" i="38"/>
  <c r="E51" i="38" s="1"/>
  <c r="F51" i="38" s="1"/>
  <c r="D51" i="38"/>
  <c r="C52" i="38"/>
  <c r="D52" i="38"/>
  <c r="C53" i="38"/>
  <c r="E53" i="38" s="1"/>
  <c r="D53" i="38"/>
  <c r="C54" i="38"/>
  <c r="E54" i="38" s="1"/>
  <c r="D54" i="38"/>
  <c r="C55" i="38"/>
  <c r="E55" i="38" s="1"/>
  <c r="D55" i="38"/>
  <c r="C56" i="38"/>
  <c r="D56" i="38"/>
  <c r="C57" i="38"/>
  <c r="E57" i="38" s="1"/>
  <c r="D57" i="38"/>
  <c r="C58" i="38"/>
  <c r="D58" i="38"/>
  <c r="C59" i="38"/>
  <c r="D59" i="38"/>
  <c r="C60" i="38"/>
  <c r="E60" i="38" s="1"/>
  <c r="D60" i="38"/>
  <c r="F60" i="38" s="1"/>
  <c r="G12" i="35"/>
  <c r="DG92" i="84"/>
  <c r="E44" i="35"/>
  <c r="E50" i="35"/>
  <c r="E73" i="35" s="1"/>
  <c r="F44" i="35"/>
  <c r="F50" i="35" s="1"/>
  <c r="F73" i="35" s="1"/>
  <c r="H44" i="35"/>
  <c r="I44" i="35"/>
  <c r="I50" i="35" s="1"/>
  <c r="I73" i="35" s="1"/>
  <c r="H50" i="35"/>
  <c r="H73" i="35" s="1"/>
  <c r="G51" i="35"/>
  <c r="C12" i="85"/>
  <c r="C13" i="85"/>
  <c r="C14" i="85"/>
  <c r="C15" i="85"/>
  <c r="C16" i="85"/>
  <c r="C17" i="85"/>
  <c r="C65" i="85" s="1"/>
  <c r="C18" i="85"/>
  <c r="C19" i="85"/>
  <c r="C20" i="85"/>
  <c r="C21" i="85"/>
  <c r="C22" i="85"/>
  <c r="C23" i="85"/>
  <c r="C24" i="85"/>
  <c r="C25" i="85"/>
  <c r="C26" i="85"/>
  <c r="C27" i="85"/>
  <c r="C28" i="85"/>
  <c r="C29" i="85"/>
  <c r="C30" i="85"/>
  <c r="C31" i="85"/>
  <c r="C32" i="85"/>
  <c r="C33" i="85"/>
  <c r="C34" i="85"/>
  <c r="C35" i="85"/>
  <c r="C36" i="85"/>
  <c r="C37" i="85"/>
  <c r="C38" i="85"/>
  <c r="C39" i="85"/>
  <c r="C40" i="85"/>
  <c r="C41" i="85"/>
  <c r="C42" i="85"/>
  <c r="C43" i="85"/>
  <c r="C44" i="85"/>
  <c r="C45" i="85"/>
  <c r="C46" i="85"/>
  <c r="C47" i="85"/>
  <c r="C48" i="85"/>
  <c r="C49" i="85"/>
  <c r="C50" i="85"/>
  <c r="C51" i="85"/>
  <c r="C52" i="85"/>
  <c r="C53" i="85"/>
  <c r="C54" i="85"/>
  <c r="C55" i="85"/>
  <c r="C56" i="85"/>
  <c r="C57" i="85"/>
  <c r="C58" i="85"/>
  <c r="C59" i="85"/>
  <c r="C60" i="85"/>
  <c r="C61" i="85"/>
  <c r="C62" i="85"/>
  <c r="C63" i="85"/>
  <c r="C64" i="85"/>
  <c r="D65" i="85"/>
  <c r="I65" i="85"/>
  <c r="D4" i="2"/>
  <c r="C17" i="2"/>
  <c r="C18" i="2"/>
  <c r="C19" i="2"/>
  <c r="C20" i="2"/>
  <c r="C21" i="2"/>
  <c r="C12" i="93"/>
  <c r="C65" i="93" s="1"/>
  <c r="C13" i="93"/>
  <c r="C14" i="93"/>
  <c r="C15" i="93"/>
  <c r="C16" i="93"/>
  <c r="C17" i="93"/>
  <c r="C18" i="93"/>
  <c r="C19" i="93"/>
  <c r="C20" i="93"/>
  <c r="C21" i="93"/>
  <c r="C22" i="93"/>
  <c r="C23" i="93"/>
  <c r="C24" i="93"/>
  <c r="C25" i="93"/>
  <c r="C26" i="93"/>
  <c r="C27" i="93"/>
  <c r="C28" i="93"/>
  <c r="C29" i="93"/>
  <c r="C30" i="93"/>
  <c r="C31" i="93"/>
  <c r="C32" i="93"/>
  <c r="C33" i="93"/>
  <c r="C34" i="93"/>
  <c r="C35" i="93"/>
  <c r="C36" i="93"/>
  <c r="C37" i="93"/>
  <c r="C38" i="93"/>
  <c r="C39" i="93"/>
  <c r="C40" i="93"/>
  <c r="C41" i="93"/>
  <c r="C42" i="93"/>
  <c r="C43" i="93"/>
  <c r="C44" i="93"/>
  <c r="C45" i="93"/>
  <c r="C46" i="93"/>
  <c r="C47" i="93"/>
  <c r="C48" i="93"/>
  <c r="C49" i="93"/>
  <c r="C50" i="93"/>
  <c r="C51" i="93"/>
  <c r="C52" i="93"/>
  <c r="C53" i="93"/>
  <c r="C54" i="93"/>
  <c r="C55" i="93"/>
  <c r="C56" i="93"/>
  <c r="C57" i="93"/>
  <c r="C58" i="93"/>
  <c r="C59" i="93"/>
  <c r="C60" i="93"/>
  <c r="C61" i="93"/>
  <c r="C62" i="93"/>
  <c r="C63" i="93"/>
  <c r="C64" i="93"/>
  <c r="D65" i="93"/>
  <c r="I65" i="93"/>
  <c r="C12" i="34"/>
  <c r="C13" i="34"/>
  <c r="C66" i="34" s="1"/>
  <c r="C14" i="34"/>
  <c r="C15" i="34"/>
  <c r="C16" i="34"/>
  <c r="C17" i="34"/>
  <c r="C18" i="34"/>
  <c r="C19" i="34"/>
  <c r="C20" i="34"/>
  <c r="C21" i="34"/>
  <c r="C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D66" i="34"/>
  <c r="I66" i="34"/>
  <c r="E9" i="41"/>
  <c r="E16" i="41"/>
  <c r="E17" i="41"/>
  <c r="I17" i="41" s="1"/>
  <c r="E19" i="41"/>
  <c r="I19" i="41" s="1"/>
  <c r="E20" i="41"/>
  <c r="I20" i="41" s="1"/>
  <c r="E21" i="41"/>
  <c r="I21" i="41" s="1"/>
  <c r="E22" i="41"/>
  <c r="I22" i="41" s="1"/>
  <c r="F23" i="41"/>
  <c r="H3" i="42"/>
  <c r="G12" i="42"/>
  <c r="J12" i="42"/>
  <c r="J40" i="42" s="1"/>
  <c r="J47" i="42" s="1"/>
  <c r="J74" i="42" s="1"/>
  <c r="G13" i="42"/>
  <c r="J13" i="42"/>
  <c r="G14" i="42"/>
  <c r="J14" i="42"/>
  <c r="G15" i="42"/>
  <c r="J15" i="42"/>
  <c r="G16" i="42"/>
  <c r="J16" i="42"/>
  <c r="C16" i="42" s="1"/>
  <c r="G17" i="42"/>
  <c r="J17" i="42"/>
  <c r="G18" i="42"/>
  <c r="J18" i="42"/>
  <c r="G19" i="42"/>
  <c r="J19" i="42"/>
  <c r="C19" i="42" s="1"/>
  <c r="G20" i="42"/>
  <c r="J20" i="42"/>
  <c r="C20" i="42" s="1"/>
  <c r="G21" i="42"/>
  <c r="J21" i="42"/>
  <c r="G22" i="42"/>
  <c r="J22" i="42"/>
  <c r="G23" i="42"/>
  <c r="J23" i="42"/>
  <c r="G25" i="42"/>
  <c r="J25" i="42"/>
  <c r="C25" i="42" s="1"/>
  <c r="G26" i="42"/>
  <c r="J26" i="42"/>
  <c r="G27" i="42"/>
  <c r="J27" i="42"/>
  <c r="G28" i="42"/>
  <c r="J28" i="42"/>
  <c r="G29" i="42"/>
  <c r="J29" i="42"/>
  <c r="C29" i="42" s="1"/>
  <c r="G30" i="42"/>
  <c r="J30" i="42"/>
  <c r="G31" i="42"/>
  <c r="J31" i="42"/>
  <c r="G32" i="42"/>
  <c r="J32" i="42"/>
  <c r="G33" i="42"/>
  <c r="J33" i="42"/>
  <c r="C33" i="42" s="1"/>
  <c r="G34" i="42"/>
  <c r="J34" i="42"/>
  <c r="G35" i="42"/>
  <c r="J35" i="42"/>
  <c r="G36" i="42"/>
  <c r="J36" i="42"/>
  <c r="G37" i="42"/>
  <c r="J37" i="42"/>
  <c r="G38" i="42"/>
  <c r="J38" i="42"/>
  <c r="G39" i="42"/>
  <c r="J39" i="42"/>
  <c r="D40" i="42"/>
  <c r="D47" i="42" s="1"/>
  <c r="D74" i="42" s="1"/>
  <c r="H40" i="42"/>
  <c r="H47" i="42"/>
  <c r="H74" i="42" s="1"/>
  <c r="I40" i="42"/>
  <c r="I47" i="42" s="1"/>
  <c r="I74" i="42" s="1"/>
  <c r="E47" i="42"/>
  <c r="E74" i="42" s="1"/>
  <c r="F47" i="42"/>
  <c r="F74" i="42"/>
  <c r="G48" i="42"/>
  <c r="J48" i="42"/>
  <c r="G49" i="42"/>
  <c r="J49" i="42"/>
  <c r="G50" i="42"/>
  <c r="C50" i="42" s="1"/>
  <c r="J50" i="42"/>
  <c r="G51" i="42"/>
  <c r="J51" i="42"/>
  <c r="G52" i="42"/>
  <c r="J52" i="42"/>
  <c r="G53" i="42"/>
  <c r="J53" i="42"/>
  <c r="G54" i="42"/>
  <c r="J54" i="42"/>
  <c r="G55" i="42"/>
  <c r="J55" i="42"/>
  <c r="G56" i="42"/>
  <c r="J56" i="42"/>
  <c r="G57" i="42"/>
  <c r="J57" i="42"/>
  <c r="G58" i="42"/>
  <c r="C58" i="42" s="1"/>
  <c r="J58" i="42"/>
  <c r="G59" i="42"/>
  <c r="J59" i="42"/>
  <c r="J60" i="42"/>
  <c r="C60" i="42" s="1"/>
  <c r="G61" i="42"/>
  <c r="J61" i="42"/>
  <c r="G62" i="42"/>
  <c r="J62" i="42"/>
  <c r="C62" i="42" s="1"/>
  <c r="G63" i="42"/>
  <c r="J63" i="42"/>
  <c r="C63" i="42" s="1"/>
  <c r="G64" i="42"/>
  <c r="J64" i="42"/>
  <c r="G65" i="42"/>
  <c r="J65" i="42"/>
  <c r="G66" i="42"/>
  <c r="J66" i="42"/>
  <c r="G67" i="42"/>
  <c r="J67" i="42"/>
  <c r="G68" i="42"/>
  <c r="J68" i="42"/>
  <c r="G69" i="42"/>
  <c r="J69" i="42"/>
  <c r="G70" i="42"/>
  <c r="J70" i="42"/>
  <c r="C70" i="42" s="1"/>
  <c r="G71" i="42"/>
  <c r="J71" i="42"/>
  <c r="G72" i="42"/>
  <c r="J72" i="42"/>
  <c r="C15" i="45"/>
  <c r="H15" i="45"/>
  <c r="C16" i="45"/>
  <c r="H16" i="45"/>
  <c r="H39" i="45" s="1"/>
  <c r="H42" i="45" s="1"/>
  <c r="H74" i="45" s="1"/>
  <c r="C17" i="45"/>
  <c r="H17" i="45"/>
  <c r="C18" i="45"/>
  <c r="H18" i="45"/>
  <c r="C19" i="45"/>
  <c r="H19" i="45"/>
  <c r="C20" i="45"/>
  <c r="H20" i="45"/>
  <c r="C21" i="45"/>
  <c r="H21" i="45"/>
  <c r="C22" i="45"/>
  <c r="H22" i="45"/>
  <c r="C23" i="45"/>
  <c r="H23" i="45"/>
  <c r="C24" i="45"/>
  <c r="H24" i="45"/>
  <c r="C25" i="45"/>
  <c r="H25" i="45"/>
  <c r="C26" i="45"/>
  <c r="H26" i="45"/>
  <c r="C27" i="45"/>
  <c r="H27" i="45"/>
  <c r="C28" i="45"/>
  <c r="H28" i="45"/>
  <c r="C29" i="45"/>
  <c r="H29" i="45"/>
  <c r="C30" i="45"/>
  <c r="H30" i="45"/>
  <c r="C31" i="45"/>
  <c r="H31" i="45"/>
  <c r="C32" i="45"/>
  <c r="H32" i="45"/>
  <c r="C33" i="45"/>
  <c r="H33" i="45"/>
  <c r="C34" i="45"/>
  <c r="H34" i="45"/>
  <c r="C35" i="45"/>
  <c r="H35" i="45"/>
  <c r="C36" i="45"/>
  <c r="H36" i="45"/>
  <c r="C37" i="45"/>
  <c r="H37" i="45"/>
  <c r="C38" i="45"/>
  <c r="H38" i="45"/>
  <c r="D39" i="45"/>
  <c r="D42" i="45" s="1"/>
  <c r="D74" i="45" s="1"/>
  <c r="C43" i="45"/>
  <c r="H43" i="45"/>
  <c r="C44" i="45"/>
  <c r="H44" i="45"/>
  <c r="C45" i="45"/>
  <c r="H45" i="45"/>
  <c r="C46" i="45"/>
  <c r="H46" i="45"/>
  <c r="C47" i="45"/>
  <c r="H47" i="45"/>
  <c r="C48" i="45"/>
  <c r="H48" i="45"/>
  <c r="C49" i="45"/>
  <c r="H49" i="45"/>
  <c r="C50" i="45"/>
  <c r="H50" i="45"/>
  <c r="C51" i="45"/>
  <c r="H51" i="45"/>
  <c r="C52" i="45"/>
  <c r="H52" i="45"/>
  <c r="C53" i="45"/>
  <c r="H53" i="45"/>
  <c r="C54" i="45"/>
  <c r="H54" i="45"/>
  <c r="C55" i="45"/>
  <c r="H55" i="45"/>
  <c r="C56" i="45"/>
  <c r="H56" i="45"/>
  <c r="C57" i="45"/>
  <c r="H57" i="45"/>
  <c r="C58" i="45"/>
  <c r="H58" i="45"/>
  <c r="C59" i="45"/>
  <c r="H59" i="45"/>
  <c r="C60" i="45"/>
  <c r="H60" i="45"/>
  <c r="C61" i="45"/>
  <c r="H61" i="45"/>
  <c r="C62" i="45"/>
  <c r="H62" i="45"/>
  <c r="C63" i="45"/>
  <c r="H63" i="45"/>
  <c r="C64" i="45"/>
  <c r="H64" i="45"/>
  <c r="C65" i="45"/>
  <c r="H65" i="45"/>
  <c r="C66" i="45"/>
  <c r="H66" i="45"/>
  <c r="C67" i="45"/>
  <c r="H67" i="45"/>
  <c r="C68" i="45"/>
  <c r="H68" i="45"/>
  <c r="C69" i="45"/>
  <c r="H69" i="45"/>
  <c r="C71" i="45"/>
  <c r="H71" i="45"/>
  <c r="C72" i="45"/>
  <c r="H72" i="45"/>
  <c r="C73" i="45"/>
  <c r="H73" i="45"/>
  <c r="E8" i="44"/>
  <c r="E10" i="45"/>
  <c r="C14" i="44"/>
  <c r="H14" i="44"/>
  <c r="H38" i="44" s="1"/>
  <c r="H45" i="44" s="1"/>
  <c r="H76" i="44" s="1"/>
  <c r="C15" i="44"/>
  <c r="C16" i="44"/>
  <c r="C17" i="44"/>
  <c r="C18" i="44"/>
  <c r="C19" i="44"/>
  <c r="C20" i="44"/>
  <c r="C21" i="44"/>
  <c r="C22" i="44"/>
  <c r="C23" i="44"/>
  <c r="C24" i="44"/>
  <c r="C25" i="44"/>
  <c r="C26" i="44"/>
  <c r="C27" i="44"/>
  <c r="C28" i="44"/>
  <c r="C29" i="44"/>
  <c r="C30" i="44"/>
  <c r="C31" i="44"/>
  <c r="C32" i="44"/>
  <c r="C33" i="44"/>
  <c r="C34" i="44"/>
  <c r="C35" i="44"/>
  <c r="C36" i="44"/>
  <c r="C37" i="44"/>
  <c r="D38" i="44"/>
  <c r="D45" i="44" s="1"/>
  <c r="D76" i="44" s="1"/>
  <c r="C46" i="44"/>
  <c r="C47" i="44"/>
  <c r="C48" i="44"/>
  <c r="C49" i="44"/>
  <c r="C50" i="44"/>
  <c r="C51" i="44"/>
  <c r="C52" i="44"/>
  <c r="C53" i="44"/>
  <c r="C54" i="44"/>
  <c r="C55" i="44"/>
  <c r="C56" i="44"/>
  <c r="C57" i="44"/>
  <c r="C58" i="44"/>
  <c r="C59" i="44"/>
  <c r="C60" i="44"/>
  <c r="C61" i="44"/>
  <c r="C62" i="44"/>
  <c r="C63" i="44"/>
  <c r="C64" i="44"/>
  <c r="C65" i="44"/>
  <c r="C66" i="44"/>
  <c r="C67" i="44"/>
  <c r="C68" i="44"/>
  <c r="C69" i="44"/>
  <c r="C70" i="44"/>
  <c r="C71" i="44"/>
  <c r="C72" i="44"/>
  <c r="C73" i="44"/>
  <c r="C75" i="44"/>
  <c r="C17" i="6"/>
  <c r="C18" i="6"/>
  <c r="C19" i="6"/>
  <c r="C20" i="6"/>
  <c r="C6" i="36"/>
  <c r="E6" i="36" s="1"/>
  <c r="D6" i="36"/>
  <c r="D33" i="36" s="1"/>
  <c r="D35" i="36" s="1"/>
  <c r="D63" i="36" s="1"/>
  <c r="C7" i="36"/>
  <c r="E7" i="36" s="1"/>
  <c r="D7" i="36"/>
  <c r="F7" i="36" s="1"/>
  <c r="C8" i="36"/>
  <c r="E8" i="36" s="1"/>
  <c r="D8" i="36"/>
  <c r="F8" i="36" s="1"/>
  <c r="C9" i="36"/>
  <c r="D9" i="36"/>
  <c r="F9" i="36" s="1"/>
  <c r="I9" i="36" s="1"/>
  <c r="C10" i="36"/>
  <c r="D10" i="36"/>
  <c r="F10" i="36" s="1"/>
  <c r="I10" i="36" s="1"/>
  <c r="C11" i="36"/>
  <c r="D11" i="36"/>
  <c r="F11" i="36"/>
  <c r="C12" i="36"/>
  <c r="D12" i="36"/>
  <c r="C13" i="36"/>
  <c r="D13" i="36"/>
  <c r="F13" i="36" s="1"/>
  <c r="I13" i="36" s="1"/>
  <c r="C14" i="36"/>
  <c r="E14" i="36" s="1"/>
  <c r="D14" i="36"/>
  <c r="F14" i="36" s="1"/>
  <c r="I14" i="36" s="1"/>
  <c r="C15" i="36"/>
  <c r="E15" i="36"/>
  <c r="H15" i="36" s="1"/>
  <c r="D15" i="36"/>
  <c r="C16" i="36"/>
  <c r="D16" i="36"/>
  <c r="C17" i="36"/>
  <c r="D17" i="36"/>
  <c r="F17" i="36" s="1"/>
  <c r="I17" i="36" s="1"/>
  <c r="C18" i="36"/>
  <c r="E18" i="36" s="1"/>
  <c r="D18" i="36"/>
  <c r="F18" i="36" s="1"/>
  <c r="C19" i="36"/>
  <c r="D19" i="36"/>
  <c r="C20" i="36"/>
  <c r="D20" i="36"/>
  <c r="F20" i="36" s="1"/>
  <c r="I20" i="36" s="1"/>
  <c r="C21" i="36"/>
  <c r="D21" i="36"/>
  <c r="C22" i="36"/>
  <c r="E22" i="36" s="1"/>
  <c r="H22" i="36" s="1"/>
  <c r="D22" i="36"/>
  <c r="F22" i="36" s="1"/>
  <c r="I22" i="36" s="1"/>
  <c r="C23" i="36"/>
  <c r="E23" i="36" s="1"/>
  <c r="H23" i="36" s="1"/>
  <c r="D23" i="36"/>
  <c r="F23" i="36" s="1"/>
  <c r="I23" i="36" s="1"/>
  <c r="C24" i="36"/>
  <c r="E24" i="36" s="1"/>
  <c r="H24" i="36" s="1"/>
  <c r="D24" i="36"/>
  <c r="C25" i="36"/>
  <c r="E25" i="36"/>
  <c r="H25" i="36" s="1"/>
  <c r="D25" i="36"/>
  <c r="F25" i="36" s="1"/>
  <c r="I25" i="36" s="1"/>
  <c r="C26" i="36"/>
  <c r="D26" i="36"/>
  <c r="C27" i="36"/>
  <c r="E27" i="36" s="1"/>
  <c r="D27" i="36"/>
  <c r="C28" i="36"/>
  <c r="E28" i="36" s="1"/>
  <c r="H28" i="36" s="1"/>
  <c r="D28" i="36"/>
  <c r="C29" i="36"/>
  <c r="E29" i="36" s="1"/>
  <c r="H29" i="36" s="1"/>
  <c r="D29" i="36"/>
  <c r="C30" i="36"/>
  <c r="E30" i="36" s="1"/>
  <c r="H30" i="36" s="1"/>
  <c r="D30" i="36"/>
  <c r="C31" i="36"/>
  <c r="D31" i="36"/>
  <c r="C32" i="36"/>
  <c r="D32" i="36"/>
  <c r="C36" i="36"/>
  <c r="D36" i="36"/>
  <c r="C37" i="36"/>
  <c r="D37" i="36"/>
  <c r="F37" i="36" s="1"/>
  <c r="I37" i="36" s="1"/>
  <c r="C38" i="36"/>
  <c r="D38" i="36"/>
  <c r="F38" i="36" s="1"/>
  <c r="I38" i="36" s="1"/>
  <c r="C39" i="36"/>
  <c r="E39" i="36" s="1"/>
  <c r="H39" i="36" s="1"/>
  <c r="D39" i="36"/>
  <c r="F39" i="36"/>
  <c r="I39" i="36" s="1"/>
  <c r="C40" i="36"/>
  <c r="D40" i="36"/>
  <c r="C41" i="36"/>
  <c r="D41" i="36"/>
  <c r="F41" i="36" s="1"/>
  <c r="I41" i="36" s="1"/>
  <c r="C42" i="36"/>
  <c r="D42" i="36"/>
  <c r="C43" i="36"/>
  <c r="D43" i="36"/>
  <c r="F43" i="36" s="1"/>
  <c r="I43" i="36" s="1"/>
  <c r="C44" i="36"/>
  <c r="E44" i="36" s="1"/>
  <c r="H44" i="36" s="1"/>
  <c r="D44" i="36"/>
  <c r="F44" i="36" s="1"/>
  <c r="I44" i="36" s="1"/>
  <c r="C45" i="36"/>
  <c r="D45" i="36"/>
  <c r="F45" i="36" s="1"/>
  <c r="I45" i="36" s="1"/>
  <c r="C46" i="36"/>
  <c r="E46" i="36" s="1"/>
  <c r="D46" i="36"/>
  <c r="C47" i="36"/>
  <c r="E47" i="36" s="1"/>
  <c r="H47" i="36" s="1"/>
  <c r="D47" i="36"/>
  <c r="F47" i="36" s="1"/>
  <c r="I47" i="36" s="1"/>
  <c r="C48" i="36"/>
  <c r="E48" i="36" s="1"/>
  <c r="H48" i="36" s="1"/>
  <c r="D48" i="36"/>
  <c r="F48" i="36" s="1"/>
  <c r="I48" i="36" s="1"/>
  <c r="C49" i="36"/>
  <c r="D49" i="36"/>
  <c r="C50" i="36"/>
  <c r="D50" i="36"/>
  <c r="C51" i="36"/>
  <c r="E51" i="36" s="1"/>
  <c r="H51" i="36" s="1"/>
  <c r="D51" i="36"/>
  <c r="F51" i="36" s="1"/>
  <c r="I51" i="36" s="1"/>
  <c r="C52" i="36"/>
  <c r="E52" i="36"/>
  <c r="D52" i="36"/>
  <c r="C53" i="36"/>
  <c r="D53" i="36"/>
  <c r="C54" i="36"/>
  <c r="D54" i="36"/>
  <c r="F54" i="36"/>
  <c r="I54" i="36" s="1"/>
  <c r="C55" i="36"/>
  <c r="E55" i="36" s="1"/>
  <c r="H55" i="36" s="1"/>
  <c r="D55" i="36"/>
  <c r="F55" i="36" s="1"/>
  <c r="I55" i="36" s="1"/>
  <c r="C56" i="36"/>
  <c r="D56" i="36"/>
  <c r="C57" i="36"/>
  <c r="E57" i="36"/>
  <c r="H57" i="36" s="1"/>
  <c r="D57" i="36"/>
  <c r="F57" i="36" s="1"/>
  <c r="C58" i="36"/>
  <c r="E58" i="36" s="1"/>
  <c r="H58" i="36" s="1"/>
  <c r="D58" i="36"/>
  <c r="C59" i="36"/>
  <c r="D59" i="36"/>
  <c r="F59" i="36" s="1"/>
  <c r="I59" i="36" s="1"/>
  <c r="C60" i="36"/>
  <c r="D60" i="36"/>
  <c r="G11" i="31"/>
  <c r="G38" i="31" s="1"/>
  <c r="G44" i="31" s="1"/>
  <c r="G71" i="31" s="1"/>
  <c r="M11" i="31"/>
  <c r="D12" i="31"/>
  <c r="D38" i="31" s="1"/>
  <c r="D44" i="31" s="1"/>
  <c r="D71" i="31" s="1"/>
  <c r="M12" i="31"/>
  <c r="D13" i="31"/>
  <c r="M13" i="31"/>
  <c r="D14" i="31"/>
  <c r="M14" i="31"/>
  <c r="D15" i="31"/>
  <c r="M15" i="31"/>
  <c r="D16" i="31"/>
  <c r="M16" i="31"/>
  <c r="D17" i="31"/>
  <c r="M17" i="31"/>
  <c r="D18" i="31"/>
  <c r="M18" i="31"/>
  <c r="D19" i="31"/>
  <c r="M19" i="31"/>
  <c r="D20" i="31"/>
  <c r="M20" i="31"/>
  <c r="D21" i="31"/>
  <c r="M21" i="31"/>
  <c r="D22" i="31"/>
  <c r="D23" i="31"/>
  <c r="D24" i="31"/>
  <c r="M24" i="31"/>
  <c r="D25" i="31"/>
  <c r="M25" i="31"/>
  <c r="D26" i="31"/>
  <c r="M26" i="31"/>
  <c r="D27" i="31"/>
  <c r="M27" i="31"/>
  <c r="D28" i="31"/>
  <c r="M28" i="31"/>
  <c r="D29" i="31"/>
  <c r="M29" i="31"/>
  <c r="D30" i="31"/>
  <c r="M30" i="31"/>
  <c r="D31" i="31"/>
  <c r="M31" i="31"/>
  <c r="D32" i="31"/>
  <c r="M32" i="31"/>
  <c r="D33" i="31"/>
  <c r="M33" i="31"/>
  <c r="D34" i="31"/>
  <c r="M34" i="31"/>
  <c r="D35" i="31"/>
  <c r="M35" i="31"/>
  <c r="D37" i="31"/>
  <c r="M37" i="31"/>
  <c r="C38" i="31"/>
  <c r="C44" i="31" s="1"/>
  <c r="C71" i="31" s="1"/>
  <c r="L38" i="31"/>
  <c r="L44" i="31" s="1"/>
  <c r="L71" i="31" s="1"/>
  <c r="D45" i="31"/>
  <c r="M45" i="31"/>
  <c r="D46" i="31"/>
  <c r="M46" i="31"/>
  <c r="D47" i="31"/>
  <c r="M47" i="31"/>
  <c r="D48" i="31"/>
  <c r="M48" i="31"/>
  <c r="D49" i="31"/>
  <c r="M49" i="31"/>
  <c r="D50" i="31"/>
  <c r="M50" i="31"/>
  <c r="D51" i="31"/>
  <c r="M51" i="31"/>
  <c r="D52" i="31"/>
  <c r="M52" i="31"/>
  <c r="D53" i="31"/>
  <c r="D54" i="31"/>
  <c r="M54" i="31"/>
  <c r="D55" i="31"/>
  <c r="M55" i="31"/>
  <c r="D56" i="31"/>
  <c r="M56" i="31"/>
  <c r="D57" i="31"/>
  <c r="M57" i="31"/>
  <c r="D58" i="31"/>
  <c r="M58" i="31"/>
  <c r="D59" i="31"/>
  <c r="M59" i="31"/>
  <c r="D60" i="31"/>
  <c r="M60" i="31"/>
  <c r="D61" i="31"/>
  <c r="M61" i="31"/>
  <c r="D62" i="31"/>
  <c r="M62" i="31"/>
  <c r="D63" i="31"/>
  <c r="M63" i="31"/>
  <c r="D64" i="31"/>
  <c r="M64" i="31"/>
  <c r="D65" i="31"/>
  <c r="M65" i="31"/>
  <c r="D66" i="31"/>
  <c r="M66" i="31"/>
  <c r="D67" i="31"/>
  <c r="M67" i="31"/>
  <c r="D68" i="31"/>
  <c r="M68" i="31"/>
  <c r="D69" i="31"/>
  <c r="M69" i="31"/>
  <c r="D70" i="31"/>
  <c r="C12" i="87"/>
  <c r="C66" i="87"/>
  <c r="H9" i="101"/>
  <c r="I11" i="101"/>
  <c r="I13" i="101"/>
  <c r="H14" i="101"/>
  <c r="I14" i="101"/>
  <c r="H16" i="101"/>
  <c r="I16" i="101"/>
  <c r="H17" i="101"/>
  <c r="I17" i="101"/>
  <c r="H18" i="101"/>
  <c r="I18" i="101"/>
  <c r="H22" i="101"/>
  <c r="I22" i="101"/>
  <c r="I23" i="101"/>
  <c r="H24" i="101"/>
  <c r="I25" i="101"/>
  <c r="H26" i="101"/>
  <c r="I26" i="101"/>
  <c r="H27" i="101"/>
  <c r="I27" i="101"/>
  <c r="H28" i="101"/>
  <c r="I28" i="101"/>
  <c r="I29" i="101"/>
  <c r="H30" i="101"/>
  <c r="I31" i="101"/>
  <c r="H32" i="101"/>
  <c r="H33" i="101"/>
  <c r="I33" i="101"/>
  <c r="H39" i="101"/>
  <c r="D39" i="101"/>
  <c r="I39" i="101" s="1"/>
  <c r="H40" i="101"/>
  <c r="D40" i="101"/>
  <c r="I40" i="101" s="1"/>
  <c r="H41" i="101"/>
  <c r="D41" i="101"/>
  <c r="D42" i="101"/>
  <c r="I42" i="101" s="1"/>
  <c r="H43" i="101"/>
  <c r="D43" i="101"/>
  <c r="I43" i="101" s="1"/>
  <c r="H44" i="101"/>
  <c r="D44" i="101"/>
  <c r="I44" i="101" s="1"/>
  <c r="H45" i="101"/>
  <c r="D45" i="101"/>
  <c r="I45" i="101" s="1"/>
  <c r="D46" i="101"/>
  <c r="I46" i="101"/>
  <c r="D47" i="101"/>
  <c r="I47" i="101"/>
  <c r="H48" i="101"/>
  <c r="D48" i="101"/>
  <c r="I48" i="101" s="1"/>
  <c r="D49" i="101"/>
  <c r="H50" i="101"/>
  <c r="D50" i="101"/>
  <c r="I50" i="101" s="1"/>
  <c r="H51" i="101"/>
  <c r="D51" i="101"/>
  <c r="I51" i="101" s="1"/>
  <c r="H52" i="101"/>
  <c r="D52" i="101"/>
  <c r="I52" i="101" s="1"/>
  <c r="D53" i="101"/>
  <c r="I53" i="101" s="1"/>
  <c r="H53" i="101"/>
  <c r="H54" i="101"/>
  <c r="D54" i="101"/>
  <c r="I54" i="101" s="1"/>
  <c r="H55" i="101"/>
  <c r="D55" i="101"/>
  <c r="I55" i="101" s="1"/>
  <c r="H56" i="101"/>
  <c r="D56" i="101"/>
  <c r="I56" i="101" s="1"/>
  <c r="D57" i="101"/>
  <c r="I57" i="101"/>
  <c r="H58" i="101"/>
  <c r="D58" i="101"/>
  <c r="I58" i="101" s="1"/>
  <c r="H59" i="101"/>
  <c r="D59" i="101"/>
  <c r="I59" i="101" s="1"/>
  <c r="D60" i="101"/>
  <c r="I60" i="101" s="1"/>
  <c r="H60" i="101"/>
  <c r="H61" i="101"/>
  <c r="D61" i="101"/>
  <c r="I61" i="101" s="1"/>
  <c r="H62" i="101"/>
  <c r="D62" i="101"/>
  <c r="I62" i="101" s="1"/>
  <c r="H63" i="101"/>
  <c r="D63" i="101"/>
  <c r="I63" i="101" s="1"/>
  <c r="D64" i="101"/>
  <c r="I64" i="101" s="1"/>
  <c r="C7" i="100"/>
  <c r="I7" i="100"/>
  <c r="I8" i="100"/>
  <c r="I9" i="100"/>
  <c r="H10" i="100"/>
  <c r="I10" i="100"/>
  <c r="I11" i="100"/>
  <c r="I12" i="100"/>
  <c r="I13" i="100"/>
  <c r="I14" i="100"/>
  <c r="I15" i="100"/>
  <c r="I16" i="100"/>
  <c r="I17" i="100"/>
  <c r="H18" i="100"/>
  <c r="I18" i="100"/>
  <c r="I20" i="100"/>
  <c r="I21" i="100"/>
  <c r="I22" i="100"/>
  <c r="I23" i="100"/>
  <c r="H24" i="100"/>
  <c r="I24" i="100"/>
  <c r="I25" i="100"/>
  <c r="H26" i="100"/>
  <c r="I26" i="100"/>
  <c r="I27" i="100"/>
  <c r="I28" i="100"/>
  <c r="I29" i="100"/>
  <c r="H30" i="100"/>
  <c r="I30" i="100"/>
  <c r="I31" i="100"/>
  <c r="I32" i="100"/>
  <c r="H33" i="100"/>
  <c r="I33" i="100"/>
  <c r="D34" i="100"/>
  <c r="D38" i="100" s="1"/>
  <c r="F34" i="100"/>
  <c r="F38" i="100" s="1"/>
  <c r="F65" i="100" s="1"/>
  <c r="I65" i="100" s="1"/>
  <c r="H39" i="100"/>
  <c r="I39" i="100"/>
  <c r="H40" i="100"/>
  <c r="I40" i="100"/>
  <c r="I41" i="100"/>
  <c r="I42" i="100"/>
  <c r="H43" i="100"/>
  <c r="I43" i="100"/>
  <c r="H44" i="100"/>
  <c r="I44" i="100"/>
  <c r="I45" i="100"/>
  <c r="H46" i="100"/>
  <c r="I46" i="100"/>
  <c r="H47" i="100"/>
  <c r="I47" i="100"/>
  <c r="H48" i="100"/>
  <c r="I48" i="100"/>
  <c r="I49" i="100"/>
  <c r="H50" i="100"/>
  <c r="I50" i="100"/>
  <c r="I51" i="100"/>
  <c r="I52" i="100"/>
  <c r="I53" i="100"/>
  <c r="H54" i="100"/>
  <c r="I54" i="100"/>
  <c r="H55" i="100"/>
  <c r="I55" i="100"/>
  <c r="I56" i="100"/>
  <c r="I57" i="100"/>
  <c r="I58" i="100"/>
  <c r="I59" i="100"/>
  <c r="H60" i="100"/>
  <c r="I60" i="100"/>
  <c r="H61" i="100"/>
  <c r="I61" i="100"/>
  <c r="H62" i="100"/>
  <c r="I62" i="100"/>
  <c r="I63" i="100"/>
  <c r="H64" i="100"/>
  <c r="I64" i="100"/>
  <c r="C12" i="88"/>
  <c r="C13" i="88"/>
  <c r="C14" i="88"/>
  <c r="C65" i="88" s="1"/>
  <c r="C15" i="88"/>
  <c r="C16" i="88"/>
  <c r="C17" i="88"/>
  <c r="C18" i="88"/>
  <c r="C19" i="88"/>
  <c r="C20" i="88"/>
  <c r="C22" i="88"/>
  <c r="C23" i="88"/>
  <c r="C24" i="88"/>
  <c r="C25" i="88"/>
  <c r="C26" i="88"/>
  <c r="C27" i="88"/>
  <c r="C28" i="88"/>
  <c r="C29" i="88"/>
  <c r="C30" i="88"/>
  <c r="C31" i="88"/>
  <c r="C33" i="88"/>
  <c r="C34" i="88"/>
  <c r="C35" i="88"/>
  <c r="C36" i="88"/>
  <c r="C37" i="88"/>
  <c r="C38" i="88"/>
  <c r="C39" i="88"/>
  <c r="C40" i="88"/>
  <c r="C41" i="88"/>
  <c r="C42" i="88"/>
  <c r="C43" i="88"/>
  <c r="C44" i="88"/>
  <c r="C45" i="88"/>
  <c r="C46" i="88"/>
  <c r="C47" i="88"/>
  <c r="C48" i="88"/>
  <c r="C50" i="88"/>
  <c r="C51" i="88"/>
  <c r="C52" i="88"/>
  <c r="C53" i="88"/>
  <c r="C54" i="88"/>
  <c r="C55" i="88"/>
  <c r="C56" i="88"/>
  <c r="C57" i="88"/>
  <c r="C58" i="88"/>
  <c r="C59" i="88"/>
  <c r="C60" i="88"/>
  <c r="C61" i="88"/>
  <c r="C62" i="88"/>
  <c r="C63" i="88"/>
  <c r="C64" i="88"/>
  <c r="J10" i="24"/>
  <c r="N10" i="24"/>
  <c r="O10" i="24" s="1"/>
  <c r="J11" i="24"/>
  <c r="K11" i="24"/>
  <c r="N11" i="24"/>
  <c r="E12" i="24"/>
  <c r="K12" i="24" s="1"/>
  <c r="J12" i="24"/>
  <c r="N12" i="24"/>
  <c r="E13" i="24"/>
  <c r="K13" i="24" s="1"/>
  <c r="O13" i="24" s="1"/>
  <c r="J13" i="24"/>
  <c r="N13" i="24"/>
  <c r="E14" i="24"/>
  <c r="K14" i="24" s="1"/>
  <c r="O14" i="24" s="1"/>
  <c r="J14" i="24"/>
  <c r="N14" i="24"/>
  <c r="E15" i="24"/>
  <c r="K15" i="24" s="1"/>
  <c r="J15" i="24"/>
  <c r="N15" i="24"/>
  <c r="E16" i="24"/>
  <c r="K16" i="24" s="1"/>
  <c r="J16" i="24"/>
  <c r="N16" i="24"/>
  <c r="E17" i="24"/>
  <c r="K17" i="24" s="1"/>
  <c r="J17" i="24"/>
  <c r="N17" i="24"/>
  <c r="E18" i="24"/>
  <c r="K18" i="24" s="1"/>
  <c r="J18" i="24"/>
  <c r="N18" i="24"/>
  <c r="E19" i="24"/>
  <c r="K19" i="24" s="1"/>
  <c r="J19" i="24"/>
  <c r="N19" i="24"/>
  <c r="E20" i="24"/>
  <c r="K20" i="24" s="1"/>
  <c r="J20" i="24"/>
  <c r="N20" i="24"/>
  <c r="E21" i="24"/>
  <c r="K21" i="24" s="1"/>
  <c r="J21" i="24"/>
  <c r="N21" i="24"/>
  <c r="E22" i="24"/>
  <c r="K22" i="24" s="1"/>
  <c r="J22" i="24"/>
  <c r="E23" i="24"/>
  <c r="K23" i="24" s="1"/>
  <c r="J23" i="24"/>
  <c r="N23" i="24"/>
  <c r="E24" i="24"/>
  <c r="K24" i="24" s="1"/>
  <c r="J24" i="24"/>
  <c r="N24" i="24"/>
  <c r="E25" i="24"/>
  <c r="K25" i="24" s="1"/>
  <c r="J25" i="24"/>
  <c r="N25" i="24"/>
  <c r="E26" i="24"/>
  <c r="K26" i="24" s="1"/>
  <c r="J26" i="24"/>
  <c r="N26" i="24"/>
  <c r="E27" i="24"/>
  <c r="K27" i="24" s="1"/>
  <c r="J27" i="24"/>
  <c r="N27" i="24"/>
  <c r="E28" i="24"/>
  <c r="K28" i="24" s="1"/>
  <c r="J28" i="24"/>
  <c r="N28" i="24"/>
  <c r="E29" i="24"/>
  <c r="K29" i="24" s="1"/>
  <c r="J29" i="24"/>
  <c r="N29" i="24"/>
  <c r="E30" i="24"/>
  <c r="K30" i="24" s="1"/>
  <c r="O30" i="24" s="1"/>
  <c r="J30" i="24"/>
  <c r="E31" i="24"/>
  <c r="K31" i="24" s="1"/>
  <c r="J31" i="24"/>
  <c r="N31" i="24"/>
  <c r="E32" i="24"/>
  <c r="K32" i="24" s="1"/>
  <c r="O32" i="24" s="1"/>
  <c r="J32" i="24"/>
  <c r="N32" i="24"/>
  <c r="E33" i="24"/>
  <c r="K33" i="24" s="1"/>
  <c r="J33" i="24"/>
  <c r="N33" i="24"/>
  <c r="E34" i="24"/>
  <c r="K34" i="24" s="1"/>
  <c r="J34" i="24"/>
  <c r="N34" i="24"/>
  <c r="E35" i="24"/>
  <c r="K35" i="24" s="1"/>
  <c r="J35" i="24"/>
  <c r="N35" i="24"/>
  <c r="E36" i="24"/>
  <c r="K36" i="24" s="1"/>
  <c r="J36" i="24"/>
  <c r="N36" i="24"/>
  <c r="D37" i="24"/>
  <c r="D42" i="24" s="1"/>
  <c r="F37" i="24"/>
  <c r="F42" i="24" s="1"/>
  <c r="F70" i="24" s="1"/>
  <c r="G37" i="24"/>
  <c r="G42" i="24" s="1"/>
  <c r="G70" i="24" s="1"/>
  <c r="H37" i="24"/>
  <c r="H42" i="24" s="1"/>
  <c r="H70" i="24" s="1"/>
  <c r="I37" i="24"/>
  <c r="I42" i="24"/>
  <c r="I70" i="24" s="1"/>
  <c r="M37" i="24"/>
  <c r="M42" i="24" s="1"/>
  <c r="M70" i="24" s="1"/>
  <c r="C42" i="24"/>
  <c r="C70" i="24"/>
  <c r="J43" i="24"/>
  <c r="N43" i="24"/>
  <c r="O43" i="24" s="1"/>
  <c r="E44" i="24"/>
  <c r="J44" i="24"/>
  <c r="N44" i="24"/>
  <c r="O44" i="24" s="1"/>
  <c r="E45" i="24"/>
  <c r="J45" i="24"/>
  <c r="N45" i="24"/>
  <c r="O45" i="24" s="1"/>
  <c r="E46" i="24"/>
  <c r="J46" i="24"/>
  <c r="N46" i="24"/>
  <c r="O46" i="24" s="1"/>
  <c r="E47" i="24"/>
  <c r="J47" i="24"/>
  <c r="N47" i="24"/>
  <c r="O47" i="24" s="1"/>
  <c r="E48" i="24"/>
  <c r="J48" i="24"/>
  <c r="N48" i="24"/>
  <c r="O48" i="24" s="1"/>
  <c r="E49" i="24"/>
  <c r="J49" i="24"/>
  <c r="N49" i="24"/>
  <c r="O49" i="24" s="1"/>
  <c r="E50" i="24"/>
  <c r="J50" i="24"/>
  <c r="N50" i="24"/>
  <c r="O50" i="24" s="1"/>
  <c r="E51" i="24"/>
  <c r="N51" i="24"/>
  <c r="J52" i="24"/>
  <c r="N52" i="24"/>
  <c r="O52" i="24" s="1"/>
  <c r="E53" i="24"/>
  <c r="J53" i="24"/>
  <c r="N53" i="24"/>
  <c r="O53" i="24" s="1"/>
  <c r="E54" i="24"/>
  <c r="J54" i="24"/>
  <c r="N54" i="24"/>
  <c r="O54" i="24" s="1"/>
  <c r="E55" i="24"/>
  <c r="J55" i="24"/>
  <c r="N55" i="24"/>
  <c r="O55" i="24" s="1"/>
  <c r="J56" i="24"/>
  <c r="N56" i="24"/>
  <c r="O56" i="24" s="1"/>
  <c r="J57" i="24"/>
  <c r="N57" i="24"/>
  <c r="O57" i="24" s="1"/>
  <c r="E58" i="24"/>
  <c r="N58" i="24"/>
  <c r="O58" i="24" s="1"/>
  <c r="E59" i="24"/>
  <c r="J59" i="24"/>
  <c r="N59" i="24"/>
  <c r="O59" i="24" s="1"/>
  <c r="E60" i="24"/>
  <c r="J60" i="24"/>
  <c r="N60" i="24"/>
  <c r="O60" i="24" s="1"/>
  <c r="E61" i="24"/>
  <c r="J61" i="24"/>
  <c r="N61" i="24"/>
  <c r="O61" i="24" s="1"/>
  <c r="E62" i="24"/>
  <c r="J62" i="24"/>
  <c r="N62" i="24"/>
  <c r="O62" i="24" s="1"/>
  <c r="E63" i="24"/>
  <c r="J63" i="24"/>
  <c r="N63" i="24"/>
  <c r="O63" i="24" s="1"/>
  <c r="E64" i="24"/>
  <c r="J64" i="24"/>
  <c r="N64" i="24"/>
  <c r="O64" i="24" s="1"/>
  <c r="E65" i="24"/>
  <c r="J65" i="24"/>
  <c r="N65" i="24"/>
  <c r="O65" i="24" s="1"/>
  <c r="J66" i="24"/>
  <c r="N66" i="24"/>
  <c r="O66" i="24" s="1"/>
  <c r="E67" i="24"/>
  <c r="N67" i="24"/>
  <c r="O67" i="24" s="1"/>
  <c r="N68" i="24"/>
  <c r="O68" i="24" s="1"/>
  <c r="D70" i="24"/>
  <c r="A6" i="50"/>
  <c r="D10" i="50"/>
  <c r="E10" i="50"/>
  <c r="E37" i="50" s="1"/>
  <c r="E42" i="50" s="1"/>
  <c r="E70" i="50" s="1"/>
  <c r="F10" i="50"/>
  <c r="G10" i="50"/>
  <c r="H10" i="50"/>
  <c r="L10" i="50"/>
  <c r="D11" i="50"/>
  <c r="E11" i="50"/>
  <c r="F11" i="50"/>
  <c r="G11" i="50"/>
  <c r="G37" i="50" s="1"/>
  <c r="G42" i="50" s="1"/>
  <c r="G70" i="50" s="1"/>
  <c r="H11" i="50"/>
  <c r="L11" i="50"/>
  <c r="D12" i="50"/>
  <c r="E12" i="50"/>
  <c r="F12" i="50"/>
  <c r="G12" i="50"/>
  <c r="H12" i="50"/>
  <c r="L12" i="50"/>
  <c r="M12" i="50" s="1"/>
  <c r="D13" i="50"/>
  <c r="E13" i="50"/>
  <c r="F13" i="50"/>
  <c r="G13" i="50"/>
  <c r="H13" i="50"/>
  <c r="L13" i="50"/>
  <c r="D14" i="50"/>
  <c r="E14" i="50"/>
  <c r="F14" i="50"/>
  <c r="G14" i="50"/>
  <c r="H14" i="50"/>
  <c r="L14" i="50"/>
  <c r="M14" i="50" s="1"/>
  <c r="D15" i="50"/>
  <c r="E15" i="50"/>
  <c r="F15" i="50"/>
  <c r="G15" i="50"/>
  <c r="H15" i="50"/>
  <c r="L15" i="50"/>
  <c r="M15" i="50" s="1"/>
  <c r="D16" i="50"/>
  <c r="E16" i="50"/>
  <c r="F16" i="50"/>
  <c r="G16" i="50"/>
  <c r="H16" i="50"/>
  <c r="L16" i="50"/>
  <c r="M16" i="50" s="1"/>
  <c r="D17" i="50"/>
  <c r="E17" i="50"/>
  <c r="F17" i="50"/>
  <c r="G17" i="50"/>
  <c r="L17" i="50"/>
  <c r="M17" i="50" s="1"/>
  <c r="D18" i="50"/>
  <c r="E18" i="50"/>
  <c r="F18" i="50"/>
  <c r="G18" i="50"/>
  <c r="H18" i="50"/>
  <c r="L18" i="50"/>
  <c r="M18" i="50" s="1"/>
  <c r="D19" i="50"/>
  <c r="E19" i="50"/>
  <c r="F19" i="50"/>
  <c r="G19" i="50"/>
  <c r="H19" i="50"/>
  <c r="L19" i="50"/>
  <c r="M19" i="50" s="1"/>
  <c r="D20" i="50"/>
  <c r="E20" i="50"/>
  <c r="F20" i="50"/>
  <c r="G20" i="50"/>
  <c r="H20" i="50"/>
  <c r="L20" i="50"/>
  <c r="D21" i="50"/>
  <c r="D37" i="50" s="1"/>
  <c r="D42" i="50" s="1"/>
  <c r="D70" i="50" s="1"/>
  <c r="E21" i="50"/>
  <c r="F21" i="50"/>
  <c r="G21" i="50"/>
  <c r="H21" i="50"/>
  <c r="L21" i="50"/>
  <c r="D22" i="50"/>
  <c r="E22" i="50"/>
  <c r="F22" i="50"/>
  <c r="G22" i="50"/>
  <c r="H22" i="50"/>
  <c r="D23" i="50"/>
  <c r="E23" i="50"/>
  <c r="F23" i="50"/>
  <c r="G23" i="50"/>
  <c r="H23" i="50"/>
  <c r="L23" i="50"/>
  <c r="L37" i="50" s="1"/>
  <c r="L42" i="50" s="1"/>
  <c r="L70" i="50" s="1"/>
  <c r="D24" i="50"/>
  <c r="E24" i="50"/>
  <c r="F24" i="50"/>
  <c r="G24" i="50"/>
  <c r="H24" i="50"/>
  <c r="L24" i="50"/>
  <c r="D25" i="50"/>
  <c r="E25" i="50"/>
  <c r="F25" i="50"/>
  <c r="G25" i="50"/>
  <c r="H25" i="50"/>
  <c r="L25" i="50"/>
  <c r="M25" i="50" s="1"/>
  <c r="D26" i="50"/>
  <c r="E26" i="50"/>
  <c r="F26" i="50"/>
  <c r="G26" i="50"/>
  <c r="H26" i="50"/>
  <c r="L26" i="50"/>
  <c r="M26" i="50" s="1"/>
  <c r="D27" i="50"/>
  <c r="E27" i="50"/>
  <c r="F27" i="50"/>
  <c r="G27" i="50"/>
  <c r="H27" i="50"/>
  <c r="L27" i="50"/>
  <c r="D28" i="50"/>
  <c r="E28" i="50"/>
  <c r="F28" i="50"/>
  <c r="G28" i="50"/>
  <c r="H28" i="50"/>
  <c r="L28" i="50"/>
  <c r="D29" i="50"/>
  <c r="E29" i="50"/>
  <c r="I29" i="50" s="1"/>
  <c r="F29" i="50"/>
  <c r="G29" i="50"/>
  <c r="H29" i="50"/>
  <c r="L29" i="50"/>
  <c r="D30" i="50"/>
  <c r="E30" i="50"/>
  <c r="F30" i="50"/>
  <c r="G30" i="50"/>
  <c r="H30" i="50"/>
  <c r="L30" i="50"/>
  <c r="D31" i="50"/>
  <c r="E31" i="50"/>
  <c r="F31" i="50"/>
  <c r="G31" i="50"/>
  <c r="H31" i="50"/>
  <c r="L31" i="50"/>
  <c r="M31" i="50" s="1"/>
  <c r="D32" i="50"/>
  <c r="E32" i="50"/>
  <c r="F32" i="50"/>
  <c r="G32" i="50"/>
  <c r="H32" i="50"/>
  <c r="L32" i="50"/>
  <c r="M32" i="50" s="1"/>
  <c r="D33" i="50"/>
  <c r="E33" i="50"/>
  <c r="F33" i="50"/>
  <c r="G33" i="50"/>
  <c r="H33" i="50"/>
  <c r="L33" i="50"/>
  <c r="M33" i="50" s="1"/>
  <c r="D34" i="50"/>
  <c r="E34" i="50"/>
  <c r="F34" i="50"/>
  <c r="G34" i="50"/>
  <c r="H34" i="50"/>
  <c r="L34" i="50"/>
  <c r="D35" i="50"/>
  <c r="E35" i="50"/>
  <c r="F35" i="50"/>
  <c r="G35" i="50"/>
  <c r="H35" i="50"/>
  <c r="L35" i="50"/>
  <c r="M35" i="50" s="1"/>
  <c r="E36" i="50"/>
  <c r="F36" i="50"/>
  <c r="G36" i="50"/>
  <c r="H36" i="50"/>
  <c r="L36" i="50"/>
  <c r="K37" i="50"/>
  <c r="C42" i="50"/>
  <c r="K42" i="50"/>
  <c r="K70" i="50" s="1"/>
  <c r="D43" i="50"/>
  <c r="E43" i="50"/>
  <c r="F43" i="50"/>
  <c r="G43" i="50"/>
  <c r="H43" i="50"/>
  <c r="L43" i="50"/>
  <c r="D44" i="50"/>
  <c r="E44" i="50"/>
  <c r="F44" i="50"/>
  <c r="G44" i="50"/>
  <c r="H44" i="50"/>
  <c r="L44" i="50"/>
  <c r="D45" i="50"/>
  <c r="E45" i="50"/>
  <c r="F45" i="50"/>
  <c r="G45" i="50"/>
  <c r="H45" i="50"/>
  <c r="L45" i="50"/>
  <c r="M45" i="50" s="1"/>
  <c r="D46" i="50"/>
  <c r="E46" i="50"/>
  <c r="F46" i="50"/>
  <c r="G46" i="50"/>
  <c r="H46" i="50"/>
  <c r="L46" i="50"/>
  <c r="D47" i="50"/>
  <c r="E47" i="50"/>
  <c r="F47" i="50"/>
  <c r="G47" i="50"/>
  <c r="H47" i="50"/>
  <c r="L47" i="50"/>
  <c r="D48" i="50"/>
  <c r="E48" i="50"/>
  <c r="F48" i="50"/>
  <c r="G48" i="50"/>
  <c r="H48" i="50"/>
  <c r="L48" i="50"/>
  <c r="M48" i="50" s="1"/>
  <c r="D49" i="50"/>
  <c r="E49" i="50"/>
  <c r="F49" i="50"/>
  <c r="G49" i="50"/>
  <c r="H49" i="50"/>
  <c r="L49" i="50"/>
  <c r="D50" i="50"/>
  <c r="E50" i="50"/>
  <c r="F50" i="50"/>
  <c r="G50" i="50"/>
  <c r="H50" i="50"/>
  <c r="L50" i="50"/>
  <c r="D51" i="50"/>
  <c r="E51" i="50"/>
  <c r="F51" i="50"/>
  <c r="G51" i="50"/>
  <c r="H51" i="50"/>
  <c r="L51" i="50"/>
  <c r="D52" i="50"/>
  <c r="E52" i="50"/>
  <c r="F52" i="50"/>
  <c r="G52" i="50"/>
  <c r="H52" i="50"/>
  <c r="L52" i="50"/>
  <c r="D53" i="50"/>
  <c r="E53" i="50"/>
  <c r="F53" i="50"/>
  <c r="G53" i="50"/>
  <c r="H53" i="50"/>
  <c r="L53" i="50"/>
  <c r="M53" i="50" s="1"/>
  <c r="D54" i="50"/>
  <c r="E54" i="50"/>
  <c r="F54" i="50"/>
  <c r="G54" i="50"/>
  <c r="H54" i="50"/>
  <c r="L54" i="50"/>
  <c r="D55" i="50"/>
  <c r="E55" i="50"/>
  <c r="F55" i="50"/>
  <c r="G55" i="50"/>
  <c r="H55" i="50"/>
  <c r="L55" i="50"/>
  <c r="D56" i="50"/>
  <c r="E56" i="50"/>
  <c r="F56" i="50"/>
  <c r="G56" i="50"/>
  <c r="H56" i="50"/>
  <c r="L56" i="50"/>
  <c r="D57" i="50"/>
  <c r="E57" i="50"/>
  <c r="F57" i="50"/>
  <c r="G57" i="50"/>
  <c r="H57" i="50"/>
  <c r="L57" i="50"/>
  <c r="D58" i="50"/>
  <c r="E58" i="50"/>
  <c r="F58" i="50"/>
  <c r="G58" i="50"/>
  <c r="H58" i="50"/>
  <c r="L58" i="50"/>
  <c r="D59" i="50"/>
  <c r="E59" i="50"/>
  <c r="F59" i="50"/>
  <c r="G59" i="50"/>
  <c r="H59" i="50"/>
  <c r="L59" i="50"/>
  <c r="M59" i="50" s="1"/>
  <c r="D60" i="50"/>
  <c r="E60" i="50"/>
  <c r="F60" i="50"/>
  <c r="G60" i="50"/>
  <c r="H60" i="50"/>
  <c r="L60" i="50"/>
  <c r="D61" i="50"/>
  <c r="E61" i="50"/>
  <c r="F61" i="50"/>
  <c r="G61" i="50"/>
  <c r="H61" i="50"/>
  <c r="L61" i="50"/>
  <c r="D62" i="50"/>
  <c r="E62" i="50"/>
  <c r="F62" i="50"/>
  <c r="G62" i="50"/>
  <c r="H62" i="50"/>
  <c r="L62" i="50"/>
  <c r="M62" i="50" s="1"/>
  <c r="D63" i="50"/>
  <c r="E63" i="50"/>
  <c r="F63" i="50"/>
  <c r="G63" i="50"/>
  <c r="H63" i="50"/>
  <c r="L63" i="50"/>
  <c r="D64" i="50"/>
  <c r="E64" i="50"/>
  <c r="F64" i="50"/>
  <c r="G64" i="50"/>
  <c r="H64" i="50"/>
  <c r="L64" i="50"/>
  <c r="M64" i="50" s="1"/>
  <c r="D65" i="50"/>
  <c r="E65" i="50"/>
  <c r="F65" i="50"/>
  <c r="G65" i="50"/>
  <c r="H65" i="50"/>
  <c r="L65" i="50"/>
  <c r="D66" i="50"/>
  <c r="E66" i="50"/>
  <c r="F66" i="50"/>
  <c r="G66" i="50"/>
  <c r="H66" i="50"/>
  <c r="L66" i="50"/>
  <c r="M66" i="50" s="1"/>
  <c r="D67" i="50"/>
  <c r="E67" i="50"/>
  <c r="F67" i="50"/>
  <c r="G67" i="50"/>
  <c r="H67" i="50"/>
  <c r="L67" i="50"/>
  <c r="M67" i="50" s="1"/>
  <c r="D68" i="50"/>
  <c r="E68" i="50"/>
  <c r="F68" i="50"/>
  <c r="G68" i="50"/>
  <c r="H68" i="50"/>
  <c r="C70" i="50"/>
  <c r="E13" i="46"/>
  <c r="E14" i="46"/>
  <c r="E15" i="46"/>
  <c r="E16" i="46"/>
  <c r="E17" i="46"/>
  <c r="E18" i="46"/>
  <c r="E19" i="46"/>
  <c r="E20" i="46"/>
  <c r="E21" i="46"/>
  <c r="E22" i="46"/>
  <c r="E23" i="46"/>
  <c r="E24" i="46"/>
  <c r="E26" i="46"/>
  <c r="E27" i="46"/>
  <c r="E28" i="46"/>
  <c r="E29" i="46"/>
  <c r="E30" i="46"/>
  <c r="E31" i="46"/>
  <c r="E32" i="46"/>
  <c r="E33" i="46"/>
  <c r="E34" i="46"/>
  <c r="E35" i="46"/>
  <c r="D37" i="46"/>
  <c r="E37" i="46"/>
  <c r="E45" i="46" s="1"/>
  <c r="G37" i="46"/>
  <c r="G45" i="46"/>
  <c r="H37" i="46"/>
  <c r="H45" i="46" s="1"/>
  <c r="L37" i="46"/>
  <c r="L45" i="46"/>
  <c r="L73" i="46" s="1"/>
  <c r="C45" i="46"/>
  <c r="C73" i="46" s="1"/>
  <c r="D45" i="46"/>
  <c r="D53" i="46" s="1"/>
  <c r="F45" i="46"/>
  <c r="D46" i="46"/>
  <c r="D54" i="46"/>
  <c r="D62" i="46" s="1"/>
  <c r="D69" i="46" s="1"/>
  <c r="G46" i="46"/>
  <c r="H46" i="46"/>
  <c r="H54" i="46" s="1"/>
  <c r="H62" i="46" s="1"/>
  <c r="D47" i="46"/>
  <c r="D55" i="46"/>
  <c r="D63" i="46" s="1"/>
  <c r="D70" i="46" s="1"/>
  <c r="E47" i="46"/>
  <c r="G47" i="46"/>
  <c r="H47" i="46"/>
  <c r="H55" i="46"/>
  <c r="H63" i="46" s="1"/>
  <c r="H70" i="46" s="1"/>
  <c r="D48" i="46"/>
  <c r="D56" i="46" s="1"/>
  <c r="E48" i="46"/>
  <c r="G48" i="46"/>
  <c r="H48" i="46"/>
  <c r="D49" i="46"/>
  <c r="D57" i="46" s="1"/>
  <c r="D64" i="46" s="1"/>
  <c r="E49" i="46"/>
  <c r="G49" i="46"/>
  <c r="H49" i="46"/>
  <c r="H57" i="46" s="1"/>
  <c r="H64" i="46" s="1"/>
  <c r="D50" i="46"/>
  <c r="D58" i="46" s="1"/>
  <c r="D65" i="46" s="1"/>
  <c r="E50" i="46"/>
  <c r="G50" i="46"/>
  <c r="H50" i="46"/>
  <c r="H58" i="46" s="1"/>
  <c r="H65" i="46" s="1"/>
  <c r="D51" i="46"/>
  <c r="D59" i="46" s="1"/>
  <c r="D66" i="46" s="1"/>
  <c r="E51" i="46"/>
  <c r="G51" i="46"/>
  <c r="G73" i="46" s="1"/>
  <c r="H51" i="46"/>
  <c r="H59" i="46"/>
  <c r="H66" i="46" s="1"/>
  <c r="D52" i="46"/>
  <c r="D60" i="46" s="1"/>
  <c r="D67" i="46" s="1"/>
  <c r="E52" i="46"/>
  <c r="G52" i="46"/>
  <c r="H52" i="46"/>
  <c r="H60" i="46"/>
  <c r="H67" i="46" s="1"/>
  <c r="E53" i="46"/>
  <c r="G53" i="46"/>
  <c r="E54" i="46"/>
  <c r="G54" i="46"/>
  <c r="E55" i="46"/>
  <c r="G55" i="46"/>
  <c r="E56" i="46"/>
  <c r="G56" i="46"/>
  <c r="H56" i="46"/>
  <c r="E57" i="46"/>
  <c r="G57" i="46"/>
  <c r="E58" i="46"/>
  <c r="G58" i="46"/>
  <c r="E59" i="46"/>
  <c r="G59" i="46"/>
  <c r="E60" i="46"/>
  <c r="G60" i="46"/>
  <c r="E61" i="46"/>
  <c r="G61" i="46"/>
  <c r="E62" i="46"/>
  <c r="G62" i="46"/>
  <c r="E63" i="46"/>
  <c r="G63" i="46"/>
  <c r="E65" i="46"/>
  <c r="G65" i="46"/>
  <c r="E66" i="46"/>
  <c r="G66" i="46"/>
  <c r="E67" i="46"/>
  <c r="G67" i="46"/>
  <c r="E68" i="46"/>
  <c r="G68" i="46"/>
  <c r="E69" i="46"/>
  <c r="G69" i="46"/>
  <c r="E70" i="46"/>
  <c r="G70" i="46"/>
  <c r="E71" i="46"/>
  <c r="G71" i="46"/>
  <c r="C7" i="43"/>
  <c r="C13" i="43"/>
  <c r="C14" i="43"/>
  <c r="C15" i="43"/>
  <c r="C65" i="43" s="1"/>
  <c r="C16" i="43"/>
  <c r="C17" i="43"/>
  <c r="C18" i="43"/>
  <c r="C19" i="43"/>
  <c r="C20" i="43"/>
  <c r="C21" i="43"/>
  <c r="C22" i="43"/>
  <c r="C23" i="43"/>
  <c r="C24" i="43"/>
  <c r="C25" i="43"/>
  <c r="C26" i="43"/>
  <c r="C27" i="43"/>
  <c r="C28" i="43"/>
  <c r="C29" i="43"/>
  <c r="C30" i="43"/>
  <c r="C31" i="43"/>
  <c r="C32" i="43"/>
  <c r="C33" i="43"/>
  <c r="C34" i="43"/>
  <c r="C35" i="43"/>
  <c r="C36" i="43"/>
  <c r="C37" i="43"/>
  <c r="C38" i="43"/>
  <c r="C39" i="43"/>
  <c r="C40" i="43"/>
  <c r="C41" i="43"/>
  <c r="C42" i="43"/>
  <c r="C43" i="43"/>
  <c r="C44" i="43"/>
  <c r="C45" i="43"/>
  <c r="C46" i="43"/>
  <c r="C47" i="43"/>
  <c r="C48" i="43"/>
  <c r="C49" i="43"/>
  <c r="C50" i="43"/>
  <c r="C51" i="43"/>
  <c r="C52" i="43"/>
  <c r="C53" i="43"/>
  <c r="C54" i="43"/>
  <c r="C55" i="43"/>
  <c r="C56" i="43"/>
  <c r="C57" i="43"/>
  <c r="C58" i="43"/>
  <c r="C59" i="43"/>
  <c r="C60" i="43"/>
  <c r="C61" i="43"/>
  <c r="C62" i="43"/>
  <c r="C63" i="43"/>
  <c r="C64" i="43"/>
  <c r="D65" i="43"/>
  <c r="C11" i="32"/>
  <c r="D11" i="32"/>
  <c r="F11" i="32"/>
  <c r="C12" i="32"/>
  <c r="D12" i="32"/>
  <c r="F12" i="32"/>
  <c r="F65" i="32" s="1"/>
  <c r="C13" i="32"/>
  <c r="D13" i="32"/>
  <c r="F13" i="32"/>
  <c r="C14" i="32"/>
  <c r="D14" i="32"/>
  <c r="F14" i="32"/>
  <c r="C15" i="32"/>
  <c r="D15" i="32"/>
  <c r="D65" i="32" s="1"/>
  <c r="F15" i="32"/>
  <c r="C16" i="32"/>
  <c r="D16" i="32"/>
  <c r="F16" i="32"/>
  <c r="C17" i="32"/>
  <c r="D17" i="32"/>
  <c r="F17" i="32"/>
  <c r="C18" i="32"/>
  <c r="D18" i="32"/>
  <c r="F18" i="32"/>
  <c r="C19" i="32"/>
  <c r="D19" i="32"/>
  <c r="F19" i="32"/>
  <c r="C20" i="32"/>
  <c r="D20" i="32"/>
  <c r="F20" i="32"/>
  <c r="C21" i="32"/>
  <c r="D21" i="32"/>
  <c r="F21" i="32"/>
  <c r="C22" i="32"/>
  <c r="D22" i="32"/>
  <c r="F22" i="32"/>
  <c r="C23" i="32"/>
  <c r="D23" i="32"/>
  <c r="F23" i="32"/>
  <c r="C24" i="32"/>
  <c r="D24" i="32"/>
  <c r="F24" i="32"/>
  <c r="C25" i="32"/>
  <c r="D25" i="32"/>
  <c r="F25" i="32"/>
  <c r="C26" i="32"/>
  <c r="D26" i="32"/>
  <c r="F26" i="32"/>
  <c r="C27" i="32"/>
  <c r="D27" i="32"/>
  <c r="F27" i="32"/>
  <c r="C28" i="32"/>
  <c r="D28" i="32"/>
  <c r="F28" i="32"/>
  <c r="C29" i="32"/>
  <c r="D29" i="32"/>
  <c r="F29" i="32"/>
  <c r="C30" i="32"/>
  <c r="D30" i="32"/>
  <c r="F30" i="32"/>
  <c r="C31" i="32"/>
  <c r="D31" i="32"/>
  <c r="F31" i="32"/>
  <c r="C32" i="32"/>
  <c r="D32" i="32"/>
  <c r="F32" i="32"/>
  <c r="C33" i="32"/>
  <c r="F33" i="32"/>
  <c r="C34" i="32"/>
  <c r="D34" i="32"/>
  <c r="F34" i="32"/>
  <c r="C35" i="32"/>
  <c r="D35" i="32"/>
  <c r="F35" i="32"/>
  <c r="C36" i="32"/>
  <c r="D36" i="32"/>
  <c r="F36" i="32"/>
  <c r="C37" i="32"/>
  <c r="D37" i="32"/>
  <c r="F37" i="32"/>
  <c r="C38" i="32"/>
  <c r="D38" i="32"/>
  <c r="F38" i="32"/>
  <c r="C39" i="32"/>
  <c r="D39" i="32"/>
  <c r="F39" i="32"/>
  <c r="C40" i="32"/>
  <c r="D40" i="32"/>
  <c r="F40" i="32"/>
  <c r="C41" i="32"/>
  <c r="D41" i="32"/>
  <c r="F41" i="32"/>
  <c r="C42" i="32"/>
  <c r="D42" i="32"/>
  <c r="F42" i="32"/>
  <c r="C43" i="32"/>
  <c r="D43" i="32"/>
  <c r="F43" i="32"/>
  <c r="C44" i="32"/>
  <c r="D44" i="32"/>
  <c r="F44" i="32"/>
  <c r="C45" i="32"/>
  <c r="D45" i="32"/>
  <c r="F45" i="32"/>
  <c r="C46" i="32"/>
  <c r="D46" i="32"/>
  <c r="F46" i="32"/>
  <c r="C47" i="32"/>
  <c r="D47" i="32"/>
  <c r="F47" i="32"/>
  <c r="C48" i="32"/>
  <c r="D48" i="32"/>
  <c r="F48" i="32"/>
  <c r="C49" i="32"/>
  <c r="D49" i="32"/>
  <c r="F49" i="32"/>
  <c r="C50" i="32"/>
  <c r="D50" i="32"/>
  <c r="F50" i="32"/>
  <c r="C51" i="32"/>
  <c r="D51" i="32"/>
  <c r="F51" i="32"/>
  <c r="C52" i="32"/>
  <c r="D52" i="32"/>
  <c r="F52" i="32"/>
  <c r="C53" i="32"/>
  <c r="D53" i="32"/>
  <c r="F53" i="32"/>
  <c r="C54" i="32"/>
  <c r="D54" i="32"/>
  <c r="F54" i="32"/>
  <c r="C55" i="32"/>
  <c r="D55" i="32"/>
  <c r="F55" i="32"/>
  <c r="C56" i="32"/>
  <c r="D56" i="32"/>
  <c r="F56" i="32"/>
  <c r="C57" i="32"/>
  <c r="D57" i="32"/>
  <c r="F57" i="32"/>
  <c r="C58" i="32"/>
  <c r="D58" i="32"/>
  <c r="F58" i="32"/>
  <c r="C59" i="32"/>
  <c r="D59" i="32"/>
  <c r="F59" i="32"/>
  <c r="C60" i="32"/>
  <c r="D60" i="32"/>
  <c r="F60" i="32"/>
  <c r="C61" i="32"/>
  <c r="D61" i="32"/>
  <c r="F61" i="32"/>
  <c r="C62" i="32"/>
  <c r="D62" i="32"/>
  <c r="F62" i="32"/>
  <c r="C63" i="32"/>
  <c r="D63" i="32"/>
  <c r="F63" i="32"/>
  <c r="I62" i="4"/>
  <c r="C21" i="75"/>
  <c r="C37" i="75"/>
  <c r="C38" i="75"/>
  <c r="C45" i="75"/>
  <c r="C51" i="75"/>
  <c r="C53" i="75"/>
  <c r="C57" i="75"/>
  <c r="C11" i="26"/>
  <c r="D11" i="26"/>
  <c r="F11" i="26"/>
  <c r="G11" i="26"/>
  <c r="J11" i="26"/>
  <c r="C12" i="26"/>
  <c r="D12" i="26"/>
  <c r="H12" i="26"/>
  <c r="K12" i="26" s="1"/>
  <c r="G12" i="26"/>
  <c r="J12" i="26"/>
  <c r="C13" i="26"/>
  <c r="D13" i="26"/>
  <c r="F13" i="26"/>
  <c r="G13" i="26"/>
  <c r="J13" i="26"/>
  <c r="C14" i="26"/>
  <c r="C38" i="26" s="1"/>
  <c r="C44" i="26" s="1"/>
  <c r="C72" i="26" s="1"/>
  <c r="D14" i="26"/>
  <c r="F14" i="26"/>
  <c r="G14" i="26"/>
  <c r="J14" i="26"/>
  <c r="C15" i="26"/>
  <c r="D15" i="26"/>
  <c r="F15" i="26"/>
  <c r="H15" i="26"/>
  <c r="G15" i="26"/>
  <c r="J15" i="26"/>
  <c r="C16" i="26"/>
  <c r="D16" i="26"/>
  <c r="F16" i="26"/>
  <c r="G16" i="26"/>
  <c r="J16" i="26"/>
  <c r="C17" i="26"/>
  <c r="D17" i="26"/>
  <c r="F17" i="26"/>
  <c r="G17" i="26"/>
  <c r="J17" i="26"/>
  <c r="C18" i="26"/>
  <c r="D18" i="26"/>
  <c r="F18" i="26"/>
  <c r="G18" i="26"/>
  <c r="G38" i="26" s="1"/>
  <c r="G44" i="26" s="1"/>
  <c r="G72" i="26" s="1"/>
  <c r="J18" i="26"/>
  <c r="C19" i="26"/>
  <c r="D19" i="26"/>
  <c r="F19" i="26"/>
  <c r="G19" i="26"/>
  <c r="J19" i="26"/>
  <c r="C20" i="26"/>
  <c r="D20" i="26"/>
  <c r="D38" i="26" s="1"/>
  <c r="D44" i="26" s="1"/>
  <c r="D72" i="26" s="1"/>
  <c r="F20" i="26"/>
  <c r="G20" i="26"/>
  <c r="J20" i="26"/>
  <c r="C21" i="26"/>
  <c r="D21" i="26"/>
  <c r="F21" i="26"/>
  <c r="G21" i="26"/>
  <c r="J21" i="26"/>
  <c r="J38" i="26" s="1"/>
  <c r="J44" i="26" s="1"/>
  <c r="J72" i="26" s="1"/>
  <c r="C22" i="26"/>
  <c r="D22" i="26"/>
  <c r="F22" i="26"/>
  <c r="G22" i="26"/>
  <c r="J22" i="26"/>
  <c r="C23" i="26"/>
  <c r="D23" i="26"/>
  <c r="F23" i="26"/>
  <c r="F38" i="26" s="1"/>
  <c r="F44" i="26" s="1"/>
  <c r="F72" i="26" s="1"/>
  <c r="F74" i="26" s="1"/>
  <c r="G23" i="26"/>
  <c r="C24" i="26"/>
  <c r="D24" i="26"/>
  <c r="F24" i="26"/>
  <c r="G24" i="26"/>
  <c r="J24" i="26"/>
  <c r="C25" i="26"/>
  <c r="D25" i="26"/>
  <c r="F25" i="26"/>
  <c r="G25" i="26"/>
  <c r="J25" i="26"/>
  <c r="C26" i="26"/>
  <c r="D26" i="26"/>
  <c r="F26" i="26"/>
  <c r="G26" i="26"/>
  <c r="J26" i="26"/>
  <c r="C27" i="26"/>
  <c r="D27" i="26"/>
  <c r="F27" i="26"/>
  <c r="G27" i="26"/>
  <c r="J27" i="26"/>
  <c r="C28" i="26"/>
  <c r="D28" i="26"/>
  <c r="F28" i="26"/>
  <c r="H28" i="26" s="1"/>
  <c r="K28" i="26" s="1"/>
  <c r="G28" i="26"/>
  <c r="J28" i="26"/>
  <c r="C29" i="26"/>
  <c r="D29" i="26"/>
  <c r="F29" i="26"/>
  <c r="G29" i="26"/>
  <c r="J29" i="26"/>
  <c r="C30" i="26"/>
  <c r="H30" i="26" s="1"/>
  <c r="K30" i="26" s="1"/>
  <c r="D30" i="26"/>
  <c r="F30" i="26"/>
  <c r="G30" i="26"/>
  <c r="J30" i="26"/>
  <c r="C31" i="26"/>
  <c r="D31" i="26"/>
  <c r="F31" i="26"/>
  <c r="G31" i="26"/>
  <c r="J31" i="26"/>
  <c r="C32" i="26"/>
  <c r="D32" i="26"/>
  <c r="F32" i="26"/>
  <c r="G32" i="26"/>
  <c r="J32" i="26"/>
  <c r="C33" i="26"/>
  <c r="D33" i="26"/>
  <c r="H33" i="26" s="1"/>
  <c r="K33" i="26" s="1"/>
  <c r="F33" i="26"/>
  <c r="G33" i="26"/>
  <c r="J33" i="26"/>
  <c r="C34" i="26"/>
  <c r="D34" i="26"/>
  <c r="F34" i="26"/>
  <c r="G34" i="26"/>
  <c r="J34" i="26"/>
  <c r="C35" i="26"/>
  <c r="D35" i="26"/>
  <c r="F35" i="26"/>
  <c r="G35" i="26"/>
  <c r="J35" i="26"/>
  <c r="C36" i="26"/>
  <c r="D36" i="26"/>
  <c r="F36" i="26"/>
  <c r="H36" i="26" s="1"/>
  <c r="K36" i="26" s="1"/>
  <c r="G36" i="26"/>
  <c r="J36" i="26"/>
  <c r="C37" i="26"/>
  <c r="D37" i="26"/>
  <c r="F37" i="26"/>
  <c r="G37" i="26"/>
  <c r="J37" i="26"/>
  <c r="I38" i="26"/>
  <c r="I44" i="26" s="1"/>
  <c r="I72" i="26" s="1"/>
  <c r="C45" i="26"/>
  <c r="D45" i="26"/>
  <c r="E45" i="26"/>
  <c r="F45" i="26"/>
  <c r="G45" i="26"/>
  <c r="J45" i="26"/>
  <c r="C46" i="26"/>
  <c r="D46" i="26"/>
  <c r="E46" i="26"/>
  <c r="F46" i="26"/>
  <c r="G46" i="26"/>
  <c r="J46" i="26"/>
  <c r="C47" i="26"/>
  <c r="D47" i="26"/>
  <c r="E47" i="26"/>
  <c r="F47" i="26"/>
  <c r="G47" i="26"/>
  <c r="J47" i="26"/>
  <c r="C48" i="26"/>
  <c r="D48" i="26"/>
  <c r="E48" i="26"/>
  <c r="F48" i="26"/>
  <c r="G48" i="26"/>
  <c r="J48" i="26"/>
  <c r="C49" i="26"/>
  <c r="D49" i="26"/>
  <c r="E49" i="26"/>
  <c r="F49" i="26"/>
  <c r="G49" i="26"/>
  <c r="J49" i="26"/>
  <c r="C50" i="26"/>
  <c r="H50" i="26" s="1"/>
  <c r="K50" i="26" s="1"/>
  <c r="D50" i="26"/>
  <c r="E50" i="26"/>
  <c r="F50" i="26"/>
  <c r="G50" i="26"/>
  <c r="J50" i="26"/>
  <c r="C51" i="26"/>
  <c r="D51" i="26"/>
  <c r="E51" i="26"/>
  <c r="F51" i="26"/>
  <c r="G51" i="26"/>
  <c r="J51" i="26"/>
  <c r="C52" i="26"/>
  <c r="D52" i="26"/>
  <c r="E52" i="26"/>
  <c r="F52" i="26"/>
  <c r="G52" i="26"/>
  <c r="J52" i="26"/>
  <c r="C53" i="26"/>
  <c r="D53" i="26"/>
  <c r="E53" i="26"/>
  <c r="F53" i="26"/>
  <c r="G53" i="26"/>
  <c r="J53" i="26"/>
  <c r="C54" i="26"/>
  <c r="H54" i="26" s="1"/>
  <c r="K54" i="26" s="1"/>
  <c r="D54" i="26"/>
  <c r="E54" i="26"/>
  <c r="F54" i="26"/>
  <c r="G54" i="26"/>
  <c r="J54" i="26"/>
  <c r="C55" i="26"/>
  <c r="D55" i="26"/>
  <c r="E55" i="26"/>
  <c r="F55" i="26"/>
  <c r="G55" i="26"/>
  <c r="J55" i="26"/>
  <c r="C56" i="26"/>
  <c r="D56" i="26"/>
  <c r="E56" i="26"/>
  <c r="F56" i="26"/>
  <c r="G56" i="26"/>
  <c r="J56" i="26"/>
  <c r="C57" i="26"/>
  <c r="D57" i="26"/>
  <c r="E57" i="26"/>
  <c r="F57" i="26"/>
  <c r="G57" i="26"/>
  <c r="J57" i="26"/>
  <c r="C58" i="26"/>
  <c r="D58" i="26"/>
  <c r="E58" i="26"/>
  <c r="F58" i="26"/>
  <c r="G58" i="26"/>
  <c r="J58" i="26"/>
  <c r="C59" i="26"/>
  <c r="D59" i="26"/>
  <c r="E59" i="26"/>
  <c r="F59" i="26"/>
  <c r="G59" i="26"/>
  <c r="J59" i="26"/>
  <c r="C60" i="26"/>
  <c r="D60" i="26"/>
  <c r="E60" i="26"/>
  <c r="F60" i="26"/>
  <c r="G60" i="26"/>
  <c r="J60" i="26"/>
  <c r="C61" i="26"/>
  <c r="D61" i="26"/>
  <c r="E61" i="26"/>
  <c r="F61" i="26"/>
  <c r="G61" i="26"/>
  <c r="J61" i="26"/>
  <c r="C62" i="26"/>
  <c r="D62" i="26"/>
  <c r="E62" i="26"/>
  <c r="F62" i="26"/>
  <c r="G62" i="26"/>
  <c r="J62" i="26"/>
  <c r="C63" i="26"/>
  <c r="D63" i="26"/>
  <c r="E63" i="26"/>
  <c r="F63" i="26"/>
  <c r="G63" i="26"/>
  <c r="J63" i="26"/>
  <c r="C64" i="26"/>
  <c r="D64" i="26"/>
  <c r="E64" i="26"/>
  <c r="F64" i="26"/>
  <c r="G64" i="26"/>
  <c r="J64" i="26"/>
  <c r="C65" i="26"/>
  <c r="D65" i="26"/>
  <c r="E65" i="26"/>
  <c r="F65" i="26"/>
  <c r="G65" i="26"/>
  <c r="J65" i="26"/>
  <c r="C66" i="26"/>
  <c r="D66" i="26"/>
  <c r="E66" i="26"/>
  <c r="F66" i="26"/>
  <c r="G66" i="26"/>
  <c r="J66" i="26"/>
  <c r="C67" i="26"/>
  <c r="D67" i="26"/>
  <c r="E67" i="26"/>
  <c r="F67" i="26"/>
  <c r="G67" i="26"/>
  <c r="J67" i="26"/>
  <c r="C68" i="26"/>
  <c r="D68" i="26"/>
  <c r="E68" i="26"/>
  <c r="F68" i="26"/>
  <c r="G68" i="26"/>
  <c r="J68" i="26"/>
  <c r="C69" i="26"/>
  <c r="D69" i="26"/>
  <c r="E69" i="26"/>
  <c r="F69" i="26"/>
  <c r="G69" i="26"/>
  <c r="J69" i="26"/>
  <c r="C70" i="26"/>
  <c r="H70" i="26" s="1"/>
  <c r="K70" i="26" s="1"/>
  <c r="D70" i="26"/>
  <c r="E70" i="26"/>
  <c r="F70" i="26"/>
  <c r="G70" i="26"/>
  <c r="J70" i="26"/>
  <c r="B77" i="26"/>
  <c r="D77" i="26" s="1"/>
  <c r="B78" i="26"/>
  <c r="D78" i="26" s="1"/>
  <c r="I80" i="26"/>
  <c r="C11" i="27"/>
  <c r="D11" i="27"/>
  <c r="F11" i="27"/>
  <c r="H11" i="27"/>
  <c r="M11" i="27"/>
  <c r="C12" i="27"/>
  <c r="F12" i="27"/>
  <c r="H12" i="27"/>
  <c r="H38" i="27" s="1"/>
  <c r="H44" i="27" s="1"/>
  <c r="H72" i="27" s="1"/>
  <c r="M12" i="27"/>
  <c r="C13" i="27"/>
  <c r="F13" i="27"/>
  <c r="H13" i="27"/>
  <c r="M13" i="27"/>
  <c r="C14" i="27"/>
  <c r="F14" i="27"/>
  <c r="H14" i="27"/>
  <c r="M14" i="27"/>
  <c r="C15" i="27"/>
  <c r="F15" i="27"/>
  <c r="H15" i="27"/>
  <c r="M15" i="27"/>
  <c r="C16" i="27"/>
  <c r="F16" i="27"/>
  <c r="H16" i="27"/>
  <c r="M16" i="27"/>
  <c r="C17" i="27"/>
  <c r="F17" i="27"/>
  <c r="H17" i="27"/>
  <c r="M17" i="27"/>
  <c r="C18" i="27"/>
  <c r="F18" i="27"/>
  <c r="H18" i="27"/>
  <c r="M18" i="27"/>
  <c r="C19" i="27"/>
  <c r="F19" i="27"/>
  <c r="H19" i="27"/>
  <c r="M19" i="27"/>
  <c r="C20" i="27"/>
  <c r="F20" i="27"/>
  <c r="H20" i="27"/>
  <c r="M20" i="27"/>
  <c r="C21" i="27"/>
  <c r="F21" i="27"/>
  <c r="H21" i="27"/>
  <c r="M21" i="27"/>
  <c r="C22" i="27"/>
  <c r="F22" i="27"/>
  <c r="H22" i="27"/>
  <c r="M22" i="27"/>
  <c r="C23" i="27"/>
  <c r="F23" i="27"/>
  <c r="H23" i="27"/>
  <c r="M23" i="27"/>
  <c r="C24" i="27"/>
  <c r="F24" i="27"/>
  <c r="H24" i="27"/>
  <c r="M24" i="27"/>
  <c r="C25" i="27"/>
  <c r="F25" i="27"/>
  <c r="H25" i="27"/>
  <c r="M25" i="27"/>
  <c r="C26" i="27"/>
  <c r="F26" i="27"/>
  <c r="H26" i="27"/>
  <c r="M26" i="27"/>
  <c r="C27" i="27"/>
  <c r="F27" i="27"/>
  <c r="H27" i="27"/>
  <c r="M27" i="27"/>
  <c r="C28" i="27"/>
  <c r="F28" i="27"/>
  <c r="H28" i="27"/>
  <c r="M28" i="27"/>
  <c r="C29" i="27"/>
  <c r="F29" i="27"/>
  <c r="H29" i="27"/>
  <c r="M29" i="27"/>
  <c r="C30" i="27"/>
  <c r="F30" i="27"/>
  <c r="H30" i="27"/>
  <c r="M30" i="27"/>
  <c r="C31" i="27"/>
  <c r="F31" i="27"/>
  <c r="H31" i="27"/>
  <c r="M31" i="27"/>
  <c r="C32" i="27"/>
  <c r="F32" i="27"/>
  <c r="H32" i="27"/>
  <c r="M32" i="27"/>
  <c r="C33" i="27"/>
  <c r="F33" i="27"/>
  <c r="H33" i="27"/>
  <c r="M33" i="27"/>
  <c r="C34" i="27"/>
  <c r="F34" i="27"/>
  <c r="H34" i="27"/>
  <c r="M34" i="27"/>
  <c r="C35" i="27"/>
  <c r="F35" i="27"/>
  <c r="H35" i="27"/>
  <c r="M35" i="27"/>
  <c r="C36" i="27"/>
  <c r="F36" i="27"/>
  <c r="H36" i="27"/>
  <c r="M36" i="27"/>
  <c r="C37" i="27"/>
  <c r="F37" i="27"/>
  <c r="H37" i="27"/>
  <c r="M37" i="27"/>
  <c r="E38" i="27"/>
  <c r="G38" i="27"/>
  <c r="J38" i="27"/>
  <c r="K38" i="27"/>
  <c r="K44" i="27"/>
  <c r="K72" i="27" s="1"/>
  <c r="C45" i="27"/>
  <c r="D45" i="27"/>
  <c r="F45" i="27"/>
  <c r="H45" i="27"/>
  <c r="M45" i="27"/>
  <c r="C46" i="27"/>
  <c r="I46" i="27" s="1"/>
  <c r="N46" i="27" s="1"/>
  <c r="D46" i="27"/>
  <c r="F46" i="27"/>
  <c r="H46" i="27"/>
  <c r="M46" i="27"/>
  <c r="C47" i="27"/>
  <c r="D47" i="27"/>
  <c r="F47" i="27"/>
  <c r="I47" i="27" s="1"/>
  <c r="N47" i="27" s="1"/>
  <c r="H47" i="27"/>
  <c r="M47" i="27"/>
  <c r="C48" i="27"/>
  <c r="D48" i="27"/>
  <c r="F48" i="27"/>
  <c r="I48" i="27" s="1"/>
  <c r="N48" i="27" s="1"/>
  <c r="H48" i="27"/>
  <c r="M48" i="27"/>
  <c r="C49" i="27"/>
  <c r="D49" i="27"/>
  <c r="F49" i="27"/>
  <c r="H49" i="27"/>
  <c r="M49" i="27"/>
  <c r="C50" i="27"/>
  <c r="D50" i="27"/>
  <c r="F50" i="27"/>
  <c r="H50" i="27"/>
  <c r="M50" i="27"/>
  <c r="C51" i="27"/>
  <c r="D51" i="27"/>
  <c r="F51" i="27"/>
  <c r="I51" i="27"/>
  <c r="H51" i="27"/>
  <c r="M51" i="27"/>
  <c r="C52" i="27"/>
  <c r="D52" i="27"/>
  <c r="F52" i="27"/>
  <c r="H52" i="27"/>
  <c r="M52" i="27"/>
  <c r="C53" i="27"/>
  <c r="I53" i="27" s="1"/>
  <c r="N53" i="27" s="1"/>
  <c r="D53" i="27"/>
  <c r="F53" i="27"/>
  <c r="H53" i="27"/>
  <c r="M53" i="27"/>
  <c r="C54" i="27"/>
  <c r="D54" i="27"/>
  <c r="F54" i="27"/>
  <c r="I54" i="27" s="1"/>
  <c r="H54" i="27"/>
  <c r="M54" i="27"/>
  <c r="C55" i="27"/>
  <c r="D55" i="27"/>
  <c r="F55" i="27"/>
  <c r="I55" i="27" s="1"/>
  <c r="N55" i="27" s="1"/>
  <c r="H55" i="27"/>
  <c r="M55" i="27"/>
  <c r="C56" i="27"/>
  <c r="D56" i="27"/>
  <c r="F56" i="27"/>
  <c r="H56" i="27"/>
  <c r="M56" i="27"/>
  <c r="C57" i="27"/>
  <c r="D57" i="27"/>
  <c r="F57" i="27"/>
  <c r="H57" i="27"/>
  <c r="M57" i="27"/>
  <c r="C58" i="27"/>
  <c r="D58" i="27"/>
  <c r="F58" i="27"/>
  <c r="I58" i="27" s="1"/>
  <c r="H58" i="27"/>
  <c r="M58" i="27"/>
  <c r="C59" i="27"/>
  <c r="D59" i="27"/>
  <c r="F59" i="27"/>
  <c r="I59" i="27" s="1"/>
  <c r="H59" i="27"/>
  <c r="M59" i="27"/>
  <c r="C60" i="27"/>
  <c r="D60" i="27"/>
  <c r="F60" i="27"/>
  <c r="H60" i="27"/>
  <c r="M60" i="27"/>
  <c r="C61" i="27"/>
  <c r="D61" i="27"/>
  <c r="F61" i="27"/>
  <c r="I61" i="27" s="1"/>
  <c r="H61" i="27"/>
  <c r="M61" i="27"/>
  <c r="C62" i="27"/>
  <c r="D62" i="27"/>
  <c r="F62" i="27"/>
  <c r="H62" i="27"/>
  <c r="M62" i="27"/>
  <c r="C63" i="27"/>
  <c r="D63" i="27"/>
  <c r="F63" i="27"/>
  <c r="I63" i="27" s="1"/>
  <c r="H63" i="27"/>
  <c r="M63" i="27"/>
  <c r="C64" i="27"/>
  <c r="D64" i="27"/>
  <c r="F64" i="27"/>
  <c r="H64" i="27"/>
  <c r="M64" i="27"/>
  <c r="C65" i="27"/>
  <c r="D65" i="27"/>
  <c r="F65" i="27"/>
  <c r="H65" i="27"/>
  <c r="M65" i="27"/>
  <c r="C66" i="27"/>
  <c r="D66" i="27"/>
  <c r="F66" i="27"/>
  <c r="H66" i="27"/>
  <c r="M66" i="27"/>
  <c r="C67" i="27"/>
  <c r="D67" i="27"/>
  <c r="F67" i="27"/>
  <c r="H67" i="27"/>
  <c r="M67" i="27"/>
  <c r="C68" i="27"/>
  <c r="D68" i="27"/>
  <c r="F68" i="27"/>
  <c r="H68" i="27"/>
  <c r="M68" i="27"/>
  <c r="C69" i="27"/>
  <c r="D69" i="27"/>
  <c r="F69" i="27"/>
  <c r="I69" i="27" s="1"/>
  <c r="N69" i="27" s="1"/>
  <c r="H69" i="27"/>
  <c r="M69" i="27"/>
  <c r="C70" i="27"/>
  <c r="D70" i="27"/>
  <c r="F70" i="27"/>
  <c r="H70" i="27"/>
  <c r="M70" i="27"/>
  <c r="E74" i="27"/>
  <c r="G74" i="27"/>
  <c r="J72" i="27"/>
  <c r="B77" i="27"/>
  <c r="B78" i="27"/>
  <c r="D78" i="27" s="1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DO4" i="13"/>
  <c r="G8" i="70" s="1"/>
  <c r="DZ4" i="13"/>
  <c r="BB5" i="13"/>
  <c r="DV5" i="13"/>
  <c r="DW5" i="13"/>
  <c r="DO5" i="13"/>
  <c r="DZ5" i="13"/>
  <c r="BB6" i="13"/>
  <c r="DV6" i="13" s="1"/>
  <c r="DW6" i="13"/>
  <c r="DO6" i="13"/>
  <c r="G10" i="70"/>
  <c r="DZ6" i="13"/>
  <c r="BB7" i="13"/>
  <c r="DV7" i="13" s="1"/>
  <c r="DW7" i="13"/>
  <c r="DO7" i="13"/>
  <c r="DQ7" i="13" s="1"/>
  <c r="DS7" i="13" s="1"/>
  <c r="DZ7" i="13"/>
  <c r="DZ58" i="13" s="1"/>
  <c r="BB8" i="13"/>
  <c r="DV8" i="13" s="1"/>
  <c r="DW8" i="13"/>
  <c r="DO8" i="13"/>
  <c r="DZ8" i="13"/>
  <c r="BB9" i="13"/>
  <c r="DV9" i="13"/>
  <c r="DW9" i="13"/>
  <c r="DO9" i="13"/>
  <c r="G13" i="70" s="1"/>
  <c r="DZ9" i="13"/>
  <c r="BB10" i="13"/>
  <c r="DV10" i="13"/>
  <c r="DW10" i="13"/>
  <c r="DO10" i="13"/>
  <c r="G14" i="70" s="1"/>
  <c r="DZ10" i="13"/>
  <c r="DQ11" i="13"/>
  <c r="DS11" i="13"/>
  <c r="DZ11" i="13"/>
  <c r="BB12" i="13"/>
  <c r="DV12" i="13" s="1"/>
  <c r="DW12" i="13"/>
  <c r="DO12" i="13"/>
  <c r="G16" i="70"/>
  <c r="DZ12" i="13"/>
  <c r="BB13" i="13"/>
  <c r="DV13" i="13" s="1"/>
  <c r="DW13" i="13"/>
  <c r="DO13" i="13"/>
  <c r="G17" i="70"/>
  <c r="DZ13" i="13"/>
  <c r="BB14" i="13"/>
  <c r="DV14" i="13" s="1"/>
  <c r="DW14" i="13"/>
  <c r="G18" i="70"/>
  <c r="DZ14" i="13"/>
  <c r="BB15" i="13"/>
  <c r="DV15" i="13" s="1"/>
  <c r="DW15" i="13"/>
  <c r="DO15" i="13"/>
  <c r="DZ15" i="13"/>
  <c r="BB16" i="13"/>
  <c r="DV16" i="13" s="1"/>
  <c r="DO16" i="13"/>
  <c r="DQ16" i="13" s="1"/>
  <c r="BB17" i="13"/>
  <c r="DV17" i="13"/>
  <c r="DW17" i="13"/>
  <c r="DO17" i="13"/>
  <c r="DZ17" i="13"/>
  <c r="BB18" i="13"/>
  <c r="DV18" i="13" s="1"/>
  <c r="DO18" i="13"/>
  <c r="G21" i="70" s="1"/>
  <c r="DZ18" i="13"/>
  <c r="DV19" i="13"/>
  <c r="DW19" i="13"/>
  <c r="DO19" i="13"/>
  <c r="DZ19" i="13"/>
  <c r="BB20" i="13"/>
  <c r="DV20" i="13" s="1"/>
  <c r="DW20" i="13"/>
  <c r="DO20" i="13"/>
  <c r="G23" i="70" s="1"/>
  <c r="DZ20" i="13"/>
  <c r="BB21" i="13"/>
  <c r="DV21" i="13" s="1"/>
  <c r="DW21" i="13"/>
  <c r="DO21" i="13"/>
  <c r="G24" i="70"/>
  <c r="DZ21" i="13"/>
  <c r="DV22" i="13"/>
  <c r="DW22" i="13"/>
  <c r="DO22" i="13"/>
  <c r="DZ22" i="13"/>
  <c r="BB23" i="13"/>
  <c r="DV23" i="13" s="1"/>
  <c r="DW23" i="13"/>
  <c r="DO23" i="13"/>
  <c r="DZ23" i="13"/>
  <c r="DO24" i="13"/>
  <c r="DQ24" i="13" s="1"/>
  <c r="DS24" i="13" s="1"/>
  <c r="DZ24" i="13"/>
  <c r="BB25" i="13"/>
  <c r="DV25" i="13" s="1"/>
  <c r="DW25" i="13"/>
  <c r="DO25" i="13"/>
  <c r="G28" i="70" s="1"/>
  <c r="DZ25" i="13"/>
  <c r="BB26" i="13"/>
  <c r="DV26" i="13" s="1"/>
  <c r="DO26" i="13"/>
  <c r="G29" i="70" s="1"/>
  <c r="DZ26" i="13"/>
  <c r="BB27" i="13"/>
  <c r="DV27" i="13" s="1"/>
  <c r="DW27" i="13"/>
  <c r="DO27" i="13"/>
  <c r="G30" i="70" s="1"/>
  <c r="DZ27" i="13"/>
  <c r="BB28" i="13"/>
  <c r="DV28" i="13"/>
  <c r="DW28" i="13"/>
  <c r="DO28" i="13"/>
  <c r="G31" i="70" s="1"/>
  <c r="DZ28" i="13"/>
  <c r="BB29" i="13"/>
  <c r="DV29" i="13" s="1"/>
  <c r="DW29" i="13"/>
  <c r="G32" i="70"/>
  <c r="DZ29" i="13"/>
  <c r="BB30" i="13"/>
  <c r="DV30" i="13" s="1"/>
  <c r="DO30" i="13"/>
  <c r="G33" i="70" s="1"/>
  <c r="DZ30" i="13"/>
  <c r="DV31" i="13"/>
  <c r="DO31" i="13"/>
  <c r="DZ31" i="13"/>
  <c r="BB32" i="13"/>
  <c r="DV32" i="13" s="1"/>
  <c r="DW32" i="13"/>
  <c r="DO32" i="13"/>
  <c r="DQ32" i="13" s="1"/>
  <c r="DS32" i="13" s="1"/>
  <c r="G35" i="70"/>
  <c r="DZ32" i="13"/>
  <c r="DV33" i="13"/>
  <c r="DW33" i="13"/>
  <c r="DO33" i="13"/>
  <c r="G36" i="70" s="1"/>
  <c r="DZ33" i="13"/>
  <c r="BB34" i="13"/>
  <c r="DV34" i="13" s="1"/>
  <c r="DW34" i="13"/>
  <c r="DO34" i="13"/>
  <c r="DQ34" i="13" s="1"/>
  <c r="DS34" i="13" s="1"/>
  <c r="DZ34" i="13"/>
  <c r="BB35" i="13"/>
  <c r="DV35" i="13" s="1"/>
  <c r="DW35" i="13"/>
  <c r="DO35" i="13"/>
  <c r="DQ35" i="13"/>
  <c r="DZ35" i="13"/>
  <c r="BB36" i="13"/>
  <c r="DV36" i="13" s="1"/>
  <c r="DW36" i="13"/>
  <c r="DO36" i="13"/>
  <c r="G39" i="70" s="1"/>
  <c r="DZ36" i="13"/>
  <c r="BB37" i="13"/>
  <c r="DV37" i="13"/>
  <c r="DW37" i="13"/>
  <c r="DO37" i="13"/>
  <c r="DZ37" i="13"/>
  <c r="BB38" i="13"/>
  <c r="DV38" i="13"/>
  <c r="DW38" i="13"/>
  <c r="DO38" i="13"/>
  <c r="G41" i="70"/>
  <c r="DZ38" i="13"/>
  <c r="BB39" i="13"/>
  <c r="DV39" i="13" s="1"/>
  <c r="DW39" i="13"/>
  <c r="DO39" i="13"/>
  <c r="G42" i="70"/>
  <c r="DZ39" i="13"/>
  <c r="BB40" i="13"/>
  <c r="DV40" i="13" s="1"/>
  <c r="DW40" i="13"/>
  <c r="DO40" i="13"/>
  <c r="G43" i="70" s="1"/>
  <c r="DZ40" i="13"/>
  <c r="BB41" i="13"/>
  <c r="DV41" i="13" s="1"/>
  <c r="DW41" i="13"/>
  <c r="DO41" i="13"/>
  <c r="G44" i="70" s="1"/>
  <c r="DZ41" i="13"/>
  <c r="BB42" i="13"/>
  <c r="DV42" i="13" s="1"/>
  <c r="DW42" i="13"/>
  <c r="DO42" i="13"/>
  <c r="G45" i="70"/>
  <c r="DZ42" i="13"/>
  <c r="BB43" i="13"/>
  <c r="DV43" i="13" s="1"/>
  <c r="DW43" i="13"/>
  <c r="DO43" i="13"/>
  <c r="G46" i="70"/>
  <c r="DZ43" i="13"/>
  <c r="DV44" i="13"/>
  <c r="DW44" i="13"/>
  <c r="DO44" i="13"/>
  <c r="G47" i="70" s="1"/>
  <c r="DZ44" i="13"/>
  <c r="BB45" i="13"/>
  <c r="DV45" i="13" s="1"/>
  <c r="DW45" i="13"/>
  <c r="DO45" i="13"/>
  <c r="DZ45" i="13"/>
  <c r="BB46" i="13"/>
  <c r="DV46" i="13" s="1"/>
  <c r="DW46" i="13"/>
  <c r="DO46" i="13"/>
  <c r="DZ46" i="13"/>
  <c r="BB47" i="13"/>
  <c r="DV47" i="13"/>
  <c r="DW47" i="13"/>
  <c r="DO47" i="13"/>
  <c r="G50" i="70" s="1"/>
  <c r="DZ47" i="13"/>
  <c r="BB48" i="13"/>
  <c r="DV48" i="13" s="1"/>
  <c r="DW48" i="13"/>
  <c r="DO48" i="13"/>
  <c r="G51" i="70" s="1"/>
  <c r="DZ48" i="13"/>
  <c r="BB49" i="13"/>
  <c r="DV49" i="13" s="1"/>
  <c r="DO49" i="13"/>
  <c r="G52" i="70" s="1"/>
  <c r="DZ49" i="13"/>
  <c r="BB50" i="13"/>
  <c r="DV50" i="13"/>
  <c r="DW50" i="13"/>
  <c r="DO50" i="13"/>
  <c r="G53" i="70" s="1"/>
  <c r="DZ50" i="13"/>
  <c r="BB51" i="13"/>
  <c r="DV51" i="13"/>
  <c r="DW51" i="13"/>
  <c r="DO51" i="13"/>
  <c r="G54" i="70" s="1"/>
  <c r="DZ51" i="13"/>
  <c r="BB52" i="13"/>
  <c r="DW52" i="13"/>
  <c r="G55" i="70"/>
  <c r="DZ52" i="13"/>
  <c r="BB53" i="13"/>
  <c r="DV53" i="13"/>
  <c r="G56" i="70"/>
  <c r="DZ53" i="13"/>
  <c r="BB54" i="13"/>
  <c r="DV54" i="13" s="1"/>
  <c r="DW54" i="13"/>
  <c r="DO54" i="13"/>
  <c r="G57" i="70"/>
  <c r="DZ54" i="13"/>
  <c r="BB55" i="13"/>
  <c r="DV55" i="13" s="1"/>
  <c r="DO55" i="13"/>
  <c r="DZ55" i="13"/>
  <c r="BB56" i="13"/>
  <c r="DV56" i="13" s="1"/>
  <c r="DW56" i="13"/>
  <c r="DO56" i="13"/>
  <c r="DQ56" i="13"/>
  <c r="DS56" i="13" s="1"/>
  <c r="DG61" i="84"/>
  <c r="DC10" i="84"/>
  <c r="DG10" i="84" s="1"/>
  <c r="C65" i="100"/>
  <c r="C65" i="81"/>
  <c r="C63" i="78"/>
  <c r="C74" i="44"/>
  <c r="DC22" i="84"/>
  <c r="DG22" i="84"/>
  <c r="DC23" i="84"/>
  <c r="DG23" i="84" s="1"/>
  <c r="DG66" i="84"/>
  <c r="D64" i="80"/>
  <c r="D63" i="78"/>
  <c r="D65" i="81"/>
  <c r="DC25" i="84"/>
  <c r="DG25" i="84"/>
  <c r="DC31" i="84"/>
  <c r="DG31" i="84" s="1"/>
  <c r="DG86" i="84"/>
  <c r="H70" i="45"/>
  <c r="C70" i="45"/>
  <c r="DG77" i="84"/>
  <c r="DG78" i="84"/>
  <c r="DC15" i="84"/>
  <c r="DG15" i="84" s="1"/>
  <c r="C56" i="83"/>
  <c r="C59" i="83"/>
  <c r="DX58" i="13"/>
  <c r="DY58" i="13"/>
  <c r="EA58" i="13"/>
  <c r="EB58" i="13"/>
  <c r="EC58" i="13"/>
  <c r="ED58" i="13"/>
  <c r="EE58" i="13"/>
  <c r="EF58" i="13"/>
  <c r="EG58" i="13"/>
  <c r="EH58" i="13"/>
  <c r="EI58" i="13"/>
  <c r="EJ58" i="13"/>
  <c r="EK58" i="13"/>
  <c r="EL58" i="13"/>
  <c r="EM58" i="13"/>
  <c r="EN58" i="13"/>
  <c r="EO58" i="13"/>
  <c r="EP58" i="13"/>
  <c r="EQ58" i="13"/>
  <c r="ER58" i="13"/>
  <c r="ES58" i="13"/>
  <c r="ET58" i="13"/>
  <c r="EU58" i="13"/>
  <c r="EV58" i="13"/>
  <c r="EW58" i="13"/>
  <c r="EX58" i="13"/>
  <c r="EY58" i="13"/>
  <c r="EZ58" i="13"/>
  <c r="FA58" i="13"/>
  <c r="FB58" i="13"/>
  <c r="FC58" i="13"/>
  <c r="FD58" i="13"/>
  <c r="FE58" i="13"/>
  <c r="FF58" i="13"/>
  <c r="FG58" i="13"/>
  <c r="BB59" i="13"/>
  <c r="DQ59" i="13"/>
  <c r="DS59" i="13" s="1"/>
  <c r="DQ60" i="13"/>
  <c r="DS60" i="13" s="1"/>
  <c r="DQ13" i="13"/>
  <c r="DS13" i="13" s="1"/>
  <c r="H51" i="100"/>
  <c r="K67" i="63"/>
  <c r="E64" i="63"/>
  <c r="E21" i="63"/>
  <c r="I45" i="31"/>
  <c r="C65" i="72"/>
  <c r="DG70" i="84"/>
  <c r="F6" i="36"/>
  <c r="I6" i="36" s="1"/>
  <c r="C9" i="75"/>
  <c r="DQ48" i="13"/>
  <c r="DS48" i="13" s="1"/>
  <c r="DQ29" i="13"/>
  <c r="DS29" i="13" s="1"/>
  <c r="DQ28" i="13"/>
  <c r="DS28" i="13" s="1"/>
  <c r="DQ27" i="13"/>
  <c r="DS27" i="13" s="1"/>
  <c r="DQ26" i="13"/>
  <c r="DS26" i="13" s="1"/>
  <c r="DQ21" i="13"/>
  <c r="DS21" i="13" s="1"/>
  <c r="DQ20" i="13"/>
  <c r="DS20" i="13" s="1"/>
  <c r="DQ12" i="13"/>
  <c r="DS12" i="13" s="1"/>
  <c r="A7" i="82"/>
  <c r="A7" i="83"/>
  <c r="F38" i="31"/>
  <c r="F44" i="31"/>
  <c r="F71" i="31" s="1"/>
  <c r="C76" i="99"/>
  <c r="DQ43" i="13"/>
  <c r="DS43" i="13" s="1"/>
  <c r="DQ49" i="13"/>
  <c r="DS49" i="13" s="1"/>
  <c r="DQ41" i="13"/>
  <c r="DS41" i="13"/>
  <c r="DQ40" i="13"/>
  <c r="DS40" i="13" s="1"/>
  <c r="DQ54" i="13"/>
  <c r="DS54" i="13" s="1"/>
  <c r="F58" i="70" s="1"/>
  <c r="F60" i="70" s="1"/>
  <c r="DQ52" i="13"/>
  <c r="DS52" i="13" s="1"/>
  <c r="DQ50" i="13"/>
  <c r="DS50" i="13" s="1"/>
  <c r="DQ42" i="13"/>
  <c r="DS42" i="13" s="1"/>
  <c r="DQ18" i="13"/>
  <c r="DS18" i="13" s="1"/>
  <c r="DQ14" i="13"/>
  <c r="DS14" i="13" s="1"/>
  <c r="E30" i="48"/>
  <c r="E53" i="59"/>
  <c r="E46" i="59"/>
  <c r="E38" i="59"/>
  <c r="H8" i="101"/>
  <c r="E40" i="36"/>
  <c r="H40" i="36" s="1"/>
  <c r="DQ38" i="13"/>
  <c r="DS38" i="13" s="1"/>
  <c r="DQ39" i="13"/>
  <c r="DS39" i="13" s="1"/>
  <c r="H13" i="101"/>
  <c r="H12" i="101"/>
  <c r="H57" i="100"/>
  <c r="DQ53" i="13"/>
  <c r="DS53" i="13"/>
  <c r="E49" i="48"/>
  <c r="E26" i="59"/>
  <c r="C21" i="42"/>
  <c r="E43" i="59"/>
  <c r="E40" i="59"/>
  <c r="E37" i="59"/>
  <c r="E36" i="59"/>
  <c r="E33" i="59"/>
  <c r="E14" i="59"/>
  <c r="E58" i="63"/>
  <c r="E54" i="63"/>
  <c r="E53" i="63"/>
  <c r="E50" i="63"/>
  <c r="E46" i="63"/>
  <c r="E45" i="63"/>
  <c r="F36" i="69"/>
  <c r="F34" i="69"/>
  <c r="F32" i="69"/>
  <c r="F16" i="69"/>
  <c r="M46" i="50"/>
  <c r="M43" i="50"/>
  <c r="M34" i="50"/>
  <c r="M24" i="50"/>
  <c r="C26" i="42"/>
  <c r="E42" i="48"/>
  <c r="F57" i="69"/>
  <c r="F56" i="69"/>
  <c r="F49" i="69"/>
  <c r="F48" i="69"/>
  <c r="E42" i="59"/>
  <c r="E29" i="59"/>
  <c r="E28" i="59"/>
  <c r="E67" i="63"/>
  <c r="E66" i="63"/>
  <c r="K61" i="63"/>
  <c r="E51" i="63"/>
  <c r="K42" i="63"/>
  <c r="K36" i="63"/>
  <c r="K34" i="63"/>
  <c r="K33" i="63"/>
  <c r="K32" i="63"/>
  <c r="K30" i="63"/>
  <c r="K29" i="63"/>
  <c r="K28" i="63"/>
  <c r="K26" i="63"/>
  <c r="K25" i="63"/>
  <c r="K24" i="63"/>
  <c r="K21" i="63"/>
  <c r="F29" i="69"/>
  <c r="F28" i="69"/>
  <c r="F20" i="69"/>
  <c r="F12" i="69"/>
  <c r="I7" i="101"/>
  <c r="H37" i="26"/>
  <c r="K37" i="26" s="1"/>
  <c r="H25" i="26"/>
  <c r="K25" i="26" s="1"/>
  <c r="M21" i="50"/>
  <c r="E54" i="59"/>
  <c r="E34" i="59"/>
  <c r="E13" i="59"/>
  <c r="E10" i="59"/>
  <c r="K49" i="63"/>
  <c r="K47" i="63"/>
  <c r="K46" i="63"/>
  <c r="K45" i="63"/>
  <c r="K43" i="63"/>
  <c r="C64" i="80"/>
  <c r="D38" i="27"/>
  <c r="D44" i="27" s="1"/>
  <c r="M37" i="46"/>
  <c r="M45" i="46" s="1"/>
  <c r="M73" i="46" s="1"/>
  <c r="H42" i="50"/>
  <c r="H70" i="50" s="1"/>
  <c r="G78" i="50" s="1"/>
  <c r="H31" i="101"/>
  <c r="H29" i="101"/>
  <c r="H25" i="101"/>
  <c r="H21" i="101"/>
  <c r="C68" i="42"/>
  <c r="C23" i="42"/>
  <c r="C15" i="42"/>
  <c r="E20" i="48"/>
  <c r="E12" i="59"/>
  <c r="K62" i="63"/>
  <c r="K57" i="63"/>
  <c r="E42" i="63"/>
  <c r="E36" i="63"/>
  <c r="E35" i="63"/>
  <c r="E34" i="63"/>
  <c r="E33" i="63"/>
  <c r="E32" i="63"/>
  <c r="E30" i="63"/>
  <c r="E29" i="63"/>
  <c r="E28" i="63"/>
  <c r="E27" i="63"/>
  <c r="E26" i="63"/>
  <c r="E25" i="63"/>
  <c r="E24" i="63"/>
  <c r="E22" i="63"/>
  <c r="F54" i="69"/>
  <c r="F39" i="69"/>
  <c r="F35" i="69"/>
  <c r="F31" i="69"/>
  <c r="F26" i="69"/>
  <c r="F22" i="69"/>
  <c r="F18" i="69"/>
  <c r="F14" i="69"/>
  <c r="F10" i="69"/>
  <c r="M13" i="50"/>
  <c r="H47" i="101"/>
  <c r="H23" i="101"/>
  <c r="H11" i="101"/>
  <c r="E21" i="36"/>
  <c r="H21" i="36" s="1"/>
  <c r="H31" i="100"/>
  <c r="E17" i="36"/>
  <c r="H17" i="36" s="1"/>
  <c r="H27" i="100"/>
  <c r="E12" i="36"/>
  <c r="H12" i="36" s="1"/>
  <c r="E11" i="36"/>
  <c r="H11" i="36" s="1"/>
  <c r="F15" i="38"/>
  <c r="E11" i="38"/>
  <c r="F11" i="38" s="1"/>
  <c r="H20" i="101"/>
  <c r="E32" i="59"/>
  <c r="E24" i="59"/>
  <c r="E25" i="59"/>
  <c r="I12" i="27"/>
  <c r="N12" i="27" s="1"/>
  <c r="F15" i="69"/>
  <c r="F9" i="69"/>
  <c r="G44" i="99"/>
  <c r="G48" i="99" s="1"/>
  <c r="G76" i="99" s="1"/>
  <c r="I68" i="27"/>
  <c r="N68" i="27" s="1"/>
  <c r="C39" i="45"/>
  <c r="C42" i="45" s="1"/>
  <c r="C69" i="42"/>
  <c r="K17" i="63"/>
  <c r="K13" i="63"/>
  <c r="K11" i="63"/>
  <c r="M36" i="50"/>
  <c r="M38" i="31"/>
  <c r="M44" i="31" s="1"/>
  <c r="E52" i="48"/>
  <c r="E9" i="48"/>
  <c r="K59" i="63"/>
  <c r="K53" i="63"/>
  <c r="K20" i="63"/>
  <c r="K18" i="63"/>
  <c r="K14" i="63"/>
  <c r="H64" i="101"/>
  <c r="D62" i="38"/>
  <c r="M68" i="50"/>
  <c r="M65" i="50"/>
  <c r="M63" i="50"/>
  <c r="M61" i="50"/>
  <c r="M60" i="50"/>
  <c r="M58" i="50"/>
  <c r="M52" i="50"/>
  <c r="C51" i="42"/>
  <c r="E44" i="48"/>
  <c r="E23" i="48"/>
  <c r="E11" i="48"/>
  <c r="E56" i="59"/>
  <c r="E50" i="59"/>
  <c r="E16" i="59"/>
  <c r="K63" i="63"/>
  <c r="F55" i="69"/>
  <c r="F52" i="69"/>
  <c r="F51" i="69"/>
  <c r="F40" i="69"/>
  <c r="F38" i="69"/>
  <c r="F27" i="69"/>
  <c r="E58" i="48"/>
  <c r="E45" i="59"/>
  <c r="E44" i="59"/>
  <c r="E18" i="59"/>
  <c r="E17" i="59"/>
  <c r="K55" i="63"/>
  <c r="K54" i="63"/>
  <c r="F44" i="69"/>
  <c r="F23" i="69"/>
  <c r="F19" i="69"/>
  <c r="M51" i="50"/>
  <c r="M50" i="50"/>
  <c r="M49" i="50"/>
  <c r="M47" i="50"/>
  <c r="I9" i="101"/>
  <c r="F34" i="101"/>
  <c r="F38" i="101" s="1"/>
  <c r="F66" i="101" s="1"/>
  <c r="M30" i="50"/>
  <c r="I28" i="50"/>
  <c r="M28" i="50" s="1"/>
  <c r="M27" i="50"/>
  <c r="C21" i="6"/>
  <c r="E60" i="48"/>
  <c r="E47" i="48"/>
  <c r="E52" i="59"/>
  <c r="E48" i="59"/>
  <c r="E20" i="59"/>
  <c r="F53" i="69"/>
  <c r="F45" i="69"/>
  <c r="F41" i="69"/>
  <c r="F24" i="69"/>
  <c r="F11" i="69"/>
  <c r="K58" i="63"/>
  <c r="K16" i="63"/>
  <c r="E34" i="101"/>
  <c r="E38" i="101" s="1"/>
  <c r="E66" i="101" s="1"/>
  <c r="H7" i="100"/>
  <c r="E21" i="59"/>
  <c r="BB4" i="13"/>
  <c r="BB58" i="13" s="1"/>
  <c r="F10" i="46"/>
  <c r="I10" i="46" s="1"/>
  <c r="E11" i="26"/>
  <c r="E38" i="26" s="1"/>
  <c r="E44" i="26" s="1"/>
  <c r="C13" i="42"/>
  <c r="E30" i="59"/>
  <c r="E8" i="59"/>
  <c r="E58" i="59" s="1"/>
  <c r="E37" i="48"/>
  <c r="E65" i="63"/>
  <c r="E63" i="63"/>
  <c r="E61" i="63"/>
  <c r="E59" i="63"/>
  <c r="E55" i="63"/>
  <c r="K51" i="63"/>
  <c r="E47" i="63"/>
  <c r="E43" i="63"/>
  <c r="E20" i="63"/>
  <c r="E18" i="63"/>
  <c r="E16" i="63"/>
  <c r="F8" i="69"/>
  <c r="F58" i="69" s="1"/>
  <c r="G131" i="99"/>
  <c r="G135" i="99" s="1"/>
  <c r="G163" i="99" s="1"/>
  <c r="D34" i="101"/>
  <c r="D38" i="101" s="1"/>
  <c r="E29" i="53"/>
  <c r="C60" i="82"/>
  <c r="E33" i="38"/>
  <c r="C59" i="75"/>
  <c r="C33" i="75"/>
  <c r="C15" i="75"/>
  <c r="H111" i="99"/>
  <c r="L111" i="99" s="1"/>
  <c r="E37" i="36"/>
  <c r="H37" i="36" s="1"/>
  <c r="F52" i="36"/>
  <c r="I52" i="36" s="1"/>
  <c r="C60" i="70"/>
  <c r="DW53" i="13"/>
  <c r="F46" i="36"/>
  <c r="I46" i="36" s="1"/>
  <c r="E9" i="36"/>
  <c r="H9" i="36" s="1"/>
  <c r="F60" i="36"/>
  <c r="I60" i="36" s="1"/>
  <c r="F28" i="36"/>
  <c r="I28" i="36" s="1"/>
  <c r="F50" i="36"/>
  <c r="I50" i="36" s="1"/>
  <c r="F53" i="36"/>
  <c r="I53" i="36" s="1"/>
  <c r="E53" i="36"/>
  <c r="H53" i="36" s="1"/>
  <c r="F30" i="36"/>
  <c r="I30" i="36" s="1"/>
  <c r="E56" i="36"/>
  <c r="F29" i="36"/>
  <c r="I29" i="36" s="1"/>
  <c r="F31" i="36"/>
  <c r="I31" i="36" s="1"/>
  <c r="F24" i="36"/>
  <c r="I24" i="36" s="1"/>
  <c r="F21" i="36"/>
  <c r="I21" i="36" s="1"/>
  <c r="DG62" i="84"/>
  <c r="E13" i="36"/>
  <c r="H13" i="36" s="1"/>
  <c r="E52" i="38"/>
  <c r="E17" i="38"/>
  <c r="F17" i="38" s="1"/>
  <c r="C58" i="59"/>
  <c r="E46" i="38"/>
  <c r="F46" i="38" s="1"/>
  <c r="E12" i="38"/>
  <c r="F12" i="38" s="1"/>
  <c r="M38" i="27"/>
  <c r="M44" i="27" s="1"/>
  <c r="M72" i="27" s="1"/>
  <c r="C55" i="75"/>
  <c r="C40" i="75"/>
  <c r="C23" i="75"/>
  <c r="C17" i="75"/>
  <c r="F43" i="69"/>
  <c r="F15" i="36"/>
  <c r="I15" i="36"/>
  <c r="H23" i="100"/>
  <c r="M44" i="50"/>
  <c r="M20" i="50"/>
  <c r="E22" i="59"/>
  <c r="DG68" i="84"/>
  <c r="DW55" i="13"/>
  <c r="E64" i="80"/>
  <c r="C18" i="75"/>
  <c r="E17" i="53"/>
  <c r="C22" i="75"/>
  <c r="I64" i="27"/>
  <c r="N64" i="27" s="1"/>
  <c r="C30" i="75"/>
  <c r="N37" i="24"/>
  <c r="N42" i="24" s="1"/>
  <c r="N70" i="24" s="1"/>
  <c r="H10" i="101"/>
  <c r="H27" i="36"/>
  <c r="F16" i="36"/>
  <c r="I16" i="36" s="1"/>
  <c r="I12" i="46"/>
  <c r="H7" i="101"/>
  <c r="H13" i="26"/>
  <c r="K13" i="26"/>
  <c r="E57" i="59"/>
  <c r="E41" i="59"/>
  <c r="F37" i="50"/>
  <c r="F42" i="50" s="1"/>
  <c r="F70" i="50" s="1"/>
  <c r="E49" i="59"/>
  <c r="DW49" i="13"/>
  <c r="I70" i="27"/>
  <c r="N70" i="27" s="1"/>
  <c r="DV52" i="13"/>
  <c r="O11" i="24"/>
  <c r="C20" i="75"/>
  <c r="E8" i="48"/>
  <c r="E53" i="48"/>
  <c r="H48" i="26"/>
  <c r="K48" i="26" s="1"/>
  <c r="C24" i="75"/>
  <c r="I14" i="27"/>
  <c r="C31" i="75"/>
  <c r="E22" i="48"/>
  <c r="F13" i="38"/>
  <c r="F40" i="38"/>
  <c r="E62" i="63"/>
  <c r="E43" i="36"/>
  <c r="H43" i="36" s="1"/>
  <c r="F27" i="36"/>
  <c r="I27" i="36" s="1"/>
  <c r="F26" i="36"/>
  <c r="I26" i="36" s="1"/>
  <c r="I34" i="27"/>
  <c r="N34" i="27" s="1"/>
  <c r="F47" i="38"/>
  <c r="F22" i="53"/>
  <c r="E45" i="36"/>
  <c r="H45" i="36" s="1"/>
  <c r="E26" i="36"/>
  <c r="H26" i="36" s="1"/>
  <c r="F12" i="36"/>
  <c r="I12" i="36" s="1"/>
  <c r="E59" i="38"/>
  <c r="F59" i="38" s="1"/>
  <c r="E58" i="38"/>
  <c r="F58" i="38" s="1"/>
  <c r="F32" i="38"/>
  <c r="E11" i="63"/>
  <c r="I27" i="27"/>
  <c r="N27" i="27" s="1"/>
  <c r="E54" i="36"/>
  <c r="H54" i="36" s="1"/>
  <c r="E50" i="36"/>
  <c r="H50" i="36" s="1"/>
  <c r="E42" i="36"/>
  <c r="H42" i="36" s="1"/>
  <c r="E31" i="36"/>
  <c r="H31" i="36" s="1"/>
  <c r="F54" i="38"/>
  <c r="F31" i="38"/>
  <c r="C34" i="101"/>
  <c r="C38" i="101"/>
  <c r="C66" i="101" s="1"/>
  <c r="H66" i="101" s="1"/>
  <c r="F32" i="36"/>
  <c r="I32" i="36" s="1"/>
  <c r="E32" i="36"/>
  <c r="H32" i="36"/>
  <c r="D8" i="70"/>
  <c r="C12" i="43"/>
  <c r="D34" i="48"/>
  <c r="E34" i="48" s="1"/>
  <c r="DC8" i="84"/>
  <c r="DG8" i="84" s="1"/>
  <c r="DW30" i="13"/>
  <c r="E49" i="36"/>
  <c r="H49" i="36"/>
  <c r="F42" i="36"/>
  <c r="I42" i="36"/>
  <c r="E60" i="36"/>
  <c r="H60" i="36" s="1"/>
  <c r="F49" i="36"/>
  <c r="I49" i="36"/>
  <c r="E19" i="36"/>
  <c r="H19" i="36"/>
  <c r="H8" i="100"/>
  <c r="DW31" i="13"/>
  <c r="J38" i="31"/>
  <c r="J44" i="31" s="1"/>
  <c r="J71" i="31" s="1"/>
  <c r="O20" i="24"/>
  <c r="O19" i="24"/>
  <c r="O18" i="24"/>
  <c r="F18" i="38"/>
  <c r="C10" i="75"/>
  <c r="H22" i="26"/>
  <c r="K22" i="26" s="1"/>
  <c r="E42" i="38"/>
  <c r="F42" i="38"/>
  <c r="E35" i="38"/>
  <c r="F35" i="38"/>
  <c r="C28" i="75"/>
  <c r="H52" i="36"/>
  <c r="C22" i="2"/>
  <c r="E23" i="38"/>
  <c r="F23" i="38" s="1"/>
  <c r="E21" i="38"/>
  <c r="F21" i="38" s="1"/>
  <c r="C38" i="44"/>
  <c r="C45" i="44" s="1"/>
  <c r="C76" i="44" s="1"/>
  <c r="C79" i="45" s="1"/>
  <c r="C16" i="75"/>
  <c r="C13" i="75"/>
  <c r="I16" i="41"/>
  <c r="E43" i="38"/>
  <c r="F43" i="38"/>
  <c r="E36" i="38"/>
  <c r="F36" i="38"/>
  <c r="F61" i="36"/>
  <c r="I61" i="36"/>
  <c r="F56" i="36"/>
  <c r="I56" i="36" s="1"/>
  <c r="G24" i="35"/>
  <c r="DD16" i="13"/>
  <c r="DW16" i="13" s="1"/>
  <c r="DD18" i="13"/>
  <c r="DW18" i="13" s="1"/>
  <c r="G26" i="35"/>
  <c r="G44" i="35" s="1"/>
  <c r="G50" i="35" s="1"/>
  <c r="G73" i="35" s="1"/>
  <c r="DC37" i="84"/>
  <c r="DG37" i="84"/>
  <c r="I7" i="36"/>
  <c r="H7" i="36"/>
  <c r="C19" i="75"/>
  <c r="H35" i="26"/>
  <c r="K35" i="26"/>
  <c r="C29" i="75"/>
  <c r="H56" i="36"/>
  <c r="I11" i="36"/>
  <c r="F28" i="38"/>
  <c r="E56" i="48"/>
  <c r="E35" i="48"/>
  <c r="C35" i="75"/>
  <c r="E12" i="53"/>
  <c r="G12" i="53"/>
  <c r="E9" i="38"/>
  <c r="C62" i="38"/>
  <c r="H11" i="26"/>
  <c r="K11" i="26"/>
  <c r="C46" i="75"/>
  <c r="C42" i="75"/>
  <c r="E9" i="53"/>
  <c r="C11" i="75"/>
  <c r="E41" i="36"/>
  <c r="H41" i="36" s="1"/>
  <c r="E48" i="38"/>
  <c r="E54" i="48"/>
  <c r="I20" i="27"/>
  <c r="N20" i="27" s="1"/>
  <c r="C27" i="75"/>
  <c r="C12" i="75"/>
  <c r="C22" i="42"/>
  <c r="C56" i="42"/>
  <c r="C31" i="42"/>
  <c r="C44" i="75"/>
  <c r="G38" i="70"/>
  <c r="E39" i="48"/>
  <c r="F40" i="36"/>
  <c r="I40" i="36" s="1"/>
  <c r="E38" i="48"/>
  <c r="E38" i="36"/>
  <c r="H38" i="36" s="1"/>
  <c r="C34" i="75"/>
  <c r="E16" i="36"/>
  <c r="H16" i="36" s="1"/>
  <c r="E12" i="48"/>
  <c r="F9" i="38"/>
  <c r="E48" i="48"/>
  <c r="E46" i="48"/>
  <c r="E45" i="48"/>
  <c r="H46" i="36"/>
  <c r="O17" i="24"/>
  <c r="H18" i="26"/>
  <c r="K18" i="26" s="1"/>
  <c r="C38" i="27"/>
  <c r="C44" i="27" s="1"/>
  <c r="F73" i="46"/>
  <c r="DS35" i="13"/>
  <c r="DV57" i="13"/>
  <c r="H68" i="26"/>
  <c r="K68" i="26" s="1"/>
  <c r="L110" i="99"/>
  <c r="C54" i="75"/>
  <c r="C52" i="75"/>
  <c r="E27" i="53"/>
  <c r="H22" i="100"/>
  <c r="C14" i="75"/>
  <c r="F29" i="38"/>
  <c r="F27" i="38"/>
  <c r="E17" i="63"/>
  <c r="H67" i="26"/>
  <c r="K67" i="26" s="1"/>
  <c r="H51" i="26"/>
  <c r="K51" i="26" s="1"/>
  <c r="H49" i="26"/>
  <c r="K49" i="26" s="1"/>
  <c r="H47" i="26"/>
  <c r="C47" i="75"/>
  <c r="C39" i="75"/>
  <c r="E43" i="48"/>
  <c r="E28" i="48"/>
  <c r="I35" i="27"/>
  <c r="N35" i="27" s="1"/>
  <c r="I33" i="27"/>
  <c r="N33" i="27" s="1"/>
  <c r="I32" i="27"/>
  <c r="N32" i="27" s="1"/>
  <c r="I31" i="27"/>
  <c r="N31" i="27" s="1"/>
  <c r="I30" i="27"/>
  <c r="N30" i="27" s="1"/>
  <c r="I29" i="27"/>
  <c r="N29" i="27" s="1"/>
  <c r="I28" i="27"/>
  <c r="I26" i="27"/>
  <c r="N26" i="27" s="1"/>
  <c r="I25" i="27"/>
  <c r="I24" i="27"/>
  <c r="I23" i="27"/>
  <c r="I22" i="27"/>
  <c r="N22" i="27" s="1"/>
  <c r="I21" i="27"/>
  <c r="N21" i="27" s="1"/>
  <c r="I19" i="27"/>
  <c r="I18" i="27"/>
  <c r="I17" i="27"/>
  <c r="N17" i="27" s="1"/>
  <c r="I16" i="27"/>
  <c r="I15" i="27"/>
  <c r="I13" i="27"/>
  <c r="F55" i="38"/>
  <c r="F53" i="38"/>
  <c r="E55" i="48"/>
  <c r="E27" i="48"/>
  <c r="H9" i="100"/>
  <c r="D61" i="48"/>
  <c r="E33" i="48"/>
  <c r="E21" i="48"/>
  <c r="E19" i="48"/>
  <c r="F36" i="36"/>
  <c r="I36" i="36" s="1"/>
  <c r="I30" i="101"/>
  <c r="I10" i="101"/>
  <c r="I65" i="101"/>
  <c r="H25" i="100"/>
  <c r="H63" i="100"/>
  <c r="I11" i="50"/>
  <c r="M11" i="50" s="1"/>
  <c r="I57" i="50"/>
  <c r="M57" i="50" s="1"/>
  <c r="I55" i="50"/>
  <c r="M55" i="50" s="1"/>
  <c r="I10" i="50"/>
  <c r="M10" i="50" s="1"/>
  <c r="H53" i="46"/>
  <c r="H61" i="46"/>
  <c r="H68" i="46" s="1"/>
  <c r="C65" i="32"/>
  <c r="E15" i="53"/>
  <c r="DQ55" i="13"/>
  <c r="DS55" i="13" s="1"/>
  <c r="G59" i="70"/>
  <c r="G22" i="70"/>
  <c r="DQ19" i="13"/>
  <c r="DS19" i="13" s="1"/>
  <c r="C49" i="75"/>
  <c r="C25" i="75"/>
  <c r="L18" i="99"/>
  <c r="C60" i="75"/>
  <c r="C58" i="75"/>
  <c r="C56" i="75"/>
  <c r="DQ10" i="13"/>
  <c r="DS10" i="13" s="1"/>
  <c r="F58" i="66"/>
  <c r="F59" i="66" s="1"/>
  <c r="DC7" i="84"/>
  <c r="DG7" i="84" s="1"/>
  <c r="I52" i="27"/>
  <c r="N52" i="27" s="1"/>
  <c r="I45" i="27"/>
  <c r="N45" i="27" s="1"/>
  <c r="N14" i="27"/>
  <c r="C32" i="75"/>
  <c r="E22" i="53"/>
  <c r="G22" i="53" s="1"/>
  <c r="E25" i="53"/>
  <c r="DC13" i="84"/>
  <c r="DG13" i="84" s="1"/>
  <c r="BL63" i="13"/>
  <c r="G48" i="70"/>
  <c r="DQ45" i="13"/>
  <c r="DS45" i="13" s="1"/>
  <c r="DQ15" i="13"/>
  <c r="DS15" i="13" s="1"/>
  <c r="G19" i="70"/>
  <c r="G12" i="70"/>
  <c r="DQ8" i="13"/>
  <c r="DS8" i="13" s="1"/>
  <c r="K62" i="4"/>
  <c r="C36" i="75"/>
  <c r="C41" i="75"/>
  <c r="DQ51" i="13"/>
  <c r="DS51" i="13" s="1"/>
  <c r="I67" i="27"/>
  <c r="N67" i="27" s="1"/>
  <c r="I56" i="27"/>
  <c r="N56" i="27" s="1"/>
  <c r="H65" i="26"/>
  <c r="K65" i="26" s="1"/>
  <c r="H63" i="26"/>
  <c r="K63" i="26" s="1"/>
  <c r="H61" i="26"/>
  <c r="K61" i="26" s="1"/>
  <c r="H59" i="26"/>
  <c r="K59" i="26" s="1"/>
  <c r="H55" i="26"/>
  <c r="K55" i="26" s="1"/>
  <c r="K47" i="26"/>
  <c r="H19" i="26"/>
  <c r="K19" i="26" s="1"/>
  <c r="E28" i="53"/>
  <c r="C50" i="75"/>
  <c r="E16" i="53"/>
  <c r="DC11" i="84"/>
  <c r="DG11" i="84" s="1"/>
  <c r="C63" i="73"/>
  <c r="DQ46" i="13"/>
  <c r="DS46" i="13" s="1"/>
  <c r="G49" i="70"/>
  <c r="G20" i="70"/>
  <c r="DQ17" i="13"/>
  <c r="DS17" i="13" s="1"/>
  <c r="DQ5" i="13"/>
  <c r="G9" i="70"/>
  <c r="E21" i="53"/>
  <c r="E18" i="53"/>
  <c r="C48" i="75"/>
  <c r="DQ47" i="13"/>
  <c r="DS47" i="13" s="1"/>
  <c r="DQ6" i="13"/>
  <c r="DS6" i="13" s="1"/>
  <c r="DQ33" i="13"/>
  <c r="DS33" i="13" s="1"/>
  <c r="N28" i="27"/>
  <c r="N25" i="27"/>
  <c r="N24" i="27"/>
  <c r="N23" i="27"/>
  <c r="N19" i="27"/>
  <c r="N18" i="27"/>
  <c r="N16" i="27"/>
  <c r="N15" i="27"/>
  <c r="N13" i="27"/>
  <c r="F38" i="27"/>
  <c r="F44" i="27" s="1"/>
  <c r="E14" i="53"/>
  <c r="C26" i="75"/>
  <c r="J62" i="4"/>
  <c r="I66" i="27"/>
  <c r="N66" i="27" s="1"/>
  <c r="I62" i="27"/>
  <c r="N62" i="27" s="1"/>
  <c r="I49" i="27"/>
  <c r="N49" i="27" s="1"/>
  <c r="H69" i="26"/>
  <c r="K69" i="26" s="1"/>
  <c r="H26" i="26"/>
  <c r="H21" i="26"/>
  <c r="C72" i="42"/>
  <c r="C52" i="42"/>
  <c r="C27" i="42"/>
  <c r="E56" i="38"/>
  <c r="E50" i="38"/>
  <c r="F50" i="38" s="1"/>
  <c r="H65" i="101"/>
  <c r="H46" i="26"/>
  <c r="K46" i="26" s="1"/>
  <c r="C43" i="75"/>
  <c r="I11" i="27"/>
  <c r="H57" i="26"/>
  <c r="K57" i="26" s="1"/>
  <c r="H45" i="26"/>
  <c r="K45" i="26" s="1"/>
  <c r="H24" i="26"/>
  <c r="K24" i="26" s="1"/>
  <c r="C71" i="42"/>
  <c r="C67" i="42"/>
  <c r="C65" i="42"/>
  <c r="C59" i="42"/>
  <c r="C38" i="42"/>
  <c r="C17" i="42"/>
  <c r="G40" i="42"/>
  <c r="G47" i="42" s="1"/>
  <c r="G74" i="42" s="1"/>
  <c r="H8" i="36"/>
  <c r="A6" i="46"/>
  <c r="A6" i="24"/>
  <c r="D77" i="27"/>
  <c r="F6" i="32"/>
  <c r="C64" i="42"/>
  <c r="C28" i="42"/>
  <c r="C57" i="42"/>
  <c r="C35" i="42"/>
  <c r="N11" i="27"/>
  <c r="I62" i="36"/>
  <c r="H62" i="36"/>
  <c r="I8" i="36"/>
  <c r="F58" i="36"/>
  <c r="I58" i="36" s="1"/>
  <c r="I57" i="36"/>
  <c r="H61" i="36"/>
  <c r="E20" i="36"/>
  <c r="H20" i="36" s="1"/>
  <c r="E10" i="36"/>
  <c r="H10" i="36" s="1"/>
  <c r="E59" i="36"/>
  <c r="H59" i="36" s="1"/>
  <c r="F19" i="36"/>
  <c r="E10" i="53"/>
  <c r="DS5" i="13"/>
  <c r="DV4" i="13"/>
  <c r="F44" i="38"/>
  <c r="F25" i="38"/>
  <c r="F24" i="38"/>
  <c r="F22" i="38"/>
  <c r="F19" i="38"/>
  <c r="F9" i="53"/>
  <c r="G9" i="53" s="1"/>
  <c r="DD58" i="13"/>
  <c r="M8" i="105" l="1"/>
  <c r="M19" i="105"/>
  <c r="M15" i="105"/>
  <c r="M27" i="105"/>
  <c r="M31" i="105"/>
  <c r="J62" i="105"/>
  <c r="M54" i="105"/>
  <c r="K73" i="50"/>
  <c r="M73" i="50"/>
  <c r="H36" i="36"/>
  <c r="F45" i="38"/>
  <c r="C65" i="39"/>
  <c r="DQ4" i="13"/>
  <c r="DS4" i="13" s="1"/>
  <c r="DS58" i="13" s="1"/>
  <c r="K167" i="99"/>
  <c r="K52" i="63"/>
  <c r="K15" i="63"/>
  <c r="K48" i="63"/>
  <c r="M23" i="50"/>
  <c r="G37" i="70"/>
  <c r="G11" i="70"/>
  <c r="C53" i="42"/>
  <c r="C65" i="74"/>
  <c r="M71" i="31"/>
  <c r="D72" i="27"/>
  <c r="D74" i="27" s="1"/>
  <c r="G25" i="70"/>
  <c r="DQ22" i="13"/>
  <c r="DS22" i="13" s="1"/>
  <c r="O15" i="24"/>
  <c r="D63" i="73"/>
  <c r="J37" i="24"/>
  <c r="J42" i="24" s="1"/>
  <c r="J70" i="24" s="1"/>
  <c r="F37" i="38"/>
  <c r="K19" i="63"/>
  <c r="E44" i="63"/>
  <c r="DO58" i="13"/>
  <c r="K21" i="26"/>
  <c r="D58" i="70"/>
  <c r="D60" i="70" s="1"/>
  <c r="E131" i="99"/>
  <c r="E135" i="99" s="1"/>
  <c r="E163" i="99" s="1"/>
  <c r="C33" i="36"/>
  <c r="C35" i="36" s="1"/>
  <c r="C63" i="36" s="1"/>
  <c r="H63" i="36" s="1"/>
  <c r="E44" i="99"/>
  <c r="E48" i="99" s="1"/>
  <c r="E76" i="99" s="1"/>
  <c r="E36" i="36"/>
  <c r="D58" i="59"/>
  <c r="DQ44" i="13"/>
  <c r="DS44" i="13" s="1"/>
  <c r="DQ9" i="13"/>
  <c r="DS9" i="13" s="1"/>
  <c r="G40" i="70"/>
  <c r="DQ37" i="13"/>
  <c r="DS37" i="13" s="1"/>
  <c r="O34" i="24"/>
  <c r="O12" i="24"/>
  <c r="E40" i="48"/>
  <c r="E36" i="48"/>
  <c r="DW58" i="13"/>
  <c r="K31" i="63"/>
  <c r="D66" i="101"/>
  <c r="I66" i="101" s="1"/>
  <c r="DQ30" i="13"/>
  <c r="DS30" i="13" s="1"/>
  <c r="DQ36" i="13"/>
  <c r="DS36" i="13" s="1"/>
  <c r="H16" i="26"/>
  <c r="K16" i="26" s="1"/>
  <c r="I54" i="50"/>
  <c r="M54" i="50" s="1"/>
  <c r="O31" i="24"/>
  <c r="E31" i="48"/>
  <c r="F56" i="38"/>
  <c r="C74" i="45"/>
  <c r="C80" i="45" s="1"/>
  <c r="D79" i="45" s="1"/>
  <c r="D80" i="45" s="1"/>
  <c r="K26" i="26"/>
  <c r="C72" i="27"/>
  <c r="C74" i="27" s="1"/>
  <c r="F48" i="38"/>
  <c r="E37" i="24"/>
  <c r="E42" i="24" s="1"/>
  <c r="E70" i="24" s="1"/>
  <c r="C61" i="75"/>
  <c r="G27" i="70"/>
  <c r="H14" i="36"/>
  <c r="E34" i="100"/>
  <c r="E38" i="100" s="1"/>
  <c r="E65" i="100" s="1"/>
  <c r="H65" i="100" s="1"/>
  <c r="K12" i="63"/>
  <c r="G26" i="70"/>
  <c r="G60" i="70" s="1"/>
  <c r="DQ23" i="13"/>
  <c r="DS23" i="13" s="1"/>
  <c r="I65" i="27"/>
  <c r="N65" i="27" s="1"/>
  <c r="I57" i="27"/>
  <c r="H32" i="26"/>
  <c r="E18" i="48"/>
  <c r="E10" i="48"/>
  <c r="K65" i="63"/>
  <c r="C23" i="41"/>
  <c r="F52" i="38"/>
  <c r="F72" i="27"/>
  <c r="E72" i="26"/>
  <c r="E74" i="26" s="1"/>
  <c r="K60" i="63"/>
  <c r="DQ25" i="13"/>
  <c r="DS25" i="13" s="1"/>
  <c r="G34" i="70"/>
  <c r="DQ31" i="13"/>
  <c r="DS31" i="13" s="1"/>
  <c r="I60" i="27"/>
  <c r="N60" i="27" s="1"/>
  <c r="E50" i="48"/>
  <c r="C30" i="42"/>
  <c r="H28" i="100"/>
  <c r="C62" i="105"/>
  <c r="K62" i="105"/>
  <c r="M44" i="105"/>
  <c r="M49" i="105"/>
  <c r="M61" i="105"/>
  <c r="D62" i="105"/>
  <c r="L62" i="105"/>
  <c r="M20" i="105"/>
  <c r="M28" i="105"/>
  <c r="M32" i="105"/>
  <c r="F19" i="53"/>
  <c r="G19" i="53" s="1"/>
  <c r="I20" i="101"/>
  <c r="I12" i="101"/>
  <c r="M9" i="105"/>
  <c r="M13" i="105"/>
  <c r="M41" i="105"/>
  <c r="M45" i="105"/>
  <c r="M50" i="105"/>
  <c r="M58" i="105"/>
  <c r="F62" i="105"/>
  <c r="M17" i="105"/>
  <c r="M21" i="105"/>
  <c r="M33" i="105"/>
  <c r="I50" i="27"/>
  <c r="O33" i="24"/>
  <c r="I49" i="101"/>
  <c r="C48" i="42"/>
  <c r="C36" i="42"/>
  <c r="C32" i="42"/>
  <c r="H59" i="100"/>
  <c r="G62" i="105"/>
  <c r="M14" i="105"/>
  <c r="M42" i="105"/>
  <c r="M46" i="105"/>
  <c r="M51" i="105"/>
  <c r="C34" i="100"/>
  <c r="C38" i="100" s="1"/>
  <c r="I41" i="101"/>
  <c r="E13" i="63"/>
  <c r="H38" i="31"/>
  <c r="H44" i="31" s="1"/>
  <c r="H71" i="31" s="1"/>
  <c r="H62" i="105"/>
  <c r="M18" i="105"/>
  <c r="M22" i="105"/>
  <c r="M26" i="105"/>
  <c r="M30" i="105"/>
  <c r="I62" i="105"/>
  <c r="M11" i="105"/>
  <c r="M43" i="105"/>
  <c r="M47" i="105"/>
  <c r="M48" i="105"/>
  <c r="M52" i="105"/>
  <c r="M60" i="105"/>
  <c r="DS16" i="13"/>
  <c r="D61" i="46"/>
  <c r="D68" i="46" s="1"/>
  <c r="H72" i="46"/>
  <c r="H71" i="46"/>
  <c r="D71" i="46"/>
  <c r="D72" i="46"/>
  <c r="H69" i="46"/>
  <c r="H73" i="46"/>
  <c r="DV58" i="13"/>
  <c r="N57" i="27"/>
  <c r="I37" i="27"/>
  <c r="I36" i="27"/>
  <c r="H34" i="26"/>
  <c r="K34" i="26" s="1"/>
  <c r="H23" i="26"/>
  <c r="K23" i="26" s="1"/>
  <c r="K38" i="26" s="1"/>
  <c r="K44" i="26" s="1"/>
  <c r="K72" i="26" s="1"/>
  <c r="H14" i="26"/>
  <c r="I56" i="50"/>
  <c r="M56" i="50" s="1"/>
  <c r="O29" i="24"/>
  <c r="N61" i="27"/>
  <c r="H17" i="26"/>
  <c r="K17" i="26" s="1"/>
  <c r="E73" i="46"/>
  <c r="E62" i="105"/>
  <c r="C66" i="42"/>
  <c r="C55" i="42"/>
  <c r="C54" i="42"/>
  <c r="C39" i="42"/>
  <c r="C37" i="42"/>
  <c r="C14" i="42"/>
  <c r="C12" i="42"/>
  <c r="I23" i="41"/>
  <c r="F57" i="38"/>
  <c r="F41" i="38"/>
  <c r="F26" i="38"/>
  <c r="E57" i="48"/>
  <c r="E24" i="48"/>
  <c r="E16" i="48"/>
  <c r="E14" i="48"/>
  <c r="F47" i="69"/>
  <c r="D131" i="99"/>
  <c r="D135" i="99" s="1"/>
  <c r="D163" i="99" s="1"/>
  <c r="B171" i="99" s="1"/>
  <c r="D171" i="99" s="1"/>
  <c r="H131" i="99"/>
  <c r="M10" i="105"/>
  <c r="M34" i="105"/>
  <c r="M35" i="105"/>
  <c r="M36" i="105"/>
  <c r="M37" i="105"/>
  <c r="M38" i="105"/>
  <c r="M39" i="105"/>
  <c r="M40" i="105"/>
  <c r="M56" i="105"/>
  <c r="M57" i="105"/>
  <c r="F11" i="53"/>
  <c r="G11" i="53" s="1"/>
  <c r="F23" i="53"/>
  <c r="G23" i="53" s="1"/>
  <c r="F13" i="53"/>
  <c r="G13" i="53" s="1"/>
  <c r="F24" i="53"/>
  <c r="G24" i="53" s="1"/>
  <c r="M23" i="105"/>
  <c r="M24" i="105"/>
  <c r="M25" i="105"/>
  <c r="M53" i="105"/>
  <c r="F10" i="53"/>
  <c r="F25" i="53"/>
  <c r="E62" i="38"/>
  <c r="F62" i="38" s="1"/>
  <c r="F14" i="38"/>
  <c r="L22" i="99"/>
  <c r="H44" i="99"/>
  <c r="H48" i="99" s="1"/>
  <c r="H76" i="99" s="1"/>
  <c r="H135" i="99"/>
  <c r="H163" i="99" s="1"/>
  <c r="L163" i="99" s="1"/>
  <c r="L131" i="99"/>
  <c r="E33" i="36"/>
  <c r="E35" i="36" s="1"/>
  <c r="E63" i="36" s="1"/>
  <c r="H6" i="36"/>
  <c r="F33" i="36"/>
  <c r="F35" i="36" s="1"/>
  <c r="F63" i="36" s="1"/>
  <c r="I37" i="46"/>
  <c r="I45" i="46" s="1"/>
  <c r="I73" i="46" s="1"/>
  <c r="N63" i="27"/>
  <c r="N59" i="27"/>
  <c r="N58" i="27"/>
  <c r="N51" i="27"/>
  <c r="N50" i="27"/>
  <c r="N37" i="27"/>
  <c r="H66" i="26"/>
  <c r="K66" i="26" s="1"/>
  <c r="H64" i="26"/>
  <c r="K64" i="26" s="1"/>
  <c r="H62" i="26"/>
  <c r="K62" i="26" s="1"/>
  <c r="H60" i="26"/>
  <c r="K60" i="26" s="1"/>
  <c r="H58" i="26"/>
  <c r="K58" i="26" s="1"/>
  <c r="H56" i="26"/>
  <c r="K56" i="26" s="1"/>
  <c r="H53" i="26"/>
  <c r="K53" i="26" s="1"/>
  <c r="H52" i="26"/>
  <c r="K52" i="26" s="1"/>
  <c r="H31" i="26"/>
  <c r="K31" i="26" s="1"/>
  <c r="H29" i="26"/>
  <c r="K29" i="26" s="1"/>
  <c r="H27" i="26"/>
  <c r="K27" i="26" s="1"/>
  <c r="M29" i="50"/>
  <c r="M37" i="50" s="1"/>
  <c r="M42" i="50" s="1"/>
  <c r="O36" i="24"/>
  <c r="O27" i="24"/>
  <c r="O26" i="24"/>
  <c r="O25" i="24"/>
  <c r="O16" i="24"/>
  <c r="E59" i="48"/>
  <c r="M12" i="105"/>
  <c r="M16" i="105"/>
  <c r="M29" i="105"/>
  <c r="M55" i="105"/>
  <c r="M59" i="105"/>
  <c r="N54" i="27"/>
  <c r="K32" i="26"/>
  <c r="H20" i="26"/>
  <c r="K20" i="26" s="1"/>
  <c r="K15" i="26"/>
  <c r="O28" i="24"/>
  <c r="O24" i="24"/>
  <c r="C61" i="42"/>
  <c r="C49" i="42"/>
  <c r="C34" i="42"/>
  <c r="C18" i="42"/>
  <c r="C40" i="42" s="1"/>
  <c r="C47" i="42" s="1"/>
  <c r="C74" i="42" s="1"/>
  <c r="F81" i="42" s="1"/>
  <c r="F49" i="38"/>
  <c r="E51" i="48"/>
  <c r="E26" i="48"/>
  <c r="E15" i="48"/>
  <c r="K23" i="63"/>
  <c r="F74" i="27"/>
  <c r="K79" i="27"/>
  <c r="N79" i="27" s="1"/>
  <c r="F77" i="27"/>
  <c r="D84" i="26"/>
  <c r="D74" i="26"/>
  <c r="F77" i="26"/>
  <c r="N36" i="27"/>
  <c r="N38" i="27" s="1"/>
  <c r="N44" i="27" s="1"/>
  <c r="I38" i="27"/>
  <c r="I44" i="27" s="1"/>
  <c r="K14" i="26"/>
  <c r="K37" i="24"/>
  <c r="K42" i="24" s="1"/>
  <c r="K70" i="24" s="1"/>
  <c r="O73" i="24" s="1"/>
  <c r="O23" i="24"/>
  <c r="H74" i="27"/>
  <c r="C74" i="26"/>
  <c r="I77" i="26"/>
  <c r="G74" i="26"/>
  <c r="G84" i="26"/>
  <c r="I63" i="36"/>
  <c r="I19" i="36"/>
  <c r="E30" i="53"/>
  <c r="F39" i="38"/>
  <c r="F38" i="38"/>
  <c r="F34" i="38"/>
  <c r="F10" i="38"/>
  <c r="G21" i="53"/>
  <c r="G29" i="53"/>
  <c r="G27" i="53"/>
  <c r="G15" i="53"/>
  <c r="G16" i="53"/>
  <c r="G26" i="53"/>
  <c r="G18" i="53"/>
  <c r="G20" i="53"/>
  <c r="G25" i="53"/>
  <c r="F28" i="53"/>
  <c r="G28" i="53" s="1"/>
  <c r="F14" i="53"/>
  <c r="G14" i="53" s="1"/>
  <c r="G62" i="55"/>
  <c r="G10" i="53"/>
  <c r="N72" i="27" l="1"/>
  <c r="D65" i="39"/>
  <c r="C86" i="39"/>
  <c r="H38" i="26"/>
  <c r="H44" i="26" s="1"/>
  <c r="H72" i="26" s="1"/>
  <c r="K78" i="26" s="1"/>
  <c r="I72" i="27"/>
  <c r="E61" i="48"/>
  <c r="DQ58" i="13"/>
  <c r="H80" i="27"/>
  <c r="N80" i="27" s="1"/>
  <c r="M70" i="50"/>
  <c r="O37" i="24"/>
  <c r="O42" i="24" s="1"/>
  <c r="M62" i="105"/>
  <c r="D73" i="46"/>
  <c r="I78" i="26"/>
  <c r="G30" i="53"/>
  <c r="F30" i="53"/>
  <c r="H30" i="53" s="1"/>
  <c r="K78" i="27" l="1"/>
  <c r="N78" i="27" s="1"/>
  <c r="K77" i="27"/>
  <c r="N77" i="2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Proprietaire</author>
  </authors>
  <commentList>
    <comment ref="D6" authorId="0" shapeId="0" xr:uid="{00000000-0006-0000-1F00-000001000000}">
      <text>
        <r>
          <rPr>
            <b/>
            <sz val="8"/>
            <color indexed="81"/>
            <rFont val="Tahoma"/>
            <family val="2"/>
          </rPr>
          <t>Proprietaire: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Proprietaire</author>
  </authors>
  <commentList>
    <comment ref="D7" authorId="0" shapeId="0" xr:uid="{00000000-0006-0000-2000-000001000000}">
      <text>
        <r>
          <rPr>
            <b/>
            <sz val="8"/>
            <color indexed="81"/>
            <rFont val="Tahoma"/>
            <family val="2"/>
          </rPr>
          <t>Proprietaire: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<sst xmlns="http://schemas.openxmlformats.org/spreadsheetml/2006/main" count="5677" uniqueCount="1135">
  <si>
    <t>TOTAL</t>
  </si>
  <si>
    <t xml:space="preserve"> </t>
  </si>
  <si>
    <t>BUREAUX</t>
  </si>
  <si>
    <t xml:space="preserve">CERTIFICAT MENSUEL DES VERSEMENTS </t>
  </si>
  <si>
    <t>ET DES REMBOURSEMENTS CNEP</t>
  </si>
  <si>
    <t>EFFECTUES PAR CCP</t>
  </si>
  <si>
    <t>Bureaux</t>
  </si>
  <si>
    <t xml:space="preserve"> Versement </t>
  </si>
  <si>
    <t xml:space="preserve"> Rembourssements  </t>
  </si>
  <si>
    <t>OBS</t>
  </si>
  <si>
    <t>R.4106.6.3</t>
  </si>
  <si>
    <t>D.4103.3.2</t>
  </si>
  <si>
    <t>ETAT  DES  RECETTES  BUDGETAIRES</t>
  </si>
  <si>
    <t>Vente figurines</t>
  </si>
  <si>
    <t xml:space="preserve">Taxes. pe </t>
  </si>
  <si>
    <t>Art 02</t>
  </si>
  <si>
    <t>Art 03</t>
  </si>
  <si>
    <t>Art 14</t>
  </si>
  <si>
    <t>Art 21</t>
  </si>
  <si>
    <t>Art 23</t>
  </si>
  <si>
    <t>Art 25</t>
  </si>
  <si>
    <t xml:space="preserve">AFS+IAIG </t>
  </si>
  <si>
    <t>Total</t>
  </si>
  <si>
    <t>700.11</t>
  </si>
  <si>
    <t>700.12</t>
  </si>
  <si>
    <t>700.2</t>
  </si>
  <si>
    <t>700.32</t>
  </si>
  <si>
    <t>702.6</t>
  </si>
  <si>
    <t>704.11</t>
  </si>
  <si>
    <t>704.3</t>
  </si>
  <si>
    <t>704.51</t>
  </si>
  <si>
    <t>Rém 705.2</t>
  </si>
  <si>
    <t>CNEP</t>
  </si>
  <si>
    <t xml:space="preserve">CERTIFICAT DES VIREMENTS INTERNE CAISSE-CCP </t>
  </si>
  <si>
    <t>V,FIG</t>
  </si>
  <si>
    <t>T,P,NUM</t>
  </si>
  <si>
    <t>ART 2</t>
  </si>
  <si>
    <t>ART 3</t>
  </si>
  <si>
    <t>ART 14</t>
  </si>
  <si>
    <t>ART 21</t>
  </si>
  <si>
    <t>ART 23</t>
  </si>
  <si>
    <t>ART 25</t>
  </si>
  <si>
    <t>AFS IAIG</t>
  </si>
  <si>
    <t>SOLDE CCP</t>
  </si>
  <si>
    <t>V,CCP à C</t>
  </si>
  <si>
    <t>R,0960,9,0</t>
  </si>
  <si>
    <t>PORTEFEUILLE</t>
  </si>
  <si>
    <t>Virement CCP à Caisse D,0960,9,1</t>
  </si>
  <si>
    <t>OBSERVATION</t>
  </si>
  <si>
    <t>TAXE CPX</t>
  </si>
  <si>
    <t>KHENCHELA RP</t>
  </si>
  <si>
    <t>KHENCHELA SL</t>
  </si>
  <si>
    <t>TAMAYOURT</t>
  </si>
  <si>
    <t>KHENCHELA BB</t>
  </si>
  <si>
    <t>KHENCHELA 1er NOV</t>
  </si>
  <si>
    <t>KHENCHE ANNASR</t>
  </si>
  <si>
    <t>KHENCHELA HR</t>
  </si>
  <si>
    <t>KHENCHE C/HAS</t>
  </si>
  <si>
    <t>KHENCHE KAHINA</t>
  </si>
  <si>
    <t>KHEN M,REDDAH</t>
  </si>
  <si>
    <t>KHEN A,MED</t>
  </si>
  <si>
    <t>EL-HAMMA</t>
  </si>
  <si>
    <t>AIN-MIMOUNE</t>
  </si>
  <si>
    <t>AIN-TOUILA</t>
  </si>
  <si>
    <t>BAGHAI</t>
  </si>
  <si>
    <t>BEKKAR</t>
  </si>
  <si>
    <t>BELKITANE</t>
  </si>
  <si>
    <t>M'TOUSSA</t>
  </si>
  <si>
    <t>TAZOUGART</t>
  </si>
  <si>
    <t>AIN-AIZAR</t>
  </si>
  <si>
    <t>METIRCHOU</t>
  </si>
  <si>
    <t>KAIS</t>
  </si>
  <si>
    <t>BOUHMAMA</t>
  </si>
  <si>
    <t>TAOUIZIENT</t>
  </si>
  <si>
    <t>REMILA</t>
  </si>
  <si>
    <t>YABOUS</t>
  </si>
  <si>
    <t>CHELIA</t>
  </si>
  <si>
    <t>M'SARA</t>
  </si>
  <si>
    <t>KAIS EL AMEL</t>
  </si>
  <si>
    <t>KAIS 17 JUIN</t>
  </si>
  <si>
    <t>AIN-DJERBOUA</t>
  </si>
  <si>
    <t>BABAR</t>
  </si>
  <si>
    <t>DJELLAL</t>
  </si>
  <si>
    <t>OULED AZEDINE</t>
  </si>
  <si>
    <t>TABERDGA</t>
  </si>
  <si>
    <t>ZOUI</t>
  </si>
  <si>
    <t>EL-OULDJA</t>
  </si>
  <si>
    <t>KHIRANE</t>
  </si>
  <si>
    <t>CHECHAR</t>
  </si>
  <si>
    <t>HELLA</t>
  </si>
  <si>
    <t>AIN-LAHMA</t>
  </si>
  <si>
    <t>FRIDJOU</t>
  </si>
  <si>
    <t>TIMDAKIT</t>
  </si>
  <si>
    <t>TAZOUGART 5 JUIL</t>
  </si>
  <si>
    <r>
      <t>UPW</t>
    </r>
    <r>
      <rPr>
        <b/>
        <sz val="12"/>
        <rFont val="Arial"/>
        <family val="2"/>
      </rPr>
      <t>: KHENCHELA</t>
    </r>
  </si>
  <si>
    <t xml:space="preserve">CODE </t>
  </si>
  <si>
    <t>Virement  C à CCP       D,0960,9,0</t>
  </si>
  <si>
    <t>Virement  caisse à CCP R,0960,9,0</t>
  </si>
  <si>
    <t>Virement CCP à Caisse R,0960,9,1</t>
  </si>
  <si>
    <t xml:space="preserve">V,C à CCP </t>
  </si>
  <si>
    <t xml:space="preserve">  R 0960,9,1</t>
  </si>
  <si>
    <t>CODE</t>
  </si>
  <si>
    <t>CERTFICAT</t>
  </si>
  <si>
    <t xml:space="preserve">DES OPERATIONS INTERESSANT LA PRISE </t>
  </si>
  <si>
    <t>EN CHARGE ET LA VENTE DES FIGURINES</t>
  </si>
  <si>
    <t>ALGERIE      POSTE</t>
  </si>
  <si>
    <t>UNITE  POSTALE  DE WILAYA</t>
  </si>
  <si>
    <t xml:space="preserve">            40000  KHENCHELA</t>
  </si>
  <si>
    <t>Code  wilaya    40</t>
  </si>
  <si>
    <t>libéllé:</t>
  </si>
  <si>
    <t>CODE   DES</t>
  </si>
  <si>
    <t>DESIGNATION</t>
  </si>
  <si>
    <t>PRODUIT NET</t>
  </si>
  <si>
    <t>TAXES EN N0</t>
  </si>
  <si>
    <t xml:space="preserve">  MOUVEMENT  ENTRE  BUREAUX</t>
  </si>
  <si>
    <t>PRODUIT BRUT</t>
  </si>
  <si>
    <t xml:space="preserve">  RESTE EN PORTEFEUILLE</t>
  </si>
  <si>
    <t>DES   BUREAUX</t>
  </si>
  <si>
    <t>R 700,11</t>
  </si>
  <si>
    <t>R 700,12</t>
  </si>
  <si>
    <t>R - 0960 .0,0</t>
  </si>
  <si>
    <t>D  0560 . 0,3</t>
  </si>
  <si>
    <t>KHENCH -  RP</t>
  </si>
  <si>
    <t>KHENC - S - LAA</t>
  </si>
  <si>
    <t>KHENCH - BB</t>
  </si>
  <si>
    <t>KENC --1ER-NOV</t>
  </si>
  <si>
    <t>KHEN -ANNASR</t>
  </si>
  <si>
    <t>KHEN- EL-HOU</t>
  </si>
  <si>
    <t>KHEN -HAS</t>
  </si>
  <si>
    <t>KHEN- EL-KAH</t>
  </si>
  <si>
    <t>KHEN-MOU-RED</t>
  </si>
  <si>
    <t>AIN -MIMOUN</t>
  </si>
  <si>
    <t>AIN -TOUILA</t>
  </si>
  <si>
    <t>TAZOUGGART</t>
  </si>
  <si>
    <t>AIN -AIZAR</t>
  </si>
  <si>
    <t>SEKKALA</t>
  </si>
  <si>
    <t>EL-KHARROUB</t>
  </si>
  <si>
    <t>A REPORTER</t>
  </si>
  <si>
    <t xml:space="preserve">                  REPORT</t>
  </si>
  <si>
    <t>TAOUZIENT</t>
  </si>
  <si>
    <t>MSARA</t>
  </si>
  <si>
    <t>KAIS- EL-AMEL</t>
  </si>
  <si>
    <t>KAIS -17-JUIN</t>
  </si>
  <si>
    <t>AIN- DJERBOUA</t>
  </si>
  <si>
    <t>OULED -AZDINE</t>
  </si>
  <si>
    <t>ELOUELDJA</t>
  </si>
  <si>
    <t>KHEIRANE</t>
  </si>
  <si>
    <t>Tazougart 5 juillet</t>
  </si>
  <si>
    <t xml:space="preserve">   T OTAL   DU  MOIS</t>
  </si>
  <si>
    <t>MOIS  ANTERIEURS</t>
  </si>
  <si>
    <t xml:space="preserve">   TOTAL  GENERAL</t>
  </si>
  <si>
    <t>Ligne</t>
  </si>
  <si>
    <t>Mois</t>
  </si>
  <si>
    <t>MOIS ANTRS</t>
  </si>
  <si>
    <t>R 0560 .7.2</t>
  </si>
  <si>
    <t>D 0960 .7.1</t>
  </si>
  <si>
    <t xml:space="preserve">CERTIFICAT MENSUEL DES CARTES TELEPHONIQUES PREPAYEES GSM MOBILIS </t>
  </si>
  <si>
    <t>R-0563.6.0.2</t>
  </si>
  <si>
    <t>R-0563.6,0</t>
  </si>
  <si>
    <t>R-4240.1</t>
  </si>
  <si>
    <t>D-0963.6.02</t>
  </si>
  <si>
    <t>D-0563.6,0.2</t>
  </si>
  <si>
    <t>D-0563.6.12</t>
  </si>
  <si>
    <t xml:space="preserve"> COMP </t>
  </si>
  <si>
    <t xml:space="preserve">BUREAUX </t>
  </si>
  <si>
    <t xml:space="preserve">RECHARGE  </t>
  </si>
  <si>
    <t xml:space="preserve">RECHARGE REÇUE </t>
  </si>
  <si>
    <t xml:space="preserve">PRODUIT DE </t>
  </si>
  <si>
    <t xml:space="preserve">Recharges </t>
  </si>
  <si>
    <t xml:space="preserve">STOCK </t>
  </si>
  <si>
    <t>REÇUE DU SIEGE</t>
  </si>
  <si>
    <t>DU RP</t>
  </si>
  <si>
    <t>LA VENTE</t>
  </si>
  <si>
    <t>Envoyees aux BP</t>
  </si>
  <si>
    <t>Envoyées au siege</t>
  </si>
  <si>
    <t xml:space="preserve">Vendues </t>
  </si>
  <si>
    <t>Khenchela RP</t>
  </si>
  <si>
    <t>/</t>
  </si>
  <si>
    <t>Khen salem El Almi</t>
  </si>
  <si>
    <t>Tamayourt</t>
  </si>
  <si>
    <t>Khen Ben Boulaid</t>
  </si>
  <si>
    <t xml:space="preserve">Khen 1er Novembre </t>
  </si>
  <si>
    <t>Khenchela Annasr</t>
  </si>
  <si>
    <t xml:space="preserve">Khench El Hourria </t>
  </si>
  <si>
    <t>Khen Cité Hasnaoui</t>
  </si>
  <si>
    <t xml:space="preserve">Khechela El Kahina </t>
  </si>
  <si>
    <t>khen Mousa,redah</t>
  </si>
  <si>
    <t>El Hamma</t>
  </si>
  <si>
    <t>Ain Mimoune</t>
  </si>
  <si>
    <t xml:space="preserve">Ain Touila </t>
  </si>
  <si>
    <t>Baghai</t>
  </si>
  <si>
    <t>Bekkar</t>
  </si>
  <si>
    <t>Belkitane</t>
  </si>
  <si>
    <t>M'toussa</t>
  </si>
  <si>
    <t>Tazouguert</t>
  </si>
  <si>
    <t>Ain  Aizar</t>
  </si>
  <si>
    <t>Metirchou</t>
  </si>
  <si>
    <t>Sekkala</t>
  </si>
  <si>
    <t>Kais</t>
  </si>
  <si>
    <t xml:space="preserve">A REPORTER </t>
  </si>
  <si>
    <t>PAGE 2</t>
  </si>
  <si>
    <t>REPORT</t>
  </si>
  <si>
    <t xml:space="preserve">Bouhmama </t>
  </si>
  <si>
    <t xml:space="preserve">Taouzianet </t>
  </si>
  <si>
    <t>Remila</t>
  </si>
  <si>
    <t>Yabous</t>
  </si>
  <si>
    <t>Chelia</t>
  </si>
  <si>
    <t xml:space="preserve">M'sara </t>
  </si>
  <si>
    <t>Kais El Amel</t>
  </si>
  <si>
    <t>kais 17 juin</t>
  </si>
  <si>
    <t>Ain Djerboua</t>
  </si>
  <si>
    <t>Babar</t>
  </si>
  <si>
    <t>Djellal</t>
  </si>
  <si>
    <t>Oulad Azdine</t>
  </si>
  <si>
    <t>Taberdga</t>
  </si>
  <si>
    <t>Zoui</t>
  </si>
  <si>
    <t>El ouldja</t>
  </si>
  <si>
    <t>Khirane</t>
  </si>
  <si>
    <t>Chechar</t>
  </si>
  <si>
    <t>Hella</t>
  </si>
  <si>
    <t>Fridjou</t>
  </si>
  <si>
    <t xml:space="preserve">T O T A L </t>
  </si>
  <si>
    <t>khen allaoui med</t>
  </si>
  <si>
    <t>REÇUE U SIEGE</t>
  </si>
  <si>
    <t>El-kharroub</t>
  </si>
  <si>
    <t>TIZINT</t>
  </si>
  <si>
    <t xml:space="preserve">UNITE POSTALE DE LA WILAYA DE KHENCHELA </t>
  </si>
  <si>
    <t xml:space="preserve">CERTIFICAT MENSUEL DES RECHARGES ELECTRONIQUE ARSSELLI </t>
  </si>
  <si>
    <t>R-0960.6.1.3</t>
  </si>
  <si>
    <t>EL HAMMA</t>
  </si>
  <si>
    <t>AIN TOUILA</t>
  </si>
  <si>
    <t>EL OULDJA</t>
  </si>
  <si>
    <t>mensuel   de  la  vente  des    timbres</t>
  </si>
  <si>
    <t>fiscaux  et  amendes</t>
  </si>
  <si>
    <t>VENTE  TFA</t>
  </si>
  <si>
    <t>TFA  RECUS</t>
  </si>
  <si>
    <t>TFA  VENDUS</t>
  </si>
  <si>
    <t>R428  .56</t>
  </si>
  <si>
    <t>R0960 .7.0</t>
  </si>
  <si>
    <t>R - 0960 .7 .1</t>
  </si>
  <si>
    <t>D-0960 .7 .1</t>
  </si>
  <si>
    <t>D  0560 . 7 .2</t>
  </si>
  <si>
    <t xml:space="preserve">  POSTE   5008</t>
  </si>
  <si>
    <t>KHEN ALLAOUI MED</t>
  </si>
  <si>
    <t>AIN AIZAR</t>
  </si>
  <si>
    <t>KHEN-ALLAOUI M</t>
  </si>
  <si>
    <t>KHEN ALLAOUI Med</t>
  </si>
  <si>
    <t>AIN LAHMA</t>
  </si>
  <si>
    <t>timdakit</t>
  </si>
  <si>
    <t>CERTIFICAT</t>
  </si>
  <si>
    <t xml:space="preserve">    40000         KHENCHELA</t>
  </si>
  <si>
    <t>Montant</t>
  </si>
  <si>
    <t>KHEN- EL- HOUR</t>
  </si>
  <si>
    <t>KHEN- EL- KAHINA</t>
  </si>
  <si>
    <t>40112</t>
  </si>
  <si>
    <t>40113</t>
  </si>
  <si>
    <t>ELHAMMA</t>
  </si>
  <si>
    <t>AIN- MIMOUN</t>
  </si>
  <si>
    <t>M' TOUSSA</t>
  </si>
  <si>
    <t>40211</t>
  </si>
  <si>
    <t>40213</t>
  </si>
  <si>
    <t>40301</t>
  </si>
  <si>
    <t>40308</t>
  </si>
  <si>
    <t>AIN -DJERBOUA</t>
  </si>
  <si>
    <t>40417</t>
  </si>
  <si>
    <t>40422</t>
  </si>
  <si>
    <t>40420</t>
  </si>
  <si>
    <t>40423</t>
  </si>
  <si>
    <t>ALGERIE  POSTE</t>
  </si>
  <si>
    <t xml:space="preserve">Code Comptable </t>
  </si>
  <si>
    <t xml:space="preserve">     Désignations des bureaux </t>
  </si>
  <si>
    <t xml:space="preserve">                                       LIGNE D'IMPUTATION COMPTABLE </t>
  </si>
  <si>
    <t>MDPES 4004.0</t>
  </si>
  <si>
    <t>PENSIONS ALGERIENNES</t>
  </si>
  <si>
    <t>PENSIONS FRANCAISES</t>
  </si>
  <si>
    <t xml:space="preserve">PENSIONS V,E,E </t>
  </si>
  <si>
    <t xml:space="preserve">PENSIONS M,M, </t>
  </si>
  <si>
    <t xml:space="preserve"> 4004,2,0,1</t>
  </si>
  <si>
    <t xml:space="preserve">  4004,2,0,4</t>
  </si>
  <si>
    <t xml:space="preserve"> 4004,2,5</t>
  </si>
  <si>
    <t xml:space="preserve">  4004,6,5</t>
  </si>
  <si>
    <t>KHENCHELA  BB</t>
  </si>
  <si>
    <t>KHENCHELA 1erNOV</t>
  </si>
  <si>
    <t>KHENCHELA ANNASR</t>
  </si>
  <si>
    <t>KHENCHELA EL HOURIA</t>
  </si>
  <si>
    <t>KHENCHELA C/ HASNAOUI</t>
  </si>
  <si>
    <t>KHENCHELA EL KAHINA</t>
  </si>
  <si>
    <t>KHENCHELA M-REDDAH</t>
  </si>
  <si>
    <t>AIN MIMOUNE</t>
  </si>
  <si>
    <t>AIN DJERBOUA</t>
  </si>
  <si>
    <t>DJELLA</t>
  </si>
  <si>
    <t>OULED AZZEDINE</t>
  </si>
  <si>
    <t xml:space="preserve">                TOTAL</t>
  </si>
  <si>
    <r>
      <t xml:space="preserve"> </t>
    </r>
    <r>
      <rPr>
        <b/>
        <u/>
        <sz val="36"/>
        <rFont val="Arial"/>
        <family val="2"/>
      </rPr>
      <t>CERTIFICAT DES OPERATIONS EFFECTEES POUR LE COMPTE DU TRESOR</t>
    </r>
  </si>
  <si>
    <r>
      <t xml:space="preserve">                         </t>
    </r>
    <r>
      <rPr>
        <b/>
        <u/>
        <sz val="36"/>
        <rFont val="Arial"/>
        <family val="2"/>
      </rPr>
      <t>(PENSIONS- MDPES)</t>
    </r>
  </si>
  <si>
    <t xml:space="preserve">                              ALGERIE      POSTE</t>
  </si>
  <si>
    <t>CODE   DES BUREAUX</t>
  </si>
  <si>
    <t>DESIGNATION DES   BUREAUX</t>
  </si>
  <si>
    <t>KHENCH   RP</t>
  </si>
  <si>
    <t>KHENCH  BENBOULAID</t>
  </si>
  <si>
    <t>KHEN ANNASR</t>
  </si>
  <si>
    <t>KHEN ELHOURIA</t>
  </si>
  <si>
    <t>KHEN HASNAOUI</t>
  </si>
  <si>
    <t>KHEN ELKAHINA</t>
  </si>
  <si>
    <t xml:space="preserve">BOUHMAMA </t>
  </si>
  <si>
    <t>KAIS EL-AMEL</t>
  </si>
  <si>
    <t xml:space="preserve">kais 17 Juin </t>
  </si>
  <si>
    <t>AIN DJERBOA</t>
  </si>
  <si>
    <t>OULED AZDIN</t>
  </si>
  <si>
    <t>KH  SALEM LAALMI</t>
  </si>
  <si>
    <t>KH  BENBOULAID</t>
  </si>
  <si>
    <t>KENC 1er NOVE</t>
  </si>
  <si>
    <t xml:space="preserve">                 </t>
  </si>
  <si>
    <t>Taxes des</t>
  </si>
  <si>
    <t>Autres</t>
  </si>
  <si>
    <t>télégrammes</t>
  </si>
  <si>
    <t>cheques postaux</t>
  </si>
  <si>
    <t>recettes</t>
  </si>
  <si>
    <t>DES</t>
  </si>
  <si>
    <t>LIGNE  : 702.6</t>
  </si>
  <si>
    <t xml:space="preserve"> LIGNE: 704.3</t>
  </si>
  <si>
    <t>Article 14</t>
  </si>
  <si>
    <t>Article 23</t>
  </si>
  <si>
    <t>Article 25</t>
  </si>
  <si>
    <t>KHEN- S- LAAL</t>
  </si>
  <si>
    <t>KHENCH -BB</t>
  </si>
  <si>
    <t>KHEN - 1 ER- NO</t>
  </si>
  <si>
    <t>KHEN-  ANNASR</t>
  </si>
  <si>
    <t>KHEN- HASNAOUI</t>
  </si>
  <si>
    <t>KHEN-MOUSSA R</t>
  </si>
  <si>
    <t>AIN- TOUILA</t>
  </si>
  <si>
    <t>TAZOUGUERT</t>
  </si>
  <si>
    <t>KAIS- ELAMEL</t>
  </si>
  <si>
    <t>KAIS-17 -JUIN</t>
  </si>
  <si>
    <t>OULED- AZZDINE</t>
  </si>
  <si>
    <t xml:space="preserve">             T   O   T   A  L</t>
  </si>
  <si>
    <t>EL KHARROUB</t>
  </si>
  <si>
    <t>TAZOUGUERT 5JUIL</t>
  </si>
  <si>
    <t xml:space="preserve">         ETAT RECAPITULATIF</t>
  </si>
  <si>
    <t>Excedents de</t>
  </si>
  <si>
    <t>caisse</t>
  </si>
  <si>
    <t>LIGNE :4157.0</t>
  </si>
  <si>
    <r>
      <t>UPW</t>
    </r>
    <r>
      <rPr>
        <b/>
        <sz val="12"/>
        <rFont val="Arial"/>
        <family val="2"/>
      </rPr>
      <t xml:space="preserve"> : KHENCHELA </t>
    </r>
  </si>
  <si>
    <t>ART 44</t>
  </si>
  <si>
    <t>CODE Bureaux</t>
  </si>
  <si>
    <r>
      <t>UPW</t>
    </r>
    <r>
      <rPr>
        <b/>
        <sz val="11"/>
        <rFont val="Arial"/>
        <family val="2"/>
      </rPr>
      <t>: KHENCHELA</t>
    </r>
  </si>
  <si>
    <t xml:space="preserve">           ALGERIE  POSTE</t>
  </si>
  <si>
    <t xml:space="preserve">           Certificat Mensuel  des Recettes   Budgettaires </t>
  </si>
  <si>
    <t>4157-0</t>
  </si>
  <si>
    <t xml:space="preserve">        Certificat excedent  de   caisse  à  titre  remboursable</t>
  </si>
  <si>
    <t>TAZOUGUERT 05 JUILLET</t>
  </si>
  <si>
    <t>KHENCHELA A MED</t>
  </si>
  <si>
    <t>428-56</t>
  </si>
  <si>
    <t>FOND RECUS</t>
  </si>
  <si>
    <t xml:space="preserve"> R 5742</t>
  </si>
  <si>
    <t>4154-1</t>
  </si>
  <si>
    <t>khen moussa redah</t>
  </si>
  <si>
    <r>
      <t>UPW</t>
    </r>
    <r>
      <rPr>
        <sz val="14"/>
        <rFont val="Arial"/>
        <family val="2"/>
      </rPr>
      <t>: KHENCHELA</t>
    </r>
  </si>
  <si>
    <t>KHEN- ALLAOUI M</t>
  </si>
  <si>
    <t xml:space="preserve">Certificat Mensuel Des virements </t>
  </si>
  <si>
    <t>D-576-1</t>
  </si>
  <si>
    <t>D-577</t>
  </si>
  <si>
    <t>D-578</t>
  </si>
  <si>
    <t>Recettes BG</t>
  </si>
  <si>
    <t>Recettes TF/TA</t>
  </si>
  <si>
    <t>Recettes taxiphones</t>
  </si>
  <si>
    <t>UNITE POSTALE DE WILAYA</t>
  </si>
  <si>
    <t xml:space="preserve">  40,000 KHENCHELA</t>
  </si>
  <si>
    <t xml:space="preserve">Certificat mensuel  des   paiements éffectués pour </t>
  </si>
  <si>
    <t>le compte de  l'agence  de  dévelopement social au  titre</t>
  </si>
  <si>
    <t>MONTANT</t>
  </si>
  <si>
    <t xml:space="preserve">              REMISE</t>
  </si>
  <si>
    <t>KHENCHELA   RP</t>
  </si>
  <si>
    <t>KHENC  SALEM  LAALMI</t>
  </si>
  <si>
    <t>KENC 1ER NOVEMBRE</t>
  </si>
  <si>
    <t>KHEN CITE HASNAOUI</t>
  </si>
  <si>
    <t xml:space="preserve">MITERCHOU </t>
  </si>
  <si>
    <t xml:space="preserve">KAIS 17 JUIN </t>
  </si>
  <si>
    <t>KHEIRENE</t>
  </si>
  <si>
    <t>N ° 1493 bis</t>
  </si>
  <si>
    <t xml:space="preserve">             ALGERIE  POSTE</t>
  </si>
  <si>
    <t>CERTIFICAT   DE   RECETTE</t>
  </si>
  <si>
    <t>Droits et taxes sur  les valeurs à recouvrer</t>
  </si>
  <si>
    <t xml:space="preserve">      et les envois contre remboursement </t>
  </si>
  <si>
    <t>TOTAL DES COLONNES 4  à  6</t>
  </si>
  <si>
    <t>DROITS DES</t>
  </si>
  <si>
    <t>TAXE SPECIALE</t>
  </si>
  <si>
    <t>TAXE  POUR RETOUR</t>
  </si>
  <si>
    <t>VALEURS</t>
  </si>
  <si>
    <t>D'ENCAISSEMENT SUR LES</t>
  </si>
  <si>
    <t>PAR AVION DES MANDATS DE</t>
  </si>
  <si>
    <t>R  704.2  clé  77   Code  31</t>
  </si>
  <si>
    <t>A</t>
  </si>
  <si>
    <t xml:space="preserve">ENVOIS  c.r.b,t    A DESTINATION </t>
  </si>
  <si>
    <t>REMBOURSEMENT DANS</t>
  </si>
  <si>
    <t xml:space="preserve">Recouvrés  </t>
  </si>
  <si>
    <t xml:space="preserve">DE L'ETRANGER </t>
  </si>
  <si>
    <t xml:space="preserve">LE REGIME INTERNATIONAL  </t>
  </si>
  <si>
    <t xml:space="preserve">        TOTAL   DU  MOIS</t>
  </si>
  <si>
    <t xml:space="preserve">         ANTERIEURS</t>
  </si>
  <si>
    <t xml:space="preserve">       TOTAL  GENERAL</t>
  </si>
  <si>
    <t>1281-B</t>
  </si>
  <si>
    <t xml:space="preserve">     CERTIFICAT  DES  PRODUITS  POSTAUX </t>
  </si>
  <si>
    <t>( RECETTE  D'ORDRE )</t>
  </si>
  <si>
    <t xml:space="preserve">          CONTRIBUTIONS  A  DES </t>
  </si>
  <si>
    <t xml:space="preserve">      TRAVAUX  ET  CESSIONS  A</t>
  </si>
  <si>
    <t xml:space="preserve">      DEPENSES  D'EXPLOITATION</t>
  </si>
  <si>
    <t xml:space="preserve">        TITRE   REMBORSABLE</t>
  </si>
  <si>
    <t>N° Ligne</t>
  </si>
  <si>
    <t>Clé</t>
  </si>
  <si>
    <t>Code</t>
  </si>
  <si>
    <t>R.700.32</t>
  </si>
  <si>
    <t xml:space="preserve">       Montant</t>
  </si>
  <si>
    <t>KHEN- ELHOURIA</t>
  </si>
  <si>
    <t>40209</t>
  </si>
  <si>
    <t xml:space="preserve">       T O TA L  DU  MOIS</t>
  </si>
  <si>
    <t>KHEN MOUSSA REDDAH</t>
  </si>
  <si>
    <t>TAZOUGART 5 JUILLET</t>
  </si>
  <si>
    <t>AIN- LAHMA</t>
  </si>
  <si>
    <t>1281 - A</t>
  </si>
  <si>
    <t>DES  PRODUITS   POSTAUX (Recettes accessoires de  l’exploitation  )</t>
  </si>
  <si>
    <t>n° ligne</t>
  </si>
  <si>
    <t>clé</t>
  </si>
  <si>
    <t>code</t>
  </si>
  <si>
    <t>R 700.2</t>
  </si>
  <si>
    <t>Désignation</t>
  </si>
  <si>
    <t>Abonnement</t>
  </si>
  <si>
    <t>Redevances pour</t>
  </si>
  <si>
    <t>Montant des</t>
  </si>
  <si>
    <t>Taxes postal</t>
  </si>
  <si>
    <t>Produits  des</t>
  </si>
  <si>
    <t>aux</t>
  </si>
  <si>
    <t>loccation entretien</t>
  </si>
  <si>
    <t>valeurs trouvées</t>
  </si>
  <si>
    <t>de</t>
  </si>
  <si>
    <t>colis</t>
  </si>
  <si>
    <t>des</t>
  </si>
  <si>
    <t>boites  de</t>
  </si>
  <si>
    <t>des machines à</t>
  </si>
  <si>
    <t>dans  les</t>
  </si>
  <si>
    <t>dédoinement</t>
  </si>
  <si>
    <t>postaux  au</t>
  </si>
  <si>
    <t>postaux</t>
  </si>
  <si>
    <t>FAX</t>
  </si>
  <si>
    <t>(Article 2)</t>
  </si>
  <si>
    <t>commerce</t>
  </si>
  <si>
    <t>affranchir</t>
  </si>
  <si>
    <t>rebuts</t>
  </si>
  <si>
    <t>dépôt</t>
  </si>
  <si>
    <t>à la livraison</t>
  </si>
  <si>
    <t>KHENCHELA - RP</t>
  </si>
  <si>
    <t>40102</t>
  </si>
  <si>
    <t>KHENCH - S- LAALMI</t>
  </si>
  <si>
    <t>40103</t>
  </si>
  <si>
    <t>40104</t>
  </si>
  <si>
    <t>KHENCH BB</t>
  </si>
  <si>
    <t>40105</t>
  </si>
  <si>
    <t>KHENCH 1ER NOV</t>
  </si>
  <si>
    <t>40106</t>
  </si>
  <si>
    <t>KHENCH ANNASR</t>
  </si>
  <si>
    <t>40107</t>
  </si>
  <si>
    <t>KHENCH-E-HOURIA</t>
  </si>
  <si>
    <t>40108</t>
  </si>
  <si>
    <t>KHENCH-CITE-HAS</t>
  </si>
  <si>
    <t>40111</t>
  </si>
  <si>
    <t>KHENCH KAHINA</t>
  </si>
  <si>
    <t>KHENCH-MOUS-REDAH</t>
  </si>
  <si>
    <t>KHENCH-ALL-MED</t>
  </si>
  <si>
    <t>40200</t>
  </si>
  <si>
    <t>40201</t>
  </si>
  <si>
    <t>AIN MIMOUN</t>
  </si>
  <si>
    <t>40202</t>
  </si>
  <si>
    <t>40203</t>
  </si>
  <si>
    <t>40204</t>
  </si>
  <si>
    <t>40205</t>
  </si>
  <si>
    <t>40208</t>
  </si>
  <si>
    <t>M TOUSSA</t>
  </si>
  <si>
    <t>40210</t>
  </si>
  <si>
    <t>metirchou</t>
  </si>
  <si>
    <t>40212</t>
  </si>
  <si>
    <t xml:space="preserve">         A  REPORTER</t>
  </si>
  <si>
    <t xml:space="preserve">                       </t>
  </si>
  <si>
    <t xml:space="preserve">       R   E  P  O  R  T</t>
  </si>
  <si>
    <t>40302</t>
  </si>
  <si>
    <t>40303</t>
  </si>
  <si>
    <t>40304</t>
  </si>
  <si>
    <t>40305</t>
  </si>
  <si>
    <t>40306</t>
  </si>
  <si>
    <t>40307</t>
  </si>
  <si>
    <t>KAIS -17- JUIN</t>
  </si>
  <si>
    <t>40400</t>
  </si>
  <si>
    <t>40401</t>
  </si>
  <si>
    <t>40402</t>
  </si>
  <si>
    <t>40403</t>
  </si>
  <si>
    <t>OULED AZDINE</t>
  </si>
  <si>
    <t>40405</t>
  </si>
  <si>
    <t>40406</t>
  </si>
  <si>
    <t>40407</t>
  </si>
  <si>
    <t>40408</t>
  </si>
  <si>
    <t>KHIRENE</t>
  </si>
  <si>
    <t>40412</t>
  </si>
  <si>
    <t>40421</t>
  </si>
  <si>
    <t xml:space="preserve">  TOTAL  DU  MOIS</t>
  </si>
  <si>
    <r>
      <t xml:space="preserve">Code  wilaya   :   </t>
    </r>
    <r>
      <rPr>
        <sz val="12"/>
        <rFont val="Arial"/>
        <family val="2"/>
      </rPr>
      <t>40</t>
    </r>
  </si>
  <si>
    <t>SOLDE CCP DES BUREAUX</t>
  </si>
  <si>
    <t>POSTE 5004</t>
  </si>
  <si>
    <t xml:space="preserve">                                                                                                              </t>
  </si>
  <si>
    <t>EPIC/ALGERIE POSTE</t>
  </si>
  <si>
    <t xml:space="preserve">40,000 KHENCHELA </t>
  </si>
  <si>
    <t>MOUVEMENT DE FONDS</t>
  </si>
  <si>
    <t>1208-3</t>
  </si>
  <si>
    <t>DESIGNATIONDES   BUREAUX</t>
  </si>
  <si>
    <t>PRELEVEMENTS A LA BANQUE</t>
  </si>
  <si>
    <t xml:space="preserve">CODE   </t>
  </si>
  <si>
    <t>R-5742-05-4</t>
  </si>
  <si>
    <t xml:space="preserve">P/C Trésorier </t>
  </si>
  <si>
    <t>P/C receveur des finances</t>
  </si>
  <si>
    <t>Imputation provisoire</t>
  </si>
  <si>
    <t xml:space="preserve">FONDS REÇUS   </t>
  </si>
  <si>
    <t>FONDS RECUS DES RECEVEURS</t>
  </si>
  <si>
    <t>payeur général</t>
  </si>
  <si>
    <t xml:space="preserve">SIEGE( siege )  </t>
  </si>
  <si>
    <t>DES POSTES</t>
  </si>
  <si>
    <t>KHEN   RP</t>
  </si>
  <si>
    <t>KHENC  SA  LAALMI</t>
  </si>
  <si>
    <t>KHEN BBOULAID</t>
  </si>
  <si>
    <t>KHEN C HASNA</t>
  </si>
  <si>
    <t>KHEN M REDAH</t>
  </si>
  <si>
    <t>MITTERCHOU</t>
  </si>
  <si>
    <t>TOTAL A REPORTER</t>
  </si>
  <si>
    <t xml:space="preserve">   T OTAL DU  MOIS</t>
  </si>
  <si>
    <t>1208-4</t>
  </si>
  <si>
    <t>D-5742-05-4</t>
  </si>
  <si>
    <t xml:space="preserve">fonds reversées </t>
  </si>
  <si>
    <t xml:space="preserve">FONDS  ENVOYES   </t>
  </si>
  <si>
    <t>FONDS ENVOYES DES RECEVEURS</t>
  </si>
  <si>
    <t xml:space="preserve">a la banque </t>
  </si>
  <si>
    <t>A LA DFC</t>
  </si>
  <si>
    <t>5703-2</t>
  </si>
  <si>
    <t>5713-0</t>
  </si>
  <si>
    <t>EL -KHARROUB</t>
  </si>
  <si>
    <r>
      <t xml:space="preserve">    </t>
    </r>
    <r>
      <rPr>
        <b/>
        <sz val="30"/>
        <color indexed="8"/>
        <rFont val="Calibri"/>
        <family val="2"/>
      </rPr>
      <t xml:space="preserve">   REPORT</t>
    </r>
  </si>
  <si>
    <t xml:space="preserve">MOUVEMENT DE FONDS </t>
  </si>
  <si>
    <t xml:space="preserve">KHEN-ANNASR </t>
  </si>
  <si>
    <t>REÇUES DU SIEGE</t>
  </si>
  <si>
    <t>AU BP/RP</t>
  </si>
  <si>
    <t xml:space="preserve">VENDUES </t>
  </si>
  <si>
    <t>RENVOEES AU SIEGE</t>
  </si>
  <si>
    <t>ALIMENTATION</t>
  </si>
  <si>
    <t>ENTRE RP/BP</t>
  </si>
  <si>
    <t>R-4240.4</t>
  </si>
  <si>
    <t>SOLDE</t>
  </si>
  <si>
    <t>SITUATION CNEP</t>
  </si>
  <si>
    <t>VERSEMENT</t>
  </si>
  <si>
    <t>REMBOURSEMENT</t>
  </si>
  <si>
    <t>versement</t>
  </si>
  <si>
    <t>remboursement</t>
  </si>
  <si>
    <t>CRC: CONSTANTINE</t>
  </si>
  <si>
    <t xml:space="preserve">CRC : CONSTANTINE </t>
  </si>
  <si>
    <t>CRC : CONSTANTINE</t>
  </si>
  <si>
    <t>MOIS DE OCTOBRE 2011</t>
  </si>
  <si>
    <t>DCRC : CONSTANTINE</t>
  </si>
  <si>
    <t>aux comptes  de la DCRC par la RP</t>
  </si>
  <si>
    <r>
      <t>DCRC</t>
    </r>
    <r>
      <rPr>
        <sz val="12"/>
        <rFont val="Arial"/>
        <family val="2"/>
      </rPr>
      <t>: CNSTANTINE</t>
    </r>
  </si>
  <si>
    <t>Art 44</t>
  </si>
  <si>
    <t>Mouvement entre bureaux</t>
  </si>
  <si>
    <t>Mouvement entre stock</t>
  </si>
  <si>
    <t>Confirmation du stock</t>
  </si>
  <si>
    <t>R-0563.6,0,5</t>
  </si>
  <si>
    <t>D-0960.6.0,11</t>
  </si>
  <si>
    <t>ERSSELLI</t>
  </si>
  <si>
    <t xml:space="preserve">ERSSELLI REÇUE </t>
  </si>
  <si>
    <t>D-0960,0,0</t>
  </si>
  <si>
    <t>R-0960,6,12</t>
  </si>
  <si>
    <t>Recharges</t>
  </si>
  <si>
    <t>envoyées a la RP/BP</t>
  </si>
  <si>
    <t>babar 18 fevrier</t>
  </si>
  <si>
    <t>BABAR 18 FEVRIER</t>
  </si>
  <si>
    <t>BABAR 18 FEVR</t>
  </si>
  <si>
    <t>40404</t>
  </si>
  <si>
    <t>Babar 18 fevrier</t>
  </si>
  <si>
    <t xml:space="preserve">Babar 18 fevrier </t>
  </si>
  <si>
    <t>R-0960,0,1</t>
  </si>
  <si>
    <t>R-0560,6,1,0</t>
  </si>
  <si>
    <t>R-4240.9,0</t>
  </si>
  <si>
    <t>D-0960.6.1,0</t>
  </si>
  <si>
    <t>D-0560.6,0,13</t>
  </si>
  <si>
    <t>R-0963,6,2,0</t>
  </si>
  <si>
    <t>D-0563.9,1,12</t>
  </si>
  <si>
    <t>A,PAGES Mg</t>
  </si>
  <si>
    <t xml:space="preserve">A,P,M REÇUES </t>
  </si>
  <si>
    <t>A,P,M ENVOYEES</t>
  </si>
  <si>
    <t>A,P,M</t>
  </si>
  <si>
    <t>KHEN M/REDDAH</t>
  </si>
  <si>
    <t>KHEN A/MED</t>
  </si>
  <si>
    <t>de l'allocation  forfétaire  de  solidarité   AFS</t>
  </si>
  <si>
    <t>4159-22</t>
  </si>
  <si>
    <t>LIGNE :4159-22</t>
  </si>
  <si>
    <t>DIRECTION DE L'UNITE  POSTALE  DE WILAYA</t>
  </si>
  <si>
    <t xml:space="preserve">Certificat de la Remise des Timbres fiscaux et amandes </t>
  </si>
  <si>
    <t>KHEN EL KAHINA</t>
  </si>
  <si>
    <t>EPIC ALGERIE POSTE</t>
  </si>
  <si>
    <t>TABLEAU DE REPARATION DE LA TAP COMMUNE</t>
  </si>
  <si>
    <t>N° ordre</t>
  </si>
  <si>
    <t>Code commune</t>
  </si>
  <si>
    <t>WILAYA</t>
  </si>
  <si>
    <t>COMMUNE</t>
  </si>
  <si>
    <t>Montant de la TAP</t>
  </si>
  <si>
    <t>KHENCHELA</t>
  </si>
  <si>
    <t>M SARA</t>
  </si>
  <si>
    <t>Montant des Recettes budg</t>
  </si>
  <si>
    <t>Montant des Taxes sur CCP</t>
  </si>
  <si>
    <t>BUREAU</t>
  </si>
  <si>
    <t>Montant N avoir</t>
  </si>
  <si>
    <t>tax sur IDS</t>
  </si>
  <si>
    <t>TAX sur Autre operation</t>
  </si>
  <si>
    <t>TAXE RAV</t>
  </si>
  <si>
    <t>TAXE  PAV</t>
  </si>
  <si>
    <t>MTOUSSA</t>
  </si>
  <si>
    <t>OULED AZZED</t>
  </si>
  <si>
    <t>KHEN 1ER NOV</t>
  </si>
  <si>
    <t>EL OUALDJA</t>
  </si>
  <si>
    <t>KHENCHELA KAHINA</t>
  </si>
  <si>
    <t>KHEN MOUSSA RED</t>
  </si>
  <si>
    <t>TAZOUGART 5 JUILL</t>
  </si>
  <si>
    <t xml:space="preserve">TAZOUGART </t>
  </si>
  <si>
    <t>M'sara 1er gest</t>
  </si>
  <si>
    <t xml:space="preserve">M'SARA </t>
  </si>
  <si>
    <t xml:space="preserve">MSARA </t>
  </si>
  <si>
    <t>khen ALLAOUI Med</t>
  </si>
  <si>
    <t>khen M-Reddah</t>
  </si>
  <si>
    <t xml:space="preserve">M'sara  </t>
  </si>
  <si>
    <t>R-0963.6.1.2</t>
  </si>
  <si>
    <t>DU BP/RP</t>
  </si>
  <si>
    <t>tazougart 5 juillet</t>
  </si>
  <si>
    <t>recu de la RP</t>
  </si>
  <si>
    <t>envoyé au BP</t>
  </si>
  <si>
    <t>Recettes</t>
  </si>
  <si>
    <t>Pieces de D</t>
  </si>
  <si>
    <t>Vers CNEP</t>
  </si>
  <si>
    <t>4106,6,2</t>
  </si>
  <si>
    <t>MDT Emis</t>
  </si>
  <si>
    <t>Paiement AFS</t>
  </si>
  <si>
    <t xml:space="preserve"> R 4154-1</t>
  </si>
  <si>
    <t>IDS 428-13</t>
  </si>
  <si>
    <t>Siege 5713</t>
  </si>
  <si>
    <t>Figurines recus</t>
  </si>
  <si>
    <t>TFA Recus</t>
  </si>
  <si>
    <t>560-7-2</t>
  </si>
  <si>
    <t>Ersselli recus</t>
  </si>
  <si>
    <t>Vente TFA</t>
  </si>
  <si>
    <t>Vente Ersseli</t>
  </si>
  <si>
    <t>4240-4</t>
  </si>
  <si>
    <t>Rembt CNEP</t>
  </si>
  <si>
    <t>400,3,3,1</t>
  </si>
  <si>
    <t>MDTS Payés RL</t>
  </si>
  <si>
    <t>MDTS Payés RI</t>
  </si>
  <si>
    <t>AFS Payés</t>
  </si>
  <si>
    <t>Remise TFA</t>
  </si>
  <si>
    <t>D 4157-0</t>
  </si>
  <si>
    <t>428-13</t>
  </si>
  <si>
    <t>IDS</t>
  </si>
  <si>
    <t>Fonds DFC</t>
  </si>
  <si>
    <t>Fonds Recev</t>
  </si>
  <si>
    <t>Vers CNEP CCP</t>
  </si>
  <si>
    <t>4106,6,3</t>
  </si>
  <si>
    <t>TP Vendus</t>
  </si>
  <si>
    <t>560-0-3</t>
  </si>
  <si>
    <t>TFA Vendus</t>
  </si>
  <si>
    <t>Ersselli envoyés</t>
  </si>
  <si>
    <t>TFA envoyés au BP</t>
  </si>
  <si>
    <t>Remise TP</t>
  </si>
  <si>
    <t>TP envoyés au BP</t>
  </si>
  <si>
    <t>D,0960,9,0</t>
  </si>
  <si>
    <t xml:space="preserve">  D 0960,9,1</t>
  </si>
  <si>
    <t>428-9</t>
  </si>
  <si>
    <t>Pensions Payés</t>
  </si>
  <si>
    <t>Solde CCP</t>
  </si>
  <si>
    <t>Stock TP</t>
  </si>
  <si>
    <t>Stock TFA</t>
  </si>
  <si>
    <t>Stock Mobilis</t>
  </si>
  <si>
    <t>Stock Arsselli</t>
  </si>
  <si>
    <t>Stock Page maghreb</t>
  </si>
  <si>
    <t>Siege RP</t>
  </si>
  <si>
    <t>RP</t>
  </si>
  <si>
    <t>RECETTES</t>
  </si>
  <si>
    <t>CAISSE</t>
  </si>
  <si>
    <t>DEPENSES</t>
  </si>
  <si>
    <t>FIN DU MOIS</t>
  </si>
  <si>
    <t>DU receveur</t>
  </si>
  <si>
    <t>WU</t>
  </si>
  <si>
    <t>depenses</t>
  </si>
  <si>
    <t>SITUATION IDS</t>
  </si>
  <si>
    <t>MONTANT PORTE</t>
  </si>
  <si>
    <t>PAR LE RECEVEUR</t>
  </si>
  <si>
    <t>MONTANT RECTIFIE</t>
  </si>
  <si>
    <t>PAR LE CRC</t>
  </si>
  <si>
    <t>AUGMENTATION</t>
  </si>
  <si>
    <t>DIMINUTION</t>
  </si>
  <si>
    <t>MOTIFS DES RECTIFICATIONS</t>
  </si>
  <si>
    <t>Excedent au</t>
  </si>
  <si>
    <t xml:space="preserve">ETAT MENSUEL DE SUIVI DE LA COMPTABILITE DES BUREAUX </t>
  </si>
  <si>
    <t>Recettes rectifiée</t>
  </si>
  <si>
    <t>par le CRC</t>
  </si>
  <si>
    <t>Depenses rectifiée</t>
  </si>
  <si>
    <t>par le CRCM</t>
  </si>
  <si>
    <t>par le CNEP</t>
  </si>
  <si>
    <t xml:space="preserve"> Vendus</t>
  </si>
  <si>
    <t>ANN PM</t>
  </si>
  <si>
    <t xml:space="preserve">CERTIFICAT MENSUEL DES ANNUAIRES PAGES MAGHREB </t>
  </si>
  <si>
    <t xml:space="preserve">ECART </t>
  </si>
  <si>
    <t>ECART</t>
  </si>
  <si>
    <t>Recettes mois</t>
  </si>
  <si>
    <t>Depenses mois</t>
  </si>
  <si>
    <t>EXCED mois</t>
  </si>
  <si>
    <t>Ecart exced 31/12</t>
  </si>
  <si>
    <t>Ecart recettes</t>
  </si>
  <si>
    <t>Ecart depenses mois</t>
  </si>
  <si>
    <t>TOT Recettes ant Rec</t>
  </si>
  <si>
    <t>TOT Recettes 1205 CRC</t>
  </si>
  <si>
    <t>TOT Depenses ant  Rec</t>
  </si>
  <si>
    <t>TOT Depenses1205 CRC</t>
  </si>
  <si>
    <t>execedent</t>
  </si>
  <si>
    <t>comptable</t>
  </si>
  <si>
    <t>c/c postal</t>
  </si>
  <si>
    <t>portefeuille</t>
  </si>
  <si>
    <t>mois precedent</t>
  </si>
  <si>
    <t>Regul CNEP</t>
  </si>
  <si>
    <t>Reste</t>
  </si>
  <si>
    <t>Bilan</t>
  </si>
  <si>
    <t>ResteCNEP</t>
  </si>
  <si>
    <t>Bilan CNEP</t>
  </si>
  <si>
    <t>BOUHMAMA AURES</t>
  </si>
  <si>
    <t>KHEN UNIVER</t>
  </si>
  <si>
    <t>BOUHMAMA AOURES</t>
  </si>
  <si>
    <t>BOUHMA  AOURES</t>
  </si>
  <si>
    <t>BOUHM AURES</t>
  </si>
  <si>
    <t>KHENCHELA UNIVER</t>
  </si>
  <si>
    <t>40214</t>
  </si>
  <si>
    <t>40309</t>
  </si>
  <si>
    <t>Bouhmama AOURES</t>
  </si>
  <si>
    <t>BouhmamaAOURES</t>
  </si>
  <si>
    <t>Bouhmama aoures</t>
  </si>
  <si>
    <t>khen univer</t>
  </si>
  <si>
    <t xml:space="preserve">BOUHMAMA aoures </t>
  </si>
  <si>
    <t>VIGNETTES</t>
  </si>
  <si>
    <t>khen universite</t>
  </si>
  <si>
    <t>Khen UNIVERSITE</t>
  </si>
  <si>
    <t>BOUHM  AOURES</t>
  </si>
  <si>
    <t>KHEN UNIVERSITE</t>
  </si>
  <si>
    <t>BOUHM AOURES</t>
  </si>
  <si>
    <t>D0960 . 7 .2</t>
  </si>
  <si>
    <t>TABLEAU DE REPARTITION DE LA TAP COMMUNE</t>
  </si>
  <si>
    <t>428-52</t>
  </si>
  <si>
    <t>D-576-2</t>
  </si>
  <si>
    <t>khenchela universite</t>
  </si>
  <si>
    <t>ecart</t>
  </si>
  <si>
    <t>METITCHOU</t>
  </si>
  <si>
    <t>CAISSE + CCP+ PORTEFFEUILLE ARRETE AU 31/12/2015 SUR BORD 1104</t>
  </si>
  <si>
    <t>justification</t>
  </si>
  <si>
    <t>inventaire</t>
  </si>
  <si>
    <t>comptabilité</t>
  </si>
  <si>
    <t>BORD 1104</t>
  </si>
  <si>
    <t xml:space="preserve"> P,V Caisse( CCP )arreté au 31/12/2015</t>
  </si>
  <si>
    <t>CH 500</t>
  </si>
  <si>
    <t>Khenchela SL</t>
  </si>
  <si>
    <t>Reouverture Gestion Mr BELAIDI MedSALAH Close la 01/12/2015</t>
  </si>
  <si>
    <t>Gestion Mr HOUHA ABD EL MADJID Close le 02/01/2016</t>
  </si>
  <si>
    <t>Gestion Mr BADIS NADJI Close le 02/01/2016</t>
  </si>
  <si>
    <t>Gestion Mr ASSIS HOUCINE Close le 02/01/2016</t>
  </si>
  <si>
    <t>704,51/52</t>
  </si>
  <si>
    <t>0960-7-0 BP</t>
  </si>
  <si>
    <t>0960-6-1-3 BP</t>
  </si>
  <si>
    <t>Stock fixe Amel</t>
  </si>
  <si>
    <t>TP 960-0 BP</t>
  </si>
  <si>
    <t xml:space="preserve">EXCED </t>
  </si>
  <si>
    <t>0960,0,0</t>
  </si>
  <si>
    <t>0560,0,3,1</t>
  </si>
  <si>
    <t>0960,7,1</t>
  </si>
  <si>
    <t>M'Toussa</t>
  </si>
  <si>
    <t>ancien stock</t>
  </si>
  <si>
    <t>KhENCHELA GARE</t>
  </si>
  <si>
    <t>CHECHAR GARE</t>
  </si>
  <si>
    <t>KHENCHELA GARE</t>
  </si>
  <si>
    <t>40114</t>
  </si>
  <si>
    <t>Khenchela gare</t>
  </si>
  <si>
    <t>40424</t>
  </si>
  <si>
    <t>Chechar gare</t>
  </si>
  <si>
    <t>Khechela gare</t>
  </si>
  <si>
    <t xml:space="preserve"> Khechela gare</t>
  </si>
  <si>
    <t>chechar gare</t>
  </si>
  <si>
    <t>CHECHAR gare</t>
  </si>
  <si>
    <t>Chechar Gare</t>
  </si>
  <si>
    <t>Khenchela Gare</t>
  </si>
  <si>
    <t>CHECHAR Gare</t>
  </si>
  <si>
    <t>Khenchla Gare</t>
  </si>
  <si>
    <t>EXD 31/12</t>
  </si>
  <si>
    <t>MONT P PAR REC</t>
  </si>
  <si>
    <t>MONT RCT PAR CRC</t>
  </si>
  <si>
    <t>KHEN CHELA GARE</t>
  </si>
  <si>
    <t>CHCHAR GARE</t>
  </si>
  <si>
    <t>KHEN GARE</t>
  </si>
  <si>
    <t>CHECHR GARE</t>
  </si>
  <si>
    <t>bouhmama aoures</t>
  </si>
  <si>
    <t>FAIS</t>
  </si>
  <si>
    <t>EXD31/12 +régul 4140+art21</t>
  </si>
  <si>
    <t>MOIS DE MARS 2016</t>
  </si>
  <si>
    <t>R 4157-0</t>
  </si>
  <si>
    <t>EXD31/12 CNEP</t>
  </si>
  <si>
    <t>ANT  MDT</t>
  </si>
  <si>
    <t>D 4159-22</t>
  </si>
  <si>
    <t>AFS</t>
  </si>
  <si>
    <t>MOIS DE MARS  2016</t>
  </si>
  <si>
    <t>total</t>
  </si>
  <si>
    <t xml:space="preserve">        Certificat western union </t>
  </si>
  <si>
    <t xml:space="preserve">        Certificat 41/40 </t>
  </si>
  <si>
    <t>excedent de caisse</t>
  </si>
  <si>
    <t>ifs/imo</t>
  </si>
  <si>
    <t>ANN</t>
  </si>
  <si>
    <t>R.700.3,3</t>
  </si>
  <si>
    <t>vente carte mobilis</t>
  </si>
  <si>
    <t>carte R mobilis vendu</t>
  </si>
  <si>
    <t>0560,6,1,2</t>
  </si>
  <si>
    <t xml:space="preserve">LIGNE :704.51 </t>
  </si>
  <si>
    <t>D 576,1</t>
  </si>
  <si>
    <t xml:space="preserve">Certificat mensuel  des  recettes budgetaire  </t>
  </si>
  <si>
    <t xml:space="preserve">versés à la direction </t>
  </si>
  <si>
    <t>au    BP</t>
  </si>
  <si>
    <t>LIGNE :704 .52</t>
  </si>
  <si>
    <t>vente de vignette</t>
  </si>
  <si>
    <t>vignettes vendues</t>
  </si>
  <si>
    <t>0560,5,2</t>
  </si>
  <si>
    <t xml:space="preserve"> Stock vingnette</t>
  </si>
  <si>
    <t>MND</t>
  </si>
  <si>
    <t>vente ANN</t>
  </si>
  <si>
    <t>pieces de dépenses</t>
  </si>
  <si>
    <t>Remise TP4021,5</t>
  </si>
  <si>
    <t>Déficite de caisse</t>
  </si>
  <si>
    <t>Remise arsseli</t>
  </si>
  <si>
    <t>R 0560 .0,0</t>
  </si>
  <si>
    <t>D 0960 .0,0</t>
  </si>
  <si>
    <t>31/12/2017 par le R</t>
  </si>
  <si>
    <t>31/12/2017 par le CRC</t>
  </si>
  <si>
    <t xml:space="preserve"> vignette recus</t>
  </si>
  <si>
    <t>0960,5,0</t>
  </si>
  <si>
    <t>impot</t>
  </si>
  <si>
    <t>LIGNE R :428,2</t>
  </si>
  <si>
    <t>LIGNE D :428,2</t>
  </si>
  <si>
    <t>LIGNE R :428,9</t>
  </si>
  <si>
    <t>LIGNE D :428,9</t>
  </si>
  <si>
    <t>vignette envoyer</t>
  </si>
  <si>
    <t>ar 21</t>
  </si>
  <si>
    <t>40100</t>
  </si>
  <si>
    <t>Situation du numéraire mois de Novembre 2018 (bordreau 1104)</t>
  </si>
  <si>
    <t>khenchela RP</t>
  </si>
  <si>
    <t>ZOUI -ESSALEM</t>
  </si>
  <si>
    <t>fonds recev</t>
  </si>
  <si>
    <t>ZOUI ESSALEM</t>
  </si>
  <si>
    <t>40425</t>
  </si>
  <si>
    <t>Zoui Essalem</t>
  </si>
  <si>
    <t>Zoui Esalem</t>
  </si>
  <si>
    <t>zoui Essalem</t>
  </si>
  <si>
    <t>Vente Master</t>
  </si>
  <si>
    <t>MASTER recus</t>
  </si>
  <si>
    <t>Remise MASTER</t>
  </si>
  <si>
    <t>MASTER</t>
  </si>
  <si>
    <t>MASTER envoyés</t>
  </si>
  <si>
    <t>MASTER Vendu</t>
  </si>
  <si>
    <t xml:space="preserve">CERTIFICAT MENSUEL DES RECHARGES ELECTRONIQUE MASTER </t>
  </si>
  <si>
    <t>Siege RP 0563,6,0,8</t>
  </si>
  <si>
    <t>BP 0960,7,3</t>
  </si>
  <si>
    <t xml:space="preserve"> D 0960,7,3</t>
  </si>
  <si>
    <t>recu du SIEGE</t>
  </si>
  <si>
    <t>R 0563.6.0,8MASTER</t>
  </si>
  <si>
    <t xml:space="preserve">R 0960.7,3 MASTER </t>
  </si>
  <si>
    <t>D 960.6,7,3MASTER</t>
  </si>
  <si>
    <t>Mobilis Distrubution</t>
  </si>
  <si>
    <t>MOIS de Février 2019</t>
  </si>
  <si>
    <t xml:space="preserve">TABLEAU DE BORD MENSUELLE </t>
  </si>
  <si>
    <t>KHENCHELA - S- LAALMI</t>
  </si>
  <si>
    <t xml:space="preserve">   TAMAYOURT</t>
  </si>
  <si>
    <t>KHENCHELA - B-BOULAID</t>
  </si>
  <si>
    <t>KHENCHELA - 1ER- NOVEM</t>
  </si>
  <si>
    <t>KHENCHELA - ANNASR</t>
  </si>
  <si>
    <t>KHENCHELA - EL- HOURIA</t>
  </si>
  <si>
    <t>KHENCHELA-CITE - HASNAOUI</t>
  </si>
  <si>
    <t>KHENCHELA-EL-KAHINA</t>
  </si>
  <si>
    <t xml:space="preserve">         KHENCHELA MOUSSA R</t>
  </si>
  <si>
    <t xml:space="preserve">             ALLAOUI  MOUHAMED</t>
  </si>
  <si>
    <t xml:space="preserve">      EL HAMMA</t>
  </si>
  <si>
    <t xml:space="preserve">     AIN-MIMOUNE</t>
  </si>
  <si>
    <t xml:space="preserve">   AIN - TOUILA</t>
  </si>
  <si>
    <t xml:space="preserve">     BAGHAI</t>
  </si>
  <si>
    <t xml:space="preserve">       BEKKAR</t>
  </si>
  <si>
    <t xml:space="preserve">   BELKITANE</t>
  </si>
  <si>
    <t xml:space="preserve">   TAZOUGGART</t>
  </si>
  <si>
    <t xml:space="preserve">       AIN - AIZAR</t>
  </si>
  <si>
    <t xml:space="preserve">      METIRCHOU</t>
  </si>
  <si>
    <t xml:space="preserve">   SEKKALA</t>
  </si>
  <si>
    <t xml:space="preserve">   EL -KHAROUB</t>
  </si>
  <si>
    <t xml:space="preserve">  K  A  I  S</t>
  </si>
  <si>
    <t xml:space="preserve"> BOUHMAMA</t>
  </si>
  <si>
    <t xml:space="preserve">            REMILA</t>
  </si>
  <si>
    <t xml:space="preserve">             YABOUS</t>
  </si>
  <si>
    <t xml:space="preserve">     KAIS  -EL- AMEL</t>
  </si>
  <si>
    <t>KAIS- 17 -JUIN</t>
  </si>
  <si>
    <t xml:space="preserve">   BOUHMAMA EL AOURES</t>
  </si>
  <si>
    <t xml:space="preserve">     AIN    - DJERBOUA</t>
  </si>
  <si>
    <t xml:space="preserve">   OULED - AZDINE</t>
  </si>
  <si>
    <t xml:space="preserve">BABAR 18 FEVRIER </t>
  </si>
  <si>
    <t xml:space="preserve">   T   A  B  E  R  D  G  A</t>
  </si>
  <si>
    <t xml:space="preserve">     ZOUI</t>
  </si>
  <si>
    <t xml:space="preserve">   E L   -OULDJA</t>
  </si>
  <si>
    <t xml:space="preserve">     K  H  E  I  R  A  N  E</t>
  </si>
  <si>
    <t xml:space="preserve">    C  H  E  C  H  A  R</t>
  </si>
  <si>
    <t xml:space="preserve">    H    E   L  L  A</t>
  </si>
  <si>
    <t xml:space="preserve">   AIN LEHMA</t>
  </si>
  <si>
    <t xml:space="preserve">    F  R  I  D  J O U</t>
  </si>
  <si>
    <t xml:space="preserve">    TIMDAKIT</t>
  </si>
  <si>
    <t xml:space="preserve">   TAZOUGUERT 05 JUILLET </t>
  </si>
  <si>
    <t xml:space="preserve">   KHENCHELA UNIVERSITE </t>
  </si>
  <si>
    <t xml:space="preserve">   KHENCHELA GARE </t>
  </si>
  <si>
    <t xml:space="preserve">  CHECHAR GARE </t>
  </si>
  <si>
    <t xml:space="preserve">        T  O  T   A  L      DU      M  O  I  S  </t>
  </si>
  <si>
    <t xml:space="preserve">           MOIS   ANTERIEURS</t>
  </si>
  <si>
    <t xml:space="preserve">            TOTAL    GENERAL</t>
  </si>
  <si>
    <t>Nombre de bureau de poste existant</t>
  </si>
  <si>
    <t>Activité épargne (CNEP)</t>
  </si>
  <si>
    <t>Nombre de compte CNEP ouverte durant le mois De janvier 2019</t>
  </si>
  <si>
    <t>VERSSEMENT CNEP</t>
  </si>
  <si>
    <t xml:space="preserve">remboursement CNEP </t>
  </si>
  <si>
    <t>remboursement INTEGREAUX</t>
  </si>
  <si>
    <t xml:space="preserve">Mandats émis (RI) </t>
  </si>
  <si>
    <t xml:space="preserve">Mandats payés (RI) </t>
  </si>
  <si>
    <t xml:space="preserve">Mandats émis (RIAL) </t>
  </si>
  <si>
    <t xml:space="preserve">Mandats payés (RIAL) </t>
  </si>
  <si>
    <t xml:space="preserve">Nombre de bureaux assurant le service western union </t>
  </si>
  <si>
    <t xml:space="preserve">Transfer  Western union </t>
  </si>
  <si>
    <t xml:space="preserve">IFS/IMO émis en Algérie </t>
  </si>
  <si>
    <t xml:space="preserve">IFS/IMO payé en Algérie </t>
  </si>
  <si>
    <t xml:space="preserve">Nombre de comptes  CCP OUVERTS « PERSONNE MORALE » </t>
  </si>
  <si>
    <t>Nombre de comptes  CCP OUVERTS « PERSONNE PHYSIQUE »</t>
  </si>
  <si>
    <t>Nombre  de comptes CCP ouverts durant le mois de  janvier 2019</t>
  </si>
  <si>
    <t xml:space="preserve">Retrait à vue (RAV) </t>
  </si>
  <si>
    <t xml:space="preserve">Paiement à vue (PAV) </t>
  </si>
  <si>
    <t>Versement accélérés (VAC )</t>
  </si>
  <si>
    <t xml:space="preserve">Télé –compensations </t>
  </si>
  <si>
    <t xml:space="preserve">Les chèques certifiés  </t>
  </si>
  <si>
    <t>CH28 commandés durant le mois  janvier 2019</t>
  </si>
  <si>
    <t>CH28 reçues  durant le mois janvier 2019</t>
  </si>
  <si>
    <t>CH28 distribués  durant le mois  janvier 2019</t>
  </si>
  <si>
    <t>CH28 retournés  durant le mois  janvier 2019</t>
  </si>
  <si>
    <t>CH28 en instance  durant le mois  janvier 2019</t>
  </si>
  <si>
    <t>Imputation à distance des salaires « IDS »</t>
  </si>
  <si>
    <t xml:space="preserve">Opérations sur GAB  </t>
  </si>
  <si>
    <t>Nombre de carte EL DAHABIA reçues  durant le mois  janvier 2019</t>
  </si>
  <si>
    <t>Nombre de cartes EL DAHABIA distribuées  durant le mois  janvier 2019</t>
  </si>
  <si>
    <t>Nombre de codes EL DAHABIA reçues  durant le mois  janvier 2019</t>
  </si>
  <si>
    <t>Nombre de codes EL DAHABIA distribués  durant le mois  janvier 2019</t>
  </si>
  <si>
    <t>Pensions étrangères  durant le mois  janvier 2019</t>
  </si>
  <si>
    <t>MDEPS</t>
  </si>
  <si>
    <t>ALGERIE TELEOM FIXE</t>
  </si>
  <si>
    <t xml:space="preserve">ALGERIE TELECOM THURAYA </t>
  </si>
  <si>
    <t>SONELGAZ</t>
  </si>
  <si>
    <t>BNP PARIBAS</t>
  </si>
  <si>
    <t>TLS CONTACT</t>
  </si>
  <si>
    <t>ALGERIE TELECOM MOBILIS</t>
  </si>
  <si>
    <t>ADE-SEAAL</t>
  </si>
  <si>
    <t>ONEFD</t>
  </si>
  <si>
    <t>djezzy</t>
  </si>
  <si>
    <t>storm ooredoo</t>
  </si>
  <si>
    <t>Nombre D'AHENSION RACIMO</t>
  </si>
  <si>
    <t>NOMBRE D'AHENSION  NOTIFICATION SMS</t>
  </si>
  <si>
    <t>NOMBRE DE CODES RACIDI ATTRIBUES</t>
  </si>
  <si>
    <t>Stock MASTER</t>
  </si>
  <si>
    <t>MASTER VENDUS</t>
  </si>
  <si>
    <t>Remises</t>
  </si>
  <si>
    <t>LIGNE :D 420,6</t>
  </si>
  <si>
    <t xml:space="preserve">        Certificat des remises des ventes MOBILS MASTER </t>
  </si>
  <si>
    <t xml:space="preserve">                                           accordées aux PDV</t>
  </si>
  <si>
    <t>LIGNE :4159-24</t>
  </si>
  <si>
    <t>état mensuel des ventes réalisées distribution master</t>
  </si>
  <si>
    <t>LIGNE :0560,0,1,10</t>
  </si>
  <si>
    <t xml:space="preserve">                                 DIRECTION DE L'UNITE  POSTALE  DE WILAYA</t>
  </si>
  <si>
    <t>Mobilis Master</t>
  </si>
  <si>
    <t xml:space="preserve">                                                   certificat de la remise (paiment commision au agens vente MASTER)</t>
  </si>
  <si>
    <t xml:space="preserve">                                                           DIRECTION DE L'UNITE  POSTALE  DE WILAYA</t>
  </si>
  <si>
    <t xml:space="preserve">                      40000       KHENCHELA</t>
  </si>
  <si>
    <t>MOIS De février 2019</t>
  </si>
  <si>
    <t>VENTE BRUT</t>
  </si>
  <si>
    <t>REMISE PDV</t>
  </si>
  <si>
    <t>REMISE BP</t>
  </si>
  <si>
    <t xml:space="preserve">Virement recette master de tous les établissements postaux rattachés a la RP </t>
  </si>
  <si>
    <t xml:space="preserve">au profit du compte recette de la  DUPW KHENCHELA </t>
  </si>
  <si>
    <t>MOIS De Mars 2019</t>
  </si>
  <si>
    <t>TIMDAKIT COUPURE DE GESTION</t>
  </si>
  <si>
    <t>TIMDAKIT C,DE GESTION</t>
  </si>
  <si>
    <t>MASTER 0560,6,1,1,0</t>
  </si>
  <si>
    <t>Remise MASTER BP</t>
  </si>
  <si>
    <t xml:space="preserve">CODE    DES   BURAUX                        </t>
  </si>
  <si>
    <t xml:space="preserve">                                    </t>
  </si>
  <si>
    <r>
      <t xml:space="preserve">        </t>
    </r>
    <r>
      <rPr>
        <sz val="14"/>
        <rFont val="Arial"/>
        <family val="2"/>
      </rPr>
      <t xml:space="preserve"> DESIGNATION     DES BUREAUX </t>
    </r>
    <r>
      <rPr>
        <sz val="12"/>
        <rFont val="Arial"/>
        <family val="2"/>
      </rPr>
      <t xml:space="preserve">                                    </t>
    </r>
  </si>
  <si>
    <t>D-0563.6.0,9</t>
  </si>
  <si>
    <t>reverser au siege</t>
  </si>
  <si>
    <t>0563,6,0,9</t>
  </si>
  <si>
    <t xml:space="preserve">Ersselli reverser au siege </t>
  </si>
  <si>
    <t>Arsselli vendus</t>
  </si>
  <si>
    <t>MOIS D'Avril 2019</t>
  </si>
  <si>
    <t>Haoualatic D</t>
  </si>
  <si>
    <t>704,11,1</t>
  </si>
  <si>
    <t>5742-0</t>
  </si>
  <si>
    <t>57 42-1</t>
  </si>
  <si>
    <t>R 5742,1</t>
  </si>
  <si>
    <t>DES REMISES ALLOUEES SUR LE MONTANT DES  FIGURINES</t>
  </si>
  <si>
    <t xml:space="preserve">       POSTALE ET DES AFFRANCHISSEMENTS</t>
  </si>
  <si>
    <t xml:space="preserve">          Aux agents des services de manipulation ,de distribution de transport des dépeches ,</t>
  </si>
  <si>
    <t>aux gérants de recettes auxiliaires et débitants de tabacs ,aux usagers de machine ,etc.</t>
  </si>
  <si>
    <t xml:space="preserve">Bureau </t>
  </si>
  <si>
    <t>Remise sur figurines vendus</t>
  </si>
  <si>
    <t>D-0560.0.3.1</t>
  </si>
  <si>
    <t>HAOUALATIC</t>
  </si>
  <si>
    <t>Haoualatic emis</t>
  </si>
  <si>
    <t>MOIS de Mai 2019</t>
  </si>
  <si>
    <t>Certificat de la Remise des Timbres fiscaux et amandes Rectificatif</t>
  </si>
  <si>
    <t>itinérant 1</t>
  </si>
  <si>
    <t>ZOUI  ESSALEM</t>
  </si>
  <si>
    <t>hawaltic émi</t>
  </si>
  <si>
    <t>40115</t>
  </si>
  <si>
    <t>Khechela GAR</t>
  </si>
  <si>
    <t xml:space="preserve">envoyes </t>
  </si>
  <si>
    <t xml:space="preserve">                DIRECTION D'UNITE POSTALE DE LA WILAYA DE KHENCHELA </t>
  </si>
  <si>
    <t xml:space="preserve">code </t>
  </si>
  <si>
    <t xml:space="preserve">Bureaux </t>
  </si>
  <si>
    <t>R0560 5 0</t>
  </si>
  <si>
    <t>R0960.5.0</t>
  </si>
  <si>
    <t>428.55</t>
  </si>
  <si>
    <t>D0960.5.2</t>
  </si>
  <si>
    <t>D0560.5.2</t>
  </si>
  <si>
    <t xml:space="preserve">Code </t>
  </si>
  <si>
    <t xml:space="preserve">Repport </t>
  </si>
  <si>
    <t xml:space="preserve">Total </t>
  </si>
  <si>
    <t>CERTIFICAT MENSUEL DES VIGNETTES AUTO ANNEE 2019</t>
  </si>
  <si>
    <t>MOIS de juin 2019</t>
  </si>
  <si>
    <t xml:space="preserve">Certificats des Mandats H@WalaTIC Payés </t>
  </si>
  <si>
    <t>Depenses</t>
  </si>
  <si>
    <t xml:space="preserve">Certificats des Mandats H@WalaTIC émis </t>
  </si>
  <si>
    <t xml:space="preserve">R 4140,3 Mdt H@walaTIC émis </t>
  </si>
  <si>
    <t>R 704,11,1 Taxes H@walatic</t>
  </si>
  <si>
    <t xml:space="preserve">D 576,3 Prelevement Taxes Mdt H@walatic </t>
  </si>
  <si>
    <t>Khen ETP itinerant 1</t>
  </si>
  <si>
    <t>Khen itinerant 1</t>
  </si>
  <si>
    <t>D 4140,3  Prelevement Mdt H@walatic</t>
  </si>
  <si>
    <t>tax emi Hawalatic</t>
  </si>
  <si>
    <t>4106,6,4</t>
  </si>
  <si>
    <t>4003,3,4</t>
  </si>
  <si>
    <t xml:space="preserve">Master envoyes au </t>
  </si>
  <si>
    <t xml:space="preserve">siege </t>
  </si>
  <si>
    <r>
      <t>DUPW</t>
    </r>
    <r>
      <rPr>
        <sz val="18"/>
        <rFont val="Arial"/>
        <family val="2"/>
      </rPr>
      <t>: KHENCHELA</t>
    </r>
  </si>
  <si>
    <t>envoyé a la RP</t>
  </si>
  <si>
    <t xml:space="preserve">             </t>
  </si>
  <si>
    <t>MOIS de juillet 2019</t>
  </si>
  <si>
    <t>R 0560, 5,3</t>
  </si>
  <si>
    <t>D  0960,5,1</t>
  </si>
  <si>
    <t>billan d'activité semestriel année 2019</t>
  </si>
  <si>
    <t xml:space="preserve">TFA </t>
  </si>
  <si>
    <t>ARSSELLI MASTER</t>
  </si>
  <si>
    <t xml:space="preserve">VAC </t>
  </si>
  <si>
    <t xml:space="preserve">NOMBRE </t>
  </si>
  <si>
    <t xml:space="preserve">MONTANT </t>
  </si>
  <si>
    <t>TOTAL %</t>
  </si>
  <si>
    <t>MOIS D'AOUT 2019</t>
  </si>
  <si>
    <t xml:space="preserve">                         40000         KHENCHELA</t>
  </si>
  <si>
    <t xml:space="preserve">                                                                DIRECTION DE L'UNITE  POSTALE  DE WILAYA</t>
  </si>
  <si>
    <t>REVERSE</t>
  </si>
  <si>
    <t>VENTE GLOBAL</t>
  </si>
  <si>
    <t>Mois de : AOUT 2019</t>
  </si>
  <si>
    <r>
      <t xml:space="preserve">itinérant </t>
    </r>
    <r>
      <rPr>
        <sz val="12"/>
        <rFont val="Times New Roman"/>
        <family val="1"/>
      </rPr>
      <t>1</t>
    </r>
  </si>
  <si>
    <t>recu de la BP</t>
  </si>
  <si>
    <t>D 05636,0,8</t>
  </si>
  <si>
    <t>R 05636,0,8</t>
  </si>
  <si>
    <t>envoyé au RP</t>
  </si>
  <si>
    <t>MOIS de'Aout 2019</t>
  </si>
  <si>
    <t>Mois de Septembre 2019</t>
  </si>
  <si>
    <t xml:space="preserve">gard courrier </t>
  </si>
  <si>
    <t>Khenchela itinérant 1</t>
  </si>
  <si>
    <t>0560,6,1,10</t>
  </si>
  <si>
    <t>R 4140,4 Vers Mdt Hawalatic</t>
  </si>
  <si>
    <t>R 4140,5,1 Vers HawalaTIC Remboursés</t>
  </si>
  <si>
    <t>D 4140,4 Paiement Mdt Hawalatic</t>
  </si>
  <si>
    <t>D 4140,3,1  HawalaTIC Remboursés</t>
  </si>
  <si>
    <t xml:space="preserve">R 4140,3 Mdt HawalaTIC émis </t>
  </si>
  <si>
    <t>R 704,11,1 Taxes Hawalatic</t>
  </si>
  <si>
    <t>D 4140,3 Prelevement Mdt Hawalatic</t>
  </si>
  <si>
    <t xml:space="preserve">D 576,3 Prelevement Taxes Mdt Hawalatic </t>
  </si>
  <si>
    <t>MOIS de Septembre 2019</t>
  </si>
  <si>
    <t>Haoualatic payés</t>
  </si>
  <si>
    <t>MOIS d'octobre 2019</t>
  </si>
  <si>
    <t>Mois de Novembre  2019</t>
  </si>
  <si>
    <t>MOIS de novembre 2019</t>
  </si>
  <si>
    <t>Mois de NOVEMBRE  2019</t>
  </si>
  <si>
    <t>TPE</t>
  </si>
  <si>
    <t>Nombre de compte CNEP ouverte durant le mois De Novembre 2019</t>
  </si>
  <si>
    <t>Mois de Décembre 2019</t>
  </si>
  <si>
    <t>Mois de Décembre   2019</t>
  </si>
  <si>
    <t xml:space="preserve">TIMDAKIT </t>
  </si>
  <si>
    <t>MOIS de Décembre 2019</t>
  </si>
  <si>
    <t>tpe</t>
  </si>
  <si>
    <t>MOIS de janvier 2020</t>
  </si>
  <si>
    <t>Mois de Janvier  2020</t>
  </si>
  <si>
    <t>Mois de janivier  2020</t>
  </si>
  <si>
    <t>OULED AZEDINE 1ER GESTION</t>
  </si>
  <si>
    <t>OULED -AZDINE 1ER GESTION</t>
  </si>
  <si>
    <t xml:space="preserve">OULED AZEDINE 1 GESTION </t>
  </si>
  <si>
    <t xml:space="preserve">OULED -AZDINE 1 GESTION </t>
  </si>
  <si>
    <t xml:space="preserve">OULED- AZZDINE 1 GESTION </t>
  </si>
  <si>
    <t>Oulad Azdine 1er Gestion</t>
  </si>
  <si>
    <t>OULED AZEDINE 1 er gestion</t>
  </si>
  <si>
    <t xml:space="preserve">Oulad Azdine 1er gestion </t>
  </si>
  <si>
    <t xml:space="preserve">OULED AZEDINE 1er Gestion </t>
  </si>
  <si>
    <t xml:space="preserve">OULED AZDINE 1er Gestion </t>
  </si>
  <si>
    <t xml:space="preserve">OULED AZZEDINE 1er Gestion </t>
  </si>
  <si>
    <t xml:space="preserve">OULED AZZEDINE 1er  gestion </t>
  </si>
  <si>
    <t>Mois de janvier  2020</t>
  </si>
  <si>
    <t>Mois de janvier    2020</t>
  </si>
  <si>
    <t>Mois dejanvier  2020</t>
  </si>
  <si>
    <t>Mois de janvier 2020</t>
  </si>
  <si>
    <t>DAB</t>
  </si>
  <si>
    <t xml:space="preserve">KH ALLOUI </t>
  </si>
  <si>
    <t xml:space="preserve">KHEN GARE </t>
  </si>
  <si>
    <t>ZOUI ESSALAM</t>
  </si>
  <si>
    <t xml:space="preserve">KHE ITINERANT </t>
  </si>
  <si>
    <t>mois d'avril</t>
  </si>
  <si>
    <t>mois d'avril 2020</t>
  </si>
  <si>
    <t>mois d'avril2020</t>
  </si>
  <si>
    <t>CODECCP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</si>
</sst>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* #,##0.00\ &quot;€&quot;_-;\-* #,##0.00\ &quot;€&quot;_-;_-* &quot;-&quot;??\ &quot;€&quot;_-;_-@_-"/>
    <numFmt numFmtId="164" formatCode="_-* #,##0.00\ _€_-;\-* #,##0.00\ _€_-;_-* &quot;-&quot;??\ _€_-;_-@_-"/>
    <numFmt numFmtId="165" formatCode="_ * #,##0.00_)\ _$_ ;_ * \(#,##0.00\)\ _$_ ;_ * &quot;-&quot;??_)\ _$_ ;_ @_ "/>
    <numFmt numFmtId="166" formatCode="#,##0.00\ _€"/>
    <numFmt numFmtId="167" formatCode="#,##0.000"/>
    <numFmt numFmtId="168" formatCode="0.0"/>
    <numFmt numFmtId="169" formatCode="_ * #,##0_)\ _$_ ;_ * \(#,##0\)\ _$_ ;_ * &quot;-&quot;??_)\ _$_ ;_ @_ "/>
    <numFmt numFmtId="170" formatCode="_-* #,##0\ _€_-;\-* #,##0\ _€_-;_-* &quot;-&quot;??\ _€_-;_-@_-"/>
    <numFmt numFmtId="171" formatCode="[$-40C]d\-mmm;@"/>
  </numFmts>
  <fonts count="172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u/>
      <sz val="12"/>
      <name val="Arial"/>
      <family val="2"/>
    </font>
    <font>
      <b/>
      <sz val="12"/>
      <name val="Arial"/>
      <family val="2"/>
    </font>
    <font>
      <b/>
      <u/>
      <sz val="10"/>
      <name val="Arial"/>
      <family val="2"/>
    </font>
    <font>
      <b/>
      <u/>
      <sz val="16"/>
      <name val="Arial"/>
      <family val="2"/>
    </font>
    <font>
      <b/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u/>
      <sz val="12"/>
      <name val="Arial"/>
      <family val="2"/>
    </font>
    <font>
      <b/>
      <u/>
      <sz val="14"/>
      <name val="Arial"/>
      <family val="2"/>
    </font>
    <font>
      <sz val="14"/>
      <name val="Arial"/>
      <family val="2"/>
    </font>
    <font>
      <sz val="12"/>
      <name val="Arial"/>
      <family val="2"/>
    </font>
    <font>
      <b/>
      <sz val="14"/>
      <name val="Arial"/>
      <family val="2"/>
    </font>
    <font>
      <b/>
      <u/>
      <sz val="11"/>
      <name val="Arial"/>
      <family val="2"/>
    </font>
    <font>
      <sz val="16"/>
      <name val="Arial"/>
      <family val="2"/>
    </font>
    <font>
      <sz val="12"/>
      <name val="Arial"/>
      <family val="2"/>
    </font>
    <font>
      <sz val="14"/>
      <name val="Arial"/>
      <family val="2"/>
    </font>
    <font>
      <b/>
      <sz val="12"/>
      <name val="Arial"/>
      <family val="2"/>
    </font>
    <font>
      <b/>
      <sz val="12"/>
      <color indexed="8"/>
      <name val="Arial"/>
      <family val="2"/>
    </font>
    <font>
      <sz val="11"/>
      <color indexed="8"/>
      <name val="Calibri"/>
      <family val="2"/>
    </font>
    <font>
      <sz val="16"/>
      <name val="Arial"/>
      <family val="2"/>
    </font>
    <font>
      <sz val="12"/>
      <name val="Arial Black"/>
      <family val="2"/>
    </font>
    <font>
      <sz val="18"/>
      <name val="Arial"/>
      <family val="2"/>
    </font>
    <font>
      <b/>
      <u/>
      <sz val="36"/>
      <name val="Arial"/>
      <family val="2"/>
    </font>
    <font>
      <b/>
      <u/>
      <sz val="33"/>
      <name val="Bookman Old Style"/>
      <family val="1"/>
    </font>
    <font>
      <b/>
      <u/>
      <sz val="28"/>
      <name val="Arial"/>
      <family val="2"/>
    </font>
    <font>
      <b/>
      <sz val="36"/>
      <name val="Arial"/>
      <family val="2"/>
    </font>
    <font>
      <sz val="28"/>
      <name val="Arial"/>
      <family val="2"/>
    </font>
    <font>
      <b/>
      <sz val="27"/>
      <name val="Arial"/>
      <family val="2"/>
    </font>
    <font>
      <b/>
      <sz val="26"/>
      <name val="Arial"/>
      <family val="2"/>
    </font>
    <font>
      <sz val="36"/>
      <name val="Arial"/>
      <family val="2"/>
    </font>
    <font>
      <b/>
      <sz val="32"/>
      <name val="Arial"/>
      <family val="2"/>
    </font>
    <font>
      <b/>
      <u/>
      <sz val="44"/>
      <name val="Arial"/>
      <family val="2"/>
    </font>
    <font>
      <b/>
      <sz val="30"/>
      <name val="Arial"/>
      <family val="2"/>
    </font>
    <font>
      <b/>
      <sz val="44"/>
      <name val="Arial"/>
      <family val="2"/>
    </font>
    <font>
      <sz val="44"/>
      <name val="Arial"/>
      <family val="2"/>
    </font>
    <font>
      <sz val="28"/>
      <name val="Arial"/>
      <family val="2"/>
    </font>
    <font>
      <b/>
      <sz val="28"/>
      <name val="Arial"/>
      <family val="2"/>
    </font>
    <font>
      <b/>
      <sz val="44"/>
      <name val="Comic Sans MS"/>
      <family val="4"/>
    </font>
    <font>
      <sz val="36"/>
      <name val="Arial"/>
      <family val="2"/>
    </font>
    <font>
      <b/>
      <sz val="24"/>
      <name val="Arial"/>
      <family val="2"/>
    </font>
    <font>
      <u/>
      <sz val="10"/>
      <name val="Arial"/>
      <family val="2"/>
    </font>
    <font>
      <sz val="13"/>
      <name val="Arial"/>
      <family val="2"/>
    </font>
    <font>
      <b/>
      <sz val="18"/>
      <name val="Arial"/>
      <family val="2"/>
    </font>
    <font>
      <b/>
      <u/>
      <sz val="30"/>
      <name val="Arial"/>
      <family val="2"/>
    </font>
    <font>
      <b/>
      <u/>
      <sz val="24"/>
      <name val="Arial"/>
      <family val="2"/>
    </font>
    <font>
      <b/>
      <u/>
      <sz val="18"/>
      <name val="Arial"/>
      <family val="2"/>
    </font>
    <font>
      <b/>
      <sz val="20"/>
      <name val="Arial"/>
      <family val="2"/>
    </font>
    <font>
      <sz val="24"/>
      <name val="Arial"/>
      <family val="2"/>
    </font>
    <font>
      <sz val="20"/>
      <name val="Arial"/>
      <family val="2"/>
    </font>
    <font>
      <b/>
      <sz val="22"/>
      <name val="Arial"/>
      <family val="2"/>
    </font>
    <font>
      <sz val="18"/>
      <name val="Arial"/>
      <family val="2"/>
    </font>
    <font>
      <b/>
      <u/>
      <sz val="24"/>
      <name val="Arial"/>
      <family val="2"/>
    </font>
    <font>
      <u/>
      <sz val="24"/>
      <name val="Arial"/>
      <family val="2"/>
    </font>
    <font>
      <b/>
      <sz val="20"/>
      <name val="Arial"/>
      <family val="2"/>
    </font>
    <font>
      <sz val="22"/>
      <name val="Arial"/>
      <family val="2"/>
    </font>
    <font>
      <b/>
      <sz val="19"/>
      <name val="Arial"/>
      <family val="2"/>
    </font>
    <font>
      <b/>
      <sz val="24"/>
      <name val="Arial"/>
      <family val="2"/>
    </font>
    <font>
      <b/>
      <sz val="16"/>
      <name val="Arial"/>
      <family val="2"/>
    </font>
    <font>
      <b/>
      <u/>
      <sz val="20"/>
      <name val="Arial"/>
      <family val="2"/>
    </font>
    <font>
      <b/>
      <sz val="15"/>
      <name val="Arial"/>
      <family val="2"/>
    </font>
    <font>
      <b/>
      <sz val="40"/>
      <name val="Arial"/>
      <family val="2"/>
    </font>
    <font>
      <sz val="40"/>
      <name val="Arial"/>
      <family val="2"/>
    </font>
    <font>
      <b/>
      <sz val="10"/>
      <name val="Arial"/>
      <family val="2"/>
    </font>
    <font>
      <b/>
      <sz val="18"/>
      <name val="Arial"/>
      <family val="2"/>
    </font>
    <font>
      <u/>
      <sz val="14"/>
      <name val="Arial"/>
      <family val="2"/>
    </font>
    <font>
      <b/>
      <sz val="16"/>
      <name val="Arial"/>
      <family val="2"/>
    </font>
    <font>
      <sz val="44"/>
      <name val="Arial"/>
      <family val="2"/>
    </font>
    <font>
      <sz val="10"/>
      <name val="Copperplate Gothic Light"/>
      <family val="2"/>
    </font>
    <font>
      <sz val="24"/>
      <name val="Copperplate Gothic Light"/>
      <family val="2"/>
    </font>
    <font>
      <sz val="36"/>
      <name val="Copperplate Gothic Bold"/>
      <family val="2"/>
    </font>
    <font>
      <b/>
      <sz val="18"/>
      <name val="Copperplate Gothic Light"/>
      <family val="2"/>
    </font>
    <font>
      <b/>
      <sz val="22"/>
      <name val="Copperplate Gothic Bold"/>
      <family val="2"/>
    </font>
    <font>
      <sz val="22"/>
      <name val="Copperplate Gothic Bold"/>
      <family val="2"/>
    </font>
    <font>
      <sz val="26"/>
      <name val="Copperplate Gothic Bold"/>
      <family val="2"/>
    </font>
    <font>
      <b/>
      <sz val="28"/>
      <name val="Copperplate Gothic Light"/>
      <family val="2"/>
    </font>
    <font>
      <b/>
      <sz val="28"/>
      <name val="Copperplate Gothic Bold"/>
      <family val="2"/>
    </font>
    <font>
      <b/>
      <sz val="28"/>
      <name val="Copperplate Gothic Bold"/>
      <family val="2"/>
    </font>
    <font>
      <b/>
      <sz val="28"/>
      <name val="Arial Rounded MT Bold"/>
      <family val="2"/>
    </font>
    <font>
      <sz val="26"/>
      <name val="Arial"/>
      <family val="2"/>
    </font>
    <font>
      <sz val="20"/>
      <name val="Bookman Old Style"/>
      <family val="1"/>
    </font>
    <font>
      <sz val="9"/>
      <name val="Arial"/>
      <family val="2"/>
    </font>
    <font>
      <b/>
      <sz val="9"/>
      <name val="Arial"/>
      <family val="2"/>
    </font>
    <font>
      <sz val="48"/>
      <name val="Arial"/>
      <family val="2"/>
    </font>
    <font>
      <sz val="72"/>
      <name val="Arial"/>
      <family val="2"/>
    </font>
    <font>
      <b/>
      <u/>
      <sz val="72"/>
      <name val="Arial"/>
      <family val="2"/>
    </font>
    <font>
      <b/>
      <sz val="72"/>
      <name val="Arial"/>
      <family val="2"/>
    </font>
    <font>
      <b/>
      <u/>
      <sz val="48"/>
      <name val="Arial"/>
      <family val="2"/>
    </font>
    <font>
      <b/>
      <sz val="48"/>
      <name val="Arial"/>
      <family val="2"/>
    </font>
    <font>
      <u/>
      <sz val="72"/>
      <name val="Arial"/>
      <family val="2"/>
    </font>
    <font>
      <b/>
      <sz val="72"/>
      <name val="Arial"/>
      <family val="2"/>
    </font>
    <font>
      <b/>
      <sz val="48"/>
      <name val="Arial"/>
      <family val="2"/>
    </font>
    <font>
      <u/>
      <sz val="10"/>
      <name val="Arial Black"/>
      <family val="2"/>
    </font>
    <font>
      <sz val="10"/>
      <name val="Arial Black"/>
      <family val="2"/>
    </font>
    <font>
      <sz val="8"/>
      <name val="Calibri"/>
      <family val="2"/>
    </font>
    <font>
      <b/>
      <sz val="16"/>
      <color indexed="8"/>
      <name val="Calibri"/>
      <family val="2"/>
    </font>
    <font>
      <b/>
      <sz val="48"/>
      <color indexed="8"/>
      <name val="Calibri"/>
      <family val="2"/>
    </font>
    <font>
      <b/>
      <sz val="48"/>
      <color indexed="8"/>
      <name val="Calibri"/>
      <family val="2"/>
    </font>
    <font>
      <sz val="20"/>
      <color indexed="8"/>
      <name val="Calibri"/>
      <family val="2"/>
    </font>
    <font>
      <b/>
      <sz val="11"/>
      <color indexed="8"/>
      <name val="Calibri"/>
      <family val="2"/>
    </font>
    <font>
      <b/>
      <sz val="30"/>
      <color indexed="8"/>
      <name val="Cambria"/>
      <family val="1"/>
    </font>
    <font>
      <b/>
      <sz val="16"/>
      <color indexed="8"/>
      <name val="Cambria"/>
      <family val="1"/>
    </font>
    <font>
      <b/>
      <sz val="22"/>
      <color indexed="8"/>
      <name val="Cambria"/>
      <family val="1"/>
    </font>
    <font>
      <b/>
      <sz val="25"/>
      <color indexed="8"/>
      <name val="Arial"/>
      <family val="2"/>
    </font>
    <font>
      <b/>
      <sz val="25"/>
      <color indexed="8"/>
      <name val="Calibri"/>
      <family val="2"/>
    </font>
    <font>
      <b/>
      <sz val="18"/>
      <color indexed="8"/>
      <name val="Cambria"/>
      <family val="1"/>
    </font>
    <font>
      <b/>
      <sz val="25"/>
      <color indexed="8"/>
      <name val="Cambria"/>
      <family val="1"/>
    </font>
    <font>
      <b/>
      <sz val="20"/>
      <color indexed="8"/>
      <name val="Cambria"/>
      <family val="1"/>
    </font>
    <font>
      <b/>
      <sz val="22"/>
      <color indexed="8"/>
      <name val="Calibri"/>
      <family val="2"/>
    </font>
    <font>
      <b/>
      <sz val="26"/>
      <color indexed="8"/>
      <name val="Calibri"/>
      <family val="2"/>
    </font>
    <font>
      <b/>
      <sz val="28"/>
      <color indexed="8"/>
      <name val="Calibri"/>
      <family val="2"/>
    </font>
    <font>
      <b/>
      <sz val="24"/>
      <color indexed="8"/>
      <name val="Cambria"/>
      <family val="1"/>
    </font>
    <font>
      <b/>
      <sz val="28"/>
      <color indexed="8"/>
      <name val="Cambria"/>
      <family val="1"/>
    </font>
    <font>
      <sz val="34"/>
      <color indexed="8"/>
      <name val="Arabic Transparent"/>
      <charset val="178"/>
    </font>
    <font>
      <b/>
      <sz val="28"/>
      <color indexed="8"/>
      <name val="Arabic Transparent"/>
      <charset val="178"/>
    </font>
    <font>
      <b/>
      <sz val="30"/>
      <color indexed="8"/>
      <name val="Cambria"/>
      <family val="1"/>
    </font>
    <font>
      <b/>
      <sz val="30"/>
      <color indexed="8"/>
      <name val="Arabic Transparent"/>
      <charset val="178"/>
    </font>
    <font>
      <b/>
      <sz val="30"/>
      <color indexed="8"/>
      <name val="Calibri"/>
      <family val="2"/>
    </font>
    <font>
      <sz val="30"/>
      <color indexed="8"/>
      <name val="Arabic Transparent"/>
      <charset val="178"/>
    </font>
    <font>
      <sz val="28"/>
      <color indexed="8"/>
      <name val="Arabic Transparent"/>
      <charset val="178"/>
    </font>
    <font>
      <b/>
      <sz val="34"/>
      <color indexed="8"/>
      <name val="Calibri"/>
      <family val="2"/>
    </font>
    <font>
      <b/>
      <sz val="34"/>
      <color indexed="8"/>
      <name val="Cambria"/>
      <family val="1"/>
    </font>
    <font>
      <b/>
      <sz val="18"/>
      <color indexed="8"/>
      <name val="Calibri"/>
      <family val="2"/>
    </font>
    <font>
      <b/>
      <sz val="18"/>
      <color indexed="8"/>
      <name val="Cambria"/>
      <family val="1"/>
    </font>
    <font>
      <b/>
      <sz val="25"/>
      <color indexed="8"/>
      <name val="Cambria"/>
      <family val="1"/>
    </font>
    <font>
      <sz val="22"/>
      <name val="Arial"/>
      <family val="2"/>
    </font>
    <font>
      <sz val="36"/>
      <color indexed="8"/>
      <name val="Calibri"/>
      <family val="2"/>
    </font>
    <font>
      <b/>
      <sz val="36"/>
      <color indexed="8"/>
      <name val="Calibri"/>
      <family val="2"/>
    </font>
    <font>
      <b/>
      <sz val="72"/>
      <color indexed="8"/>
      <name val="Calibri"/>
      <family val="2"/>
    </font>
    <font>
      <b/>
      <sz val="10"/>
      <name val="Copperplate Gothic Light"/>
      <family val="2"/>
    </font>
    <font>
      <b/>
      <sz val="26"/>
      <name val="Copperplate Gothic Bold"/>
      <family val="2"/>
    </font>
    <font>
      <sz val="18"/>
      <color indexed="8"/>
      <name val="Calibri"/>
      <family val="2"/>
    </font>
    <font>
      <sz val="11"/>
      <name val="Arial"/>
      <family val="2"/>
    </font>
    <font>
      <b/>
      <u/>
      <sz val="28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28"/>
      <color indexed="8"/>
      <name val="Cambria"/>
      <family val="1"/>
    </font>
    <font>
      <sz val="10"/>
      <name val="Times New Roman"/>
      <family val="1"/>
    </font>
    <font>
      <b/>
      <sz val="12"/>
      <name val="Times New Roman"/>
      <family val="1"/>
    </font>
    <font>
      <b/>
      <u/>
      <sz val="10"/>
      <name val="Times New Roman"/>
      <family val="1"/>
    </font>
    <font>
      <sz val="12"/>
      <name val="Times New Roman"/>
      <family val="1"/>
    </font>
    <font>
      <b/>
      <sz val="11"/>
      <name val="Times New Roman"/>
      <family val="1"/>
    </font>
    <font>
      <sz val="14"/>
      <name val="Times New Roman"/>
      <family val="1"/>
    </font>
    <font>
      <b/>
      <u/>
      <sz val="14"/>
      <name val="Times New Roman"/>
      <family val="1"/>
    </font>
    <font>
      <b/>
      <sz val="14"/>
      <name val="Times New Roman"/>
      <family val="1"/>
    </font>
    <font>
      <u/>
      <sz val="9"/>
      <name val="Arial"/>
      <family val="2"/>
    </font>
    <font>
      <b/>
      <u/>
      <sz val="9"/>
      <name val="Arial"/>
      <family val="2"/>
    </font>
    <font>
      <b/>
      <sz val="26"/>
      <name val="Copperplate Gothic Bold"/>
      <family val="2"/>
    </font>
    <font>
      <u/>
      <sz val="18"/>
      <name val="Arial"/>
      <family val="2"/>
    </font>
    <font>
      <b/>
      <sz val="14"/>
      <name val="Comic Sans MS"/>
      <family val="4"/>
    </font>
    <font>
      <b/>
      <sz val="10"/>
      <name val="Comic Sans MS"/>
      <family val="4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Arial"/>
      <family val="2"/>
    </font>
    <font>
      <b/>
      <sz val="18"/>
      <color indexed="8"/>
      <name val="Calibri"/>
      <family val="2"/>
    </font>
    <font>
      <b/>
      <sz val="16"/>
      <color indexed="8"/>
      <name val="Calibri"/>
      <family val="2"/>
    </font>
    <font>
      <sz val="9"/>
      <color indexed="8"/>
      <name val="Calibri"/>
      <family val="2"/>
    </font>
    <font>
      <sz val="9"/>
      <color indexed="8"/>
      <name val="Arial"/>
      <family val="2"/>
    </font>
    <font>
      <b/>
      <sz val="10"/>
      <color indexed="8"/>
      <name val="Arial"/>
      <family val="2"/>
    </font>
    <font>
      <sz val="8"/>
      <name val="Arial"/>
      <family val="2"/>
    </font>
    <font>
      <b/>
      <sz val="16"/>
      <name val="Times New Roman"/>
      <family val="1"/>
    </font>
    <font>
      <b/>
      <i/>
      <sz val="12"/>
      <name val="Arial"/>
      <family val="2"/>
    </font>
    <font>
      <b/>
      <i/>
      <sz val="16"/>
      <name val="Arial"/>
      <family val="2"/>
    </font>
    <font>
      <sz val="36"/>
      <name val="Arial Black"/>
      <family val="2"/>
    </font>
    <font>
      <sz val="11"/>
      <color indexed="8"/>
      <name val="Calibri"/>
      <family val="2"/>
    </font>
    <font>
      <b/>
      <sz val="12"/>
      <color indexed="10"/>
      <name val="Arial"/>
      <family val="2"/>
    </font>
    <font>
      <b/>
      <sz val="12"/>
      <color indexed="8"/>
      <name val="Arial"/>
      <family val="2"/>
    </font>
    <font>
      <sz val="8"/>
      <name val="Arial"/>
      <family val="2"/>
    </font>
    <font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rgb="FFFFFF00"/>
        <bgColor indexed="64"/>
      </patternFill>
    </fill>
  </fills>
  <borders count="7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8"/>
      </bottom>
      <diagonal/>
    </border>
    <border>
      <left style="thin">
        <color indexed="64"/>
      </left>
      <right/>
      <top style="thin">
        <color indexed="64"/>
      </top>
      <bottom style="medium">
        <color indexed="8"/>
      </bottom>
      <diagonal/>
    </border>
    <border>
      <left/>
      <right style="thin">
        <color indexed="64"/>
      </right>
      <top style="thin">
        <color indexed="64"/>
      </top>
      <bottom style="medium">
        <color indexed="8"/>
      </bottom>
      <diagonal/>
    </border>
  </borders>
  <cellStyleXfs count="10">
    <xf numFmtId="0" fontId="0" fillId="0" borderId="0"/>
    <xf numFmtId="4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5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/>
    <xf numFmtId="0" fontId="171" fillId="0" borderId="0"/>
    <xf numFmtId="0" fontId="22" fillId="0" borderId="0"/>
  </cellStyleXfs>
  <cellXfs count="1322">
    <xf numFmtId="0" fontId="0" fillId="0" borderId="0" xfId="0"/>
    <xf numFmtId="0" fontId="4" fillId="0" borderId="0" xfId="0" applyFont="1"/>
    <xf numFmtId="0" fontId="7" fillId="0" borderId="0" xfId="0" applyFont="1" applyAlignment="1">
      <alignment horizontal="center"/>
    </xf>
    <xf numFmtId="0" fontId="0" fillId="0" borderId="1" xfId="0" applyBorder="1"/>
    <xf numFmtId="0" fontId="11" fillId="0" borderId="0" xfId="0" applyFont="1"/>
    <xf numFmtId="0" fontId="12" fillId="0" borderId="0" xfId="0" applyFont="1" applyAlignment="1">
      <alignment horizontal="center"/>
    </xf>
    <xf numFmtId="0" fontId="13" fillId="0" borderId="0" xfId="0" applyFont="1"/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4" fillId="0" borderId="0" xfId="0" applyFont="1" applyFill="1" applyBorder="1"/>
    <xf numFmtId="4" fontId="0" fillId="0" borderId="0" xfId="0" applyNumberFormat="1" applyBorder="1"/>
    <xf numFmtId="0" fontId="15" fillId="0" borderId="0" xfId="0" applyFont="1"/>
    <xf numFmtId="0" fontId="12" fillId="0" borderId="0" xfId="0" applyFont="1"/>
    <xf numFmtId="0" fontId="2" fillId="0" borderId="0" xfId="0" applyFont="1" applyBorder="1" applyAlignment="1">
      <alignment horizontal="left"/>
    </xf>
    <xf numFmtId="0" fontId="9" fillId="0" borderId="1" xfId="0" applyFont="1" applyBorder="1"/>
    <xf numFmtId="0" fontId="19" fillId="0" borderId="0" xfId="0" applyFont="1"/>
    <xf numFmtId="0" fontId="5" fillId="2" borderId="1" xfId="0" applyFont="1" applyFill="1" applyBorder="1" applyAlignment="1">
      <alignment horizontal="left" vertical="center"/>
    </xf>
    <xf numFmtId="0" fontId="18" fillId="0" borderId="0" xfId="0" applyFont="1"/>
    <xf numFmtId="0" fontId="20" fillId="3" borderId="1" xfId="0" applyFont="1" applyFill="1" applyBorder="1" applyAlignment="1">
      <alignment horizontal="center"/>
    </xf>
    <xf numFmtId="0" fontId="20" fillId="4" borderId="1" xfId="0" applyFont="1" applyFill="1" applyBorder="1" applyAlignment="1">
      <alignment horizontal="center"/>
    </xf>
    <xf numFmtId="0" fontId="5" fillId="2" borderId="1" xfId="0" applyFont="1" applyFill="1" applyBorder="1"/>
    <xf numFmtId="0" fontId="5" fillId="2" borderId="1" xfId="0" applyFont="1" applyFill="1" applyBorder="1" applyAlignment="1">
      <alignment horizontal="left"/>
    </xf>
    <xf numFmtId="4" fontId="5" fillId="3" borderId="1" xfId="0" applyNumberFormat="1" applyFont="1" applyFill="1" applyBorder="1"/>
    <xf numFmtId="4" fontId="5" fillId="4" borderId="1" xfId="0" applyNumberFormat="1" applyFont="1" applyFill="1" applyBorder="1"/>
    <xf numFmtId="0" fontId="9" fillId="0" borderId="0" xfId="0" applyFont="1"/>
    <xf numFmtId="0" fontId="5" fillId="0" borderId="0" xfId="0" applyFont="1"/>
    <xf numFmtId="0" fontId="5" fillId="2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/>
    </xf>
    <xf numFmtId="0" fontId="5" fillId="5" borderId="1" xfId="0" applyFont="1" applyFill="1" applyBorder="1" applyAlignment="1">
      <alignment horizontal="center"/>
    </xf>
    <xf numFmtId="2" fontId="5" fillId="5" borderId="1" xfId="0" applyNumberFormat="1" applyFont="1" applyFill="1" applyBorder="1" applyAlignment="1">
      <alignment horizontal="center"/>
    </xf>
    <xf numFmtId="4" fontId="5" fillId="0" borderId="0" xfId="0" applyNumberFormat="1" applyFont="1" applyFill="1" applyBorder="1"/>
    <xf numFmtId="4" fontId="21" fillId="0" borderId="0" xfId="0" applyNumberFormat="1" applyFont="1" applyFill="1" applyBorder="1"/>
    <xf numFmtId="2" fontId="5" fillId="0" borderId="0" xfId="0" applyNumberFormat="1" applyFont="1" applyFill="1" applyBorder="1"/>
    <xf numFmtId="2" fontId="5" fillId="0" borderId="0" xfId="0" applyNumberFormat="1" applyFont="1" applyFill="1" applyBorder="1" applyAlignment="1">
      <alignment horizontal="center"/>
    </xf>
    <xf numFmtId="4" fontId="18" fillId="0" borderId="0" xfId="0" applyNumberFormat="1" applyFont="1"/>
    <xf numFmtId="0" fontId="0" fillId="0" borderId="0" xfId="0" applyFill="1" applyBorder="1"/>
    <xf numFmtId="2" fontId="0" fillId="0" borderId="0" xfId="0" applyNumberFormat="1" applyFill="1" applyBorder="1"/>
    <xf numFmtId="0" fontId="0" fillId="0" borderId="0" xfId="0" applyFill="1"/>
    <xf numFmtId="0" fontId="19" fillId="0" borderId="0" xfId="0" applyFont="1" applyFill="1"/>
    <xf numFmtId="0" fontId="6" fillId="0" borderId="0" xfId="0" applyFont="1" applyFill="1"/>
    <xf numFmtId="0" fontId="5" fillId="0" borderId="0" xfId="0" applyFont="1" applyFill="1" applyAlignment="1">
      <alignment horizontal="left"/>
    </xf>
    <xf numFmtId="2" fontId="0" fillId="0" borderId="0" xfId="0" applyNumberFormat="1" applyFill="1"/>
    <xf numFmtId="0" fontId="5" fillId="0" borderId="0" xfId="0" applyFont="1" applyFill="1"/>
    <xf numFmtId="2" fontId="5" fillId="0" borderId="0" xfId="0" applyNumberFormat="1" applyFont="1" applyFill="1"/>
    <xf numFmtId="0" fontId="0" fillId="0" borderId="0" xfId="0" applyFill="1" applyAlignment="1">
      <alignment horizontal="left"/>
    </xf>
    <xf numFmtId="0" fontId="18" fillId="0" borderId="0" xfId="0" applyFont="1" applyFill="1"/>
    <xf numFmtId="2" fontId="18" fillId="0" borderId="0" xfId="0" applyNumberFormat="1" applyFont="1" applyFill="1"/>
    <xf numFmtId="0" fontId="24" fillId="0" borderId="0" xfId="0" applyFont="1" applyFill="1"/>
    <xf numFmtId="0" fontId="9" fillId="0" borderId="2" xfId="0" applyFont="1" applyFill="1" applyBorder="1"/>
    <xf numFmtId="2" fontId="9" fillId="0" borderId="3" xfId="0" applyNumberFormat="1" applyFont="1" applyFill="1" applyBorder="1"/>
    <xf numFmtId="0" fontId="9" fillId="0" borderId="4" xfId="0" applyFont="1" applyFill="1" applyBorder="1"/>
    <xf numFmtId="0" fontId="9" fillId="0" borderId="5" xfId="0" applyFont="1" applyFill="1" applyBorder="1"/>
    <xf numFmtId="0" fontId="9" fillId="0" borderId="6" xfId="0" applyFont="1" applyFill="1" applyBorder="1"/>
    <xf numFmtId="2" fontId="9" fillId="0" borderId="7" xfId="0" applyNumberFormat="1" applyFont="1" applyFill="1" applyBorder="1"/>
    <xf numFmtId="0" fontId="9" fillId="0" borderId="1" xfId="0" applyFont="1" applyFill="1" applyBorder="1"/>
    <xf numFmtId="0" fontId="0" fillId="0" borderId="1" xfId="0" applyFill="1" applyBorder="1"/>
    <xf numFmtId="4" fontId="0" fillId="0" borderId="1" xfId="0" applyNumberFormat="1" applyFill="1" applyBorder="1"/>
    <xf numFmtId="0" fontId="0" fillId="0" borderId="2" xfId="0" applyFill="1" applyBorder="1"/>
    <xf numFmtId="0" fontId="18" fillId="0" borderId="8" xfId="0" applyFont="1" applyFill="1" applyBorder="1"/>
    <xf numFmtId="0" fontId="18" fillId="0" borderId="9" xfId="0" applyFont="1" applyFill="1" applyBorder="1"/>
    <xf numFmtId="4" fontId="0" fillId="0" borderId="0" xfId="0" applyNumberFormat="1" applyFill="1" applyBorder="1"/>
    <xf numFmtId="0" fontId="0" fillId="0" borderId="6" xfId="0" applyFill="1" applyBorder="1"/>
    <xf numFmtId="0" fontId="1" fillId="0" borderId="6" xfId="0" applyFont="1" applyFill="1" applyBorder="1"/>
    <xf numFmtId="0" fontId="1" fillId="0" borderId="1" xfId="0" applyFont="1" applyFill="1" applyBorder="1"/>
    <xf numFmtId="0" fontId="18" fillId="0" borderId="10" xfId="0" applyFont="1" applyFill="1" applyBorder="1"/>
    <xf numFmtId="0" fontId="18" fillId="0" borderId="0" xfId="0" applyFont="1" applyFill="1" applyBorder="1"/>
    <xf numFmtId="4" fontId="18" fillId="0" borderId="10" xfId="0" applyNumberFormat="1" applyFont="1" applyFill="1" applyBorder="1"/>
    <xf numFmtId="4" fontId="18" fillId="0" borderId="11" xfId="0" applyNumberFormat="1" applyFont="1" applyFill="1" applyBorder="1"/>
    <xf numFmtId="0" fontId="18" fillId="0" borderId="12" xfId="0" applyFont="1" applyFill="1" applyBorder="1"/>
    <xf numFmtId="0" fontId="18" fillId="0" borderId="13" xfId="0" applyFont="1" applyFill="1" applyBorder="1"/>
    <xf numFmtId="4" fontId="18" fillId="0" borderId="12" xfId="0" applyNumberFormat="1" applyFont="1" applyFill="1" applyBorder="1"/>
    <xf numFmtId="4" fontId="18" fillId="0" borderId="13" xfId="0" applyNumberFormat="1" applyFont="1" applyFill="1" applyBorder="1"/>
    <xf numFmtId="4" fontId="18" fillId="0" borderId="14" xfId="0" applyNumberFormat="1" applyFont="1" applyFill="1" applyBorder="1"/>
    <xf numFmtId="0" fontId="18" fillId="0" borderId="15" xfId="0" applyFont="1" applyFill="1" applyBorder="1"/>
    <xf numFmtId="2" fontId="18" fillId="0" borderId="15" xfId="0" applyNumberFormat="1" applyFont="1" applyFill="1" applyBorder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16" xfId="0" applyFont="1" applyBorder="1" applyAlignment="1">
      <alignment horizontal="center" vertical="center" wrapText="1"/>
    </xf>
    <xf numFmtId="0" fontId="31" fillId="0" borderId="17" xfId="0" applyFont="1" applyBorder="1" applyAlignment="1">
      <alignment horizontal="center" vertical="center" wrapText="1"/>
    </xf>
    <xf numFmtId="0" fontId="35" fillId="0" borderId="0" xfId="0" applyFont="1"/>
    <xf numFmtId="0" fontId="36" fillId="0" borderId="16" xfId="0" applyFont="1" applyBorder="1" applyAlignment="1">
      <alignment horizontal="center" vertical="center" wrapText="1"/>
    </xf>
    <xf numFmtId="0" fontId="36" fillId="0" borderId="17" xfId="0" applyFont="1" applyBorder="1" applyAlignment="1">
      <alignment horizontal="center" vertical="center" wrapText="1"/>
    </xf>
    <xf numFmtId="0" fontId="36" fillId="0" borderId="18" xfId="0" applyFont="1" applyBorder="1" applyAlignment="1">
      <alignment horizontal="center" vertical="center" wrapText="1"/>
    </xf>
    <xf numFmtId="164" fontId="37" fillId="0" borderId="19" xfId="2" applyFont="1" applyBorder="1" applyAlignment="1">
      <alignment horizontal="right"/>
    </xf>
    <xf numFmtId="0" fontId="37" fillId="6" borderId="20" xfId="0" applyFont="1" applyFill="1" applyBorder="1" applyAlignment="1">
      <alignment vertical="center"/>
    </xf>
    <xf numFmtId="164" fontId="36" fillId="0" borderId="21" xfId="2" applyFont="1" applyFill="1" applyBorder="1"/>
    <xf numFmtId="164" fontId="36" fillId="0" borderId="6" xfId="2" applyFont="1" applyFill="1" applyBorder="1" applyAlignment="1">
      <alignment horizontal="center"/>
    </xf>
    <xf numFmtId="164" fontId="37" fillId="0" borderId="6" xfId="2" applyFont="1" applyFill="1" applyBorder="1"/>
    <xf numFmtId="164" fontId="37" fillId="0" borderId="6" xfId="2" applyFont="1" applyFill="1" applyBorder="1" applyAlignment="1">
      <alignment horizontal="center"/>
    </xf>
    <xf numFmtId="164" fontId="36" fillId="0" borderId="1" xfId="2" applyFont="1" applyFill="1" applyBorder="1" applyAlignment="1">
      <alignment horizontal="center"/>
    </xf>
    <xf numFmtId="164" fontId="37" fillId="0" borderId="21" xfId="2" applyFont="1" applyFill="1" applyBorder="1"/>
    <xf numFmtId="164" fontId="37" fillId="0" borderId="22" xfId="2" applyFont="1" applyBorder="1" applyAlignment="1">
      <alignment horizontal="right"/>
    </xf>
    <xf numFmtId="0" fontId="37" fillId="6" borderId="23" xfId="0" applyFont="1" applyFill="1" applyBorder="1"/>
    <xf numFmtId="164" fontId="37" fillId="0" borderId="1" xfId="2" applyFont="1" applyFill="1" applyBorder="1" applyAlignment="1">
      <alignment horizontal="center"/>
    </xf>
    <xf numFmtId="0" fontId="37" fillId="6" borderId="23" xfId="0" applyFont="1" applyFill="1" applyBorder="1" applyAlignment="1">
      <alignment vertical="center"/>
    </xf>
    <xf numFmtId="0" fontId="37" fillId="0" borderId="23" xfId="0" applyFont="1" applyFill="1" applyBorder="1"/>
    <xf numFmtId="164" fontId="37" fillId="0" borderId="24" xfId="2" applyFont="1" applyBorder="1" applyAlignment="1">
      <alignment horizontal="right"/>
    </xf>
    <xf numFmtId="0" fontId="37" fillId="6" borderId="25" xfId="0" applyFont="1" applyFill="1" applyBorder="1" applyAlignment="1">
      <alignment vertical="center"/>
    </xf>
    <xf numFmtId="164" fontId="37" fillId="0" borderId="2" xfId="2" applyFont="1" applyFill="1" applyBorder="1" applyAlignment="1">
      <alignment horizontal="center"/>
    </xf>
    <xf numFmtId="164" fontId="36" fillId="0" borderId="15" xfId="2" applyFont="1" applyFill="1" applyBorder="1" applyAlignment="1">
      <alignment horizontal="right" vertical="center"/>
    </xf>
    <xf numFmtId="164" fontId="37" fillId="0" borderId="15" xfId="2" applyFont="1" applyFill="1" applyBorder="1" applyAlignment="1">
      <alignment horizontal="right" vertical="center"/>
    </xf>
    <xf numFmtId="164" fontId="37" fillId="0" borderId="15" xfId="2" applyFont="1" applyFill="1" applyBorder="1" applyAlignment="1">
      <alignment vertical="center"/>
    </xf>
    <xf numFmtId="0" fontId="39" fillId="0" borderId="0" xfId="0" applyFont="1"/>
    <xf numFmtId="164" fontId="40" fillId="0" borderId="26" xfId="2" applyFont="1" applyFill="1" applyBorder="1" applyAlignment="1">
      <alignment horizontal="right" vertical="center"/>
    </xf>
    <xf numFmtId="164" fontId="37" fillId="0" borderId="26" xfId="2" applyFont="1" applyFill="1" applyBorder="1" applyAlignment="1">
      <alignment horizontal="right" vertical="center"/>
    </xf>
    <xf numFmtId="164" fontId="37" fillId="0" borderId="27" xfId="2" applyFont="1" applyBorder="1" applyAlignment="1">
      <alignment horizontal="right"/>
    </xf>
    <xf numFmtId="0" fontId="41" fillId="6" borderId="21" xfId="0" applyFont="1" applyFill="1" applyBorder="1"/>
    <xf numFmtId="164" fontId="40" fillId="0" borderId="1" xfId="2" applyFont="1" applyFill="1" applyBorder="1" applyAlignment="1">
      <alignment horizontal="center"/>
    </xf>
    <xf numFmtId="164" fontId="37" fillId="0" borderId="6" xfId="2" applyFont="1" applyBorder="1" applyAlignment="1">
      <alignment horizontal="right"/>
    </xf>
    <xf numFmtId="0" fontId="41" fillId="6" borderId="23" xfId="0" applyFont="1" applyFill="1" applyBorder="1"/>
    <xf numFmtId="164" fontId="37" fillId="0" borderId="28" xfId="2" applyFont="1" applyBorder="1" applyAlignment="1">
      <alignment horizontal="right"/>
    </xf>
    <xf numFmtId="0" fontId="41" fillId="6" borderId="29" xfId="0" applyFont="1" applyFill="1" applyBorder="1"/>
    <xf numFmtId="164" fontId="32" fillId="0" borderId="1" xfId="2" applyFont="1" applyFill="1" applyBorder="1" applyAlignment="1">
      <alignment horizontal="center"/>
    </xf>
    <xf numFmtId="0" fontId="37" fillId="6" borderId="29" xfId="0" applyFont="1" applyFill="1" applyBorder="1"/>
    <xf numFmtId="0" fontId="32" fillId="0" borderId="0" xfId="0" applyFont="1"/>
    <xf numFmtId="0" fontId="42" fillId="0" borderId="0" xfId="0" applyFont="1"/>
    <xf numFmtId="0" fontId="0" fillId="0" borderId="8" xfId="0" applyFill="1" applyBorder="1"/>
    <xf numFmtId="0" fontId="0" fillId="0" borderId="9" xfId="0" applyFill="1" applyBorder="1"/>
    <xf numFmtId="4" fontId="0" fillId="0" borderId="0" xfId="0" applyNumberFormat="1" applyFill="1"/>
    <xf numFmtId="4" fontId="1" fillId="0" borderId="30" xfId="0" applyNumberFormat="1" applyFont="1" applyFill="1" applyBorder="1"/>
    <xf numFmtId="0" fontId="46" fillId="0" borderId="0" xfId="0" applyFont="1"/>
    <xf numFmtId="0" fontId="46" fillId="0" borderId="0" xfId="0" applyFont="1" applyAlignment="1">
      <alignment horizontal="left"/>
    </xf>
    <xf numFmtId="0" fontId="46" fillId="0" borderId="0" xfId="0" applyFont="1" applyBorder="1" applyAlignment="1">
      <alignment horizontal="left"/>
    </xf>
    <xf numFmtId="0" fontId="46" fillId="0" borderId="0" xfId="0" applyFont="1" applyBorder="1"/>
    <xf numFmtId="0" fontId="47" fillId="0" borderId="0" xfId="0" applyFont="1" applyAlignment="1">
      <alignment horizontal="left"/>
    </xf>
    <xf numFmtId="0" fontId="48" fillId="0" borderId="0" xfId="0" applyFont="1"/>
    <xf numFmtId="0" fontId="49" fillId="0" borderId="0" xfId="0" applyFont="1" applyAlignment="1">
      <alignment horizontal="left"/>
    </xf>
    <xf numFmtId="0" fontId="48" fillId="0" borderId="0" xfId="0" applyFont="1" applyAlignment="1">
      <alignment horizontal="left"/>
    </xf>
    <xf numFmtId="0" fontId="34" fillId="0" borderId="0" xfId="0" applyFont="1"/>
    <xf numFmtId="0" fontId="29" fillId="0" borderId="0" xfId="0" applyFont="1" applyAlignment="1">
      <alignment horizontal="left"/>
    </xf>
    <xf numFmtId="0" fontId="29" fillId="0" borderId="15" xfId="0" applyFont="1" applyBorder="1" applyAlignment="1">
      <alignment horizontal="center" vertical="center" wrapText="1"/>
    </xf>
    <xf numFmtId="0" fontId="29" fillId="0" borderId="19" xfId="0" applyFont="1" applyBorder="1" applyAlignment="1">
      <alignment vertical="center"/>
    </xf>
    <xf numFmtId="0" fontId="29" fillId="0" borderId="31" xfId="0" applyFont="1" applyBorder="1" applyAlignment="1">
      <alignment vertical="center"/>
    </xf>
    <xf numFmtId="0" fontId="29" fillId="0" borderId="0" xfId="0" applyFont="1" applyBorder="1" applyAlignment="1">
      <alignment vertical="center"/>
    </xf>
    <xf numFmtId="0" fontId="29" fillId="0" borderId="32" xfId="0" applyFont="1" applyBorder="1" applyAlignment="1">
      <alignment vertical="center"/>
    </xf>
    <xf numFmtId="0" fontId="29" fillId="0" borderId="6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165" fontId="29" fillId="0" borderId="6" xfId="4" applyFont="1" applyBorder="1" applyAlignment="1">
      <alignment vertical="center"/>
    </xf>
    <xf numFmtId="0" fontId="29" fillId="0" borderId="21" xfId="0" applyFont="1" applyBorder="1" applyAlignment="1">
      <alignment horizontal="center" vertical="center"/>
    </xf>
    <xf numFmtId="0" fontId="29" fillId="0" borderId="22" xfId="0" applyFont="1" applyBorder="1" applyAlignment="1">
      <alignment vertical="center"/>
    </xf>
    <xf numFmtId="0" fontId="29" fillId="0" borderId="4" xfId="0" applyFont="1" applyBorder="1" applyAlignment="1">
      <alignment vertical="center"/>
    </xf>
    <xf numFmtId="0" fontId="29" fillId="0" borderId="33" xfId="0" applyFont="1" applyBorder="1" applyAlignment="1">
      <alignment vertical="center"/>
    </xf>
    <xf numFmtId="0" fontId="29" fillId="0" borderId="5" xfId="0" applyFont="1" applyBorder="1" applyAlignment="1">
      <alignment vertical="center"/>
    </xf>
    <xf numFmtId="165" fontId="29" fillId="0" borderId="1" xfId="4" applyFont="1" applyBorder="1" applyAlignment="1">
      <alignment horizontal="center" vertical="center"/>
    </xf>
    <xf numFmtId="0" fontId="29" fillId="0" borderId="23" xfId="0" applyFont="1" applyBorder="1" applyAlignment="1">
      <alignment horizontal="center" vertical="center"/>
    </xf>
    <xf numFmtId="0" fontId="29" fillId="0" borderId="6" xfId="0" applyFont="1" applyBorder="1" applyAlignment="1">
      <alignment vertical="center"/>
    </xf>
    <xf numFmtId="0" fontId="29" fillId="0" borderId="1" xfId="0" applyFont="1" applyBorder="1" applyAlignment="1">
      <alignment vertical="center"/>
    </xf>
    <xf numFmtId="0" fontId="29" fillId="0" borderId="2" xfId="0" applyFont="1" applyBorder="1" applyAlignment="1">
      <alignment vertical="center"/>
    </xf>
    <xf numFmtId="0" fontId="29" fillId="0" borderId="3" xfId="0" applyFont="1" applyBorder="1" applyAlignment="1">
      <alignment vertical="center"/>
    </xf>
    <xf numFmtId="0" fontId="29" fillId="0" borderId="34" xfId="0" applyFont="1" applyBorder="1" applyAlignment="1">
      <alignment vertical="center"/>
    </xf>
    <xf numFmtId="0" fontId="29" fillId="0" borderId="35" xfId="0" applyFont="1" applyBorder="1" applyAlignment="1">
      <alignment vertical="center"/>
    </xf>
    <xf numFmtId="0" fontId="29" fillId="0" borderId="24" xfId="0" applyFont="1" applyBorder="1" applyAlignment="1">
      <alignment vertical="center"/>
    </xf>
    <xf numFmtId="165" fontId="29" fillId="0" borderId="15" xfId="4" applyFont="1" applyBorder="1" applyAlignment="1">
      <alignment horizontal="center" vertical="center"/>
    </xf>
    <xf numFmtId="0" fontId="40" fillId="0" borderId="0" xfId="0" applyFont="1" applyBorder="1" applyAlignment="1">
      <alignment vertical="center"/>
    </xf>
    <xf numFmtId="0" fontId="40" fillId="0" borderId="0" xfId="0" applyFont="1" applyBorder="1" applyAlignment="1">
      <alignment horizontal="center" vertical="center"/>
    </xf>
    <xf numFmtId="165" fontId="40" fillId="0" borderId="0" xfId="4" applyFont="1" applyBorder="1" applyAlignment="1">
      <alignment vertical="center"/>
    </xf>
    <xf numFmtId="165" fontId="40" fillId="0" borderId="0" xfId="4" applyFont="1" applyBorder="1" applyAlignment="1">
      <alignment horizontal="center" vertical="center"/>
    </xf>
    <xf numFmtId="165" fontId="29" fillId="0" borderId="6" xfId="4" applyFont="1" applyBorder="1" applyAlignment="1">
      <alignment horizontal="center" vertical="center"/>
    </xf>
    <xf numFmtId="165" fontId="29" fillId="0" borderId="21" xfId="4" applyFont="1" applyBorder="1" applyAlignment="1">
      <alignment horizontal="center" vertical="center"/>
    </xf>
    <xf numFmtId="0" fontId="29" fillId="0" borderId="36" xfId="0" applyFont="1" applyBorder="1" applyAlignment="1">
      <alignment vertical="center"/>
    </xf>
    <xf numFmtId="165" fontId="40" fillId="0" borderId="31" xfId="4" applyFont="1" applyBorder="1" applyAlignment="1">
      <alignment vertical="center"/>
    </xf>
    <xf numFmtId="0" fontId="40" fillId="0" borderId="0" xfId="0" applyFont="1"/>
    <xf numFmtId="0" fontId="50" fillId="0" borderId="0" xfId="0" applyFont="1"/>
    <xf numFmtId="0" fontId="43" fillId="0" borderId="0" xfId="0" applyFont="1"/>
    <xf numFmtId="0" fontId="51" fillId="0" borderId="0" xfId="0" applyFont="1"/>
    <xf numFmtId="0" fontId="52" fillId="0" borderId="0" xfId="0" applyFont="1"/>
    <xf numFmtId="0" fontId="51" fillId="0" borderId="0" xfId="0" applyFont="1" applyAlignment="1">
      <alignment horizontal="left"/>
    </xf>
    <xf numFmtId="0" fontId="43" fillId="0" borderId="0" xfId="0" applyFont="1" applyAlignment="1">
      <alignment horizontal="left"/>
    </xf>
    <xf numFmtId="0" fontId="8" fillId="0" borderId="0" xfId="0" applyFont="1"/>
    <xf numFmtId="164" fontId="46" fillId="0" borderId="6" xfId="2" applyFont="1" applyBorder="1" applyAlignment="1">
      <alignment horizontal="center"/>
    </xf>
    <xf numFmtId="2" fontId="9" fillId="0" borderId="0" xfId="0" applyNumberFormat="1" applyFont="1"/>
    <xf numFmtId="2" fontId="54" fillId="0" borderId="0" xfId="0" applyNumberFormat="1" applyFont="1"/>
    <xf numFmtId="0" fontId="55" fillId="0" borderId="0" xfId="0" applyFont="1"/>
    <xf numFmtId="0" fontId="56" fillId="0" borderId="0" xfId="0" applyFont="1"/>
    <xf numFmtId="0" fontId="44" fillId="0" borderId="0" xfId="0" applyFont="1"/>
    <xf numFmtId="0" fontId="58" fillId="0" borderId="0" xfId="0" applyFont="1"/>
    <xf numFmtId="0" fontId="53" fillId="0" borderId="7" xfId="0" applyFont="1" applyBorder="1" applyAlignment="1">
      <alignment horizontal="center"/>
    </xf>
    <xf numFmtId="0" fontId="53" fillId="0" borderId="19" xfId="0" applyFont="1" applyBorder="1" applyAlignment="1">
      <alignment horizontal="left"/>
    </xf>
    <xf numFmtId="164" fontId="53" fillId="0" borderId="6" xfId="2" applyFont="1" applyBorder="1" applyAlignment="1">
      <alignment horizontal="center"/>
    </xf>
    <xf numFmtId="0" fontId="53" fillId="0" borderId="4" xfId="0" applyFont="1" applyBorder="1" applyAlignment="1">
      <alignment horizontal="center"/>
    </xf>
    <xf numFmtId="0" fontId="53" fillId="0" borderId="22" xfId="0" applyFont="1" applyBorder="1" applyAlignment="1">
      <alignment horizontal="left"/>
    </xf>
    <xf numFmtId="164" fontId="53" fillId="0" borderId="1" xfId="2" applyFont="1" applyBorder="1" applyAlignment="1">
      <alignment horizontal="center"/>
    </xf>
    <xf numFmtId="164" fontId="53" fillId="0" borderId="1" xfId="2" applyFont="1" applyBorder="1"/>
    <xf numFmtId="0" fontId="53" fillId="0" borderId="5" xfId="0" applyFont="1" applyBorder="1" applyAlignment="1">
      <alignment horizontal="center" vertical="center"/>
    </xf>
    <xf numFmtId="164" fontId="53" fillId="0" borderId="1" xfId="2" applyFont="1" applyBorder="1" applyAlignment="1">
      <alignment vertical="center"/>
    </xf>
    <xf numFmtId="0" fontId="53" fillId="0" borderId="4" xfId="0" applyFont="1" applyBorder="1" applyAlignment="1">
      <alignment vertical="center"/>
    </xf>
    <xf numFmtId="0" fontId="53" fillId="0" borderId="5" xfId="0" applyFont="1" applyBorder="1" applyAlignment="1">
      <alignment vertical="center"/>
    </xf>
    <xf numFmtId="164" fontId="53" fillId="0" borderId="6" xfId="2" applyFont="1" applyBorder="1" applyAlignment="1">
      <alignment horizontal="center" vertical="center"/>
    </xf>
    <xf numFmtId="0" fontId="53" fillId="0" borderId="4" xfId="0" applyFont="1" applyBorder="1"/>
    <xf numFmtId="0" fontId="53" fillId="0" borderId="22" xfId="0" applyFont="1" applyFill="1" applyBorder="1"/>
    <xf numFmtId="0" fontId="53" fillId="0" borderId="22" xfId="0" applyFont="1" applyBorder="1"/>
    <xf numFmtId="0" fontId="53" fillId="0" borderId="3" xfId="0" applyFont="1" applyBorder="1"/>
    <xf numFmtId="0" fontId="53" fillId="0" borderId="24" xfId="0" applyFont="1" applyBorder="1"/>
    <xf numFmtId="164" fontId="53" fillId="0" borderId="2" xfId="2" applyFont="1" applyBorder="1" applyAlignment="1">
      <alignment horizontal="center"/>
    </xf>
    <xf numFmtId="0" fontId="53" fillId="0" borderId="8" xfId="0" applyFont="1" applyBorder="1" applyAlignment="1">
      <alignment horizontal="left"/>
    </xf>
    <xf numFmtId="0" fontId="53" fillId="0" borderId="9" xfId="0" applyFont="1" applyBorder="1"/>
    <xf numFmtId="0" fontId="53" fillId="0" borderId="23" xfId="0" applyFont="1" applyBorder="1" applyAlignment="1">
      <alignment horizontal="center"/>
    </xf>
    <xf numFmtId="49" fontId="5" fillId="0" borderId="0" xfId="0" applyNumberFormat="1" applyFont="1" applyAlignment="1">
      <alignment horizontal="center"/>
    </xf>
    <xf numFmtId="0" fontId="0" fillId="0" borderId="16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9" fillId="0" borderId="18" xfId="0" applyFont="1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14" xfId="0" applyBorder="1" applyAlignment="1">
      <alignment horizontal="center"/>
    </xf>
    <xf numFmtId="0" fontId="2" fillId="0" borderId="16" xfId="0" applyFont="1" applyBorder="1" applyAlignment="1">
      <alignment horizontal="left"/>
    </xf>
    <xf numFmtId="0" fontId="9" fillId="0" borderId="13" xfId="0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0" xfId="0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9" fillId="0" borderId="18" xfId="0" applyFont="1" applyFill="1" applyBorder="1" applyAlignment="1">
      <alignment horizontal="center"/>
    </xf>
    <xf numFmtId="0" fontId="2" fillId="0" borderId="17" xfId="0" applyFont="1" applyFill="1" applyBorder="1" applyAlignment="1">
      <alignment horizontal="center"/>
    </xf>
    <xf numFmtId="0" fontId="15" fillId="2" borderId="1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vertical="center"/>
    </xf>
    <xf numFmtId="0" fontId="15" fillId="2" borderId="1" xfId="0" applyFont="1" applyFill="1" applyBorder="1" applyAlignment="1">
      <alignment horizontal="left" vertical="center"/>
    </xf>
    <xf numFmtId="0" fontId="57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left"/>
    </xf>
    <xf numFmtId="0" fontId="16" fillId="0" borderId="0" xfId="0" applyFont="1"/>
    <xf numFmtId="0" fontId="17" fillId="0" borderId="1" xfId="0" applyFont="1" applyFill="1" applyBorder="1" applyAlignment="1"/>
    <xf numFmtId="0" fontId="17" fillId="0" borderId="1" xfId="0" applyFont="1" applyFill="1" applyBorder="1"/>
    <xf numFmtId="0" fontId="17" fillId="0" borderId="1" xfId="0" applyFont="1" applyFill="1" applyBorder="1" applyAlignment="1">
      <alignment horizontal="left"/>
    </xf>
    <xf numFmtId="0" fontId="17" fillId="0" borderId="0" xfId="0" applyFont="1" applyFill="1" applyBorder="1" applyAlignment="1"/>
    <xf numFmtId="4" fontId="8" fillId="0" borderId="0" xfId="0" applyNumberFormat="1" applyFont="1" applyBorder="1" applyAlignment="1">
      <alignment horizontal="center"/>
    </xf>
    <xf numFmtId="0" fontId="17" fillId="0" borderId="31" xfId="0" applyFont="1" applyFill="1" applyBorder="1" applyAlignment="1"/>
    <xf numFmtId="4" fontId="57" fillId="0" borderId="1" xfId="0" applyNumberFormat="1" applyFont="1" applyBorder="1" applyAlignment="1">
      <alignment horizontal="center" vertical="center"/>
    </xf>
    <xf numFmtId="0" fontId="62" fillId="0" borderId="0" xfId="0" applyFont="1"/>
    <xf numFmtId="49" fontId="45" fillId="0" borderId="39" xfId="0" applyNumberFormat="1" applyFont="1" applyBorder="1" applyAlignment="1"/>
    <xf numFmtId="49" fontId="45" fillId="0" borderId="36" xfId="0" applyNumberFormat="1" applyFont="1" applyBorder="1" applyAlignment="1"/>
    <xf numFmtId="49" fontId="45" fillId="0" borderId="40" xfId="0" applyNumberFormat="1" applyFont="1" applyBorder="1" applyAlignment="1"/>
    <xf numFmtId="49" fontId="45" fillId="0" borderId="36" xfId="0" applyNumberFormat="1" applyFont="1" applyFill="1" applyBorder="1" applyAlignment="1"/>
    <xf numFmtId="49" fontId="45" fillId="0" borderId="33" xfId="0" applyNumberFormat="1" applyFont="1" applyBorder="1" applyAlignment="1"/>
    <xf numFmtId="49" fontId="45" fillId="0" borderId="4" xfId="0" applyNumberFormat="1" applyFont="1" applyBorder="1" applyAlignment="1"/>
    <xf numFmtId="49" fontId="45" fillId="0" borderId="10" xfId="0" applyNumberFormat="1" applyFont="1" applyBorder="1" applyAlignment="1"/>
    <xf numFmtId="0" fontId="18" fillId="0" borderId="41" xfId="0" applyFont="1" applyFill="1" applyBorder="1" applyAlignment="1"/>
    <xf numFmtId="0" fontId="18" fillId="0" borderId="42" xfId="0" applyFont="1" applyFill="1" applyBorder="1" applyAlignment="1"/>
    <xf numFmtId="49" fontId="18" fillId="0" borderId="42" xfId="0" applyNumberFormat="1" applyFont="1" applyFill="1" applyBorder="1" applyAlignment="1"/>
    <xf numFmtId="0" fontId="18" fillId="0" borderId="42" xfId="0" applyFont="1" applyBorder="1" applyAlignment="1"/>
    <xf numFmtId="0" fontId="9" fillId="0" borderId="13" xfId="0" applyFont="1" applyBorder="1" applyAlignment="1">
      <alignment vertical="center" wrapText="1"/>
    </xf>
    <xf numFmtId="0" fontId="5" fillId="0" borderId="12" xfId="0" applyFont="1" applyBorder="1" applyAlignment="1">
      <alignment vertical="center"/>
    </xf>
    <xf numFmtId="49" fontId="0" fillId="0" borderId="42" xfId="0" applyNumberFormat="1" applyBorder="1" applyAlignment="1">
      <alignment vertical="center"/>
    </xf>
    <xf numFmtId="49" fontId="0" fillId="0" borderId="42" xfId="0" applyNumberFormat="1" applyFill="1" applyBorder="1" applyAlignment="1">
      <alignment vertical="center"/>
    </xf>
    <xf numFmtId="0" fontId="1" fillId="0" borderId="43" xfId="0" applyFont="1" applyFill="1" applyBorder="1" applyAlignment="1">
      <alignment horizontal="left" vertical="center"/>
    </xf>
    <xf numFmtId="0" fontId="1" fillId="0" borderId="42" xfId="0" applyFont="1" applyFill="1" applyBorder="1" applyAlignment="1">
      <alignment horizontal="left" vertical="center"/>
    </xf>
    <xf numFmtId="49" fontId="1" fillId="0" borderId="42" xfId="0" applyNumberFormat="1" applyFont="1" applyFill="1" applyBorder="1" applyAlignment="1">
      <alignment horizontal="left" vertical="center"/>
    </xf>
    <xf numFmtId="0" fontId="1" fillId="0" borderId="44" xfId="0" applyFont="1" applyFill="1" applyBorder="1" applyAlignment="1">
      <alignment horizontal="left" vertical="center"/>
    </xf>
    <xf numFmtId="0" fontId="1" fillId="0" borderId="42" xfId="0" applyFont="1" applyBorder="1" applyAlignment="1">
      <alignment horizontal="left" vertical="center"/>
    </xf>
    <xf numFmtId="49" fontId="1" fillId="0" borderId="43" xfId="0" applyNumberFormat="1" applyFont="1" applyBorder="1" applyAlignment="1">
      <alignment horizontal="center" vertical="center"/>
    </xf>
    <xf numFmtId="49" fontId="1" fillId="0" borderId="42" xfId="0" applyNumberFormat="1" applyFont="1" applyBorder="1" applyAlignment="1">
      <alignment horizontal="center" vertical="center"/>
    </xf>
    <xf numFmtId="49" fontId="1" fillId="0" borderId="44" xfId="0" applyNumberFormat="1" applyFont="1" applyBorder="1" applyAlignment="1">
      <alignment horizontal="center" vertical="center"/>
    </xf>
    <xf numFmtId="49" fontId="1" fillId="0" borderId="42" xfId="0" applyNumberFormat="1" applyFont="1" applyFill="1" applyBorder="1" applyAlignment="1">
      <alignment horizontal="center" vertical="center"/>
    </xf>
    <xf numFmtId="49" fontId="1" fillId="0" borderId="45" xfId="0" applyNumberFormat="1" applyFont="1" applyBorder="1" applyAlignment="1">
      <alignment horizontal="center" vertical="center"/>
    </xf>
    <xf numFmtId="49" fontId="0" fillId="0" borderId="44" xfId="0" applyNumberFormat="1" applyBorder="1" applyAlignment="1">
      <alignment vertical="center"/>
    </xf>
    <xf numFmtId="0" fontId="9" fillId="0" borderId="15" xfId="0" applyFont="1" applyBorder="1" applyAlignment="1">
      <alignment vertical="center" wrapText="1"/>
    </xf>
    <xf numFmtId="0" fontId="18" fillId="2" borderId="0" xfId="0" applyFont="1" applyFill="1"/>
    <xf numFmtId="0" fontId="18" fillId="7" borderId="0" xfId="0" applyFont="1" applyFill="1"/>
    <xf numFmtId="0" fontId="18" fillId="6" borderId="0" xfId="0" applyFont="1" applyFill="1"/>
    <xf numFmtId="0" fontId="17" fillId="0" borderId="1" xfId="0" applyFont="1" applyFill="1" applyBorder="1" applyAlignment="1">
      <alignment horizontal="right"/>
    </xf>
    <xf numFmtId="0" fontId="19" fillId="0" borderId="2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/>
    </xf>
    <xf numFmtId="0" fontId="19" fillId="0" borderId="30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/>
    </xf>
    <xf numFmtId="0" fontId="15" fillId="2" borderId="1" xfId="0" applyFont="1" applyFill="1" applyBorder="1" applyAlignment="1">
      <alignment vertical="center" wrapText="1"/>
    </xf>
    <xf numFmtId="4" fontId="15" fillId="0" borderId="1" xfId="0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vertical="center" wrapText="1"/>
    </xf>
    <xf numFmtId="0" fontId="15" fillId="2" borderId="1" xfId="0" applyFont="1" applyFill="1" applyBorder="1" applyAlignment="1">
      <alignment horizontal="right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67" fillId="0" borderId="1" xfId="0" applyFont="1" applyBorder="1" applyAlignment="1">
      <alignment horizontal="center" vertical="center"/>
    </xf>
    <xf numFmtId="0" fontId="46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 wrapText="1"/>
    </xf>
    <xf numFmtId="0" fontId="54" fillId="0" borderId="1" xfId="0" applyFont="1" applyBorder="1"/>
    <xf numFmtId="4" fontId="46" fillId="0" borderId="1" xfId="0" applyNumberFormat="1" applyFont="1" applyBorder="1" applyAlignment="1">
      <alignment horizontal="center" vertical="center"/>
    </xf>
    <xf numFmtId="4" fontId="54" fillId="0" borderId="1" xfId="0" applyNumberFormat="1" applyFont="1" applyBorder="1" applyAlignment="1">
      <alignment horizontal="center" vertical="center"/>
    </xf>
    <xf numFmtId="0" fontId="49" fillId="0" borderId="0" xfId="0" applyFont="1"/>
    <xf numFmtId="0" fontId="68" fillId="0" borderId="0" xfId="0" applyFont="1"/>
    <xf numFmtId="4" fontId="5" fillId="0" borderId="43" xfId="0" applyNumberFormat="1" applyFont="1" applyBorder="1" applyAlignment="1">
      <alignment vertical="center"/>
    </xf>
    <xf numFmtId="4" fontId="14" fillId="0" borderId="43" xfId="0" applyNumberFormat="1" applyFont="1" applyBorder="1" applyAlignment="1">
      <alignment vertical="center"/>
    </xf>
    <xf numFmtId="4" fontId="54" fillId="0" borderId="1" xfId="0" applyNumberFormat="1" applyFont="1" applyBorder="1" applyAlignment="1">
      <alignment horizontal="right" vertical="center"/>
    </xf>
    <xf numFmtId="4" fontId="18" fillId="0" borderId="1" xfId="0" applyNumberFormat="1" applyFont="1" applyFill="1" applyBorder="1"/>
    <xf numFmtId="164" fontId="70" fillId="0" borderId="1" xfId="0" applyNumberFormat="1" applyFont="1" applyBorder="1"/>
    <xf numFmtId="0" fontId="71" fillId="0" borderId="0" xfId="0" applyFont="1"/>
    <xf numFmtId="0" fontId="72" fillId="0" borderId="0" xfId="0" applyFont="1" applyAlignment="1">
      <alignment horizontal="right"/>
    </xf>
    <xf numFmtId="0" fontId="73" fillId="0" borderId="0" xfId="0" applyFont="1" applyAlignment="1">
      <alignment horizontal="right"/>
    </xf>
    <xf numFmtId="0" fontId="74" fillId="0" borderId="0" xfId="0" applyFont="1"/>
    <xf numFmtId="0" fontId="75" fillId="0" borderId="0" xfId="0" applyFont="1" applyAlignment="1">
      <alignment horizontal="left"/>
    </xf>
    <xf numFmtId="0" fontId="76" fillId="0" borderId="0" xfId="0" applyFont="1"/>
    <xf numFmtId="0" fontId="77" fillId="0" borderId="0" xfId="0" applyFont="1"/>
    <xf numFmtId="0" fontId="77" fillId="0" borderId="0" xfId="0" applyFont="1" applyAlignment="1">
      <alignment horizontal="center"/>
    </xf>
    <xf numFmtId="0" fontId="77" fillId="0" borderId="0" xfId="0" applyFont="1" applyAlignment="1">
      <alignment horizontal="right"/>
    </xf>
    <xf numFmtId="0" fontId="57" fillId="0" borderId="16" xfId="0" applyFont="1" applyBorder="1" applyAlignment="1">
      <alignment horizontal="center"/>
    </xf>
    <xf numFmtId="0" fontId="53" fillId="0" borderId="35" xfId="0" applyFont="1" applyBorder="1" applyAlignment="1">
      <alignment horizontal="center"/>
    </xf>
    <xf numFmtId="0" fontId="53" fillId="0" borderId="2" xfId="0" applyFont="1" applyBorder="1" applyAlignment="1">
      <alignment horizontal="center"/>
    </xf>
    <xf numFmtId="0" fontId="57" fillId="0" borderId="43" xfId="0" applyFont="1" applyBorder="1" applyAlignment="1">
      <alignment horizontal="center"/>
    </xf>
    <xf numFmtId="0" fontId="53" fillId="0" borderId="46" xfId="0" applyFont="1" applyBorder="1" applyAlignment="1">
      <alignment horizontal="center"/>
    </xf>
    <xf numFmtId="0" fontId="53" fillId="0" borderId="6" xfId="0" applyFont="1" applyBorder="1" applyAlignment="1">
      <alignment horizontal="center"/>
    </xf>
    <xf numFmtId="0" fontId="78" fillId="0" borderId="42" xfId="0" applyFont="1" applyBorder="1"/>
    <xf numFmtId="0" fontId="78" fillId="0" borderId="5" xfId="0" applyFont="1" applyBorder="1"/>
    <xf numFmtId="165" fontId="79" fillId="0" borderId="1" xfId="5" applyFont="1" applyBorder="1"/>
    <xf numFmtId="0" fontId="78" fillId="0" borderId="44" xfId="0" applyFont="1" applyBorder="1"/>
    <xf numFmtId="0" fontId="78" fillId="0" borderId="35" xfId="0" applyFont="1" applyBorder="1"/>
    <xf numFmtId="0" fontId="78" fillId="0" borderId="5" xfId="0" applyFont="1" applyFill="1" applyBorder="1"/>
    <xf numFmtId="0" fontId="78" fillId="0" borderId="45" xfId="0" applyFont="1" applyBorder="1"/>
    <xf numFmtId="0" fontId="80" fillId="0" borderId="7" xfId="0" applyFont="1" applyBorder="1"/>
    <xf numFmtId="165" fontId="81" fillId="0" borderId="1" xfId="0" applyNumberFormat="1" applyFont="1" applyBorder="1"/>
    <xf numFmtId="0" fontId="82" fillId="0" borderId="0" xfId="0" applyFont="1"/>
    <xf numFmtId="0" fontId="83" fillId="0" borderId="0" xfId="0" applyFont="1"/>
    <xf numFmtId="0" fontId="84" fillId="0" borderId="16" xfId="0" applyFont="1" applyBorder="1"/>
    <xf numFmtId="0" fontId="3" fillId="0" borderId="16" xfId="0" applyFont="1" applyBorder="1"/>
    <xf numFmtId="0" fontId="3" fillId="0" borderId="0" xfId="0" applyFont="1"/>
    <xf numFmtId="0" fontId="84" fillId="0" borderId="17" xfId="0" applyFont="1" applyBorder="1"/>
    <xf numFmtId="0" fontId="3" fillId="0" borderId="17" xfId="0" applyFont="1" applyBorder="1"/>
    <xf numFmtId="0" fontId="5" fillId="0" borderId="17" xfId="0" applyFont="1" applyBorder="1"/>
    <xf numFmtId="0" fontId="9" fillId="0" borderId="17" xfId="0" applyFont="1" applyBorder="1" applyAlignment="1">
      <alignment horizontal="center"/>
    </xf>
    <xf numFmtId="0" fontId="85" fillId="0" borderId="17" xfId="0" applyFont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4" xfId="0" applyBorder="1"/>
    <xf numFmtId="0" fontId="86" fillId="0" borderId="0" xfId="0" applyFont="1"/>
    <xf numFmtId="0" fontId="87" fillId="0" borderId="0" xfId="0" applyFont="1"/>
    <xf numFmtId="0" fontId="86" fillId="0" borderId="0" xfId="0" applyFont="1" applyFill="1"/>
    <xf numFmtId="49" fontId="88" fillId="0" borderId="0" xfId="0" applyNumberFormat="1" applyFont="1" applyFill="1" applyAlignment="1">
      <alignment horizontal="center"/>
    </xf>
    <xf numFmtId="0" fontId="89" fillId="0" borderId="0" xfId="0" applyFont="1" applyFill="1"/>
    <xf numFmtId="0" fontId="87" fillId="0" borderId="0" xfId="0" applyFont="1" applyFill="1"/>
    <xf numFmtId="49" fontId="90" fillId="0" borderId="0" xfId="0" applyNumberFormat="1" applyFont="1" applyFill="1" applyAlignment="1">
      <alignment horizontal="center"/>
    </xf>
    <xf numFmtId="0" fontId="91" fillId="0" borderId="0" xfId="0" applyFont="1" applyFill="1"/>
    <xf numFmtId="0" fontId="88" fillId="0" borderId="0" xfId="0" applyFont="1" applyFill="1"/>
    <xf numFmtId="0" fontId="92" fillId="0" borderId="0" xfId="0" applyFont="1" applyFill="1"/>
    <xf numFmtId="0" fontId="90" fillId="0" borderId="0" xfId="0" applyFont="1" applyFill="1"/>
    <xf numFmtId="0" fontId="87" fillId="0" borderId="0" xfId="0" applyFont="1" applyBorder="1"/>
    <xf numFmtId="0" fontId="86" fillId="0" borderId="16" xfId="0" applyFont="1" applyBorder="1"/>
    <xf numFmtId="0" fontId="86" fillId="0" borderId="38" xfId="0" applyFont="1" applyBorder="1"/>
    <xf numFmtId="0" fontId="86" fillId="0" borderId="47" xfId="0" applyFont="1" applyBorder="1"/>
    <xf numFmtId="0" fontId="87" fillId="0" borderId="47" xfId="0" applyFont="1" applyBorder="1"/>
    <xf numFmtId="0" fontId="87" fillId="0" borderId="16" xfId="0" applyFont="1" applyBorder="1"/>
    <xf numFmtId="0" fontId="86" fillId="0" borderId="17" xfId="0" applyFont="1" applyBorder="1" applyAlignment="1">
      <alignment horizontal="center"/>
    </xf>
    <xf numFmtId="0" fontId="86" fillId="0" borderId="10" xfId="0" applyFont="1" applyBorder="1"/>
    <xf numFmtId="0" fontId="86" fillId="0" borderId="0" xfId="0" applyFont="1" applyBorder="1"/>
    <xf numFmtId="0" fontId="87" fillId="0" borderId="17" xfId="0" applyFont="1" applyBorder="1"/>
    <xf numFmtId="4" fontId="5" fillId="0" borderId="0" xfId="0" applyNumberFormat="1" applyFont="1"/>
    <xf numFmtId="4" fontId="0" fillId="0" borderId="0" xfId="0" applyNumberFormat="1"/>
    <xf numFmtId="4" fontId="19" fillId="0" borderId="0" xfId="0" applyNumberFormat="1" applyFont="1"/>
    <xf numFmtId="4" fontId="44" fillId="0" borderId="0" xfId="0" applyNumberFormat="1" applyFont="1"/>
    <xf numFmtId="4" fontId="95" fillId="0" borderId="0" xfId="0" applyNumberFormat="1" applyFont="1"/>
    <xf numFmtId="4" fontId="96" fillId="0" borderId="0" xfId="0" applyNumberFormat="1" applyFont="1"/>
    <xf numFmtId="4" fontId="9" fillId="0" borderId="15" xfId="0" applyNumberFormat="1" applyFont="1" applyBorder="1" applyAlignment="1">
      <alignment horizontal="center"/>
    </xf>
    <xf numFmtId="3" fontId="9" fillId="0" borderId="15" xfId="0" applyNumberFormat="1" applyFont="1" applyBorder="1" applyAlignment="1">
      <alignment horizontal="center"/>
    </xf>
    <xf numFmtId="4" fontId="3" fillId="0" borderId="2" xfId="0" applyNumberFormat="1" applyFont="1" applyBorder="1"/>
    <xf numFmtId="4" fontId="0" fillId="0" borderId="2" xfId="0" applyNumberFormat="1" applyBorder="1"/>
    <xf numFmtId="4" fontId="3" fillId="0" borderId="30" xfId="0" applyNumberFormat="1" applyFont="1" applyBorder="1"/>
    <xf numFmtId="4" fontId="0" fillId="0" borderId="30" xfId="0" applyNumberFormat="1" applyBorder="1"/>
    <xf numFmtId="4" fontId="3" fillId="0" borderId="6" xfId="0" applyNumberFormat="1" applyFont="1" applyBorder="1"/>
    <xf numFmtId="4" fontId="0" fillId="0" borderId="6" xfId="0" applyNumberFormat="1" applyBorder="1"/>
    <xf numFmtId="4" fontId="1" fillId="0" borderId="1" xfId="0" applyNumberFormat="1" applyFont="1" applyBorder="1"/>
    <xf numFmtId="4" fontId="3" fillId="0" borderId="5" xfId="0" applyNumberFormat="1" applyFont="1" applyBorder="1"/>
    <xf numFmtId="4" fontId="0" fillId="0" borderId="1" xfId="0" applyNumberFormat="1" applyBorder="1" applyAlignment="1">
      <alignment horizontal="right"/>
    </xf>
    <xf numFmtId="4" fontId="0" fillId="0" borderId="1" xfId="0" applyNumberFormat="1" applyBorder="1"/>
    <xf numFmtId="4" fontId="3" fillId="0" borderId="0" xfId="0" applyNumberFormat="1" applyFont="1"/>
    <xf numFmtId="4" fontId="3" fillId="0" borderId="4" xfId="0" applyNumberFormat="1" applyFont="1" applyBorder="1"/>
    <xf numFmtId="4" fontId="3" fillId="0" borderId="1" xfId="0" applyNumberFormat="1" applyFont="1" applyBorder="1"/>
    <xf numFmtId="3" fontId="0" fillId="0" borderId="1" xfId="0" applyNumberFormat="1" applyBorder="1" applyAlignment="1">
      <alignment horizontal="left"/>
    </xf>
    <xf numFmtId="167" fontId="1" fillId="0" borderId="1" xfId="0" applyNumberFormat="1" applyFont="1" applyBorder="1"/>
    <xf numFmtId="4" fontId="0" fillId="0" borderId="8" xfId="0" applyNumberFormat="1" applyBorder="1"/>
    <xf numFmtId="4" fontId="0" fillId="0" borderId="9" xfId="0" applyNumberFormat="1" applyBorder="1"/>
    <xf numFmtId="4" fontId="1" fillId="0" borderId="2" xfId="0" applyNumberFormat="1" applyFont="1" applyBorder="1"/>
    <xf numFmtId="4" fontId="1" fillId="0" borderId="9" xfId="0" applyNumberFormat="1" applyFont="1" applyBorder="1"/>
    <xf numFmtId="164" fontId="1" fillId="0" borderId="15" xfId="2" applyBorder="1"/>
    <xf numFmtId="4" fontId="3" fillId="0" borderId="4" xfId="0" applyNumberFormat="1" applyFont="1" applyFill="1" applyBorder="1"/>
    <xf numFmtId="4" fontId="3" fillId="0" borderId="2" xfId="0" applyNumberFormat="1" applyFont="1" applyFill="1" applyBorder="1"/>
    <xf numFmtId="4" fontId="1" fillId="0" borderId="2" xfId="0" applyNumberFormat="1" applyFont="1" applyFill="1" applyBorder="1"/>
    <xf numFmtId="4" fontId="0" fillId="0" borderId="15" xfId="0" applyNumberFormat="1" applyBorder="1" applyAlignment="1"/>
    <xf numFmtId="3" fontId="0" fillId="0" borderId="6" xfId="0" applyNumberFormat="1" applyBorder="1"/>
    <xf numFmtId="3" fontId="0" fillId="0" borderId="1" xfId="0" applyNumberFormat="1" applyBorder="1"/>
    <xf numFmtId="49" fontId="0" fillId="0" borderId="1" xfId="0" applyNumberFormat="1" applyBorder="1" applyAlignment="1">
      <alignment horizontal="right"/>
    </xf>
    <xf numFmtId="3" fontId="0" fillId="0" borderId="1" xfId="0" applyNumberFormat="1" applyBorder="1" applyAlignment="1">
      <alignment horizontal="right"/>
    </xf>
    <xf numFmtId="49" fontId="0" fillId="0" borderId="2" xfId="0" applyNumberFormat="1" applyBorder="1" applyAlignment="1">
      <alignment horizontal="right"/>
    </xf>
    <xf numFmtId="4" fontId="3" fillId="0" borderId="3" xfId="0" applyNumberFormat="1" applyFont="1" applyFill="1" applyBorder="1"/>
    <xf numFmtId="0" fontId="22" fillId="0" borderId="0" xfId="9"/>
    <xf numFmtId="0" fontId="98" fillId="0" borderId="0" xfId="9" applyFont="1"/>
    <xf numFmtId="0" fontId="99" fillId="0" borderId="0" xfId="9" applyFont="1"/>
    <xf numFmtId="0" fontId="100" fillId="0" borderId="0" xfId="9" applyFont="1"/>
    <xf numFmtId="0" fontId="101" fillId="0" borderId="0" xfId="9" applyFont="1"/>
    <xf numFmtId="0" fontId="102" fillId="0" borderId="0" xfId="9" applyFont="1"/>
    <xf numFmtId="0" fontId="22" fillId="0" borderId="16" xfId="9" applyBorder="1"/>
    <xf numFmtId="0" fontId="104" fillId="0" borderId="37" xfId="9" applyFont="1" applyBorder="1" applyAlignment="1">
      <alignment horizontal="center"/>
    </xf>
    <xf numFmtId="0" fontId="106" fillId="0" borderId="17" xfId="9" applyFont="1" applyBorder="1" applyAlignment="1">
      <alignment horizontal="center"/>
    </xf>
    <xf numFmtId="0" fontId="105" fillId="0" borderId="11" xfId="9" applyFont="1" applyBorder="1" applyAlignment="1">
      <alignment horizontal="center"/>
    </xf>
    <xf numFmtId="0" fontId="107" fillId="0" borderId="17" xfId="9" applyFont="1" applyBorder="1" applyAlignment="1">
      <alignment horizontal="center"/>
    </xf>
    <xf numFmtId="0" fontId="108" fillId="0" borderId="11" xfId="9" applyFont="1" applyBorder="1" applyAlignment="1">
      <alignment horizontal="center"/>
    </xf>
    <xf numFmtId="0" fontId="109" fillId="0" borderId="17" xfId="9" applyFont="1" applyBorder="1" applyAlignment="1">
      <alignment horizontal="center"/>
    </xf>
    <xf numFmtId="0" fontId="110" fillId="0" borderId="11" xfId="9" applyFont="1" applyBorder="1"/>
    <xf numFmtId="0" fontId="98" fillId="0" borderId="18" xfId="9" applyFont="1" applyBorder="1"/>
    <xf numFmtId="0" fontId="112" fillId="0" borderId="14" xfId="9" applyFont="1" applyBorder="1"/>
    <xf numFmtId="0" fontId="98" fillId="0" borderId="11" xfId="9" applyFont="1" applyBorder="1"/>
    <xf numFmtId="0" fontId="104" fillId="0" borderId="11" xfId="9" applyFont="1" applyBorder="1" applyAlignment="1">
      <alignment horizontal="center" wrapText="1"/>
    </xf>
    <xf numFmtId="0" fontId="104" fillId="0" borderId="14" xfId="9" applyFont="1" applyBorder="1" applyAlignment="1">
      <alignment horizontal="center" wrapText="1"/>
    </xf>
    <xf numFmtId="0" fontId="104" fillId="0" borderId="13" xfId="9" applyFont="1" applyBorder="1" applyAlignment="1">
      <alignment horizontal="center" wrapText="1"/>
    </xf>
    <xf numFmtId="0" fontId="113" fillId="0" borderId="14" xfId="9" applyFont="1" applyBorder="1" applyAlignment="1">
      <alignment horizontal="center"/>
    </xf>
    <xf numFmtId="0" fontId="114" fillId="0" borderId="43" xfId="9" applyFont="1" applyBorder="1" applyAlignment="1">
      <alignment horizontal="center"/>
    </xf>
    <xf numFmtId="0" fontId="115" fillId="0" borderId="14" xfId="9" applyFont="1" applyBorder="1"/>
    <xf numFmtId="164" fontId="116" fillId="0" borderId="9" xfId="2" applyFont="1" applyBorder="1" applyAlignment="1">
      <alignment horizontal="center" vertical="center"/>
    </xf>
    <xf numFmtId="164" fontId="117" fillId="0" borderId="9" xfId="2" applyFont="1" applyBorder="1" applyAlignment="1">
      <alignment vertical="center"/>
    </xf>
    <xf numFmtId="164" fontId="117" fillId="0" borderId="9" xfId="2" applyFont="1" applyBorder="1" applyAlignment="1">
      <alignment vertical="center" wrapText="1"/>
    </xf>
    <xf numFmtId="164" fontId="117" fillId="0" borderId="14" xfId="2" applyFont="1" applyBorder="1" applyAlignment="1">
      <alignment vertical="center" wrapText="1"/>
    </xf>
    <xf numFmtId="164" fontId="117" fillId="0" borderId="13" xfId="2" applyFont="1" applyBorder="1" applyAlignment="1">
      <alignment vertical="center" wrapText="1"/>
    </xf>
    <xf numFmtId="164" fontId="116" fillId="0" borderId="14" xfId="2" applyFont="1" applyBorder="1" applyAlignment="1">
      <alignment vertical="center"/>
    </xf>
    <xf numFmtId="0" fontId="114" fillId="0" borderId="18" xfId="9" applyFont="1" applyBorder="1" applyAlignment="1">
      <alignment horizontal="center"/>
    </xf>
    <xf numFmtId="164" fontId="117" fillId="0" borderId="14" xfId="2" applyFont="1" applyBorder="1" applyAlignment="1">
      <alignment vertical="center"/>
    </xf>
    <xf numFmtId="0" fontId="118" fillId="0" borderId="8" xfId="9" applyFont="1" applyBorder="1" applyAlignment="1">
      <alignment horizontal="right" vertical="center"/>
    </xf>
    <xf numFmtId="0" fontId="118" fillId="0" borderId="9" xfId="9" applyFont="1" applyBorder="1" applyAlignment="1">
      <alignment horizontal="center" vertical="center"/>
    </xf>
    <xf numFmtId="164" fontId="119" fillId="0" borderId="14" xfId="2" applyFont="1" applyBorder="1" applyAlignment="1">
      <alignment vertical="center"/>
    </xf>
    <xf numFmtId="164" fontId="119" fillId="0" borderId="14" xfId="2" applyFont="1" applyBorder="1" applyAlignment="1">
      <alignment vertical="center" wrapText="1"/>
    </xf>
    <xf numFmtId="164" fontId="119" fillId="0" borderId="13" xfId="2" applyFont="1" applyBorder="1" applyAlignment="1">
      <alignment vertical="center" wrapText="1"/>
    </xf>
    <xf numFmtId="164" fontId="116" fillId="0" borderId="9" xfId="2" applyFont="1" applyBorder="1" applyAlignment="1">
      <alignment horizontal="left" vertical="center"/>
    </xf>
    <xf numFmtId="164" fontId="121" fillId="0" borderId="15" xfId="2" applyFont="1" applyBorder="1" applyAlignment="1">
      <alignment vertical="center"/>
    </xf>
    <xf numFmtId="164" fontId="121" fillId="0" borderId="9" xfId="2" applyFont="1" applyBorder="1" applyAlignment="1">
      <alignment vertical="center" wrapText="1"/>
    </xf>
    <xf numFmtId="164" fontId="115" fillId="0" borderId="18" xfId="2" applyFont="1" applyBorder="1"/>
    <xf numFmtId="164" fontId="116" fillId="0" borderId="9" xfId="2" applyFont="1" applyBorder="1" applyAlignment="1">
      <alignment horizontal="left" vertical="center" wrapText="1"/>
    </xf>
    <xf numFmtId="164" fontId="122" fillId="0" borderId="9" xfId="2" applyFont="1" applyBorder="1" applyAlignment="1">
      <alignment vertical="center"/>
    </xf>
    <xf numFmtId="164" fontId="122" fillId="0" borderId="9" xfId="2" applyFont="1" applyBorder="1" applyAlignment="1">
      <alignment vertical="center" wrapText="1"/>
    </xf>
    <xf numFmtId="164" fontId="122" fillId="0" borderId="48" xfId="2" applyFont="1" applyBorder="1" applyAlignment="1">
      <alignment vertical="center" wrapText="1"/>
    </xf>
    <xf numFmtId="164" fontId="115" fillId="0" borderId="14" xfId="2" applyFont="1" applyBorder="1"/>
    <xf numFmtId="164" fontId="122" fillId="0" borderId="14" xfId="2" applyFont="1" applyBorder="1" applyAlignment="1">
      <alignment vertical="center"/>
    </xf>
    <xf numFmtId="164" fontId="122" fillId="0" borderId="15" xfId="2" applyFont="1" applyBorder="1" applyAlignment="1">
      <alignment vertical="center" wrapText="1"/>
    </xf>
    <xf numFmtId="164" fontId="122" fillId="0" borderId="14" xfId="2" applyFont="1" applyBorder="1" applyAlignment="1">
      <alignment vertical="center" wrapText="1"/>
    </xf>
    <xf numFmtId="164" fontId="122" fillId="0" borderId="13" xfId="2" applyFont="1" applyBorder="1" applyAlignment="1">
      <alignment vertical="center" wrapText="1"/>
    </xf>
    <xf numFmtId="0" fontId="113" fillId="0" borderId="18" xfId="9" applyFont="1" applyBorder="1" applyAlignment="1">
      <alignment horizontal="center"/>
    </xf>
    <xf numFmtId="0" fontId="123" fillId="0" borderId="18" xfId="9" applyFont="1" applyBorder="1"/>
    <xf numFmtId="0" fontId="22" fillId="0" borderId="18" xfId="9" applyBorder="1"/>
    <xf numFmtId="0" fontId="22" fillId="0" borderId="12" xfId="9" applyBorder="1"/>
    <xf numFmtId="164" fontId="115" fillId="0" borderId="15" xfId="2" applyFont="1" applyBorder="1"/>
    <xf numFmtId="164" fontId="115" fillId="0" borderId="11" xfId="2" applyFont="1" applyBorder="1"/>
    <xf numFmtId="164" fontId="116" fillId="0" borderId="9" xfId="2" applyFont="1" applyBorder="1" applyAlignment="1">
      <alignment vertical="center" wrapText="1"/>
    </xf>
    <xf numFmtId="164" fontId="116" fillId="0" borderId="14" xfId="2" applyFont="1" applyBorder="1" applyAlignment="1">
      <alignment vertical="center" wrapText="1"/>
    </xf>
    <xf numFmtId="164" fontId="116" fillId="0" borderId="13" xfId="2" applyFont="1" applyBorder="1" applyAlignment="1">
      <alignment vertical="center" wrapText="1"/>
    </xf>
    <xf numFmtId="0" fontId="106" fillId="0" borderId="10" xfId="9" applyFont="1" applyBorder="1" applyAlignment="1">
      <alignment horizontal="center"/>
    </xf>
    <xf numFmtId="0" fontId="107" fillId="0" borderId="10" xfId="9" applyFont="1" applyBorder="1" applyAlignment="1">
      <alignment horizontal="center"/>
    </xf>
    <xf numFmtId="0" fontId="109" fillId="0" borderId="10" xfId="9" applyFont="1" applyBorder="1" applyAlignment="1">
      <alignment horizontal="center"/>
    </xf>
    <xf numFmtId="0" fontId="98" fillId="0" borderId="39" xfId="9" applyFont="1" applyBorder="1"/>
    <xf numFmtId="164" fontId="116" fillId="0" borderId="9" xfId="2" applyFont="1" applyBorder="1" applyAlignment="1">
      <alignment vertical="center"/>
    </xf>
    <xf numFmtId="0" fontId="126" fillId="0" borderId="8" xfId="9" applyFont="1" applyBorder="1" applyAlignment="1">
      <alignment horizontal="right" vertical="center"/>
    </xf>
    <xf numFmtId="0" fontId="127" fillId="0" borderId="9" xfId="9" applyFont="1" applyBorder="1" applyAlignment="1">
      <alignment horizontal="center" vertical="center"/>
    </xf>
    <xf numFmtId="0" fontId="22" fillId="0" borderId="0" xfId="9" applyFont="1" applyAlignment="1">
      <alignment vertical="center"/>
    </xf>
    <xf numFmtId="164" fontId="116" fillId="0" borderId="9" xfId="2" applyFont="1" applyBorder="1" applyAlignment="1">
      <alignment horizontal="right" vertical="center"/>
    </xf>
    <xf numFmtId="164" fontId="116" fillId="0" borderId="15" xfId="2" applyFont="1" applyBorder="1" applyAlignment="1">
      <alignment vertical="center"/>
    </xf>
    <xf numFmtId="164" fontId="114" fillId="0" borderId="17" xfId="2" applyFont="1" applyBorder="1" applyAlignment="1">
      <alignment horizontal="center"/>
    </xf>
    <xf numFmtId="164" fontId="114" fillId="0" borderId="15" xfId="2" applyFont="1" applyBorder="1" applyAlignment="1">
      <alignment horizontal="center"/>
    </xf>
    <xf numFmtId="164" fontId="114" fillId="0" borderId="18" xfId="2" applyFont="1" applyBorder="1" applyAlignment="1">
      <alignment horizontal="center"/>
    </xf>
    <xf numFmtId="164" fontId="122" fillId="0" borderId="18" xfId="2" applyFont="1" applyBorder="1" applyAlignment="1">
      <alignment vertical="center"/>
    </xf>
    <xf numFmtId="164" fontId="122" fillId="0" borderId="18" xfId="2" applyFont="1" applyBorder="1" applyAlignment="1">
      <alignment vertical="center" wrapText="1"/>
    </xf>
    <xf numFmtId="164" fontId="122" fillId="0" borderId="12" xfId="2" applyFont="1" applyBorder="1" applyAlignment="1">
      <alignment vertical="center" wrapText="1"/>
    </xf>
    <xf numFmtId="164" fontId="114" fillId="0" borderId="45" xfId="2" applyFont="1" applyBorder="1" applyAlignment="1">
      <alignment horizontal="center"/>
    </xf>
    <xf numFmtId="164" fontId="101" fillId="0" borderId="0" xfId="9" applyNumberFormat="1" applyFont="1"/>
    <xf numFmtId="0" fontId="114" fillId="0" borderId="12" xfId="9" applyFont="1" applyBorder="1" applyAlignment="1">
      <alignment horizontal="center"/>
    </xf>
    <xf numFmtId="164" fontId="115" fillId="0" borderId="1" xfId="2" applyFont="1" applyBorder="1"/>
    <xf numFmtId="0" fontId="86" fillId="0" borderId="37" xfId="0" applyFont="1" applyBorder="1"/>
    <xf numFmtId="0" fontId="86" fillId="0" borderId="39" xfId="0" applyFont="1" applyBorder="1"/>
    <xf numFmtId="0" fontId="86" fillId="0" borderId="49" xfId="0" applyFont="1" applyBorder="1"/>
    <xf numFmtId="0" fontId="86" fillId="0" borderId="50" xfId="0" applyFont="1" applyBorder="1"/>
    <xf numFmtId="4" fontId="25" fillId="0" borderId="1" xfId="0" applyNumberFormat="1" applyFont="1" applyBorder="1" applyAlignment="1">
      <alignment vertical="center"/>
    </xf>
    <xf numFmtId="4" fontId="46" fillId="0" borderId="1" xfId="0" applyNumberFormat="1" applyFont="1" applyBorder="1" applyAlignment="1">
      <alignment vertical="center"/>
    </xf>
    <xf numFmtId="0" fontId="10" fillId="0" borderId="0" xfId="0" applyFont="1"/>
    <xf numFmtId="0" fontId="5" fillId="0" borderId="0" xfId="0" applyFont="1" applyAlignment="1">
      <alignment horizontal="left"/>
    </xf>
    <xf numFmtId="164" fontId="37" fillId="0" borderId="4" xfId="2" applyFont="1" applyFill="1" applyBorder="1"/>
    <xf numFmtId="164" fontId="70" fillId="0" borderId="4" xfId="0" applyNumberFormat="1" applyFont="1" applyBorder="1"/>
    <xf numFmtId="4" fontId="70" fillId="0" borderId="1" xfId="0" applyNumberFormat="1" applyFont="1" applyBorder="1"/>
    <xf numFmtId="164" fontId="37" fillId="0" borderId="7" xfId="2" applyFont="1" applyFill="1" applyBorder="1"/>
    <xf numFmtId="4" fontId="70" fillId="0" borderId="4" xfId="0" applyNumberFormat="1" applyFont="1" applyBorder="1"/>
    <xf numFmtId="4" fontId="128" fillId="0" borderId="1" xfId="0" applyNumberFormat="1" applyFont="1" applyBorder="1"/>
    <xf numFmtId="164" fontId="128" fillId="0" borderId="1" xfId="0" applyNumberFormat="1" applyFont="1" applyBorder="1"/>
    <xf numFmtId="164" fontId="121" fillId="0" borderId="48" xfId="2" applyFont="1" applyBorder="1" applyAlignment="1">
      <alignment vertical="center" wrapText="1"/>
    </xf>
    <xf numFmtId="164" fontId="116" fillId="0" borderId="1" xfId="2" applyFont="1" applyBorder="1" applyAlignment="1">
      <alignment vertical="center"/>
    </xf>
    <xf numFmtId="0" fontId="129" fillId="0" borderId="0" xfId="9" applyFont="1"/>
    <xf numFmtId="0" fontId="130" fillId="0" borderId="0" xfId="9" applyFont="1"/>
    <xf numFmtId="0" fontId="131" fillId="0" borderId="0" xfId="9" applyFont="1"/>
    <xf numFmtId="0" fontId="108" fillId="0" borderId="1" xfId="9" applyFont="1" applyBorder="1" applyAlignment="1">
      <alignment horizontal="center"/>
    </xf>
    <xf numFmtId="164" fontId="114" fillId="0" borderId="12" xfId="2" applyFont="1" applyBorder="1" applyAlignment="1">
      <alignment horizontal="center"/>
    </xf>
    <xf numFmtId="164" fontId="115" fillId="0" borderId="44" xfId="2" applyFont="1" applyBorder="1"/>
    <xf numFmtId="0" fontId="105" fillId="0" borderId="1" xfId="9" applyFont="1" applyBorder="1" applyAlignment="1">
      <alignment horizontal="center"/>
    </xf>
    <xf numFmtId="0" fontId="110" fillId="0" borderId="1" xfId="9" applyFont="1" applyBorder="1"/>
    <xf numFmtId="0" fontId="112" fillId="0" borderId="1" xfId="9" applyFont="1" applyBorder="1"/>
    <xf numFmtId="0" fontId="113" fillId="0" borderId="1" xfId="9" applyFont="1" applyBorder="1" applyAlignment="1">
      <alignment horizontal="center"/>
    </xf>
    <xf numFmtId="0" fontId="104" fillId="0" borderId="1" xfId="9" applyFont="1" applyBorder="1" applyAlignment="1">
      <alignment horizontal="center" wrapText="1"/>
    </xf>
    <xf numFmtId="0" fontId="105" fillId="0" borderId="4" xfId="9" applyFont="1" applyBorder="1" applyAlignment="1">
      <alignment horizontal="center"/>
    </xf>
    <xf numFmtId="0" fontId="108" fillId="0" borderId="6" xfId="9" applyFont="1" applyBorder="1" applyAlignment="1">
      <alignment horizontal="center"/>
    </xf>
    <xf numFmtId="0" fontId="132" fillId="0" borderId="0" xfId="0" applyFont="1" applyAlignment="1">
      <alignment horizontal="right"/>
    </xf>
    <xf numFmtId="0" fontId="133" fillId="0" borderId="0" xfId="0" applyFont="1"/>
    <xf numFmtId="0" fontId="133" fillId="0" borderId="0" xfId="0" applyFont="1" applyAlignment="1">
      <alignment horizontal="center"/>
    </xf>
    <xf numFmtId="164" fontId="80" fillId="0" borderId="1" xfId="0" applyNumberFormat="1" applyFont="1" applyBorder="1"/>
    <xf numFmtId="0" fontId="66" fillId="0" borderId="0" xfId="0" applyFont="1"/>
    <xf numFmtId="164" fontId="134" fillId="0" borderId="0" xfId="9" applyNumberFormat="1" applyFont="1"/>
    <xf numFmtId="164" fontId="51" fillId="0" borderId="1" xfId="0" applyNumberFormat="1" applyFont="1" applyBorder="1"/>
    <xf numFmtId="0" fontId="90" fillId="0" borderId="0" xfId="0" applyFont="1"/>
    <xf numFmtId="164" fontId="37" fillId="0" borderId="51" xfId="2" applyFont="1" applyFill="1" applyBorder="1" applyAlignment="1">
      <alignment horizontal="right" vertical="center"/>
    </xf>
    <xf numFmtId="164" fontId="1" fillId="0" borderId="0" xfId="2" applyFont="1"/>
    <xf numFmtId="164" fontId="135" fillId="2" borderId="0" xfId="2" applyFont="1" applyFill="1"/>
    <xf numFmtId="164" fontId="18" fillId="0" borderId="0" xfId="2" applyFont="1"/>
    <xf numFmtId="2" fontId="18" fillId="0" borderId="0" xfId="0" applyNumberFormat="1" applyFont="1" applyFill="1" applyBorder="1"/>
    <xf numFmtId="4" fontId="18" fillId="0" borderId="0" xfId="0" applyNumberFormat="1" applyFont="1" applyFill="1" applyBorder="1"/>
    <xf numFmtId="164" fontId="0" fillId="0" borderId="0" xfId="0" applyNumberFormat="1"/>
    <xf numFmtId="0" fontId="18" fillId="0" borderId="48" xfId="0" applyFont="1" applyFill="1" applyBorder="1"/>
    <xf numFmtId="4" fontId="54" fillId="0" borderId="1" xfId="0" applyNumberFormat="1" applyFont="1" applyBorder="1" applyAlignment="1">
      <alignment horizontal="left" vertical="center"/>
    </xf>
    <xf numFmtId="0" fontId="54" fillId="0" borderId="6" xfId="0" applyFont="1" applyBorder="1" applyAlignment="1">
      <alignment horizontal="center" wrapText="1"/>
    </xf>
    <xf numFmtId="0" fontId="57" fillId="6" borderId="1" xfId="0" applyFont="1" applyFill="1" applyBorder="1" applyAlignment="1">
      <alignment horizontal="center" vertical="center"/>
    </xf>
    <xf numFmtId="4" fontId="54" fillId="0" borderId="6" xfId="0" applyNumberFormat="1" applyFont="1" applyBorder="1" applyAlignment="1">
      <alignment horizontal="right" wrapText="1"/>
    </xf>
    <xf numFmtId="164" fontId="128" fillId="0" borderId="0" xfId="0" applyNumberFormat="1" applyFont="1"/>
    <xf numFmtId="164" fontId="51" fillId="0" borderId="0" xfId="0" applyNumberFormat="1" applyFont="1"/>
    <xf numFmtId="164" fontId="37" fillId="0" borderId="1" xfId="2" applyFont="1" applyFill="1" applyBorder="1" applyAlignment="1"/>
    <xf numFmtId="164" fontId="37" fillId="0" borderId="6" xfId="2" applyFont="1" applyFill="1" applyBorder="1" applyAlignment="1"/>
    <xf numFmtId="164" fontId="82" fillId="0" borderId="0" xfId="2" applyFont="1"/>
    <xf numFmtId="164" fontId="82" fillId="0" borderId="0" xfId="0" applyNumberFormat="1" applyFont="1"/>
    <xf numFmtId="4" fontId="49" fillId="0" borderId="0" xfId="0" applyNumberFormat="1" applyFont="1"/>
    <xf numFmtId="0" fontId="15" fillId="0" borderId="2" xfId="0" applyFont="1" applyBorder="1" applyAlignment="1">
      <alignment vertical="center"/>
    </xf>
    <xf numFmtId="0" fontId="15" fillId="0" borderId="16" xfId="0" applyFont="1" applyBorder="1" applyAlignment="1">
      <alignment vertical="center"/>
    </xf>
    <xf numFmtId="0" fontId="15" fillId="0" borderId="18" xfId="0" applyFont="1" applyBorder="1" applyAlignment="1"/>
    <xf numFmtId="0" fontId="15" fillId="0" borderId="6" xfId="0" applyFont="1" applyBorder="1" applyAlignment="1"/>
    <xf numFmtId="4" fontId="23" fillId="0" borderId="0" xfId="0" applyNumberFormat="1" applyFont="1"/>
    <xf numFmtId="4" fontId="128" fillId="0" borderId="0" xfId="0" applyNumberFormat="1" applyFont="1" applyBorder="1"/>
    <xf numFmtId="164" fontId="128" fillId="0" borderId="0" xfId="0" applyNumberFormat="1" applyFont="1" applyBorder="1"/>
    <xf numFmtId="0" fontId="136" fillId="0" borderId="0" xfId="0" applyFont="1"/>
    <xf numFmtId="0" fontId="53" fillId="0" borderId="28" xfId="0" applyFont="1" applyBorder="1"/>
    <xf numFmtId="4" fontId="18" fillId="0" borderId="6" xfId="0" applyNumberFormat="1" applyFont="1" applyFill="1" applyBorder="1"/>
    <xf numFmtId="0" fontId="0" fillId="0" borderId="49" xfId="0" applyFill="1" applyBorder="1"/>
    <xf numFmtId="17" fontId="51" fillId="0" borderId="0" xfId="0" applyNumberFormat="1" applyFont="1"/>
    <xf numFmtId="4" fontId="9" fillId="0" borderId="15" xfId="0" applyNumberFormat="1" applyFont="1" applyBorder="1" applyAlignment="1">
      <alignment vertical="center" wrapText="1"/>
    </xf>
    <xf numFmtId="0" fontId="66" fillId="4" borderId="1" xfId="0" applyFont="1" applyFill="1" applyBorder="1" applyAlignment="1">
      <alignment horizontal="center"/>
    </xf>
    <xf numFmtId="164" fontId="5" fillId="4" borderId="1" xfId="2" applyFont="1" applyFill="1" applyBorder="1"/>
    <xf numFmtId="166" fontId="5" fillId="4" borderId="1" xfId="0" applyNumberFormat="1" applyFont="1" applyFill="1" applyBorder="1"/>
    <xf numFmtId="0" fontId="18" fillId="8" borderId="0" xfId="0" applyFont="1" applyFill="1"/>
    <xf numFmtId="0" fontId="18" fillId="9" borderId="0" xfId="0" applyFont="1" applyFill="1"/>
    <xf numFmtId="0" fontId="18" fillId="10" borderId="0" xfId="0" applyFont="1" applyFill="1"/>
    <xf numFmtId="164" fontId="53" fillId="0" borderId="6" xfId="2" applyFont="1" applyBorder="1"/>
    <xf numFmtId="165" fontId="32" fillId="0" borderId="0" xfId="0" applyNumberFormat="1" applyFont="1"/>
    <xf numFmtId="164" fontId="54" fillId="0" borderId="1" xfId="2" applyFont="1" applyBorder="1" applyAlignment="1">
      <alignment horizontal="right" vertical="center"/>
    </xf>
    <xf numFmtId="14" fontId="20" fillId="4" borderId="1" xfId="0" applyNumberFormat="1" applyFont="1" applyFill="1" applyBorder="1" applyAlignment="1">
      <alignment horizontal="center"/>
    </xf>
    <xf numFmtId="0" fontId="60" fillId="0" borderId="0" xfId="0" applyFont="1"/>
    <xf numFmtId="0" fontId="5" fillId="9" borderId="1" xfId="0" applyFont="1" applyFill="1" applyBorder="1" applyAlignment="1">
      <alignment horizontal="center"/>
    </xf>
    <xf numFmtId="2" fontId="5" fillId="9" borderId="1" xfId="0" applyNumberFormat="1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2" fontId="5" fillId="11" borderId="1" xfId="0" applyNumberFormat="1" applyFont="1" applyFill="1" applyBorder="1" applyAlignment="1">
      <alignment horizontal="center"/>
    </xf>
    <xf numFmtId="164" fontId="53" fillId="0" borderId="7" xfId="2" applyFont="1" applyBorder="1" applyAlignment="1">
      <alignment horizontal="center"/>
    </xf>
    <xf numFmtId="164" fontId="53" fillId="0" borderId="46" xfId="2" applyFont="1" applyBorder="1" applyAlignment="1">
      <alignment horizontal="center"/>
    </xf>
    <xf numFmtId="17" fontId="15" fillId="2" borderId="1" xfId="0" applyNumberFormat="1" applyFont="1" applyFill="1" applyBorder="1" applyAlignment="1">
      <alignment horizontal="center" vertical="center"/>
    </xf>
    <xf numFmtId="4" fontId="54" fillId="0" borderId="30" xfId="0" applyNumberFormat="1" applyFont="1" applyFill="1" applyBorder="1" applyAlignment="1">
      <alignment horizontal="right" vertical="center"/>
    </xf>
    <xf numFmtId="164" fontId="15" fillId="2" borderId="1" xfId="2" applyFont="1" applyFill="1" applyBorder="1" applyAlignment="1">
      <alignment vertical="center"/>
    </xf>
    <xf numFmtId="4" fontId="54" fillId="0" borderId="1" xfId="0" applyNumberFormat="1" applyFont="1" applyFill="1" applyBorder="1" applyAlignment="1">
      <alignment horizontal="right" vertical="center"/>
    </xf>
    <xf numFmtId="164" fontId="69" fillId="0" borderId="1" xfId="2" applyFont="1" applyBorder="1" applyAlignment="1">
      <alignment horizontal="center" wrapText="1"/>
    </xf>
    <xf numFmtId="164" fontId="46" fillId="6" borderId="1" xfId="0" applyNumberFormat="1" applyFont="1" applyFill="1" applyBorder="1" applyAlignment="1">
      <alignment horizontal="center" vertical="center"/>
    </xf>
    <xf numFmtId="0" fontId="0" fillId="0" borderId="42" xfId="0" applyFill="1" applyBorder="1" applyAlignment="1">
      <alignment horizontal="left" vertical="center"/>
    </xf>
    <xf numFmtId="17" fontId="5" fillId="0" borderId="0" xfId="0" applyNumberFormat="1" applyFont="1"/>
    <xf numFmtId="0" fontId="2" fillId="0" borderId="1" xfId="0" applyFont="1" applyFill="1" applyBorder="1"/>
    <xf numFmtId="164" fontId="53" fillId="0" borderId="4" xfId="2" applyFont="1" applyBorder="1" applyAlignment="1">
      <alignment horizontal="center"/>
    </xf>
    <xf numFmtId="164" fontId="53" fillId="0" borderId="5" xfId="2" applyFont="1" applyBorder="1" applyAlignment="1">
      <alignment horizontal="center"/>
    </xf>
    <xf numFmtId="49" fontId="0" fillId="0" borderId="42" xfId="0" applyNumberFormat="1" applyBorder="1" applyAlignment="1">
      <alignment horizontal="center" vertical="center"/>
    </xf>
    <xf numFmtId="164" fontId="40" fillId="0" borderId="51" xfId="2" applyFont="1" applyFill="1" applyBorder="1" applyAlignment="1">
      <alignment horizontal="right" vertical="center"/>
    </xf>
    <xf numFmtId="49" fontId="0" fillId="0" borderId="15" xfId="0" applyNumberFormat="1" applyBorder="1" applyAlignment="1">
      <alignment vertical="center"/>
    </xf>
    <xf numFmtId="0" fontId="53" fillId="0" borderId="15" xfId="0" applyFont="1" applyBorder="1"/>
    <xf numFmtId="0" fontId="114" fillId="0" borderId="10" xfId="9" applyFont="1" applyBorder="1" applyAlignment="1">
      <alignment horizontal="center"/>
    </xf>
    <xf numFmtId="164" fontId="115" fillId="0" borderId="2" xfId="2" applyFont="1" applyBorder="1"/>
    <xf numFmtId="164" fontId="114" fillId="0" borderId="10" xfId="2" applyFont="1" applyBorder="1" applyAlignment="1">
      <alignment horizontal="center"/>
    </xf>
    <xf numFmtId="49" fontId="2" fillId="0" borderId="1" xfId="0" applyNumberFormat="1" applyFont="1" applyBorder="1" applyAlignment="1">
      <alignment horizontal="right"/>
    </xf>
    <xf numFmtId="3" fontId="0" fillId="0" borderId="2" xfId="0" applyNumberFormat="1" applyBorder="1" applyAlignment="1">
      <alignment horizontal="left"/>
    </xf>
    <xf numFmtId="49" fontId="1" fillId="0" borderId="15" xfId="0" applyNumberFormat="1" applyFont="1" applyBorder="1" applyAlignment="1">
      <alignment horizontal="center" vertical="center"/>
    </xf>
    <xf numFmtId="0" fontId="1" fillId="0" borderId="15" xfId="0" applyFont="1" applyBorder="1" applyAlignment="1">
      <alignment horizontal="left" vertical="center"/>
    </xf>
    <xf numFmtId="4" fontId="5" fillId="0" borderId="15" xfId="0" applyNumberFormat="1" applyFont="1" applyBorder="1" applyAlignment="1">
      <alignment vertical="center"/>
    </xf>
    <xf numFmtId="49" fontId="2" fillId="0" borderId="15" xfId="0" applyNumberFormat="1" applyFont="1" applyBorder="1" applyAlignment="1">
      <alignment horizontal="center" vertical="center"/>
    </xf>
    <xf numFmtId="0" fontId="2" fillId="0" borderId="15" xfId="0" applyFont="1" applyBorder="1" applyAlignment="1">
      <alignment horizontal="left" vertical="center"/>
    </xf>
    <xf numFmtId="49" fontId="2" fillId="0" borderId="42" xfId="0" applyNumberFormat="1" applyFont="1" applyBorder="1" applyAlignment="1">
      <alignment horizontal="center" vertical="center"/>
    </xf>
    <xf numFmtId="0" fontId="2" fillId="0" borderId="42" xfId="0" applyFont="1" applyFill="1" applyBorder="1" applyAlignment="1">
      <alignment horizontal="left" vertical="center"/>
    </xf>
    <xf numFmtId="0" fontId="80" fillId="0" borderId="46" xfId="0" applyFont="1" applyBorder="1"/>
    <xf numFmtId="0" fontId="78" fillId="0" borderId="1" xfId="0" applyFont="1" applyBorder="1"/>
    <xf numFmtId="0" fontId="53" fillId="12" borderId="19" xfId="0" applyFont="1" applyFill="1" applyBorder="1" applyAlignment="1">
      <alignment horizontal="left"/>
    </xf>
    <xf numFmtId="0" fontId="53" fillId="12" borderId="22" xfId="0" applyFont="1" applyFill="1" applyBorder="1" applyAlignment="1">
      <alignment horizontal="left"/>
    </xf>
    <xf numFmtId="0" fontId="53" fillId="12" borderId="7" xfId="0" applyFont="1" applyFill="1" applyBorder="1" applyAlignment="1">
      <alignment horizontal="center"/>
    </xf>
    <xf numFmtId="0" fontId="53" fillId="12" borderId="4" xfId="0" applyFont="1" applyFill="1" applyBorder="1" applyAlignment="1">
      <alignment horizontal="center"/>
    </xf>
    <xf numFmtId="0" fontId="53" fillId="12" borderId="23" xfId="0" applyFont="1" applyFill="1" applyBorder="1" applyAlignment="1">
      <alignment horizontal="center"/>
    </xf>
    <xf numFmtId="0" fontId="15" fillId="12" borderId="6" xfId="0" applyFont="1" applyFill="1" applyBorder="1" applyAlignment="1"/>
    <xf numFmtId="164" fontId="53" fillId="0" borderId="4" xfId="2" applyFont="1" applyBorder="1"/>
    <xf numFmtId="164" fontId="53" fillId="0" borderId="5" xfId="2" applyFont="1" applyBorder="1"/>
    <xf numFmtId="164" fontId="53" fillId="0" borderId="8" xfId="2" applyFont="1" applyBorder="1" applyAlignment="1">
      <alignment horizontal="center"/>
    </xf>
    <xf numFmtId="164" fontId="53" fillId="0" borderId="9" xfId="2" applyFont="1" applyBorder="1" applyAlignment="1">
      <alignment horizontal="center"/>
    </xf>
    <xf numFmtId="2" fontId="9" fillId="0" borderId="8" xfId="0" applyNumberFormat="1" applyFont="1" applyBorder="1"/>
    <xf numFmtId="2" fontId="9" fillId="0" borderId="9" xfId="0" applyNumberFormat="1" applyFont="1" applyBorder="1"/>
    <xf numFmtId="0" fontId="53" fillId="12" borderId="22" xfId="0" applyFont="1" applyFill="1" applyBorder="1"/>
    <xf numFmtId="0" fontId="53" fillId="12" borderId="28" xfId="0" applyFont="1" applyFill="1" applyBorder="1"/>
    <xf numFmtId="0" fontId="53" fillId="12" borderId="24" xfId="0" applyFont="1" applyFill="1" applyBorder="1"/>
    <xf numFmtId="0" fontId="53" fillId="12" borderId="6" xfId="0" applyFont="1" applyFill="1" applyBorder="1" applyAlignment="1"/>
    <xf numFmtId="0" fontId="53" fillId="12" borderId="2" xfId="0" applyFont="1" applyFill="1" applyBorder="1" applyAlignment="1">
      <alignment vertical="center"/>
    </xf>
    <xf numFmtId="0" fontId="53" fillId="12" borderId="3" xfId="0" applyFont="1" applyFill="1" applyBorder="1" applyAlignment="1">
      <alignment horizontal="center"/>
    </xf>
    <xf numFmtId="0" fontId="53" fillId="12" borderId="4" xfId="0" applyFont="1" applyFill="1" applyBorder="1" applyAlignment="1">
      <alignment horizontal="center" vertical="top"/>
    </xf>
    <xf numFmtId="0" fontId="53" fillId="12" borderId="3" xfId="0" applyFont="1" applyFill="1" applyBorder="1" applyAlignment="1">
      <alignment horizontal="center" vertical="top"/>
    </xf>
    <xf numFmtId="0" fontId="8" fillId="12" borderId="1" xfId="0" applyFont="1" applyFill="1" applyBorder="1" applyAlignment="1">
      <alignment horizontal="center" vertical="center"/>
    </xf>
    <xf numFmtId="0" fontId="46" fillId="12" borderId="2" xfId="0" applyFont="1" applyFill="1" applyBorder="1" applyAlignment="1">
      <alignment horizontal="center"/>
    </xf>
    <xf numFmtId="0" fontId="46" fillId="12" borderId="6" xfId="0" applyFont="1" applyFill="1" applyBorder="1" applyAlignment="1">
      <alignment horizontal="center"/>
    </xf>
    <xf numFmtId="0" fontId="46" fillId="12" borderId="1" xfId="0" applyFont="1" applyFill="1" applyBorder="1" applyAlignment="1">
      <alignment horizontal="center" wrapText="1"/>
    </xf>
    <xf numFmtId="0" fontId="46" fillId="12" borderId="1" xfId="0" applyFont="1" applyFill="1" applyBorder="1" applyAlignment="1">
      <alignment horizontal="center"/>
    </xf>
    <xf numFmtId="0" fontId="54" fillId="12" borderId="6" xfId="0" applyFont="1" applyFill="1" applyBorder="1" applyAlignment="1">
      <alignment horizontal="center"/>
    </xf>
    <xf numFmtId="4" fontId="53" fillId="4" borderId="1" xfId="0" applyNumberFormat="1" applyFont="1" applyFill="1" applyBorder="1"/>
    <xf numFmtId="4" fontId="53" fillId="4" borderId="0" xfId="0" applyNumberFormat="1" applyFont="1" applyFill="1" applyBorder="1"/>
    <xf numFmtId="164" fontId="37" fillId="0" borderId="31" xfId="2" applyFont="1" applyFill="1" applyBorder="1"/>
    <xf numFmtId="0" fontId="0" fillId="0" borderId="48" xfId="0" applyBorder="1"/>
    <xf numFmtId="164" fontId="70" fillId="0" borderId="52" xfId="0" applyNumberFormat="1" applyFont="1" applyBorder="1"/>
    <xf numFmtId="0" fontId="13" fillId="0" borderId="0" xfId="0" applyFont="1" applyFill="1" applyAlignment="1">
      <alignment shrinkToFit="1"/>
    </xf>
    <xf numFmtId="0" fontId="0" fillId="0" borderId="0" xfId="0" applyFill="1" applyAlignment="1">
      <alignment shrinkToFit="1"/>
    </xf>
    <xf numFmtId="0" fontId="4" fillId="0" borderId="0" xfId="0" applyFont="1" applyFill="1" applyBorder="1" applyAlignment="1">
      <alignment shrinkToFit="1"/>
    </xf>
    <xf numFmtId="4" fontId="0" fillId="0" borderId="0" xfId="0" applyNumberFormat="1" applyFill="1" applyBorder="1" applyAlignment="1">
      <alignment horizontal="center" shrinkToFit="1"/>
    </xf>
    <xf numFmtId="0" fontId="0" fillId="0" borderId="0" xfId="0" applyFill="1" applyBorder="1" applyAlignment="1">
      <alignment shrinkToFit="1"/>
    </xf>
    <xf numFmtId="4" fontId="0" fillId="0" borderId="0" xfId="0" applyNumberFormat="1" applyFill="1" applyBorder="1" applyAlignment="1">
      <alignment horizontal="center"/>
    </xf>
    <xf numFmtId="0" fontId="12" fillId="0" borderId="0" xfId="0" applyFont="1" applyFill="1" applyAlignment="1">
      <alignment horizontal="center" shrinkToFit="1"/>
    </xf>
    <xf numFmtId="0" fontId="9" fillId="0" borderId="0" xfId="0" applyFont="1" applyFill="1" applyBorder="1" applyAlignment="1">
      <alignment horizontal="center" shrinkToFit="1"/>
    </xf>
    <xf numFmtId="0" fontId="13" fillId="0" borderId="0" xfId="0" applyFont="1" applyFill="1"/>
    <xf numFmtId="0" fontId="49" fillId="0" borderId="0" xfId="0" applyFont="1" applyFill="1" applyAlignment="1">
      <alignment horizontal="center" shrinkToFit="1"/>
    </xf>
    <xf numFmtId="17" fontId="15" fillId="0" borderId="0" xfId="0" applyNumberFormat="1" applyFont="1" applyFill="1"/>
    <xf numFmtId="4" fontId="10" fillId="0" borderId="0" xfId="0" applyNumberFormat="1" applyFont="1" applyFill="1" applyBorder="1"/>
    <xf numFmtId="4" fontId="9" fillId="0" borderId="0" xfId="0" applyNumberFormat="1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shrinkToFit="1"/>
    </xf>
    <xf numFmtId="0" fontId="9" fillId="0" borderId="5" xfId="0" applyFont="1" applyFill="1" applyBorder="1" applyAlignment="1">
      <alignment horizontal="center" vertical="center" shrinkToFit="1"/>
    </xf>
    <xf numFmtId="0" fontId="2" fillId="0" borderId="1" xfId="0" applyFont="1" applyFill="1" applyBorder="1" applyAlignment="1">
      <alignment horizontal="left"/>
    </xf>
    <xf numFmtId="0" fontId="8" fillId="0" borderId="1" xfId="0" applyFont="1" applyFill="1" applyBorder="1" applyAlignment="1">
      <alignment horizontal="center" vertical="center" wrapText="1"/>
    </xf>
    <xf numFmtId="4" fontId="0" fillId="0" borderId="0" xfId="0" applyNumberFormat="1" applyFill="1" applyAlignment="1">
      <alignment shrinkToFit="1"/>
    </xf>
    <xf numFmtId="0" fontId="9" fillId="0" borderId="17" xfId="0" applyFont="1" applyFill="1" applyBorder="1" applyAlignment="1">
      <alignment horizontal="center"/>
    </xf>
    <xf numFmtId="0" fontId="1" fillId="0" borderId="15" xfId="0" applyFont="1" applyFill="1" applyBorder="1" applyAlignment="1">
      <alignment horizontal="left" vertical="center"/>
    </xf>
    <xf numFmtId="0" fontId="2" fillId="0" borderId="15" xfId="0" applyFont="1" applyFill="1" applyBorder="1" applyAlignment="1">
      <alignment horizontal="left" vertical="center"/>
    </xf>
    <xf numFmtId="49" fontId="1" fillId="0" borderId="15" xfId="0" applyNumberFormat="1" applyFont="1" applyFill="1" applyBorder="1" applyAlignment="1">
      <alignment horizontal="left" vertical="center"/>
    </xf>
    <xf numFmtId="49" fontId="1" fillId="0" borderId="15" xfId="0" applyNumberFormat="1" applyFont="1" applyFill="1" applyBorder="1" applyAlignment="1">
      <alignment horizontal="center" vertical="center"/>
    </xf>
    <xf numFmtId="49" fontId="0" fillId="0" borderId="15" xfId="0" applyNumberFormat="1" applyFill="1" applyBorder="1" applyAlignment="1">
      <alignment vertical="center"/>
    </xf>
    <xf numFmtId="164" fontId="5" fillId="0" borderId="1" xfId="2" applyFont="1" applyFill="1" applyBorder="1" applyAlignment="1">
      <alignment horizontal="right" vertical="center"/>
    </xf>
    <xf numFmtId="164" fontId="5" fillId="0" borderId="1" xfId="2" applyFont="1" applyFill="1" applyBorder="1" applyAlignment="1">
      <alignment horizontal="right" vertical="center" shrinkToFit="1"/>
    </xf>
    <xf numFmtId="164" fontId="61" fillId="0" borderId="1" xfId="2" applyFont="1" applyFill="1" applyBorder="1" applyAlignment="1">
      <alignment horizontal="center" vertical="center" wrapText="1"/>
    </xf>
    <xf numFmtId="164" fontId="0" fillId="0" borderId="1" xfId="2" applyFont="1" applyFill="1" applyBorder="1"/>
    <xf numFmtId="164" fontId="0" fillId="0" borderId="2" xfId="2" applyFont="1" applyFill="1" applyBorder="1"/>
    <xf numFmtId="164" fontId="0" fillId="0" borderId="53" xfId="2" applyFont="1" applyFill="1" applyBorder="1"/>
    <xf numFmtId="164" fontId="0" fillId="0" borderId="15" xfId="2" applyFont="1" applyFill="1" applyBorder="1"/>
    <xf numFmtId="164" fontId="0" fillId="0" borderId="6" xfId="2" applyFont="1" applyFill="1" applyBorder="1"/>
    <xf numFmtId="164" fontId="18" fillId="0" borderId="1" xfId="2" applyFont="1" applyFill="1" applyBorder="1"/>
    <xf numFmtId="164" fontId="18" fillId="0" borderId="15" xfId="2" applyFont="1" applyFill="1" applyBorder="1"/>
    <xf numFmtId="164" fontId="18" fillId="0" borderId="16" xfId="2" applyFont="1" applyFill="1" applyBorder="1"/>
    <xf numFmtId="164" fontId="18" fillId="0" borderId="8" xfId="2" applyFont="1" applyFill="1" applyBorder="1"/>
    <xf numFmtId="164" fontId="5" fillId="0" borderId="49" xfId="2" applyFont="1" applyBorder="1"/>
    <xf numFmtId="164" fontId="5" fillId="0" borderId="43" xfId="2" applyFont="1" applyBorder="1"/>
    <xf numFmtId="164" fontId="5" fillId="0" borderId="50" xfId="2" applyFont="1" applyBorder="1"/>
    <xf numFmtId="4" fontId="70" fillId="0" borderId="3" xfId="0" applyNumberFormat="1" applyFont="1" applyBorder="1"/>
    <xf numFmtId="164" fontId="70" fillId="0" borderId="2" xfId="0" applyNumberFormat="1" applyFont="1" applyBorder="1"/>
    <xf numFmtId="0" fontId="41" fillId="6" borderId="18" xfId="0" applyFont="1" applyFill="1" applyBorder="1"/>
    <xf numFmtId="164" fontId="37" fillId="0" borderId="1" xfId="2" applyFont="1" applyBorder="1" applyAlignment="1">
      <alignment horizontal="right"/>
    </xf>
    <xf numFmtId="0" fontId="41" fillId="6" borderId="1" xfId="0" applyFont="1" applyFill="1" applyBorder="1"/>
    <xf numFmtId="164" fontId="37" fillId="0" borderId="1" xfId="2" applyFont="1" applyFill="1" applyBorder="1"/>
    <xf numFmtId="164" fontId="8" fillId="0" borderId="1" xfId="2" applyFont="1" applyBorder="1" applyAlignment="1">
      <alignment horizontal="right"/>
    </xf>
    <xf numFmtId="164" fontId="57" fillId="0" borderId="1" xfId="2" applyFont="1" applyBorder="1" applyAlignment="1">
      <alignment horizontal="center" vertical="center"/>
    </xf>
    <xf numFmtId="164" fontId="15" fillId="0" borderId="1" xfId="2" applyFont="1" applyBorder="1" applyAlignment="1">
      <alignment horizontal="center" vertical="center" wrapText="1"/>
    </xf>
    <xf numFmtId="164" fontId="15" fillId="0" borderId="1" xfId="2" applyFont="1" applyBorder="1" applyAlignment="1">
      <alignment vertical="center" wrapText="1"/>
    </xf>
    <xf numFmtId="164" fontId="0" fillId="0" borderId="1" xfId="2" applyFont="1" applyBorder="1" applyAlignment="1">
      <alignment horizontal="right"/>
    </xf>
    <xf numFmtId="164" fontId="0" fillId="0" borderId="1" xfId="2" applyFont="1" applyBorder="1"/>
    <xf numFmtId="164" fontId="0" fillId="0" borderId="15" xfId="2" applyFont="1" applyBorder="1"/>
    <xf numFmtId="164" fontId="0" fillId="0" borderId="6" xfId="2" applyFont="1" applyBorder="1"/>
    <xf numFmtId="164" fontId="1" fillId="0" borderId="15" xfId="2" applyFont="1" applyBorder="1"/>
    <xf numFmtId="164" fontId="5" fillId="0" borderId="43" xfId="2" applyFont="1" applyBorder="1" applyAlignment="1">
      <alignment vertical="center"/>
    </xf>
    <xf numFmtId="164" fontId="43" fillId="0" borderId="1" xfId="2" applyFont="1" applyBorder="1" applyAlignment="1">
      <alignment horizontal="center" vertical="center"/>
    </xf>
    <xf numFmtId="164" fontId="54" fillId="0" borderId="1" xfId="2" applyFont="1" applyBorder="1" applyAlignment="1">
      <alignment horizontal="center" vertical="center"/>
    </xf>
    <xf numFmtId="4" fontId="54" fillId="0" borderId="5" xfId="0" applyNumberFormat="1" applyFont="1" applyBorder="1" applyAlignment="1">
      <alignment horizontal="center" vertical="center"/>
    </xf>
    <xf numFmtId="164" fontId="25" fillId="0" borderId="1" xfId="2" applyFont="1" applyBorder="1" applyAlignment="1">
      <alignment vertical="center"/>
    </xf>
    <xf numFmtId="164" fontId="54" fillId="0" borderId="1" xfId="2" applyFont="1" applyFill="1" applyBorder="1" applyAlignment="1">
      <alignment horizontal="right" vertical="center"/>
    </xf>
    <xf numFmtId="49" fontId="0" fillId="0" borderId="8" xfId="0" applyNumberFormat="1" applyBorder="1" applyAlignment="1">
      <alignment horizontal="center" vertical="center"/>
    </xf>
    <xf numFmtId="0" fontId="1" fillId="0" borderId="44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164" fontId="53" fillId="0" borderId="18" xfId="2" applyFont="1" applyBorder="1" applyAlignment="1">
      <alignment horizontal="center"/>
    </xf>
    <xf numFmtId="164" fontId="37" fillId="0" borderId="7" xfId="2" applyFont="1" applyFill="1" applyBorder="1" applyAlignment="1">
      <alignment horizontal="center"/>
    </xf>
    <xf numFmtId="164" fontId="114" fillId="0" borderId="16" xfId="2" applyFont="1" applyBorder="1" applyAlignment="1">
      <alignment horizontal="center"/>
    </xf>
    <xf numFmtId="168" fontId="20" fillId="4" borderId="1" xfId="0" applyNumberFormat="1" applyFont="1" applyFill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46" fontId="2" fillId="0" borderId="11" xfId="0" applyNumberFormat="1" applyFont="1" applyBorder="1" applyAlignment="1">
      <alignment horizontal="center"/>
    </xf>
    <xf numFmtId="164" fontId="40" fillId="0" borderId="4" xfId="2" applyFont="1" applyFill="1" applyBorder="1" applyAlignment="1">
      <alignment horizontal="center"/>
    </xf>
    <xf numFmtId="164" fontId="40" fillId="0" borderId="3" xfId="2" applyFont="1" applyFill="1" applyBorder="1" applyAlignment="1">
      <alignment horizontal="center"/>
    </xf>
    <xf numFmtId="164" fontId="40" fillId="0" borderId="12" xfId="2" applyFont="1" applyFill="1" applyBorder="1" applyAlignment="1">
      <alignment horizontal="center"/>
    </xf>
    <xf numFmtId="0" fontId="0" fillId="0" borderId="5" xfId="0" applyBorder="1"/>
    <xf numFmtId="0" fontId="53" fillId="0" borderId="8" xfId="0" applyFont="1" applyBorder="1"/>
    <xf numFmtId="0" fontId="53" fillId="0" borderId="40" xfId="0" applyFont="1" applyBorder="1"/>
    <xf numFmtId="0" fontId="78" fillId="0" borderId="15" xfId="0" applyFont="1" applyBorder="1"/>
    <xf numFmtId="0" fontId="140" fillId="0" borderId="0" xfId="0" applyFont="1" applyFill="1"/>
    <xf numFmtId="2" fontId="140" fillId="0" borderId="0" xfId="0" applyNumberFormat="1" applyFont="1" applyFill="1"/>
    <xf numFmtId="0" fontId="140" fillId="0" borderId="0" xfId="0" applyFont="1" applyFill="1" applyBorder="1"/>
    <xf numFmtId="0" fontId="141" fillId="0" borderId="0" xfId="0" applyFont="1" applyFill="1"/>
    <xf numFmtId="2" fontId="141" fillId="0" borderId="0" xfId="0" applyNumberFormat="1" applyFont="1" applyFill="1"/>
    <xf numFmtId="0" fontId="142" fillId="0" borderId="0" xfId="0" applyFont="1" applyFill="1"/>
    <xf numFmtId="0" fontId="143" fillId="0" borderId="0" xfId="0" applyFont="1" applyFill="1"/>
    <xf numFmtId="2" fontId="143" fillId="0" borderId="0" xfId="0" applyNumberFormat="1" applyFont="1" applyFill="1"/>
    <xf numFmtId="0" fontId="144" fillId="0" borderId="2" xfId="0" applyFont="1" applyFill="1" applyBorder="1" applyAlignment="1">
      <alignment horizontal="center"/>
    </xf>
    <xf numFmtId="2" fontId="144" fillId="0" borderId="3" xfId="0" applyNumberFormat="1" applyFont="1" applyFill="1" applyBorder="1" applyAlignment="1">
      <alignment horizontal="center"/>
    </xf>
    <xf numFmtId="0" fontId="144" fillId="0" borderId="4" xfId="0" applyFont="1" applyFill="1" applyBorder="1" applyAlignment="1"/>
    <xf numFmtId="0" fontId="144" fillId="0" borderId="5" xfId="0" applyFont="1" applyFill="1" applyBorder="1" applyAlignment="1"/>
    <xf numFmtId="0" fontId="144" fillId="0" borderId="6" xfId="0" applyFont="1" applyFill="1" applyBorder="1" applyAlignment="1">
      <alignment horizontal="center"/>
    </xf>
    <xf numFmtId="2" fontId="144" fillId="0" borderId="7" xfId="0" applyNumberFormat="1" applyFont="1" applyFill="1" applyBorder="1" applyAlignment="1">
      <alignment horizontal="center"/>
    </xf>
    <xf numFmtId="0" fontId="144" fillId="0" borderId="1" xfId="0" applyFont="1" applyFill="1" applyBorder="1" applyAlignment="1">
      <alignment horizontal="center"/>
    </xf>
    <xf numFmtId="0" fontId="140" fillId="0" borderId="1" xfId="0" applyFont="1" applyFill="1" applyBorder="1"/>
    <xf numFmtId="164" fontId="140" fillId="0" borderId="1" xfId="2" applyFont="1" applyFill="1" applyBorder="1"/>
    <xf numFmtId="4" fontId="140" fillId="0" borderId="1" xfId="0" applyNumberFormat="1" applyFont="1" applyFill="1" applyBorder="1"/>
    <xf numFmtId="164" fontId="140" fillId="6" borderId="1" xfId="2" applyFont="1" applyFill="1" applyBorder="1"/>
    <xf numFmtId="0" fontId="140" fillId="0" borderId="2" xfId="0" applyFont="1" applyFill="1" applyBorder="1"/>
    <xf numFmtId="164" fontId="140" fillId="0" borderId="2" xfId="2" applyFont="1" applyFill="1" applyBorder="1"/>
    <xf numFmtId="0" fontId="140" fillId="0" borderId="8" xfId="0" applyFont="1" applyFill="1" applyBorder="1"/>
    <xf numFmtId="0" fontId="140" fillId="0" borderId="9" xfId="0" applyFont="1" applyFill="1" applyBorder="1"/>
    <xf numFmtId="164" fontId="140" fillId="0" borderId="15" xfId="2" applyFont="1" applyFill="1" applyBorder="1"/>
    <xf numFmtId="4" fontId="140" fillId="0" borderId="0" xfId="0" applyNumberFormat="1" applyFont="1" applyFill="1" applyBorder="1"/>
    <xf numFmtId="2" fontId="140" fillId="0" borderId="0" xfId="0" applyNumberFormat="1" applyFont="1" applyFill="1" applyBorder="1"/>
    <xf numFmtId="0" fontId="140" fillId="0" borderId="6" xfId="0" applyFont="1" applyFill="1" applyBorder="1"/>
    <xf numFmtId="164" fontId="140" fillId="0" borderId="6" xfId="2" applyFont="1" applyFill="1" applyBorder="1"/>
    <xf numFmtId="164" fontId="140" fillId="6" borderId="6" xfId="2" applyFont="1" applyFill="1" applyBorder="1"/>
    <xf numFmtId="0" fontId="140" fillId="0" borderId="30" xfId="0" applyFont="1" applyFill="1" applyBorder="1"/>
    <xf numFmtId="0" fontId="143" fillId="0" borderId="8" xfId="0" applyFont="1" applyFill="1" applyBorder="1"/>
    <xf numFmtId="164" fontId="143" fillId="0" borderId="1" xfId="2" applyFont="1" applyFill="1" applyBorder="1"/>
    <xf numFmtId="0" fontId="143" fillId="0" borderId="10" xfId="0" applyFont="1" applyFill="1" applyBorder="1"/>
    <xf numFmtId="4" fontId="143" fillId="0" borderId="10" xfId="0" applyNumberFormat="1" applyFont="1" applyFill="1" applyBorder="1"/>
    <xf numFmtId="4" fontId="143" fillId="0" borderId="11" xfId="0" applyNumberFormat="1" applyFont="1" applyFill="1" applyBorder="1"/>
    <xf numFmtId="0" fontId="143" fillId="0" borderId="12" xfId="0" applyFont="1" applyFill="1" applyBorder="1"/>
    <xf numFmtId="0" fontId="143" fillId="0" borderId="13" xfId="0" applyFont="1" applyFill="1" applyBorder="1"/>
    <xf numFmtId="4" fontId="143" fillId="0" borderId="12" xfId="0" applyNumberFormat="1" applyFont="1" applyFill="1" applyBorder="1"/>
    <xf numFmtId="4" fontId="143" fillId="0" borderId="13" xfId="0" applyNumberFormat="1" applyFont="1" applyFill="1" applyBorder="1"/>
    <xf numFmtId="4" fontId="143" fillId="0" borderId="14" xfId="0" applyNumberFormat="1" applyFont="1" applyFill="1" applyBorder="1"/>
    <xf numFmtId="0" fontId="143" fillId="0" borderId="15" xfId="0" applyFont="1" applyFill="1" applyBorder="1"/>
    <xf numFmtId="0" fontId="143" fillId="0" borderId="16" xfId="0" applyFont="1" applyFill="1" applyBorder="1"/>
    <xf numFmtId="2" fontId="143" fillId="0" borderId="16" xfId="0" applyNumberFormat="1" applyFont="1" applyFill="1" applyBorder="1"/>
    <xf numFmtId="164" fontId="143" fillId="0" borderId="15" xfId="2" applyFont="1" applyFill="1" applyBorder="1"/>
    <xf numFmtId="4" fontId="140" fillId="0" borderId="0" xfId="0" applyNumberFormat="1" applyFont="1" applyFill="1"/>
    <xf numFmtId="0" fontId="145" fillId="0" borderId="0" xfId="0" applyFont="1" applyFill="1"/>
    <xf numFmtId="0" fontId="11" fillId="0" borderId="0" xfId="0" applyFont="1" applyFill="1"/>
    <xf numFmtId="0" fontId="15" fillId="0" borderId="0" xfId="0" applyFont="1" applyFill="1"/>
    <xf numFmtId="0" fontId="0" fillId="0" borderId="0" xfId="0" applyFill="1" applyAlignment="1">
      <alignment horizontal="center"/>
    </xf>
    <xf numFmtId="0" fontId="68" fillId="0" borderId="0" xfId="0" applyFont="1" applyFill="1"/>
    <xf numFmtId="0" fontId="7" fillId="0" borderId="0" xfId="0" applyFont="1" applyFill="1" applyAlignment="1">
      <alignment horizontal="center"/>
    </xf>
    <xf numFmtId="0" fontId="49" fillId="0" borderId="0" xfId="0" applyFont="1" applyFill="1"/>
    <xf numFmtId="0" fontId="4" fillId="0" borderId="0" xfId="0" applyFont="1" applyFill="1"/>
    <xf numFmtId="0" fontId="46" fillId="0" borderId="1" xfId="0" applyFont="1" applyFill="1" applyBorder="1" applyAlignment="1">
      <alignment horizontal="center"/>
    </xf>
    <xf numFmtId="0" fontId="46" fillId="0" borderId="1" xfId="0" applyFont="1" applyFill="1" applyBorder="1" applyAlignment="1">
      <alignment horizontal="center" wrapText="1"/>
    </xf>
    <xf numFmtId="0" fontId="54" fillId="0" borderId="1" xfId="0" applyFont="1" applyFill="1" applyBorder="1"/>
    <xf numFmtId="0" fontId="15" fillId="0" borderId="1" xfId="0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vertical="center"/>
    </xf>
    <xf numFmtId="164" fontId="54" fillId="0" borderId="1" xfId="2" applyFont="1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15" fillId="0" borderId="1" xfId="0" applyFont="1" applyFill="1" applyBorder="1" applyAlignment="1">
      <alignment horizontal="left" vertical="center"/>
    </xf>
    <xf numFmtId="164" fontId="0" fillId="0" borderId="1" xfId="2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/>
    </xf>
    <xf numFmtId="0" fontId="57" fillId="0" borderId="1" xfId="0" applyFont="1" applyFill="1" applyBorder="1" applyAlignment="1">
      <alignment horizontal="center" vertical="center"/>
    </xf>
    <xf numFmtId="164" fontId="46" fillId="0" borderId="1" xfId="2" applyFont="1" applyFill="1" applyBorder="1" applyAlignment="1">
      <alignment horizontal="center" vertical="center"/>
    </xf>
    <xf numFmtId="0" fontId="20" fillId="13" borderId="1" xfId="0" applyFont="1" applyFill="1" applyBorder="1" applyAlignment="1">
      <alignment horizontal="center"/>
    </xf>
    <xf numFmtId="4" fontId="5" fillId="13" borderId="1" xfId="0" applyNumberFormat="1" applyFont="1" applyFill="1" applyBorder="1"/>
    <xf numFmtId="0" fontId="146" fillId="0" borderId="0" xfId="0" applyFont="1" applyFill="1"/>
    <xf numFmtId="0" fontId="147" fillId="0" borderId="0" xfId="0" applyFont="1" applyFill="1" applyAlignment="1">
      <alignment horizontal="left"/>
    </xf>
    <xf numFmtId="2" fontId="145" fillId="0" borderId="0" xfId="0" applyNumberFormat="1" applyFont="1" applyFill="1"/>
    <xf numFmtId="0" fontId="145" fillId="0" borderId="0" xfId="0" applyFont="1" applyFill="1" applyAlignment="1">
      <alignment horizontal="left"/>
    </xf>
    <xf numFmtId="0" fontId="145" fillId="0" borderId="0" xfId="0" applyFont="1" applyFill="1" applyBorder="1"/>
    <xf numFmtId="0" fontId="5" fillId="4" borderId="1" xfId="0" applyFont="1" applyFill="1" applyBorder="1" applyAlignment="1">
      <alignment horizontal="center"/>
    </xf>
    <xf numFmtId="0" fontId="15" fillId="0" borderId="1" xfId="0" applyFont="1" applyFill="1" applyBorder="1"/>
    <xf numFmtId="0" fontId="10" fillId="4" borderId="1" xfId="0" applyFont="1" applyFill="1" applyBorder="1" applyAlignment="1">
      <alignment horizontal="center"/>
    </xf>
    <xf numFmtId="0" fontId="0" fillId="6" borderId="0" xfId="0" applyFill="1"/>
    <xf numFmtId="0" fontId="26" fillId="6" borderId="0" xfId="0" applyFont="1" applyFill="1"/>
    <xf numFmtId="0" fontId="28" fillId="6" borderId="0" xfId="0" applyFont="1" applyFill="1"/>
    <xf numFmtId="0" fontId="36" fillId="6" borderId="16" xfId="0" applyFont="1" applyFill="1" applyBorder="1" applyAlignment="1">
      <alignment horizontal="center" vertical="center" wrapText="1"/>
    </xf>
    <xf numFmtId="0" fontId="36" fillId="6" borderId="17" xfId="0" applyFont="1" applyFill="1" applyBorder="1" applyAlignment="1">
      <alignment horizontal="center" vertical="center" wrapText="1"/>
    </xf>
    <xf numFmtId="0" fontId="36" fillId="6" borderId="18" xfId="0" applyFont="1" applyFill="1" applyBorder="1" applyAlignment="1">
      <alignment horizontal="center" vertical="center" wrapText="1"/>
    </xf>
    <xf numFmtId="164" fontId="37" fillId="6" borderId="6" xfId="2" applyFont="1" applyFill="1" applyBorder="1" applyAlignment="1">
      <alignment horizontal="center"/>
    </xf>
    <xf numFmtId="164" fontId="37" fillId="6" borderId="15" xfId="2" applyFont="1" applyFill="1" applyBorder="1" applyAlignment="1">
      <alignment horizontal="right" vertical="center"/>
    </xf>
    <xf numFmtId="0" fontId="39" fillId="6" borderId="0" xfId="0" applyFont="1" applyFill="1"/>
    <xf numFmtId="164" fontId="37" fillId="6" borderId="1" xfId="2" applyFont="1" applyFill="1" applyBorder="1" applyAlignment="1">
      <alignment horizontal="center"/>
    </xf>
    <xf numFmtId="0" fontId="14" fillId="0" borderId="15" xfId="0" applyFont="1" applyFill="1" applyBorder="1"/>
    <xf numFmtId="0" fontId="84" fillId="0" borderId="0" xfId="0" applyFont="1"/>
    <xf numFmtId="0" fontId="85" fillId="0" borderId="0" xfId="0" applyFont="1"/>
    <xf numFmtId="0" fontId="148" fillId="0" borderId="0" xfId="0" applyFont="1"/>
    <xf numFmtId="0" fontId="84" fillId="0" borderId="16" xfId="0" applyFont="1" applyBorder="1" applyAlignment="1">
      <alignment horizontal="center"/>
    </xf>
    <xf numFmtId="0" fontId="84" fillId="0" borderId="17" xfId="0" applyFont="1" applyBorder="1" applyAlignment="1">
      <alignment horizontal="center"/>
    </xf>
    <xf numFmtId="0" fontId="84" fillId="0" borderId="17" xfId="0" applyFont="1" applyFill="1" applyBorder="1" applyAlignment="1">
      <alignment horizontal="center"/>
    </xf>
    <xf numFmtId="0" fontId="84" fillId="0" borderId="18" xfId="0" applyFont="1" applyBorder="1" applyAlignment="1">
      <alignment horizontal="center"/>
    </xf>
    <xf numFmtId="0" fontId="85" fillId="0" borderId="18" xfId="0" applyFont="1" applyFill="1" applyBorder="1" applyAlignment="1">
      <alignment horizontal="center"/>
    </xf>
    <xf numFmtId="49" fontId="84" fillId="0" borderId="43" xfId="0" applyNumberFormat="1" applyFont="1" applyBorder="1" applyAlignment="1">
      <alignment horizontal="center" vertical="center"/>
    </xf>
    <xf numFmtId="49" fontId="84" fillId="0" borderId="42" xfId="0" applyNumberFormat="1" applyFont="1" applyBorder="1" applyAlignment="1">
      <alignment horizontal="center" vertical="center"/>
    </xf>
    <xf numFmtId="49" fontId="84" fillId="0" borderId="44" xfId="0" applyNumberFormat="1" applyFont="1" applyBorder="1" applyAlignment="1">
      <alignment horizontal="center" vertical="center"/>
    </xf>
    <xf numFmtId="49" fontId="84" fillId="0" borderId="42" xfId="0" applyNumberFormat="1" applyFont="1" applyFill="1" applyBorder="1" applyAlignment="1">
      <alignment horizontal="center" vertical="center"/>
    </xf>
    <xf numFmtId="4" fontId="84" fillId="0" borderId="0" xfId="0" applyNumberFormat="1" applyFont="1" applyBorder="1"/>
    <xf numFmtId="164" fontId="84" fillId="0" borderId="0" xfId="2" applyFont="1"/>
    <xf numFmtId="164" fontId="84" fillId="0" borderId="0" xfId="0" applyNumberFormat="1" applyFont="1"/>
    <xf numFmtId="0" fontId="1" fillId="0" borderId="17" xfId="0" applyFont="1" applyBorder="1" applyAlignment="1">
      <alignment horizontal="center"/>
    </xf>
    <xf numFmtId="0" fontId="150" fillId="0" borderId="0" xfId="0" applyFont="1" applyAlignment="1">
      <alignment horizontal="center"/>
    </xf>
    <xf numFmtId="165" fontId="140" fillId="0" borderId="0" xfId="0" applyNumberFormat="1" applyFont="1" applyFill="1"/>
    <xf numFmtId="164" fontId="37" fillId="0" borderId="54" xfId="2" applyFont="1" applyFill="1" applyBorder="1" applyAlignment="1">
      <alignment horizontal="right" vertical="center"/>
    </xf>
    <xf numFmtId="164" fontId="37" fillId="6" borderId="54" xfId="2" applyFont="1" applyFill="1" applyBorder="1" applyAlignment="1">
      <alignment horizontal="right" vertical="center"/>
    </xf>
    <xf numFmtId="164" fontId="37" fillId="0" borderId="1" xfId="2" applyFont="1" applyFill="1" applyBorder="1" applyAlignment="1">
      <alignment horizontal="right" vertical="center"/>
    </xf>
    <xf numFmtId="0" fontId="0" fillId="0" borderId="42" xfId="0" applyBorder="1"/>
    <xf numFmtId="164" fontId="37" fillId="0" borderId="55" xfId="2" applyFont="1" applyFill="1" applyBorder="1" applyAlignment="1">
      <alignment horizontal="right" vertical="center"/>
    </xf>
    <xf numFmtId="164" fontId="37" fillId="0" borderId="56" xfId="2" applyFont="1" applyFill="1" applyBorder="1" applyAlignment="1">
      <alignment horizontal="right" vertical="center"/>
    </xf>
    <xf numFmtId="164" fontId="37" fillId="0" borderId="46" xfId="2" applyFont="1" applyFill="1" applyBorder="1" applyAlignment="1">
      <alignment horizontal="center"/>
    </xf>
    <xf numFmtId="164" fontId="37" fillId="0" borderId="6" xfId="2" applyFont="1" applyFill="1" applyBorder="1" applyAlignment="1">
      <alignment horizontal="right" vertical="center"/>
    </xf>
    <xf numFmtId="164" fontId="40" fillId="0" borderId="55" xfId="2" applyFont="1" applyFill="1" applyBorder="1" applyAlignment="1">
      <alignment horizontal="right" vertical="center"/>
    </xf>
    <xf numFmtId="164" fontId="40" fillId="0" borderId="57" xfId="2" applyFont="1" applyFill="1" applyBorder="1" applyAlignment="1">
      <alignment horizontal="right" vertical="center"/>
    </xf>
    <xf numFmtId="164" fontId="37" fillId="0" borderId="5" xfId="2" applyFont="1" applyFill="1" applyBorder="1" applyAlignment="1">
      <alignment horizontal="center"/>
    </xf>
    <xf numFmtId="164" fontId="5" fillId="0" borderId="0" xfId="2" applyFont="1" applyBorder="1" applyAlignment="1">
      <alignment vertical="center" wrapText="1"/>
    </xf>
    <xf numFmtId="0" fontId="25" fillId="14" borderId="0" xfId="0" applyFont="1" applyFill="1"/>
    <xf numFmtId="0" fontId="50" fillId="0" borderId="16" xfId="0" applyFont="1" applyBorder="1" applyAlignment="1">
      <alignment horizontal="center"/>
    </xf>
    <xf numFmtId="0" fontId="50" fillId="0" borderId="43" xfId="0" applyFont="1" applyBorder="1" applyAlignment="1">
      <alignment horizontal="center"/>
    </xf>
    <xf numFmtId="164" fontId="51" fillId="0" borderId="0" xfId="0" applyNumberFormat="1" applyFont="1" applyBorder="1"/>
    <xf numFmtId="0" fontId="0" fillId="0" borderId="0" xfId="0" applyBorder="1"/>
    <xf numFmtId="164" fontId="37" fillId="6" borderId="21" xfId="2" applyFont="1" applyFill="1" applyBorder="1"/>
    <xf numFmtId="0" fontId="1" fillId="0" borderId="36" xfId="0" applyFont="1" applyFill="1" applyBorder="1" applyAlignment="1">
      <alignment horizontal="left" vertical="center"/>
    </xf>
    <xf numFmtId="0" fontId="2" fillId="0" borderId="36" xfId="0" applyFont="1" applyFill="1" applyBorder="1" applyAlignment="1">
      <alignment horizontal="left" vertical="center"/>
    </xf>
    <xf numFmtId="49" fontId="1" fillId="0" borderId="36" xfId="0" applyNumberFormat="1" applyFont="1" applyFill="1" applyBorder="1" applyAlignment="1">
      <alignment horizontal="left" vertical="center"/>
    </xf>
    <xf numFmtId="0" fontId="1" fillId="0" borderId="40" xfId="0" applyFont="1" applyFill="1" applyBorder="1" applyAlignment="1">
      <alignment horizontal="left" vertical="center"/>
    </xf>
    <xf numFmtId="0" fontId="1" fillId="0" borderId="36" xfId="0" applyFont="1" applyBorder="1" applyAlignment="1">
      <alignment horizontal="left" vertical="center"/>
    </xf>
    <xf numFmtId="0" fontId="1" fillId="0" borderId="40" xfId="0" applyFont="1" applyBorder="1" applyAlignment="1">
      <alignment horizontal="left" vertical="center"/>
    </xf>
    <xf numFmtId="0" fontId="9" fillId="0" borderId="8" xfId="0" applyFont="1" applyBorder="1" applyAlignment="1">
      <alignment vertical="center" wrapText="1"/>
    </xf>
    <xf numFmtId="4" fontId="5" fillId="0" borderId="1" xfId="0" applyNumberFormat="1" applyFont="1" applyBorder="1"/>
    <xf numFmtId="0" fontId="5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49" fontId="9" fillId="0" borderId="1" xfId="0" applyNumberFormat="1" applyFont="1" applyBorder="1" applyAlignment="1">
      <alignment horizontal="center" vertical="center"/>
    </xf>
    <xf numFmtId="0" fontId="9" fillId="0" borderId="1" xfId="0" applyFont="1" applyFill="1" applyBorder="1" applyAlignment="1">
      <alignment horizontal="left" vertical="center"/>
    </xf>
    <xf numFmtId="49" fontId="9" fillId="0" borderId="1" xfId="0" applyNumberFormat="1" applyFont="1" applyFill="1" applyBorder="1" applyAlignment="1">
      <alignment horizontal="left" vertical="center"/>
    </xf>
    <xf numFmtId="49" fontId="9" fillId="0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4" fontId="14" fillId="0" borderId="1" xfId="0" applyNumberFormat="1" applyFont="1" applyBorder="1"/>
    <xf numFmtId="0" fontId="8" fillId="12" borderId="4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/>
    </xf>
    <xf numFmtId="164" fontId="63" fillId="0" borderId="18" xfId="2" applyFont="1" applyBorder="1" applyAlignment="1">
      <alignment horizontal="center" vertical="center"/>
    </xf>
    <xf numFmtId="49" fontId="0" fillId="0" borderId="12" xfId="0" applyNumberFormat="1" applyBorder="1" applyAlignment="1">
      <alignment horizontal="center" vertical="center"/>
    </xf>
    <xf numFmtId="164" fontId="40" fillId="0" borderId="0" xfId="2" applyFont="1" applyFill="1" applyBorder="1" applyAlignment="1">
      <alignment horizontal="center"/>
    </xf>
    <xf numFmtId="0" fontId="17" fillId="0" borderId="4" xfId="0" applyFont="1" applyFill="1" applyBorder="1" applyAlignment="1">
      <alignment horizontal="right"/>
    </xf>
    <xf numFmtId="0" fontId="17" fillId="0" borderId="5" xfId="0" applyFont="1" applyFill="1" applyBorder="1" applyAlignment="1">
      <alignment horizontal="left"/>
    </xf>
    <xf numFmtId="4" fontId="25" fillId="0" borderId="5" xfId="0" applyNumberFormat="1" applyFont="1" applyBorder="1" applyAlignment="1">
      <alignment horizontal="center" vertical="center"/>
    </xf>
    <xf numFmtId="49" fontId="84" fillId="0" borderId="1" xfId="0" applyNumberFormat="1" applyFont="1" applyBorder="1" applyAlignment="1">
      <alignment horizontal="center" vertical="center"/>
    </xf>
    <xf numFmtId="164" fontId="18" fillId="0" borderId="5" xfId="2" applyFont="1" applyFill="1" applyBorder="1"/>
    <xf numFmtId="4" fontId="140" fillId="0" borderId="5" xfId="0" applyNumberFormat="1" applyFont="1" applyFill="1" applyBorder="1"/>
    <xf numFmtId="49" fontId="0" fillId="0" borderId="58" xfId="0" applyNumberFormat="1" applyBorder="1" applyAlignment="1">
      <alignment vertical="center"/>
    </xf>
    <xf numFmtId="4" fontId="5" fillId="0" borderId="18" xfId="0" applyNumberFormat="1" applyFont="1" applyBorder="1" applyAlignment="1">
      <alignment vertical="center" wrapText="1"/>
    </xf>
    <xf numFmtId="0" fontId="114" fillId="0" borderId="16" xfId="9" applyFont="1" applyBorder="1" applyAlignment="1">
      <alignment horizontal="center"/>
    </xf>
    <xf numFmtId="164" fontId="139" fillId="0" borderId="16" xfId="2" applyFont="1" applyBorder="1"/>
    <xf numFmtId="164" fontId="122" fillId="0" borderId="11" xfId="2" applyFont="1" applyBorder="1" applyAlignment="1">
      <alignment vertical="center"/>
    </xf>
    <xf numFmtId="164" fontId="122" fillId="0" borderId="11" xfId="2" applyFont="1" applyBorder="1" applyAlignment="1">
      <alignment vertical="center" wrapText="1"/>
    </xf>
    <xf numFmtId="164" fontId="122" fillId="0" borderId="0" xfId="2" applyFont="1" applyBorder="1" applyAlignment="1">
      <alignment vertical="center" wrapText="1"/>
    </xf>
    <xf numFmtId="0" fontId="114" fillId="0" borderId="1" xfId="9" applyFont="1" applyBorder="1" applyAlignment="1">
      <alignment horizontal="center"/>
    </xf>
    <xf numFmtId="164" fontId="122" fillId="0" borderId="1" xfId="2" applyFont="1" applyBorder="1" applyAlignment="1">
      <alignment vertical="center"/>
    </xf>
    <xf numFmtId="164" fontId="122" fillId="0" borderId="1" xfId="2" applyFont="1" applyBorder="1" applyAlignment="1">
      <alignment vertical="center" wrapText="1"/>
    </xf>
    <xf numFmtId="164" fontId="5" fillId="0" borderId="18" xfId="2" applyFont="1" applyBorder="1" applyAlignment="1">
      <alignment vertical="center" wrapText="1"/>
    </xf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49" fontId="0" fillId="0" borderId="1" xfId="0" applyNumberFormat="1" applyBorder="1" applyAlignment="1">
      <alignment vertical="center"/>
    </xf>
    <xf numFmtId="4" fontId="5" fillId="0" borderId="50" xfId="0" applyNumberFormat="1" applyFont="1" applyBorder="1" applyAlignment="1">
      <alignment vertical="center"/>
    </xf>
    <xf numFmtId="164" fontId="5" fillId="0" borderId="50" xfId="2" applyFont="1" applyBorder="1" applyAlignment="1">
      <alignment vertical="center"/>
    </xf>
    <xf numFmtId="4" fontId="9" fillId="0" borderId="9" xfId="0" applyNumberFormat="1" applyFont="1" applyBorder="1" applyAlignment="1">
      <alignment vertical="center" wrapText="1"/>
    </xf>
    <xf numFmtId="49" fontId="2" fillId="0" borderId="16" xfId="0" applyNumberFormat="1" applyFont="1" applyBorder="1" applyAlignment="1">
      <alignment horizontal="center" vertical="center"/>
    </xf>
    <xf numFmtId="0" fontId="2" fillId="0" borderId="16" xfId="0" applyFont="1" applyBorder="1" applyAlignment="1">
      <alignment horizontal="left" vertical="center"/>
    </xf>
    <xf numFmtId="4" fontId="5" fillId="0" borderId="16" xfId="0" applyNumberFormat="1" applyFont="1" applyBorder="1" applyAlignment="1">
      <alignment vertical="center"/>
    </xf>
    <xf numFmtId="49" fontId="0" fillId="0" borderId="16" xfId="0" applyNumberFormat="1" applyBorder="1" applyAlignment="1">
      <alignment vertical="center"/>
    </xf>
    <xf numFmtId="4" fontId="5" fillId="0" borderId="1" xfId="0" applyNumberFormat="1" applyFont="1" applyBorder="1" applyAlignment="1">
      <alignment vertical="center"/>
    </xf>
    <xf numFmtId="4" fontId="5" fillId="0" borderId="18" xfId="0" applyNumberFormat="1" applyFont="1" applyBorder="1" applyAlignment="1">
      <alignment vertical="center"/>
    </xf>
    <xf numFmtId="0" fontId="15" fillId="0" borderId="2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37" fillId="0" borderId="8" xfId="2" applyFont="1" applyFill="1" applyBorder="1"/>
    <xf numFmtId="4" fontId="156" fillId="4" borderId="1" xfId="0" applyNumberFormat="1" applyFont="1" applyFill="1" applyBorder="1"/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148" fillId="0" borderId="0" xfId="0" applyFont="1" applyAlignment="1">
      <alignment horizontal="center"/>
    </xf>
    <xf numFmtId="0" fontId="149" fillId="0" borderId="0" xfId="0" applyFont="1" applyAlignment="1">
      <alignment horizontal="center"/>
    </xf>
    <xf numFmtId="17" fontId="85" fillId="0" borderId="0" xfId="0" applyNumberFormat="1" applyFont="1" applyAlignment="1">
      <alignment horizontal="center"/>
    </xf>
    <xf numFmtId="0" fontId="84" fillId="0" borderId="43" xfId="0" applyFont="1" applyFill="1" applyBorder="1" applyAlignment="1">
      <alignment horizontal="center" vertical="center"/>
    </xf>
    <xf numFmtId="164" fontId="85" fillId="0" borderId="43" xfId="2" applyFont="1" applyBorder="1" applyAlignment="1">
      <alignment horizontal="center" vertical="center"/>
    </xf>
    <xf numFmtId="4" fontId="85" fillId="0" borderId="43" xfId="0" applyNumberFormat="1" applyFont="1" applyBorder="1" applyAlignment="1">
      <alignment horizontal="center" vertical="center"/>
    </xf>
    <xf numFmtId="0" fontId="84" fillId="0" borderId="42" xfId="0" applyFont="1" applyFill="1" applyBorder="1" applyAlignment="1">
      <alignment horizontal="center" vertical="center"/>
    </xf>
    <xf numFmtId="0" fontId="84" fillId="0" borderId="44" xfId="0" applyFont="1" applyFill="1" applyBorder="1" applyAlignment="1">
      <alignment horizontal="center" vertical="center"/>
    </xf>
    <xf numFmtId="0" fontId="84" fillId="0" borderId="42" xfId="0" applyFont="1" applyBorder="1" applyAlignment="1">
      <alignment horizontal="center" vertical="center"/>
    </xf>
    <xf numFmtId="0" fontId="84" fillId="0" borderId="45" xfId="0" applyFont="1" applyBorder="1" applyAlignment="1">
      <alignment horizontal="center" vertical="center"/>
    </xf>
    <xf numFmtId="0" fontId="84" fillId="0" borderId="13" xfId="0" applyFont="1" applyBorder="1" applyAlignment="1">
      <alignment horizontal="center" vertical="center"/>
    </xf>
    <xf numFmtId="4" fontId="85" fillId="0" borderId="1" xfId="0" applyNumberFormat="1" applyFont="1" applyBorder="1" applyAlignment="1">
      <alignment horizontal="center" vertical="center"/>
    </xf>
    <xf numFmtId="0" fontId="85" fillId="0" borderId="12" xfId="0" applyFont="1" applyBorder="1" applyAlignment="1">
      <alignment horizontal="center" vertical="center"/>
    </xf>
    <xf numFmtId="0" fontId="85" fillId="0" borderId="13" xfId="0" applyFont="1" applyBorder="1" applyAlignment="1">
      <alignment horizontal="center" vertical="center" wrapText="1"/>
    </xf>
    <xf numFmtId="164" fontId="85" fillId="0" borderId="15" xfId="2" applyFont="1" applyBorder="1" applyAlignment="1">
      <alignment horizontal="center" vertical="center" wrapText="1"/>
    </xf>
    <xf numFmtId="0" fontId="157" fillId="0" borderId="0" xfId="8" applyFont="1"/>
    <xf numFmtId="169" fontId="0" fillId="0" borderId="0" xfId="3" applyNumberFormat="1" applyFont="1"/>
    <xf numFmtId="0" fontId="171" fillId="0" borderId="0" xfId="8"/>
    <xf numFmtId="165" fontId="0" fillId="0" borderId="0" xfId="3" applyFont="1"/>
    <xf numFmtId="0" fontId="158" fillId="15" borderId="15" xfId="8" applyFont="1" applyFill="1" applyBorder="1"/>
    <xf numFmtId="0" fontId="171" fillId="9" borderId="0" xfId="8" applyFill="1"/>
    <xf numFmtId="0" fontId="159" fillId="0" borderId="59" xfId="8" applyFont="1" applyBorder="1" applyAlignment="1">
      <alignment vertical="top" wrapText="1"/>
    </xf>
    <xf numFmtId="169" fontId="160" fillId="0" borderId="60" xfId="3" applyNumberFormat="1" applyFont="1" applyBorder="1" applyAlignment="1">
      <alignment horizontal="center" vertical="top" wrapText="1"/>
    </xf>
    <xf numFmtId="0" fontId="160" fillId="0" borderId="15" xfId="8" applyFont="1" applyBorder="1" applyAlignment="1">
      <alignment horizontal="center" vertical="top" wrapText="1"/>
    </xf>
    <xf numFmtId="165" fontId="160" fillId="0" borderId="15" xfId="3" applyFont="1" applyBorder="1" applyAlignment="1">
      <alignment horizontal="center" vertical="top" wrapText="1"/>
    </xf>
    <xf numFmtId="169" fontId="160" fillId="0" borderId="59" xfId="3" applyNumberFormat="1" applyFont="1" applyBorder="1" applyAlignment="1">
      <alignment horizontal="center" vertical="top" wrapText="1"/>
    </xf>
    <xf numFmtId="165" fontId="160" fillId="0" borderId="59" xfId="3" applyFont="1" applyBorder="1" applyAlignment="1">
      <alignment horizontal="center" vertical="top" wrapText="1"/>
    </xf>
    <xf numFmtId="0" fontId="160" fillId="0" borderId="8" xfId="8" applyFont="1" applyBorder="1" applyAlignment="1">
      <alignment horizontal="center" vertical="top" wrapText="1"/>
    </xf>
    <xf numFmtId="0" fontId="160" fillId="11" borderId="61" xfId="8" applyFont="1" applyFill="1" applyBorder="1" applyAlignment="1">
      <alignment horizontal="center" vertical="top" wrapText="1"/>
    </xf>
    <xf numFmtId="0" fontId="160" fillId="11" borderId="15" xfId="8" applyFont="1" applyFill="1" applyBorder="1" applyAlignment="1">
      <alignment horizontal="center" vertical="top" wrapText="1"/>
    </xf>
    <xf numFmtId="0" fontId="160" fillId="16" borderId="60" xfId="8" applyFont="1" applyFill="1" applyBorder="1" applyAlignment="1">
      <alignment horizontal="center" vertical="top" wrapText="1"/>
    </xf>
    <xf numFmtId="0" fontId="160" fillId="16" borderId="15" xfId="8" applyFont="1" applyFill="1" applyBorder="1" applyAlignment="1">
      <alignment horizontal="center" vertical="top" wrapText="1"/>
    </xf>
    <xf numFmtId="0" fontId="160" fillId="17" borderId="60" xfId="8" applyFont="1" applyFill="1" applyBorder="1" applyAlignment="1">
      <alignment horizontal="center" vertical="top" wrapText="1"/>
    </xf>
    <xf numFmtId="0" fontId="160" fillId="17" borderId="15" xfId="8" applyFont="1" applyFill="1" applyBorder="1" applyAlignment="1">
      <alignment horizontal="center" vertical="top" wrapText="1"/>
    </xf>
    <xf numFmtId="0" fontId="171" fillId="11" borderId="0" xfId="8" applyFill="1"/>
    <xf numFmtId="0" fontId="171" fillId="16" borderId="0" xfId="8" applyFill="1"/>
    <xf numFmtId="0" fontId="171" fillId="17" borderId="0" xfId="8" applyFill="1"/>
    <xf numFmtId="0" fontId="159" fillId="18" borderId="62" xfId="8" applyFont="1" applyFill="1" applyBorder="1" applyAlignment="1">
      <alignment vertical="top" wrapText="1"/>
    </xf>
    <xf numFmtId="169" fontId="160" fillId="0" borderId="15" xfId="3" applyNumberFormat="1" applyFont="1" applyBorder="1" applyAlignment="1">
      <alignment horizontal="center" vertical="top" wrapText="1"/>
    </xf>
    <xf numFmtId="169" fontId="160" fillId="11" borderId="59" xfId="8" applyNumberFormat="1" applyFont="1" applyFill="1" applyBorder="1" applyAlignment="1">
      <alignment vertical="top" wrapText="1"/>
    </xf>
    <xf numFmtId="165" fontId="160" fillId="11" borderId="59" xfId="3" applyFont="1" applyFill="1" applyBorder="1" applyAlignment="1">
      <alignment horizontal="left" vertical="top" wrapText="1"/>
    </xf>
    <xf numFmtId="0" fontId="160" fillId="16" borderId="59" xfId="8" applyFont="1" applyFill="1" applyBorder="1" applyAlignment="1">
      <alignment horizontal="center" vertical="top" wrapText="1"/>
    </xf>
    <xf numFmtId="165" fontId="160" fillId="16" borderId="59" xfId="3" applyFont="1" applyFill="1" applyBorder="1" applyAlignment="1">
      <alignment horizontal="center" vertical="top" wrapText="1"/>
    </xf>
    <xf numFmtId="0" fontId="160" fillId="17" borderId="59" xfId="8" applyFont="1" applyFill="1" applyBorder="1" applyAlignment="1">
      <alignment horizontal="center" vertical="top" wrapText="1"/>
    </xf>
    <xf numFmtId="165" fontId="160" fillId="17" borderId="59" xfId="3" applyFont="1" applyFill="1" applyBorder="1" applyAlignment="1">
      <alignment horizontal="center" vertical="top" wrapText="1"/>
    </xf>
    <xf numFmtId="0" fontId="159" fillId="9" borderId="62" xfId="8" applyFont="1" applyFill="1" applyBorder="1" applyAlignment="1">
      <alignment vertical="top" wrapText="1"/>
    </xf>
    <xf numFmtId="0" fontId="159" fillId="19" borderId="62" xfId="8" applyFont="1" applyFill="1" applyBorder="1" applyAlignment="1">
      <alignment vertical="top" wrapText="1"/>
    </xf>
    <xf numFmtId="1" fontId="160" fillId="17" borderId="59" xfId="8" applyNumberFormat="1" applyFont="1" applyFill="1" applyBorder="1" applyAlignment="1">
      <alignment horizontal="center" vertical="top" wrapText="1"/>
    </xf>
    <xf numFmtId="0" fontId="159" fillId="16" borderId="62" xfId="8" applyFont="1" applyFill="1" applyBorder="1" applyAlignment="1">
      <alignment vertical="top" wrapText="1"/>
    </xf>
    <xf numFmtId="0" fontId="159" fillId="20" borderId="62" xfId="8" applyFont="1" applyFill="1" applyBorder="1" applyAlignment="1">
      <alignment vertical="top" wrapText="1"/>
    </xf>
    <xf numFmtId="0" fontId="159" fillId="17" borderId="62" xfId="8" applyFont="1" applyFill="1" applyBorder="1" applyAlignment="1">
      <alignment vertical="top" wrapText="1"/>
    </xf>
    <xf numFmtId="4" fontId="5" fillId="0" borderId="39" xfId="0" applyNumberFormat="1" applyFont="1" applyBorder="1" applyAlignment="1">
      <alignment vertical="center"/>
    </xf>
    <xf numFmtId="0" fontId="15" fillId="0" borderId="16" xfId="0" applyFont="1" applyBorder="1" applyAlignment="1">
      <alignment horizontal="center" vertical="center"/>
    </xf>
    <xf numFmtId="0" fontId="15" fillId="0" borderId="18" xfId="0" applyFont="1" applyBorder="1" applyAlignment="1">
      <alignment horizontal="center"/>
    </xf>
    <xf numFmtId="0" fontId="15" fillId="0" borderId="38" xfId="0" applyFont="1" applyBorder="1" applyAlignment="1">
      <alignment vertical="center"/>
    </xf>
    <xf numFmtId="0" fontId="15" fillId="0" borderId="12" xfId="0" applyFont="1" applyBorder="1" applyAlignment="1"/>
    <xf numFmtId="0" fontId="15" fillId="0" borderId="16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4" fillId="0" borderId="0" xfId="0" applyFont="1"/>
    <xf numFmtId="0" fontId="13" fillId="0" borderId="16" xfId="0" applyFont="1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5" fillId="0" borderId="18" xfId="0" applyFont="1" applyFill="1" applyBorder="1" applyAlignment="1">
      <alignment horizontal="center"/>
    </xf>
    <xf numFmtId="49" fontId="13" fillId="0" borderId="43" xfId="0" applyNumberFormat="1" applyFont="1" applyBorder="1" applyAlignment="1">
      <alignment horizontal="center" vertical="center"/>
    </xf>
    <xf numFmtId="164" fontId="15" fillId="0" borderId="43" xfId="2" applyFont="1" applyBorder="1" applyAlignment="1">
      <alignment horizontal="center" vertical="center"/>
    </xf>
    <xf numFmtId="49" fontId="13" fillId="0" borderId="42" xfId="0" applyNumberFormat="1" applyFont="1" applyBorder="1" applyAlignment="1">
      <alignment horizontal="center" vertical="center"/>
    </xf>
    <xf numFmtId="49" fontId="13" fillId="0" borderId="42" xfId="0" applyNumberFormat="1" applyFont="1" applyFill="1" applyBorder="1" applyAlignment="1">
      <alignment horizontal="center" vertical="center"/>
    </xf>
    <xf numFmtId="49" fontId="13" fillId="0" borderId="44" xfId="0" applyNumberFormat="1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 vertical="center"/>
    </xf>
    <xf numFmtId="164" fontId="15" fillId="0" borderId="50" xfId="2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15" fillId="0" borderId="13" xfId="0" applyFont="1" applyBorder="1" applyAlignment="1">
      <alignment horizontal="center" vertical="center" wrapText="1"/>
    </xf>
    <xf numFmtId="164" fontId="15" fillId="0" borderId="15" xfId="2" applyFont="1" applyBorder="1" applyAlignment="1">
      <alignment horizontal="center" vertical="center" wrapText="1"/>
    </xf>
    <xf numFmtId="0" fontId="14" fillId="0" borderId="43" xfId="0" applyFont="1" applyFill="1" applyBorder="1" applyAlignment="1">
      <alignment horizontal="center" vertical="center"/>
    </xf>
    <xf numFmtId="0" fontId="14" fillId="0" borderId="42" xfId="0" applyFont="1" applyFill="1" applyBorder="1" applyAlignment="1">
      <alignment horizontal="center" vertical="center"/>
    </xf>
    <xf numFmtId="49" fontId="14" fillId="0" borderId="42" xfId="0" applyNumberFormat="1" applyFont="1" applyFill="1" applyBorder="1" applyAlignment="1">
      <alignment horizontal="center" vertical="center"/>
    </xf>
    <xf numFmtId="0" fontId="14" fillId="0" borderId="44" xfId="0" applyFont="1" applyFill="1" applyBorder="1" applyAlignment="1">
      <alignment horizontal="center" vertical="center"/>
    </xf>
    <xf numFmtId="0" fontId="14" fillId="0" borderId="42" xfId="0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4" fontId="14" fillId="0" borderId="0" xfId="0" applyNumberFormat="1" applyFont="1" applyBorder="1"/>
    <xf numFmtId="0" fontId="15" fillId="0" borderId="17" xfId="0" applyFont="1" applyBorder="1" applyAlignment="1">
      <alignment horizontal="center"/>
    </xf>
    <xf numFmtId="49" fontId="15" fillId="0" borderId="43" xfId="0" applyNumberFormat="1" applyFont="1" applyBorder="1" applyAlignment="1">
      <alignment horizontal="center" vertical="center"/>
    </xf>
    <xf numFmtId="0" fontId="15" fillId="0" borderId="43" xfId="0" applyFont="1" applyFill="1" applyBorder="1" applyAlignment="1">
      <alignment horizontal="center" vertical="center"/>
    </xf>
    <xf numFmtId="0" fontId="49" fillId="0" borderId="0" xfId="0" applyFont="1" applyAlignment="1">
      <alignment horizontal="center"/>
    </xf>
    <xf numFmtId="165" fontId="160" fillId="9" borderId="59" xfId="3" applyFont="1" applyFill="1" applyBorder="1" applyAlignment="1">
      <alignment horizontal="left" vertical="top" wrapText="1"/>
    </xf>
    <xf numFmtId="0" fontId="7" fillId="0" borderId="0" xfId="0" applyFont="1" applyAlignment="1">
      <alignment horizontal="left"/>
    </xf>
    <xf numFmtId="0" fontId="15" fillId="2" borderId="0" xfId="0" applyFont="1" applyFill="1" applyBorder="1" applyAlignment="1">
      <alignment horizontal="center" vertical="center"/>
    </xf>
    <xf numFmtId="0" fontId="14" fillId="0" borderId="1" xfId="0" applyFont="1" applyFill="1" applyBorder="1" applyAlignment="1"/>
    <xf numFmtId="49" fontId="45" fillId="0" borderId="1" xfId="0" applyNumberFormat="1" applyFont="1" applyBorder="1" applyAlignment="1"/>
    <xf numFmtId="165" fontId="29" fillId="0" borderId="18" xfId="4" applyFont="1" applyBorder="1" applyAlignment="1">
      <alignment vertical="center"/>
    </xf>
    <xf numFmtId="164" fontId="85" fillId="0" borderId="18" xfId="2" applyFont="1" applyBorder="1" applyAlignment="1">
      <alignment horizontal="center" vertical="center" wrapText="1"/>
    </xf>
    <xf numFmtId="49" fontId="1" fillId="0" borderId="4" xfId="0" applyNumberFormat="1" applyFont="1" applyBorder="1" applyAlignment="1">
      <alignment horizontal="center" vertical="center"/>
    </xf>
    <xf numFmtId="4" fontId="5" fillId="0" borderId="9" xfId="0" applyNumberFormat="1" applyFont="1" applyBorder="1" applyAlignment="1">
      <alignment vertical="center"/>
    </xf>
    <xf numFmtId="49" fontId="52" fillId="0" borderId="43" xfId="0" applyNumberFormat="1" applyFont="1" applyBorder="1" applyAlignment="1">
      <alignment horizontal="center" vertical="center"/>
    </xf>
    <xf numFmtId="0" fontId="52" fillId="0" borderId="43" xfId="0" applyFont="1" applyFill="1" applyBorder="1" applyAlignment="1">
      <alignment horizontal="left" vertical="center"/>
    </xf>
    <xf numFmtId="164" fontId="50" fillId="0" borderId="43" xfId="2" applyFont="1" applyBorder="1" applyAlignment="1">
      <alignment vertical="center"/>
    </xf>
    <xf numFmtId="49" fontId="52" fillId="0" borderId="42" xfId="0" applyNumberFormat="1" applyFont="1" applyBorder="1" applyAlignment="1">
      <alignment horizontal="center" vertical="center"/>
    </xf>
    <xf numFmtId="0" fontId="52" fillId="0" borderId="42" xfId="0" applyFont="1" applyFill="1" applyBorder="1" applyAlignment="1">
      <alignment horizontal="left" vertical="center"/>
    </xf>
    <xf numFmtId="49" fontId="52" fillId="0" borderId="42" xfId="0" applyNumberFormat="1" applyFont="1" applyFill="1" applyBorder="1" applyAlignment="1">
      <alignment horizontal="left" vertical="center"/>
    </xf>
    <xf numFmtId="49" fontId="52" fillId="0" borderId="44" xfId="0" applyNumberFormat="1" applyFont="1" applyBorder="1" applyAlignment="1">
      <alignment horizontal="center" vertical="center"/>
    </xf>
    <xf numFmtId="0" fontId="52" fillId="0" borderId="44" xfId="0" applyFont="1" applyFill="1" applyBorder="1" applyAlignment="1">
      <alignment horizontal="left" vertical="center"/>
    </xf>
    <xf numFmtId="49" fontId="52" fillId="0" borderId="42" xfId="0" applyNumberFormat="1" applyFont="1" applyFill="1" applyBorder="1" applyAlignment="1">
      <alignment horizontal="center" vertical="center"/>
    </xf>
    <xf numFmtId="0" fontId="52" fillId="0" borderId="42" xfId="0" applyFont="1" applyBorder="1" applyAlignment="1">
      <alignment horizontal="left" vertical="center"/>
    </xf>
    <xf numFmtId="0" fontId="52" fillId="0" borderId="44" xfId="0" applyFont="1" applyBorder="1" applyAlignment="1">
      <alignment horizontal="left" vertical="center"/>
    </xf>
    <xf numFmtId="49" fontId="52" fillId="0" borderId="1" xfId="0" applyNumberFormat="1" applyFont="1" applyBorder="1" applyAlignment="1">
      <alignment horizontal="center" vertical="center"/>
    </xf>
    <xf numFmtId="0" fontId="52" fillId="0" borderId="1" xfId="0" applyFont="1" applyBorder="1" applyAlignment="1">
      <alignment horizontal="left" vertical="center"/>
    </xf>
    <xf numFmtId="0" fontId="50" fillId="0" borderId="1" xfId="0" applyFont="1" applyBorder="1" applyAlignment="1">
      <alignment vertical="center"/>
    </xf>
    <xf numFmtId="0" fontId="50" fillId="0" borderId="1" xfId="0" applyFont="1" applyBorder="1" applyAlignment="1">
      <alignment vertical="center" wrapText="1"/>
    </xf>
    <xf numFmtId="164" fontId="50" fillId="0" borderId="1" xfId="2" applyFont="1" applyBorder="1" applyAlignment="1">
      <alignment vertical="center" wrapText="1"/>
    </xf>
    <xf numFmtId="0" fontId="17" fillId="0" borderId="0" xfId="0" applyFont="1"/>
    <xf numFmtId="0" fontId="7" fillId="0" borderId="0" xfId="0" applyFont="1"/>
    <xf numFmtId="0" fontId="52" fillId="0" borderId="17" xfId="0" applyFont="1" applyBorder="1" applyAlignment="1">
      <alignment horizontal="center"/>
    </xf>
    <xf numFmtId="0" fontId="52" fillId="0" borderId="18" xfId="0" applyFont="1" applyBorder="1" applyAlignment="1">
      <alignment horizontal="center"/>
    </xf>
    <xf numFmtId="0" fontId="50" fillId="0" borderId="18" xfId="0" applyFont="1" applyFill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12" xfId="0" applyFont="1" applyBorder="1" applyAlignment="1">
      <alignment horizontal="center"/>
    </xf>
    <xf numFmtId="0" fontId="25" fillId="0" borderId="17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52" fillId="0" borderId="15" xfId="0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169" fontId="160" fillId="9" borderId="59" xfId="8" applyNumberFormat="1" applyFont="1" applyFill="1" applyBorder="1" applyAlignment="1">
      <alignment vertical="top" wrapText="1"/>
    </xf>
    <xf numFmtId="164" fontId="160" fillId="11" borderId="59" xfId="2" applyFont="1" applyFill="1" applyBorder="1" applyAlignment="1">
      <alignment vertical="top" wrapText="1"/>
    </xf>
    <xf numFmtId="0" fontId="29" fillId="0" borderId="18" xfId="0" applyFont="1" applyBorder="1" applyAlignment="1">
      <alignment horizontal="center" vertical="center" wrapText="1"/>
    </xf>
    <xf numFmtId="164" fontId="160" fillId="0" borderId="59" xfId="2" applyFont="1" applyBorder="1" applyAlignment="1">
      <alignment horizontal="center" vertical="top" wrapText="1"/>
    </xf>
    <xf numFmtId="0" fontId="5" fillId="3" borderId="1" xfId="0" applyFont="1" applyFill="1" applyBorder="1" applyAlignment="1">
      <alignment horizontal="center"/>
    </xf>
    <xf numFmtId="17" fontId="5" fillId="4" borderId="1" xfId="0" applyNumberFormat="1" applyFont="1" applyFill="1" applyBorder="1" applyAlignment="1">
      <alignment horizontal="center"/>
    </xf>
    <xf numFmtId="0" fontId="151" fillId="0" borderId="0" xfId="0" applyFont="1"/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50" fillId="6" borderId="1" xfId="0" applyFont="1" applyFill="1" applyBorder="1" applyAlignment="1">
      <alignment horizontal="center" vertical="center"/>
    </xf>
    <xf numFmtId="0" fontId="50" fillId="6" borderId="1" xfId="0" applyFont="1" applyFill="1" applyBorder="1" applyAlignment="1">
      <alignment vertical="center"/>
    </xf>
    <xf numFmtId="164" fontId="17" fillId="0" borderId="1" xfId="2" applyFont="1" applyBorder="1"/>
    <xf numFmtId="0" fontId="50" fillId="6" borderId="1" xfId="0" applyFont="1" applyFill="1" applyBorder="1" applyAlignment="1">
      <alignment horizontal="left" vertical="center"/>
    </xf>
    <xf numFmtId="0" fontId="41" fillId="6" borderId="2" xfId="0" applyFont="1" applyFill="1" applyBorder="1"/>
    <xf numFmtId="164" fontId="37" fillId="0" borderId="2" xfId="2" applyFont="1" applyBorder="1" applyAlignment="1">
      <alignment horizontal="right"/>
    </xf>
    <xf numFmtId="0" fontId="14" fillId="0" borderId="2" xfId="0" applyFont="1" applyBorder="1" applyAlignment="1">
      <alignment horizontal="center" vertical="center"/>
    </xf>
    <xf numFmtId="0" fontId="53" fillId="0" borderId="48" xfId="0" applyFont="1" applyBorder="1"/>
    <xf numFmtId="0" fontId="1" fillId="0" borderId="13" xfId="0" applyFont="1" applyBorder="1" applyAlignment="1">
      <alignment horizontal="left" vertical="center"/>
    </xf>
    <xf numFmtId="0" fontId="49" fillId="9" borderId="0" xfId="0" applyFont="1" applyFill="1" applyAlignment="1">
      <alignment horizontal="center"/>
    </xf>
    <xf numFmtId="0" fontId="135" fillId="0" borderId="13" xfId="0" applyFont="1" applyBorder="1" applyAlignment="1">
      <alignment horizontal="center" vertical="center"/>
    </xf>
    <xf numFmtId="164" fontId="143" fillId="0" borderId="14" xfId="2" applyFont="1" applyFill="1" applyBorder="1"/>
    <xf numFmtId="0" fontId="8" fillId="2" borderId="1" xfId="0" applyFont="1" applyFill="1" applyBorder="1"/>
    <xf numFmtId="0" fontId="145" fillId="0" borderId="1" xfId="0" applyFont="1" applyFill="1" applyBorder="1"/>
    <xf numFmtId="0" fontId="15" fillId="0" borderId="15" xfId="0" applyFont="1" applyBorder="1" applyAlignment="1">
      <alignment horizontal="center" vertical="center" wrapText="1"/>
    </xf>
    <xf numFmtId="0" fontId="13" fillId="0" borderId="1" xfId="0" applyFont="1" applyFill="1" applyBorder="1"/>
    <xf numFmtId="0" fontId="44" fillId="0" borderId="0" xfId="0" applyFont="1" applyFill="1"/>
    <xf numFmtId="164" fontId="153" fillId="0" borderId="41" xfId="2" applyFont="1" applyFill="1" applyBorder="1"/>
    <xf numFmtId="164" fontId="153" fillId="0" borderId="63" xfId="2" applyFont="1" applyFill="1" applyBorder="1"/>
    <xf numFmtId="164" fontId="153" fillId="0" borderId="64" xfId="2" applyFont="1" applyFill="1" applyBorder="1"/>
    <xf numFmtId="164" fontId="153" fillId="0" borderId="1" xfId="2" applyFont="1" applyFill="1" applyBorder="1"/>
    <xf numFmtId="164" fontId="153" fillId="0" borderId="65" xfId="2" applyFont="1" applyFill="1" applyBorder="1"/>
    <xf numFmtId="164" fontId="153" fillId="0" borderId="66" xfId="2" applyFont="1" applyFill="1" applyBorder="1"/>
    <xf numFmtId="4" fontId="153" fillId="0" borderId="11" xfId="0" applyNumberFormat="1" applyFont="1" applyFill="1" applyBorder="1" applyAlignment="1">
      <alignment horizontal="center" vertical="center"/>
    </xf>
    <xf numFmtId="4" fontId="153" fillId="0" borderId="41" xfId="0" applyNumberFormat="1" applyFont="1" applyFill="1" applyBorder="1" applyAlignment="1">
      <alignment horizontal="center" vertical="center"/>
    </xf>
    <xf numFmtId="164" fontId="1" fillId="0" borderId="41" xfId="2" applyFont="1" applyFill="1" applyBorder="1"/>
    <xf numFmtId="164" fontId="1" fillId="0" borderId="63" xfId="2" applyFont="1" applyFill="1" applyBorder="1"/>
    <xf numFmtId="164" fontId="1" fillId="0" borderId="42" xfId="2" applyFont="1" applyFill="1" applyBorder="1"/>
    <xf numFmtId="164" fontId="1" fillId="0" borderId="44" xfId="2" applyFont="1" applyFill="1" applyBorder="1"/>
    <xf numFmtId="164" fontId="1" fillId="0" borderId="45" xfId="2" applyFont="1" applyFill="1" applyBorder="1"/>
    <xf numFmtId="0" fontId="153" fillId="0" borderId="0" xfId="0" applyFont="1" applyFill="1"/>
    <xf numFmtId="0" fontId="135" fillId="0" borderId="0" xfId="0" applyFont="1" applyFill="1"/>
    <xf numFmtId="0" fontId="14" fillId="0" borderId="0" xfId="0" applyFont="1" applyFill="1"/>
    <xf numFmtId="0" fontId="135" fillId="0" borderId="15" xfId="0" applyFont="1" applyFill="1" applyBorder="1"/>
    <xf numFmtId="2" fontId="14" fillId="0" borderId="15" xfId="0" applyNumberFormat="1" applyFont="1" applyFill="1" applyBorder="1"/>
    <xf numFmtId="4" fontId="14" fillId="0" borderId="0" xfId="0" applyNumberFormat="1" applyFont="1" applyFill="1"/>
    <xf numFmtId="164" fontId="5" fillId="0" borderId="16" xfId="2" applyFont="1" applyFill="1" applyBorder="1"/>
    <xf numFmtId="164" fontId="5" fillId="0" borderId="15" xfId="2" applyFont="1" applyFill="1" applyBorder="1"/>
    <xf numFmtId="164" fontId="5" fillId="0" borderId="9" xfId="2" applyFont="1" applyFill="1" applyBorder="1"/>
    <xf numFmtId="4" fontId="153" fillId="0" borderId="17" xfId="0" applyNumberFormat="1" applyFont="1" applyFill="1" applyBorder="1"/>
    <xf numFmtId="4" fontId="153" fillId="0" borderId="37" xfId="0" applyNumberFormat="1" applyFont="1" applyFill="1" applyBorder="1"/>
    <xf numFmtId="0" fontId="140" fillId="0" borderId="3" xfId="0" applyFont="1" applyFill="1" applyBorder="1"/>
    <xf numFmtId="164" fontId="0" fillId="0" borderId="15" xfId="0" applyNumberFormat="1" applyFill="1" applyBorder="1"/>
    <xf numFmtId="4" fontId="0" fillId="0" borderId="15" xfId="0" applyNumberFormat="1" applyFill="1" applyBorder="1"/>
    <xf numFmtId="4" fontId="0" fillId="12" borderId="0" xfId="0" applyNumberFormat="1" applyFill="1" applyBorder="1"/>
    <xf numFmtId="165" fontId="0" fillId="12" borderId="0" xfId="0" applyNumberFormat="1" applyFill="1" applyBorder="1"/>
    <xf numFmtId="164" fontId="0" fillId="12" borderId="15" xfId="0" applyNumberFormat="1" applyFill="1" applyBorder="1"/>
    <xf numFmtId="0" fontId="0" fillId="12" borderId="0" xfId="0" applyFill="1"/>
    <xf numFmtId="4" fontId="153" fillId="12" borderId="41" xfId="0" applyNumberFormat="1" applyFont="1" applyFill="1" applyBorder="1" applyAlignment="1">
      <alignment horizontal="center" vertical="center"/>
    </xf>
    <xf numFmtId="165" fontId="0" fillId="12" borderId="0" xfId="0" applyNumberFormat="1" applyFill="1"/>
    <xf numFmtId="4" fontId="0" fillId="12" borderId="0" xfId="0" applyNumberFormat="1" applyFill="1"/>
    <xf numFmtId="4" fontId="0" fillId="12" borderId="15" xfId="0" applyNumberFormat="1" applyFill="1" applyBorder="1"/>
    <xf numFmtId="0" fontId="0" fillId="0" borderId="0" xfId="0" applyFill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140" fillId="0" borderId="1" xfId="0" applyFont="1" applyFill="1" applyBorder="1" applyAlignment="1">
      <alignment horizontal="center" vertical="center"/>
    </xf>
    <xf numFmtId="0" fontId="140" fillId="0" borderId="2" xfId="0" applyFont="1" applyFill="1" applyBorder="1" applyAlignment="1">
      <alignment horizontal="center" vertical="center"/>
    </xf>
    <xf numFmtId="0" fontId="140" fillId="0" borderId="6" xfId="0" applyFont="1" applyFill="1" applyBorder="1" applyAlignment="1">
      <alignment horizontal="center" vertical="center"/>
    </xf>
    <xf numFmtId="0" fontId="140" fillId="0" borderId="30" xfId="0" applyFont="1" applyFill="1" applyBorder="1" applyAlignment="1">
      <alignment horizontal="center" vertical="center"/>
    </xf>
    <xf numFmtId="0" fontId="135" fillId="0" borderId="0" xfId="0" applyFont="1" applyFill="1" applyAlignment="1">
      <alignment horizontal="center" vertical="center"/>
    </xf>
    <xf numFmtId="0" fontId="135" fillId="0" borderId="15" xfId="0" applyFont="1" applyFill="1" applyBorder="1" applyAlignment="1">
      <alignment horizontal="center" vertical="center"/>
    </xf>
    <xf numFmtId="0" fontId="5" fillId="0" borderId="15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164" fontId="10" fillId="0" borderId="15" xfId="0" applyNumberFormat="1" applyFont="1" applyFill="1" applyBorder="1"/>
    <xf numFmtId="164" fontId="50" fillId="0" borderId="1" xfId="2" applyFont="1" applyBorder="1" applyAlignment="1">
      <alignment horizontal="center" vertical="center"/>
    </xf>
    <xf numFmtId="4" fontId="50" fillId="0" borderId="1" xfId="0" applyNumberFormat="1" applyFont="1" applyBorder="1" applyAlignment="1">
      <alignment horizontal="center" vertical="center"/>
    </xf>
    <xf numFmtId="164" fontId="17" fillId="0" borderId="1" xfId="2" applyFont="1" applyBorder="1" applyAlignment="1">
      <alignment vertical="center"/>
    </xf>
    <xf numFmtId="0" fontId="0" fillId="0" borderId="0" xfId="0" applyAlignment="1">
      <alignment vertical="center"/>
    </xf>
    <xf numFmtId="0" fontId="163" fillId="0" borderId="15" xfId="0" applyFont="1" applyFill="1" applyBorder="1"/>
    <xf numFmtId="0" fontId="163" fillId="0" borderId="16" xfId="0" applyFont="1" applyFill="1" applyBorder="1"/>
    <xf numFmtId="2" fontId="163" fillId="0" borderId="16" xfId="0" applyNumberFormat="1" applyFont="1" applyFill="1" applyBorder="1"/>
    <xf numFmtId="0" fontId="163" fillId="0" borderId="8" xfId="0" applyFont="1" applyFill="1" applyBorder="1"/>
    <xf numFmtId="164" fontId="163" fillId="0" borderId="15" xfId="2" applyFont="1" applyFill="1" applyBorder="1"/>
    <xf numFmtId="4" fontId="168" fillId="4" borderId="1" xfId="0" applyNumberFormat="1" applyFont="1" applyFill="1" applyBorder="1"/>
    <xf numFmtId="4" fontId="169" fillId="4" borderId="1" xfId="0" applyNumberFormat="1" applyFont="1" applyFill="1" applyBorder="1"/>
    <xf numFmtId="0" fontId="68" fillId="0" borderId="0" xfId="0" applyFont="1" applyFill="1" applyBorder="1"/>
    <xf numFmtId="0" fontId="98" fillId="15" borderId="15" xfId="8" applyFont="1" applyFill="1" applyBorder="1"/>
    <xf numFmtId="0" fontId="164" fillId="0" borderId="1" xfId="0" applyFont="1" applyBorder="1" applyAlignment="1">
      <alignment horizontal="center" vertical="center"/>
    </xf>
    <xf numFmtId="0" fontId="165" fillId="0" borderId="0" xfId="0" applyFont="1"/>
    <xf numFmtId="165" fontId="79" fillId="0" borderId="5" xfId="5" applyFont="1" applyBorder="1"/>
    <xf numFmtId="4" fontId="169" fillId="3" borderId="1" xfId="0" applyNumberFormat="1" applyFont="1" applyFill="1" applyBorder="1"/>
    <xf numFmtId="164" fontId="50" fillId="0" borderId="1" xfId="0" applyNumberFormat="1" applyFont="1" applyBorder="1" applyAlignment="1">
      <alignment horizontal="center" vertical="center" wrapText="1"/>
    </xf>
    <xf numFmtId="0" fontId="15" fillId="0" borderId="7" xfId="0" applyFont="1" applyBorder="1" applyAlignment="1"/>
    <xf numFmtId="2" fontId="163" fillId="0" borderId="0" xfId="0" applyNumberFormat="1" applyFont="1" applyFill="1" applyBorder="1"/>
    <xf numFmtId="164" fontId="163" fillId="0" borderId="0" xfId="2" applyFont="1" applyFill="1" applyBorder="1"/>
    <xf numFmtId="164" fontId="18" fillId="0" borderId="0" xfId="0" applyNumberFormat="1" applyFont="1"/>
    <xf numFmtId="0" fontId="166" fillId="0" borderId="0" xfId="0" applyFont="1" applyFill="1"/>
    <xf numFmtId="165" fontId="0" fillId="0" borderId="0" xfId="0" applyNumberFormat="1"/>
    <xf numFmtId="170" fontId="37" fillId="0" borderId="19" xfId="2" applyNumberFormat="1" applyFont="1" applyBorder="1" applyAlignment="1">
      <alignment horizontal="right"/>
    </xf>
    <xf numFmtId="170" fontId="37" fillId="0" borderId="22" xfId="2" applyNumberFormat="1" applyFont="1" applyBorder="1" applyAlignment="1">
      <alignment horizontal="right"/>
    </xf>
    <xf numFmtId="170" fontId="37" fillId="0" borderId="28" xfId="2" applyNumberFormat="1" applyFont="1" applyBorder="1" applyAlignment="1">
      <alignment horizontal="right"/>
    </xf>
    <xf numFmtId="170" fontId="37" fillId="0" borderId="24" xfId="2" applyNumberFormat="1" applyFont="1" applyBorder="1" applyAlignment="1">
      <alignment horizontal="right"/>
    </xf>
    <xf numFmtId="170" fontId="37" fillId="0" borderId="27" xfId="2" applyNumberFormat="1" applyFont="1" applyBorder="1" applyAlignment="1">
      <alignment horizontal="right"/>
    </xf>
    <xf numFmtId="170" fontId="37" fillId="0" borderId="1" xfId="2" applyNumberFormat="1" applyFont="1" applyBorder="1" applyAlignment="1">
      <alignment horizontal="right"/>
    </xf>
    <xf numFmtId="164" fontId="5" fillId="0" borderId="1" xfId="2" applyFont="1" applyBorder="1" applyAlignment="1">
      <alignment vertical="center"/>
    </xf>
    <xf numFmtId="164" fontId="5" fillId="0" borderId="53" xfId="2" applyFont="1" applyBorder="1" applyAlignment="1">
      <alignment vertical="center"/>
    </xf>
    <xf numFmtId="49" fontId="1" fillId="0" borderId="19" xfId="0" applyNumberFormat="1" applyFont="1" applyBorder="1" applyAlignment="1">
      <alignment horizontal="center" vertical="center"/>
    </xf>
    <xf numFmtId="0" fontId="1" fillId="0" borderId="67" xfId="0" applyFont="1" applyFill="1" applyBorder="1" applyAlignment="1">
      <alignment horizontal="left" vertical="center"/>
    </xf>
    <xf numFmtId="164" fontId="5" fillId="0" borderId="67" xfId="2" applyFont="1" applyBorder="1" applyAlignment="1">
      <alignment vertical="center"/>
    </xf>
    <xf numFmtId="49" fontId="0" fillId="0" borderId="20" xfId="0" applyNumberFormat="1" applyBorder="1" applyAlignment="1">
      <alignment vertical="center"/>
    </xf>
    <xf numFmtId="49" fontId="1" fillId="0" borderId="22" xfId="0" applyNumberFormat="1" applyFont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/>
    </xf>
    <xf numFmtId="49" fontId="0" fillId="0" borderId="23" xfId="0" applyNumberFormat="1" applyBorder="1" applyAlignment="1">
      <alignment vertical="center"/>
    </xf>
    <xf numFmtId="49" fontId="2" fillId="0" borderId="22" xfId="0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49" fontId="1" fillId="0" borderId="1" xfId="0" applyNumberFormat="1" applyFont="1" applyFill="1" applyBorder="1" applyAlignment="1">
      <alignment horizontal="left" vertical="center"/>
    </xf>
    <xf numFmtId="49" fontId="1" fillId="0" borderId="22" xfId="0" applyNumberFormat="1" applyFont="1" applyFill="1" applyBorder="1" applyAlignment="1">
      <alignment horizontal="center" vertical="center"/>
    </xf>
    <xf numFmtId="49" fontId="0" fillId="0" borderId="23" xfId="0" applyNumberFormat="1" applyFill="1" applyBorder="1" applyAlignment="1">
      <alignment vertical="center"/>
    </xf>
    <xf numFmtId="164" fontId="167" fillId="11" borderId="0" xfId="2" applyFont="1" applyFill="1"/>
    <xf numFmtId="0" fontId="14" fillId="0" borderId="42" xfId="0" applyFont="1" applyFill="1" applyBorder="1" applyAlignment="1"/>
    <xf numFmtId="164" fontId="140" fillId="0" borderId="0" xfId="0" applyNumberFormat="1" applyFont="1" applyFill="1"/>
    <xf numFmtId="164" fontId="0" fillId="0" borderId="0" xfId="0" applyNumberFormat="1" applyFill="1"/>
    <xf numFmtId="164" fontId="140" fillId="6" borderId="2" xfId="2" applyFont="1" applyFill="1" applyBorder="1"/>
    <xf numFmtId="164" fontId="140" fillId="0" borderId="30" xfId="2" applyFont="1" applyFill="1" applyBorder="1"/>
    <xf numFmtId="0" fontId="140" fillId="0" borderId="15" xfId="0" applyFont="1" applyFill="1" applyBorder="1"/>
    <xf numFmtId="170" fontId="37" fillId="0" borderId="18" xfId="2" applyNumberFormat="1" applyFont="1" applyBorder="1" applyAlignment="1">
      <alignment horizontal="right"/>
    </xf>
    <xf numFmtId="0" fontId="86" fillId="0" borderId="17" xfId="0" applyFont="1" applyBorder="1" applyAlignment="1">
      <alignment horizontal="left"/>
    </xf>
    <xf numFmtId="0" fontId="86" fillId="0" borderId="22" xfId="0" applyFont="1" applyBorder="1" applyAlignment="1">
      <alignment horizontal="left"/>
    </xf>
    <xf numFmtId="0" fontId="86" fillId="0" borderId="1" xfId="0" applyFont="1" applyBorder="1" applyAlignment="1">
      <alignment horizontal="left"/>
    </xf>
    <xf numFmtId="0" fontId="86" fillId="0" borderId="4" xfId="0" applyFont="1" applyBorder="1" applyAlignment="1">
      <alignment horizontal="left"/>
    </xf>
    <xf numFmtId="0" fontId="86" fillId="0" borderId="27" xfId="0" applyFont="1" applyBorder="1" applyAlignment="1">
      <alignment horizontal="left"/>
    </xf>
    <xf numFmtId="0" fontId="86" fillId="0" borderId="6" xfId="0" applyFont="1" applyBorder="1" applyAlignment="1">
      <alignment horizontal="left"/>
    </xf>
    <xf numFmtId="0" fontId="86" fillId="0" borderId="23" xfId="0" applyFont="1" applyBorder="1" applyAlignment="1">
      <alignment horizontal="left"/>
    </xf>
    <xf numFmtId="0" fontId="89" fillId="0" borderId="17" xfId="0" applyFont="1" applyBorder="1" applyAlignment="1">
      <alignment horizontal="left"/>
    </xf>
    <xf numFmtId="0" fontId="91" fillId="0" borderId="22" xfId="0" applyFont="1" applyBorder="1" applyAlignment="1">
      <alignment horizontal="left"/>
    </xf>
    <xf numFmtId="0" fontId="87" fillId="0" borderId="17" xfId="0" applyFont="1" applyBorder="1" applyAlignment="1">
      <alignment horizontal="left"/>
    </xf>
    <xf numFmtId="0" fontId="87" fillId="0" borderId="28" xfId="0" applyFont="1" applyBorder="1" applyAlignment="1">
      <alignment horizontal="left"/>
    </xf>
    <xf numFmtId="0" fontId="89" fillId="0" borderId="3" xfId="0" applyFont="1" applyFill="1" applyBorder="1" applyAlignment="1">
      <alignment horizontal="left"/>
    </xf>
    <xf numFmtId="0" fontId="89" fillId="0" borderId="58" xfId="0" applyFont="1" applyBorder="1" applyAlignment="1">
      <alignment horizontal="left"/>
    </xf>
    <xf numFmtId="49" fontId="87" fillId="0" borderId="19" xfId="0" applyNumberFormat="1" applyFont="1" applyFill="1" applyBorder="1" applyAlignment="1">
      <alignment horizontal="left"/>
    </xf>
    <xf numFmtId="0" fontId="93" fillId="0" borderId="67" xfId="0" applyFont="1" applyFill="1" applyBorder="1" applyAlignment="1">
      <alignment horizontal="left"/>
    </xf>
    <xf numFmtId="164" fontId="94" fillId="0" borderId="67" xfId="2" applyFont="1" applyBorder="1" applyAlignment="1">
      <alignment horizontal="left"/>
    </xf>
    <xf numFmtId="164" fontId="93" fillId="0" borderId="67" xfId="2" applyFont="1" applyBorder="1" applyAlignment="1">
      <alignment horizontal="left"/>
    </xf>
    <xf numFmtId="4" fontId="93" fillId="0" borderId="20" xfId="0" applyNumberFormat="1" applyFont="1" applyBorder="1" applyAlignment="1">
      <alignment horizontal="left"/>
    </xf>
    <xf numFmtId="49" fontId="87" fillId="0" borderId="22" xfId="0" applyNumberFormat="1" applyFont="1" applyFill="1" applyBorder="1" applyAlignment="1">
      <alignment horizontal="left"/>
    </xf>
    <xf numFmtId="0" fontId="93" fillId="0" borderId="1" xfId="0" applyFont="1" applyFill="1" applyBorder="1" applyAlignment="1">
      <alignment horizontal="left"/>
    </xf>
    <xf numFmtId="164" fontId="94" fillId="0" borderId="1" xfId="2" applyFont="1" applyBorder="1" applyAlignment="1">
      <alignment horizontal="left"/>
    </xf>
    <xf numFmtId="164" fontId="93" fillId="0" borderId="1" xfId="2" applyFont="1" applyBorder="1" applyAlignment="1">
      <alignment horizontal="left"/>
    </xf>
    <xf numFmtId="4" fontId="93" fillId="0" borderId="23" xfId="0" applyNumberFormat="1" applyFont="1" applyBorder="1" applyAlignment="1">
      <alignment horizontal="left"/>
    </xf>
    <xf numFmtId="0" fontId="87" fillId="0" borderId="24" xfId="0" applyFont="1" applyFill="1" applyBorder="1" applyAlignment="1">
      <alignment horizontal="left"/>
    </xf>
    <xf numFmtId="0" fontId="89" fillId="0" borderId="53" xfId="0" applyFont="1" applyFill="1" applyBorder="1" applyAlignment="1">
      <alignment horizontal="left"/>
    </xf>
    <xf numFmtId="4" fontId="89" fillId="0" borderId="25" xfId="0" applyNumberFormat="1" applyFont="1" applyBorder="1" applyAlignment="1">
      <alignment horizontal="left"/>
    </xf>
    <xf numFmtId="49" fontId="1" fillId="0" borderId="53" xfId="0" applyNumberFormat="1" applyFont="1" applyBorder="1" applyAlignment="1">
      <alignment horizontal="center" vertical="center"/>
    </xf>
    <xf numFmtId="0" fontId="1" fillId="0" borderId="53" xfId="0" applyFont="1" applyFill="1" applyBorder="1" applyAlignment="1">
      <alignment horizontal="left" vertical="center"/>
    </xf>
    <xf numFmtId="49" fontId="0" fillId="0" borderId="53" xfId="0" applyNumberFormat="1" applyBorder="1" applyAlignment="1">
      <alignment vertical="center"/>
    </xf>
    <xf numFmtId="165" fontId="29" fillId="0" borderId="1" xfId="4" applyFont="1" applyBorder="1" applyAlignment="1">
      <alignment vertical="center"/>
    </xf>
    <xf numFmtId="164" fontId="140" fillId="0" borderId="0" xfId="0" applyNumberFormat="1" applyFont="1" applyFill="1" applyBorder="1"/>
    <xf numFmtId="164" fontId="0" fillId="0" borderId="0" xfId="2" applyFont="1"/>
    <xf numFmtId="164" fontId="0" fillId="0" borderId="2" xfId="2" applyFont="1" applyBorder="1"/>
    <xf numFmtId="0" fontId="15" fillId="2" borderId="0" xfId="0" applyFont="1" applyFill="1" applyBorder="1" applyAlignment="1">
      <alignment horizontal="left" vertical="center"/>
    </xf>
    <xf numFmtId="0" fontId="2" fillId="21" borderId="1" xfId="0" applyFont="1" applyFill="1" applyBorder="1"/>
    <xf numFmtId="164" fontId="5" fillId="21" borderId="1" xfId="2" applyFont="1" applyFill="1" applyBorder="1" applyAlignment="1">
      <alignment horizontal="right" vertical="center"/>
    </xf>
    <xf numFmtId="164" fontId="5" fillId="21" borderId="1" xfId="2" applyFont="1" applyFill="1" applyBorder="1" applyAlignment="1">
      <alignment horizontal="right" vertical="center" shrinkToFit="1"/>
    </xf>
    <xf numFmtId="0" fontId="0" fillId="21" borderId="0" xfId="0" applyFill="1"/>
    <xf numFmtId="4" fontId="0" fillId="21" borderId="0" xfId="0" applyNumberFormat="1" applyFill="1" applyBorder="1" applyAlignment="1">
      <alignment horizontal="center" shrinkToFit="1"/>
    </xf>
    <xf numFmtId="0" fontId="9" fillId="21" borderId="1" xfId="0" applyFont="1" applyFill="1" applyBorder="1" applyAlignment="1">
      <alignment horizontal="center" vertical="center" shrinkToFit="1"/>
    </xf>
    <xf numFmtId="164" fontId="61" fillId="21" borderId="1" xfId="2" applyFont="1" applyFill="1" applyBorder="1" applyAlignment="1">
      <alignment horizontal="center" vertical="center" wrapText="1"/>
    </xf>
    <xf numFmtId="0" fontId="0" fillId="21" borderId="0" xfId="0" applyFill="1" applyAlignment="1">
      <alignment shrinkToFit="1"/>
    </xf>
    <xf numFmtId="0" fontId="2" fillId="21" borderId="1" xfId="0" applyFont="1" applyFill="1" applyBorder="1" applyAlignment="1">
      <alignment horizontal="left"/>
    </xf>
    <xf numFmtId="0" fontId="15" fillId="21" borderId="1" xfId="0" applyFont="1" applyFill="1" applyBorder="1" applyAlignment="1">
      <alignment horizontal="left" vertical="center"/>
    </xf>
    <xf numFmtId="164" fontId="0" fillId="21" borderId="0" xfId="2" applyFont="1" applyFill="1"/>
    <xf numFmtId="164" fontId="69" fillId="21" borderId="1" xfId="2" applyFont="1" applyFill="1" applyBorder="1" applyAlignment="1">
      <alignment horizontal="center" wrapText="1"/>
    </xf>
    <xf numFmtId="0" fontId="0" fillId="0" borderId="2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2" fillId="0" borderId="1" xfId="0" applyFont="1" applyFill="1" applyBorder="1" applyAlignment="1">
      <alignment horizontal="right"/>
    </xf>
    <xf numFmtId="0" fontId="1" fillId="0" borderId="1" xfId="0" applyFont="1" applyFill="1" applyBorder="1" applyAlignment="1">
      <alignment horizontal="right"/>
    </xf>
    <xf numFmtId="0" fontId="2" fillId="0" borderId="1" xfId="0" applyFont="1" applyFill="1" applyBorder="1" applyAlignment="1"/>
    <xf numFmtId="0" fontId="1" fillId="0" borderId="1" xfId="0" applyFont="1" applyFill="1" applyBorder="1" applyAlignment="1"/>
    <xf numFmtId="171" fontId="13" fillId="0" borderId="0" xfId="0" applyNumberFormat="1" applyFont="1" applyFill="1" applyAlignment="1">
      <alignment shrinkToFit="1"/>
    </xf>
    <xf numFmtId="0" fontId="5" fillId="2" borderId="2" xfId="0" applyFont="1" applyFill="1" applyBorder="1" applyAlignment="1">
      <alignment horizontal="center" shrinkToFit="1"/>
    </xf>
    <xf numFmtId="0" fontId="5" fillId="2" borderId="6" xfId="0" applyFont="1" applyFill="1" applyBorder="1" applyAlignment="1">
      <alignment horizontal="center" shrinkToFit="1"/>
    </xf>
    <xf numFmtId="0" fontId="9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9" fillId="0" borderId="6" xfId="0" applyFont="1" applyFill="1" applyBorder="1" applyAlignment="1">
      <alignment horizontal="center" vertical="center"/>
    </xf>
    <xf numFmtId="0" fontId="49" fillId="0" borderId="0" xfId="0" applyFont="1" applyFill="1" applyAlignment="1">
      <alignment horizontal="center" shrinkToFit="1"/>
    </xf>
    <xf numFmtId="0" fontId="63" fillId="0" borderId="12" xfId="0" applyFont="1" applyBorder="1" applyAlignment="1">
      <alignment horizontal="center" vertical="center"/>
    </xf>
    <xf numFmtId="0" fontId="63" fillId="0" borderId="14" xfId="0" applyFont="1" applyBorder="1" applyAlignment="1">
      <alignment horizontal="center" vertical="center"/>
    </xf>
    <xf numFmtId="164" fontId="37" fillId="0" borderId="18" xfId="2" applyFont="1" applyBorder="1" applyAlignment="1">
      <alignment horizontal="center" vertical="center" wrapText="1"/>
    </xf>
    <xf numFmtId="0" fontId="38" fillId="0" borderId="18" xfId="0" applyFont="1" applyBorder="1" applyAlignment="1">
      <alignment horizontal="center" vertical="center" wrapText="1"/>
    </xf>
    <xf numFmtId="164" fontId="29" fillId="0" borderId="26" xfId="2" applyFont="1" applyBorder="1" applyAlignment="1">
      <alignment horizontal="center" vertical="center" wrapText="1"/>
    </xf>
    <xf numFmtId="0" fontId="33" fillId="0" borderId="26" xfId="0" applyFont="1" applyBorder="1" applyAlignment="1">
      <alignment horizontal="center" vertical="center" wrapText="1"/>
    </xf>
    <xf numFmtId="164" fontId="29" fillId="0" borderId="51" xfId="2" applyFont="1" applyBorder="1" applyAlignment="1">
      <alignment horizontal="center" vertical="center" wrapText="1"/>
    </xf>
    <xf numFmtId="0" fontId="33" fillId="0" borderId="51" xfId="0" applyFont="1" applyBorder="1" applyAlignment="1">
      <alignment horizontal="center" vertical="center" wrapText="1"/>
    </xf>
    <xf numFmtId="0" fontId="50" fillId="0" borderId="4" xfId="0" applyFont="1" applyFill="1" applyBorder="1" applyAlignment="1">
      <alignment horizontal="center" vertical="center"/>
    </xf>
    <xf numFmtId="0" fontId="50" fillId="0" borderId="5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3" fillId="0" borderId="4" xfId="0" applyFont="1" applyBorder="1" applyAlignment="1">
      <alignment horizontal="center" vertical="center" wrapText="1"/>
    </xf>
    <xf numFmtId="0" fontId="53" fillId="0" borderId="5" xfId="0" applyFont="1" applyBorder="1" applyAlignment="1">
      <alignment horizontal="center" vertical="center" wrapText="1"/>
    </xf>
    <xf numFmtId="0" fontId="59" fillId="0" borderId="16" xfId="0" applyFont="1" applyBorder="1" applyAlignment="1">
      <alignment horizontal="center" vertical="center" wrapText="1"/>
    </xf>
    <xf numFmtId="0" fontId="0" fillId="0" borderId="18" xfId="0" applyBorder="1"/>
    <xf numFmtId="0" fontId="15" fillId="0" borderId="37" xfId="0" applyFont="1" applyBorder="1" applyAlignment="1">
      <alignment horizontal="center" vertical="center"/>
    </xf>
    <xf numFmtId="0" fontId="13" fillId="0" borderId="14" xfId="0" applyFont="1" applyBorder="1"/>
    <xf numFmtId="0" fontId="15" fillId="0" borderId="16" xfId="0" applyFont="1" applyBorder="1" applyAlignment="1">
      <alignment horizontal="center" vertical="center"/>
    </xf>
    <xf numFmtId="0" fontId="13" fillId="0" borderId="18" xfId="0" applyFont="1" applyBorder="1"/>
    <xf numFmtId="0" fontId="0" fillId="0" borderId="18" xfId="0" applyBorder="1" applyAlignment="1">
      <alignment horizontal="center" vertical="center" wrapText="1"/>
    </xf>
    <xf numFmtId="0" fontId="59" fillId="0" borderId="18" xfId="0" applyFont="1" applyBorder="1" applyAlignment="1">
      <alignment horizontal="center" vertical="center" wrapText="1"/>
    </xf>
    <xf numFmtId="0" fontId="57" fillId="0" borderId="5" xfId="0" applyFont="1" applyFill="1" applyBorder="1" applyAlignment="1">
      <alignment horizontal="center" vertical="center"/>
    </xf>
    <xf numFmtId="0" fontId="57" fillId="0" borderId="4" xfId="0" applyFont="1" applyFill="1" applyBorder="1" applyAlignment="1">
      <alignment horizontal="center" vertical="center"/>
    </xf>
    <xf numFmtId="0" fontId="104" fillId="0" borderId="38" xfId="9" applyFont="1" applyBorder="1" applyAlignment="1">
      <alignment horizontal="center"/>
    </xf>
    <xf numFmtId="0" fontId="104" fillId="0" borderId="37" xfId="9" applyFont="1" applyBorder="1" applyAlignment="1">
      <alignment horizontal="center"/>
    </xf>
    <xf numFmtId="0" fontId="104" fillId="0" borderId="10" xfId="9" applyFont="1" applyBorder="1" applyAlignment="1">
      <alignment horizontal="center"/>
    </xf>
    <xf numFmtId="0" fontId="104" fillId="0" borderId="11" xfId="9" applyFont="1" applyBorder="1" applyAlignment="1">
      <alignment horizontal="center"/>
    </xf>
    <xf numFmtId="0" fontId="105" fillId="0" borderId="10" xfId="9" applyFont="1" applyBorder="1" applyAlignment="1">
      <alignment horizontal="center"/>
    </xf>
    <xf numFmtId="0" fontId="105" fillId="0" borderId="11" xfId="9" applyFont="1" applyBorder="1" applyAlignment="1">
      <alignment horizontal="center"/>
    </xf>
    <xf numFmtId="0" fontId="111" fillId="0" borderId="10" xfId="9" applyFont="1" applyBorder="1" applyAlignment="1">
      <alignment horizontal="center"/>
    </xf>
    <xf numFmtId="0" fontId="111" fillId="0" borderId="11" xfId="9" applyFont="1" applyBorder="1" applyAlignment="1">
      <alignment horizontal="center"/>
    </xf>
    <xf numFmtId="164" fontId="124" fillId="0" borderId="12" xfId="2" applyFont="1" applyBorder="1" applyAlignment="1">
      <alignment vertical="center"/>
    </xf>
    <xf numFmtId="164" fontId="124" fillId="0" borderId="14" xfId="2" applyFont="1" applyBorder="1" applyAlignment="1">
      <alignment vertical="center"/>
    </xf>
    <xf numFmtId="0" fontId="103" fillId="0" borderId="16" xfId="9" applyFont="1" applyBorder="1" applyAlignment="1">
      <alignment horizontal="center" vertical="center" wrapText="1"/>
    </xf>
    <xf numFmtId="0" fontId="103" fillId="0" borderId="17" xfId="9" applyFont="1" applyBorder="1" applyAlignment="1">
      <alignment horizontal="center" vertical="center" wrapText="1"/>
    </xf>
    <xf numFmtId="0" fontId="103" fillId="0" borderId="18" xfId="9" applyFont="1" applyBorder="1" applyAlignment="1">
      <alignment horizontal="center" vertical="center" wrapText="1"/>
    </xf>
    <xf numFmtId="0" fontId="108" fillId="0" borderId="16" xfId="9" applyFont="1" applyBorder="1" applyAlignment="1">
      <alignment horizontal="center" wrapText="1"/>
    </xf>
    <xf numFmtId="0" fontId="108" fillId="0" borderId="17" xfId="9" applyFont="1" applyBorder="1" applyAlignment="1">
      <alignment horizontal="center" wrapText="1"/>
    </xf>
    <xf numFmtId="0" fontId="105" fillId="0" borderId="38" xfId="9" applyFont="1" applyBorder="1" applyAlignment="1">
      <alignment horizontal="center"/>
    </xf>
    <xf numFmtId="0" fontId="105" fillId="0" borderId="47" xfId="9" applyFont="1" applyBorder="1" applyAlignment="1">
      <alignment horizontal="center"/>
    </xf>
    <xf numFmtId="0" fontId="105" fillId="0" borderId="37" xfId="9" applyFont="1" applyBorder="1" applyAlignment="1">
      <alignment horizontal="center"/>
    </xf>
    <xf numFmtId="0" fontId="105" fillId="0" borderId="12" xfId="9" applyFont="1" applyBorder="1" applyAlignment="1">
      <alignment horizontal="center"/>
    </xf>
    <xf numFmtId="0" fontId="105" fillId="0" borderId="13" xfId="9" applyFont="1" applyBorder="1" applyAlignment="1">
      <alignment horizontal="center"/>
    </xf>
    <xf numFmtId="0" fontId="105" fillId="0" borderId="14" xfId="9" applyFont="1" applyBorder="1" applyAlignment="1">
      <alignment horizontal="center"/>
    </xf>
    <xf numFmtId="0" fontId="103" fillId="0" borderId="1" xfId="9" applyFont="1" applyBorder="1" applyAlignment="1">
      <alignment horizontal="center" vertical="center" wrapText="1"/>
    </xf>
    <xf numFmtId="164" fontId="115" fillId="0" borderId="8" xfId="2" applyFont="1" applyBorder="1" applyAlignment="1">
      <alignment horizontal="center" vertical="center"/>
    </xf>
    <xf numFmtId="164" fontId="115" fillId="0" borderId="9" xfId="2" applyFont="1" applyBorder="1" applyAlignment="1">
      <alignment horizontal="center" vertical="center"/>
    </xf>
    <xf numFmtId="0" fontId="104" fillId="0" borderId="5" xfId="9" applyFont="1" applyBorder="1" applyAlignment="1">
      <alignment horizontal="center"/>
    </xf>
    <xf numFmtId="0" fontId="104" fillId="0" borderId="1" xfId="9" applyFont="1" applyBorder="1" applyAlignment="1">
      <alignment horizontal="center"/>
    </xf>
    <xf numFmtId="0" fontId="108" fillId="0" borderId="6" xfId="9" applyFont="1" applyBorder="1" applyAlignment="1">
      <alignment horizontal="center" wrapText="1"/>
    </xf>
    <xf numFmtId="0" fontId="108" fillId="0" borderId="1" xfId="9" applyFont="1" applyBorder="1" applyAlignment="1">
      <alignment horizontal="center" wrapText="1"/>
    </xf>
    <xf numFmtId="0" fontId="108" fillId="0" borderId="1" xfId="9" applyFont="1" applyBorder="1" applyAlignment="1">
      <alignment horizontal="center"/>
    </xf>
    <xf numFmtId="0" fontId="125" fillId="0" borderId="1" xfId="9" applyFont="1" applyBorder="1" applyAlignment="1">
      <alignment horizontal="center"/>
    </xf>
    <xf numFmtId="0" fontId="108" fillId="0" borderId="24" xfId="9" applyFont="1" applyBorder="1" applyAlignment="1">
      <alignment horizontal="center"/>
    </xf>
    <xf numFmtId="0" fontId="108" fillId="0" borderId="53" xfId="9" applyFont="1" applyBorder="1" applyAlignment="1">
      <alignment horizontal="center"/>
    </xf>
    <xf numFmtId="0" fontId="108" fillId="0" borderId="25" xfId="9" applyFont="1" applyBorder="1" applyAlignment="1">
      <alignment horizontal="center"/>
    </xf>
    <xf numFmtId="164" fontId="89" fillId="0" borderId="53" xfId="2" applyFont="1" applyBorder="1" applyAlignment="1">
      <alignment horizontal="left"/>
    </xf>
    <xf numFmtId="164" fontId="93" fillId="0" borderId="53" xfId="2" applyFont="1" applyBorder="1" applyAlignment="1">
      <alignment horizontal="left"/>
    </xf>
    <xf numFmtId="0" fontId="50" fillId="0" borderId="2" xfId="0" applyFont="1" applyBorder="1" applyAlignment="1">
      <alignment horizontal="center" vertical="center"/>
    </xf>
    <xf numFmtId="0" fontId="50" fillId="0" borderId="6" xfId="0" applyFont="1" applyBorder="1" applyAlignment="1">
      <alignment horizontal="center" vertical="center"/>
    </xf>
    <xf numFmtId="0" fontId="50" fillId="0" borderId="2" xfId="0" applyFont="1" applyBorder="1" applyAlignment="1">
      <alignment horizontal="center" vertical="center" shrinkToFit="1"/>
    </xf>
    <xf numFmtId="0" fontId="50" fillId="0" borderId="6" xfId="0" applyFont="1" applyBorder="1" applyAlignment="1">
      <alignment horizontal="center" vertical="center" shrinkToFit="1"/>
    </xf>
    <xf numFmtId="0" fontId="46" fillId="0" borderId="2" xfId="0" applyFont="1" applyBorder="1" applyAlignment="1">
      <alignment horizontal="center" vertical="center" shrinkToFit="1"/>
    </xf>
    <xf numFmtId="0" fontId="25" fillId="0" borderId="6" xfId="0" applyFont="1" applyBorder="1" applyAlignment="1">
      <alignment vertical="center" shrinkToFit="1"/>
    </xf>
    <xf numFmtId="0" fontId="50" fillId="6" borderId="4" xfId="0" applyFont="1" applyFill="1" applyBorder="1" applyAlignment="1">
      <alignment horizontal="center" vertical="center" shrinkToFit="1"/>
    </xf>
    <xf numFmtId="0" fontId="52" fillId="0" borderId="5" xfId="0" applyFont="1" applyBorder="1" applyAlignment="1">
      <alignment vertical="center" shrinkToFit="1"/>
    </xf>
    <xf numFmtId="0" fontId="46" fillId="0" borderId="1" xfId="0" applyFont="1" applyFill="1" applyBorder="1" applyAlignment="1">
      <alignment horizontal="center"/>
    </xf>
    <xf numFmtId="0" fontId="49" fillId="0" borderId="0" xfId="0" applyFont="1" applyFill="1" applyAlignment="1">
      <alignment horizontal="center"/>
    </xf>
    <xf numFmtId="0" fontId="64" fillId="0" borderId="15" xfId="0" applyFont="1" applyBorder="1" applyAlignment="1">
      <alignment horizontal="center" vertical="center"/>
    </xf>
    <xf numFmtId="0" fontId="65" fillId="0" borderId="15" xfId="0" applyFont="1" applyBorder="1" applyAlignment="1">
      <alignment vertical="center"/>
    </xf>
    <xf numFmtId="0" fontId="29" fillId="0" borderId="15" xfId="0" applyFont="1" applyBorder="1" applyAlignment="1">
      <alignment horizontal="center" vertical="center" wrapText="1"/>
    </xf>
    <xf numFmtId="0" fontId="33" fillId="0" borderId="15" xfId="0" applyFont="1" applyBorder="1" applyAlignment="1">
      <alignment horizontal="center" vertical="center" wrapText="1"/>
    </xf>
    <xf numFmtId="0" fontId="64" fillId="0" borderId="64" xfId="0" applyFont="1" applyBorder="1" applyAlignment="1">
      <alignment horizontal="center" vertical="center"/>
    </xf>
    <xf numFmtId="0" fontId="64" fillId="0" borderId="63" xfId="0" applyFont="1" applyBorder="1" applyAlignment="1">
      <alignment horizontal="center" vertical="center"/>
    </xf>
    <xf numFmtId="0" fontId="65" fillId="0" borderId="63" xfId="0" applyFont="1" applyBorder="1" applyAlignment="1">
      <alignment vertical="center"/>
    </xf>
    <xf numFmtId="0" fontId="65" fillId="0" borderId="68" xfId="0" applyFont="1" applyBorder="1" applyAlignment="1">
      <alignment vertical="center"/>
    </xf>
    <xf numFmtId="0" fontId="46" fillId="0" borderId="1" xfId="0" applyFont="1" applyBorder="1" applyAlignment="1">
      <alignment horizontal="center"/>
    </xf>
    <xf numFmtId="0" fontId="49" fillId="0" borderId="0" xfId="0" applyFont="1" applyAlignment="1">
      <alignment horizontal="center"/>
    </xf>
    <xf numFmtId="0" fontId="8" fillId="1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57" fillId="12" borderId="2" xfId="0" applyFont="1" applyFill="1" applyBorder="1" applyAlignment="1">
      <alignment horizontal="center" vertical="center"/>
    </xf>
    <xf numFmtId="0" fontId="57" fillId="12" borderId="6" xfId="0" applyFont="1" applyFill="1" applyBorder="1" applyAlignment="1">
      <alignment horizontal="center" vertical="center"/>
    </xf>
    <xf numFmtId="0" fontId="48" fillId="0" borderId="0" xfId="0" applyFont="1" applyAlignment="1">
      <alignment horizontal="center"/>
    </xf>
    <xf numFmtId="0" fontId="46" fillId="0" borderId="2" xfId="0" applyFont="1" applyBorder="1" applyAlignment="1">
      <alignment horizontal="center" wrapText="1"/>
    </xf>
    <xf numFmtId="0" fontId="46" fillId="0" borderId="6" xfId="0" applyFont="1" applyBorder="1" applyAlignment="1">
      <alignment horizontal="center" wrapText="1"/>
    </xf>
    <xf numFmtId="0" fontId="46" fillId="0" borderId="1" xfId="0" applyFont="1" applyBorder="1" applyAlignment="1">
      <alignment horizontal="center" wrapText="1"/>
    </xf>
    <xf numFmtId="0" fontId="15" fillId="0" borderId="14" xfId="0" applyFont="1" applyBorder="1"/>
    <xf numFmtId="164" fontId="53" fillId="0" borderId="8" xfId="2" applyFont="1" applyBorder="1" applyAlignment="1">
      <alignment horizontal="center"/>
    </xf>
    <xf numFmtId="164" fontId="53" fillId="0" borderId="9" xfId="2" applyFont="1" applyBorder="1" applyAlignment="1">
      <alignment horizontal="center"/>
    </xf>
    <xf numFmtId="44" fontId="53" fillId="0" borderId="8" xfId="6" applyFont="1" applyBorder="1" applyAlignment="1">
      <alignment horizontal="center"/>
    </xf>
    <xf numFmtId="44" fontId="53" fillId="0" borderId="9" xfId="6" applyFont="1" applyBorder="1" applyAlignment="1">
      <alignment horizontal="center"/>
    </xf>
    <xf numFmtId="0" fontId="59" fillId="12" borderId="16" xfId="0" applyFont="1" applyFill="1" applyBorder="1" applyAlignment="1">
      <alignment horizontal="center" vertical="center" wrapText="1"/>
    </xf>
    <xf numFmtId="0" fontId="59" fillId="12" borderId="18" xfId="0" applyFont="1" applyFill="1" applyBorder="1" applyAlignment="1">
      <alignment horizontal="center" vertical="center" wrapText="1"/>
    </xf>
    <xf numFmtId="0" fontId="53" fillId="12" borderId="37" xfId="0" applyFont="1" applyFill="1" applyBorder="1" applyAlignment="1">
      <alignment horizontal="center" vertical="center"/>
    </xf>
    <xf numFmtId="0" fontId="53" fillId="12" borderId="14" xfId="0" applyFont="1" applyFill="1" applyBorder="1"/>
    <xf numFmtId="0" fontId="53" fillId="12" borderId="38" xfId="0" applyFont="1" applyFill="1" applyBorder="1" applyAlignment="1">
      <alignment horizontal="center" vertical="center"/>
    </xf>
    <xf numFmtId="0" fontId="53" fillId="12" borderId="12" xfId="0" applyFont="1" applyFill="1" applyBorder="1" applyAlignment="1">
      <alignment horizontal="center" vertical="center"/>
    </xf>
    <xf numFmtId="0" fontId="46" fillId="12" borderId="8" xfId="0" applyFont="1" applyFill="1" applyBorder="1" applyAlignment="1">
      <alignment horizontal="center" vertical="center"/>
    </xf>
    <xf numFmtId="0" fontId="46" fillId="12" borderId="9" xfId="0" applyFont="1" applyFill="1" applyBorder="1" applyAlignment="1">
      <alignment horizontal="center" vertical="center"/>
    </xf>
    <xf numFmtId="0" fontId="53" fillId="12" borderId="16" xfId="0" applyFont="1" applyFill="1" applyBorder="1" applyAlignment="1">
      <alignment horizontal="center" vertical="center" wrapText="1"/>
    </xf>
    <xf numFmtId="0" fontId="53" fillId="12" borderId="18" xfId="0" applyFont="1" applyFill="1" applyBorder="1" applyAlignment="1">
      <alignment horizontal="center" vertical="center" wrapText="1"/>
    </xf>
    <xf numFmtId="0" fontId="58" fillId="12" borderId="14" xfId="0" applyFont="1" applyFill="1" applyBorder="1"/>
    <xf numFmtId="0" fontId="53" fillId="12" borderId="8" xfId="0" applyFont="1" applyFill="1" applyBorder="1" applyAlignment="1">
      <alignment horizontal="center" vertical="center"/>
    </xf>
    <xf numFmtId="0" fontId="53" fillId="12" borderId="9" xfId="0" applyFont="1" applyFill="1" applyBorder="1" applyAlignment="1">
      <alignment horizontal="center" vertical="center"/>
    </xf>
    <xf numFmtId="164" fontId="53" fillId="0" borderId="4" xfId="2" applyFont="1" applyBorder="1" applyAlignment="1">
      <alignment horizontal="center"/>
    </xf>
    <xf numFmtId="164" fontId="53" fillId="0" borderId="5" xfId="2" applyFont="1" applyBorder="1" applyAlignment="1">
      <alignment horizontal="center"/>
    </xf>
    <xf numFmtId="44" fontId="53" fillId="0" borderId="69" xfId="6" applyFont="1" applyBorder="1" applyAlignment="1">
      <alignment horizontal="center"/>
    </xf>
    <xf numFmtId="44" fontId="53" fillId="0" borderId="68" xfId="6" applyFont="1" applyBorder="1" applyAlignment="1">
      <alignment horizontal="center"/>
    </xf>
    <xf numFmtId="164" fontId="53" fillId="0" borderId="70" xfId="2" applyFont="1" applyBorder="1" applyAlignment="1">
      <alignment horizontal="center"/>
    </xf>
    <xf numFmtId="164" fontId="53" fillId="0" borderId="71" xfId="2" applyFont="1" applyBorder="1" applyAlignment="1">
      <alignment horizontal="center"/>
    </xf>
    <xf numFmtId="13" fontId="53" fillId="0" borderId="4" xfId="2" applyNumberFormat="1" applyFont="1" applyBorder="1" applyAlignment="1">
      <alignment horizontal="center"/>
    </xf>
    <xf numFmtId="0" fontId="53" fillId="12" borderId="16" xfId="0" applyFont="1" applyFill="1" applyBorder="1" applyAlignment="1">
      <alignment horizontal="center" vertical="center"/>
    </xf>
    <xf numFmtId="0" fontId="53" fillId="12" borderId="18" xfId="0" applyFont="1" applyFill="1" applyBorder="1" applyAlignment="1">
      <alignment horizontal="center" vertical="center"/>
    </xf>
    <xf numFmtId="0" fontId="8" fillId="12" borderId="38" xfId="0" applyFont="1" applyFill="1" applyBorder="1" applyAlignment="1">
      <alignment horizontal="center" vertical="center"/>
    </xf>
    <xf numFmtId="0" fontId="8" fillId="12" borderId="37" xfId="0" applyFont="1" applyFill="1" applyBorder="1" applyAlignment="1">
      <alignment horizontal="center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14" xfId="0" applyFont="1" applyFill="1" applyBorder="1" applyAlignment="1">
      <alignment horizontal="center" vertical="center"/>
    </xf>
    <xf numFmtId="0" fontId="0" fillId="12" borderId="18" xfId="0" applyFill="1" applyBorder="1" applyAlignment="1">
      <alignment horizontal="center" vertical="center" wrapText="1"/>
    </xf>
    <xf numFmtId="0" fontId="15" fillId="0" borderId="18" xfId="0" applyFont="1" applyBorder="1"/>
    <xf numFmtId="0" fontId="155" fillId="17" borderId="3" xfId="8" applyFont="1" applyFill="1" applyBorder="1" applyAlignment="1">
      <alignment horizontal="center"/>
    </xf>
    <xf numFmtId="0" fontId="155" fillId="17" borderId="35" xfId="8" applyFont="1" applyFill="1" applyBorder="1" applyAlignment="1">
      <alignment horizontal="center"/>
    </xf>
    <xf numFmtId="0" fontId="161" fillId="0" borderId="72" xfId="8" applyFont="1" applyBorder="1" applyAlignment="1">
      <alignment horizontal="center" vertical="center" wrapText="1"/>
    </xf>
    <xf numFmtId="0" fontId="155" fillId="9" borderId="3" xfId="8" applyFont="1" applyFill="1" applyBorder="1" applyAlignment="1">
      <alignment horizontal="center"/>
    </xf>
    <xf numFmtId="0" fontId="155" fillId="9" borderId="35" xfId="8" applyFont="1" applyFill="1" applyBorder="1" applyAlignment="1">
      <alignment horizontal="center"/>
    </xf>
    <xf numFmtId="0" fontId="155" fillId="9" borderId="70" xfId="8" applyFont="1" applyFill="1" applyBorder="1" applyAlignment="1">
      <alignment horizontal="center"/>
    </xf>
    <xf numFmtId="0" fontId="155" fillId="9" borderId="71" xfId="8" applyFont="1" applyFill="1" applyBorder="1" applyAlignment="1">
      <alignment horizontal="center"/>
    </xf>
    <xf numFmtId="0" fontId="155" fillId="11" borderId="3" xfId="8" applyFont="1" applyFill="1" applyBorder="1" applyAlignment="1">
      <alignment horizontal="center"/>
    </xf>
    <xf numFmtId="0" fontId="155" fillId="11" borderId="35" xfId="8" applyFont="1" applyFill="1" applyBorder="1" applyAlignment="1">
      <alignment horizontal="center"/>
    </xf>
    <xf numFmtId="0" fontId="155" fillId="16" borderId="3" xfId="8" applyFont="1" applyFill="1" applyBorder="1" applyAlignment="1">
      <alignment horizontal="center"/>
    </xf>
    <xf numFmtId="0" fontId="155" fillId="16" borderId="35" xfId="8" applyFont="1" applyFill="1" applyBorder="1" applyAlignment="1">
      <alignment horizontal="center"/>
    </xf>
    <xf numFmtId="0" fontId="155" fillId="9" borderId="73" xfId="8" applyFont="1" applyFill="1" applyBorder="1" applyAlignment="1">
      <alignment horizontal="center"/>
    </xf>
    <xf numFmtId="0" fontId="155" fillId="9" borderId="74" xfId="8" applyFont="1" applyFill="1" applyBorder="1" applyAlignment="1">
      <alignment horizontal="center"/>
    </xf>
    <xf numFmtId="0" fontId="153" fillId="0" borderId="8" xfId="0" applyFont="1" applyFill="1" applyBorder="1" applyAlignment="1">
      <alignment horizontal="center"/>
    </xf>
    <xf numFmtId="0" fontId="153" fillId="0" borderId="9" xfId="0" applyFont="1" applyFill="1" applyBorder="1" applyAlignment="1">
      <alignment horizontal="center"/>
    </xf>
    <xf numFmtId="0" fontId="153" fillId="0" borderId="16" xfId="0" applyFont="1" applyFill="1" applyBorder="1" applyAlignment="1">
      <alignment horizontal="center" vertical="center"/>
    </xf>
    <xf numFmtId="0" fontId="153" fillId="0" borderId="17" xfId="0" applyFont="1" applyFill="1" applyBorder="1" applyAlignment="1">
      <alignment horizontal="center" vertical="center"/>
    </xf>
    <xf numFmtId="0" fontId="153" fillId="0" borderId="18" xfId="0" applyFont="1" applyFill="1" applyBorder="1" applyAlignment="1">
      <alignment horizontal="center" vertical="center"/>
    </xf>
    <xf numFmtId="0" fontId="153" fillId="0" borderId="38" xfId="0" applyFont="1" applyFill="1" applyBorder="1" applyAlignment="1">
      <alignment horizontal="center" vertical="center"/>
    </xf>
    <xf numFmtId="0" fontId="153" fillId="0" borderId="12" xfId="0" applyFont="1" applyFill="1" applyBorder="1" applyAlignment="1">
      <alignment horizontal="center" vertical="center"/>
    </xf>
    <xf numFmtId="0" fontId="153" fillId="0" borderId="37" xfId="0" applyFont="1" applyFill="1" applyBorder="1" applyAlignment="1">
      <alignment horizontal="center" vertical="center"/>
    </xf>
    <xf numFmtId="0" fontId="153" fillId="0" borderId="11" xfId="0" applyFont="1" applyFill="1" applyBorder="1" applyAlignment="1">
      <alignment horizontal="center" vertical="center"/>
    </xf>
    <xf numFmtId="0" fontId="152" fillId="0" borderId="0" xfId="0" applyFont="1" applyFill="1" applyAlignment="1">
      <alignment horizontal="center"/>
    </xf>
    <xf numFmtId="0" fontId="153" fillId="0" borderId="8" xfId="0" applyFont="1" applyFill="1" applyBorder="1" applyAlignment="1">
      <alignment horizontal="center" vertical="center"/>
    </xf>
    <xf numFmtId="0" fontId="153" fillId="0" borderId="9" xfId="0" applyFont="1" applyFill="1" applyBorder="1" applyAlignment="1">
      <alignment horizontal="center" vertical="center"/>
    </xf>
  </cellXfs>
  <cellStyles count="10">
    <cellStyle name="Euro" xfId="1" xr:uid="{00000000-0005-0000-0000-000000000000}"/>
    <cellStyle name="Milliers" xfId="2" builtinId="3"/>
    <cellStyle name="Milliers 2" xfId="3" xr:uid="{00000000-0005-0000-0000-000002000000}"/>
    <cellStyle name="Milliers_CERTIFICAT DES PENSIONS MDPES" xfId="4" xr:uid="{00000000-0005-0000-0000-000003000000}"/>
    <cellStyle name="Milliers_CERTIFICAT MENSUEL  AFS ET  IAIG  PAYES  2010" xfId="5" xr:uid="{00000000-0005-0000-0000-000004000000}"/>
    <cellStyle name="Monétaire" xfId="6" builtinId="4"/>
    <cellStyle name="Normal" xfId="0" builtinId="0"/>
    <cellStyle name="Normal 2" xfId="7" xr:uid="{00000000-0005-0000-0000-000007000000}"/>
    <cellStyle name="Normal 3" xfId="8" xr:uid="{00000000-0005-0000-0000-000008000000}"/>
    <cellStyle name="Normal_MOUVEMENT DE FONDS1" xfId="9" xr:uid="{00000000-0005-0000-0000-000009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6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6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3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13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3.jpe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3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3.jpe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3.jpe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3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3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3.jpe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17.jpeg"/><Relationship Id="rId1" Type="http://schemas.openxmlformats.org/officeDocument/2006/relationships/image" Target="../media/image16.jpeg"/><Relationship Id="rId5" Type="http://schemas.openxmlformats.org/officeDocument/2006/relationships/image" Target="../media/image19.jpeg"/><Relationship Id="rId4" Type="http://schemas.openxmlformats.org/officeDocument/2006/relationships/image" Target="../media/image18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0</xdr:row>
      <xdr:rowOff>0</xdr:rowOff>
    </xdr:from>
    <xdr:to>
      <xdr:col>1</xdr:col>
      <xdr:colOff>409575</xdr:colOff>
      <xdr:row>0</xdr:row>
      <xdr:rowOff>0</xdr:rowOff>
    </xdr:to>
    <xdr:pic>
      <xdr:nvPicPr>
        <xdr:cNvPr id="881064" name="Picture 4">
          <a:extLst>
            <a:ext uri="{FF2B5EF4-FFF2-40B4-BE49-F238E27FC236}">
              <a16:creationId xmlns:a16="http://schemas.microsoft.com/office/drawing/2014/main" id="{00000000-0008-0000-0100-0000A871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40000" contrast="70000"/>
          <a:grayscl/>
          <a:biLevel thresh="50000"/>
        </a:blip>
        <a:srcRect/>
        <a:stretch>
          <a:fillRect/>
        </a:stretch>
      </xdr:blipFill>
      <xdr:spPr bwMode="auto">
        <a:xfrm>
          <a:off x="295275" y="0"/>
          <a:ext cx="9715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</xdr:colOff>
      <xdr:row>0</xdr:row>
      <xdr:rowOff>0</xdr:rowOff>
    </xdr:to>
    <xdr:pic>
      <xdr:nvPicPr>
        <xdr:cNvPr id="881065" name="Picture 13">
          <a:extLst>
            <a:ext uri="{FF2B5EF4-FFF2-40B4-BE49-F238E27FC236}">
              <a16:creationId xmlns:a16="http://schemas.microsoft.com/office/drawing/2014/main" id="{00000000-0008-0000-0100-0000A971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40000" contrast="70000"/>
          <a:grayscl/>
          <a:biLevel thresh="50000"/>
        </a:blip>
        <a:srcRect/>
        <a:stretch>
          <a:fillRect/>
        </a:stretch>
      </xdr:blipFill>
      <xdr:spPr bwMode="auto">
        <a:xfrm>
          <a:off x="142875" y="0"/>
          <a:ext cx="9715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79</xdr:row>
      <xdr:rowOff>0</xdr:rowOff>
    </xdr:from>
    <xdr:to>
      <xdr:col>1</xdr:col>
      <xdr:colOff>200025</xdr:colOff>
      <xdr:row>79</xdr:row>
      <xdr:rowOff>0</xdr:rowOff>
    </xdr:to>
    <xdr:pic>
      <xdr:nvPicPr>
        <xdr:cNvPr id="881066" name="Picture 36">
          <a:extLst>
            <a:ext uri="{FF2B5EF4-FFF2-40B4-BE49-F238E27FC236}">
              <a16:creationId xmlns:a16="http://schemas.microsoft.com/office/drawing/2014/main" id="{00000000-0008-0000-0100-0000AA71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40000" contrast="70000"/>
          <a:grayscl/>
          <a:biLevel thresh="50000"/>
        </a:blip>
        <a:srcRect/>
        <a:stretch>
          <a:fillRect/>
        </a:stretch>
      </xdr:blipFill>
      <xdr:spPr bwMode="auto">
        <a:xfrm>
          <a:off x="85725" y="15325725"/>
          <a:ext cx="9715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</xdr:colOff>
      <xdr:row>0</xdr:row>
      <xdr:rowOff>0</xdr:rowOff>
    </xdr:to>
    <xdr:pic>
      <xdr:nvPicPr>
        <xdr:cNvPr id="881067" name="Picture 38">
          <a:extLst>
            <a:ext uri="{FF2B5EF4-FFF2-40B4-BE49-F238E27FC236}">
              <a16:creationId xmlns:a16="http://schemas.microsoft.com/office/drawing/2014/main" id="{00000000-0008-0000-0100-0000AB71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40000" contrast="70000"/>
          <a:grayscl/>
          <a:biLevel thresh="50000"/>
        </a:blip>
        <a:srcRect/>
        <a:stretch>
          <a:fillRect/>
        </a:stretch>
      </xdr:blipFill>
      <xdr:spPr bwMode="auto">
        <a:xfrm>
          <a:off x="142875" y="0"/>
          <a:ext cx="9715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121920</xdr:colOff>
          <xdr:row>0</xdr:row>
          <xdr:rowOff>0</xdr:rowOff>
        </xdr:from>
        <xdr:to>
          <xdr:col>1</xdr:col>
          <xdr:colOff>129540</xdr:colOff>
          <xdr:row>0</xdr:row>
          <xdr:rowOff>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0</xdr:row>
          <xdr:rowOff>0</xdr:rowOff>
        </xdr:from>
        <xdr:to>
          <xdr:col>1</xdr:col>
          <xdr:colOff>167640</xdr:colOff>
          <xdr:row>0</xdr:row>
          <xdr:rowOff>0</xdr:rowOff>
        </xdr:to>
        <xdr:sp macro="" textlink="">
          <xdr:nvSpPr>
            <xdr:cNvPr id="5122" name="Object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160020</xdr:colOff>
          <xdr:row>0</xdr:row>
          <xdr:rowOff>0</xdr:rowOff>
        </xdr:from>
        <xdr:to>
          <xdr:col>1</xdr:col>
          <xdr:colOff>251460</xdr:colOff>
          <xdr:row>0</xdr:row>
          <xdr:rowOff>0</xdr:rowOff>
        </xdr:to>
        <xdr:sp macro="" textlink="">
          <xdr:nvSpPr>
            <xdr:cNvPr id="5123" name="Object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0</xdr:row>
          <xdr:rowOff>0</xdr:rowOff>
        </xdr:from>
        <xdr:to>
          <xdr:col>1</xdr:col>
          <xdr:colOff>327660</xdr:colOff>
          <xdr:row>0</xdr:row>
          <xdr:rowOff>0</xdr:rowOff>
        </xdr:to>
        <xdr:sp macro="" textlink="">
          <xdr:nvSpPr>
            <xdr:cNvPr id="5125" name="Object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0</xdr:row>
          <xdr:rowOff>0</xdr:rowOff>
        </xdr:from>
        <xdr:to>
          <xdr:col>1</xdr:col>
          <xdr:colOff>327660</xdr:colOff>
          <xdr:row>0</xdr:row>
          <xdr:rowOff>0</xdr:rowOff>
        </xdr:to>
        <xdr:sp macro="" textlink="">
          <xdr:nvSpPr>
            <xdr:cNvPr id="5126" name="Object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0</xdr:row>
          <xdr:rowOff>0</xdr:rowOff>
        </xdr:from>
        <xdr:to>
          <xdr:col>1</xdr:col>
          <xdr:colOff>327660</xdr:colOff>
          <xdr:row>0</xdr:row>
          <xdr:rowOff>0</xdr:rowOff>
        </xdr:to>
        <xdr:sp macro="" textlink="">
          <xdr:nvSpPr>
            <xdr:cNvPr id="5127" name="Object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236220</xdr:colOff>
          <xdr:row>0</xdr:row>
          <xdr:rowOff>0</xdr:rowOff>
        </xdr:from>
        <xdr:to>
          <xdr:col>13</xdr:col>
          <xdr:colOff>937260</xdr:colOff>
          <xdr:row>0</xdr:row>
          <xdr:rowOff>0</xdr:rowOff>
        </xdr:to>
        <xdr:sp macro="" textlink="">
          <xdr:nvSpPr>
            <xdr:cNvPr id="5128" name="Object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0</xdr:row>
          <xdr:rowOff>0</xdr:rowOff>
        </xdr:from>
        <xdr:to>
          <xdr:col>1</xdr:col>
          <xdr:colOff>327660</xdr:colOff>
          <xdr:row>0</xdr:row>
          <xdr:rowOff>0</xdr:rowOff>
        </xdr:to>
        <xdr:sp macro="" textlink="">
          <xdr:nvSpPr>
            <xdr:cNvPr id="5129" name="Object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0</xdr:row>
          <xdr:rowOff>0</xdr:rowOff>
        </xdr:from>
        <xdr:to>
          <xdr:col>1</xdr:col>
          <xdr:colOff>327660</xdr:colOff>
          <xdr:row>0</xdr:row>
          <xdr:rowOff>0</xdr:rowOff>
        </xdr:to>
        <xdr:sp macro="" textlink="">
          <xdr:nvSpPr>
            <xdr:cNvPr id="5130" name="Object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0</xdr:row>
          <xdr:rowOff>0</xdr:rowOff>
        </xdr:from>
        <xdr:to>
          <xdr:col>1</xdr:col>
          <xdr:colOff>327660</xdr:colOff>
          <xdr:row>0</xdr:row>
          <xdr:rowOff>0</xdr:rowOff>
        </xdr:to>
        <xdr:sp macro="" textlink="">
          <xdr:nvSpPr>
            <xdr:cNvPr id="5131" name="Object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1</xdr:col>
          <xdr:colOff>129540</xdr:colOff>
          <xdr:row>0</xdr:row>
          <xdr:rowOff>0</xdr:rowOff>
        </xdr:to>
        <xdr:sp macro="" textlink="">
          <xdr:nvSpPr>
            <xdr:cNvPr id="5132" name="Object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1</xdr:col>
          <xdr:colOff>129540</xdr:colOff>
          <xdr:row>0</xdr:row>
          <xdr:rowOff>0</xdr:rowOff>
        </xdr:to>
        <xdr:sp macro="" textlink="">
          <xdr:nvSpPr>
            <xdr:cNvPr id="5134" name="Object 14" hidden="1">
              <a:extLst>
                <a:ext uri="{63B3BB69-23CF-44E3-9099-C40C66FF867C}">
                  <a14:compatExt spid="_x0000_s5134"/>
                </a:ext>
                <a:ext uri="{FF2B5EF4-FFF2-40B4-BE49-F238E27FC236}">
                  <a16:creationId xmlns:a16="http://schemas.microsoft.com/office/drawing/2014/main" id="{00000000-0008-0000-0100-00000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1</xdr:col>
          <xdr:colOff>129540</xdr:colOff>
          <xdr:row>0</xdr:row>
          <xdr:rowOff>0</xdr:rowOff>
        </xdr:to>
        <xdr:sp macro="" textlink="">
          <xdr:nvSpPr>
            <xdr:cNvPr id="5135" name="Object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100-00000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1</xdr:col>
          <xdr:colOff>129540</xdr:colOff>
          <xdr:row>0</xdr:row>
          <xdr:rowOff>0</xdr:rowOff>
        </xdr:to>
        <xdr:sp macro="" textlink="">
          <xdr:nvSpPr>
            <xdr:cNvPr id="5136" name="Object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1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83820</xdr:colOff>
          <xdr:row>0</xdr:row>
          <xdr:rowOff>0</xdr:rowOff>
        </xdr:from>
        <xdr:to>
          <xdr:col>1</xdr:col>
          <xdr:colOff>175260</xdr:colOff>
          <xdr:row>0</xdr:row>
          <xdr:rowOff>0</xdr:rowOff>
        </xdr:to>
        <xdr:sp macro="" textlink="">
          <xdr:nvSpPr>
            <xdr:cNvPr id="5137" name="Object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1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</xdr:colOff>
          <xdr:row>0</xdr:row>
          <xdr:rowOff>53340</xdr:rowOff>
        </xdr:from>
        <xdr:to>
          <xdr:col>1</xdr:col>
          <xdr:colOff>114300</xdr:colOff>
          <xdr:row>5</xdr:row>
          <xdr:rowOff>7620</xdr:rowOff>
        </xdr:to>
        <xdr:sp macro="" textlink="">
          <xdr:nvSpPr>
            <xdr:cNvPr id="5138" name="Object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100-00001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1</xdr:col>
          <xdr:colOff>129540</xdr:colOff>
          <xdr:row>0</xdr:row>
          <xdr:rowOff>0</xdr:rowOff>
        </xdr:to>
        <xdr:sp macro="" textlink="">
          <xdr:nvSpPr>
            <xdr:cNvPr id="5157" name="Object 37" hidden="1">
              <a:extLst>
                <a:ext uri="{63B3BB69-23CF-44E3-9099-C40C66FF867C}">
                  <a14:compatExt spid="_x0000_s5157"/>
                </a:ext>
                <a:ext uri="{FF2B5EF4-FFF2-40B4-BE49-F238E27FC236}">
                  <a16:creationId xmlns:a16="http://schemas.microsoft.com/office/drawing/2014/main" id="{00000000-0008-0000-0100-00002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1</xdr:col>
          <xdr:colOff>129540</xdr:colOff>
          <xdr:row>0</xdr:row>
          <xdr:rowOff>0</xdr:rowOff>
        </xdr:to>
        <xdr:sp macro="" textlink="">
          <xdr:nvSpPr>
            <xdr:cNvPr id="5159" name="Object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100-00002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0</xdr:row>
      <xdr:rowOff>0</xdr:rowOff>
    </xdr:from>
    <xdr:to>
      <xdr:col>1</xdr:col>
      <xdr:colOff>409575</xdr:colOff>
      <xdr:row>0</xdr:row>
      <xdr:rowOff>0</xdr:rowOff>
    </xdr:to>
    <xdr:pic>
      <xdr:nvPicPr>
        <xdr:cNvPr id="763276" name="Picture 4">
          <a:extLst>
            <a:ext uri="{FF2B5EF4-FFF2-40B4-BE49-F238E27FC236}">
              <a16:creationId xmlns:a16="http://schemas.microsoft.com/office/drawing/2014/main" id="{00000000-0008-0000-0200-00008CA50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40000" contrast="70000"/>
          <a:grayscl/>
          <a:biLevel thresh="50000"/>
        </a:blip>
        <a:srcRect/>
        <a:stretch>
          <a:fillRect/>
        </a:stretch>
      </xdr:blipFill>
      <xdr:spPr bwMode="auto">
        <a:xfrm>
          <a:off x="295275" y="0"/>
          <a:ext cx="10668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121920</xdr:colOff>
          <xdr:row>0</xdr:row>
          <xdr:rowOff>0</xdr:rowOff>
        </xdr:from>
        <xdr:to>
          <xdr:col>1</xdr:col>
          <xdr:colOff>129540</xdr:colOff>
          <xdr:row>0</xdr:row>
          <xdr:rowOff>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2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0</xdr:row>
          <xdr:rowOff>0</xdr:rowOff>
        </xdr:from>
        <xdr:to>
          <xdr:col>1</xdr:col>
          <xdr:colOff>167640</xdr:colOff>
          <xdr:row>0</xdr:row>
          <xdr:rowOff>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2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160020</xdr:colOff>
          <xdr:row>0</xdr:row>
          <xdr:rowOff>0</xdr:rowOff>
        </xdr:from>
        <xdr:to>
          <xdr:col>1</xdr:col>
          <xdr:colOff>251460</xdr:colOff>
          <xdr:row>0</xdr:row>
          <xdr:rowOff>0</xdr:rowOff>
        </xdr:to>
        <xdr:sp macro="" textlink="">
          <xdr:nvSpPr>
            <xdr:cNvPr id="4099" name="Object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2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0</xdr:row>
          <xdr:rowOff>0</xdr:rowOff>
        </xdr:from>
        <xdr:to>
          <xdr:col>1</xdr:col>
          <xdr:colOff>327660</xdr:colOff>
          <xdr:row>0</xdr:row>
          <xdr:rowOff>0</xdr:rowOff>
        </xdr:to>
        <xdr:sp macro="" textlink="">
          <xdr:nvSpPr>
            <xdr:cNvPr id="4101" name="Object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2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0</xdr:row>
          <xdr:rowOff>0</xdr:rowOff>
        </xdr:from>
        <xdr:to>
          <xdr:col>1</xdr:col>
          <xdr:colOff>327660</xdr:colOff>
          <xdr:row>0</xdr:row>
          <xdr:rowOff>0</xdr:rowOff>
        </xdr:to>
        <xdr:sp macro="" textlink="">
          <xdr:nvSpPr>
            <xdr:cNvPr id="4102" name="Object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2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0</xdr:row>
          <xdr:rowOff>0</xdr:rowOff>
        </xdr:from>
        <xdr:to>
          <xdr:col>1</xdr:col>
          <xdr:colOff>327660</xdr:colOff>
          <xdr:row>0</xdr:row>
          <xdr:rowOff>0</xdr:rowOff>
        </xdr:to>
        <xdr:sp macro="" textlink="">
          <xdr:nvSpPr>
            <xdr:cNvPr id="4103" name="Object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2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236220</xdr:colOff>
          <xdr:row>0</xdr:row>
          <xdr:rowOff>0</xdr:rowOff>
        </xdr:from>
        <xdr:to>
          <xdr:col>11</xdr:col>
          <xdr:colOff>937260</xdr:colOff>
          <xdr:row>0</xdr:row>
          <xdr:rowOff>0</xdr:rowOff>
        </xdr:to>
        <xdr:sp macro="" textlink="">
          <xdr:nvSpPr>
            <xdr:cNvPr id="4104" name="Object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2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0</xdr:row>
          <xdr:rowOff>0</xdr:rowOff>
        </xdr:from>
        <xdr:to>
          <xdr:col>1</xdr:col>
          <xdr:colOff>327660</xdr:colOff>
          <xdr:row>0</xdr:row>
          <xdr:rowOff>0</xdr:rowOff>
        </xdr:to>
        <xdr:sp macro="" textlink="">
          <xdr:nvSpPr>
            <xdr:cNvPr id="4105" name="Object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2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0</xdr:row>
          <xdr:rowOff>0</xdr:rowOff>
        </xdr:from>
        <xdr:to>
          <xdr:col>1</xdr:col>
          <xdr:colOff>327660</xdr:colOff>
          <xdr:row>0</xdr:row>
          <xdr:rowOff>0</xdr:rowOff>
        </xdr:to>
        <xdr:sp macro="" textlink="">
          <xdr:nvSpPr>
            <xdr:cNvPr id="4106" name="Object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2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0</xdr:row>
          <xdr:rowOff>0</xdr:rowOff>
        </xdr:from>
        <xdr:to>
          <xdr:col>1</xdr:col>
          <xdr:colOff>327660</xdr:colOff>
          <xdr:row>0</xdr:row>
          <xdr:rowOff>0</xdr:rowOff>
        </xdr:to>
        <xdr:sp macro="" textlink="">
          <xdr:nvSpPr>
            <xdr:cNvPr id="4107" name="Object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2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1</xdr:col>
          <xdr:colOff>129540</xdr:colOff>
          <xdr:row>0</xdr:row>
          <xdr:rowOff>0</xdr:rowOff>
        </xdr:to>
        <xdr:sp macro="" textlink="">
          <xdr:nvSpPr>
            <xdr:cNvPr id="4108" name="Object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2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1</xdr:col>
          <xdr:colOff>129540</xdr:colOff>
          <xdr:row>0</xdr:row>
          <xdr:rowOff>0</xdr:rowOff>
        </xdr:to>
        <xdr:sp macro="" textlink="">
          <xdr:nvSpPr>
            <xdr:cNvPr id="4109" name="Object 13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2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1</xdr:col>
          <xdr:colOff>129540</xdr:colOff>
          <xdr:row>0</xdr:row>
          <xdr:rowOff>0</xdr:rowOff>
        </xdr:to>
        <xdr:sp macro="" textlink="">
          <xdr:nvSpPr>
            <xdr:cNvPr id="4110" name="Object 14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2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1</xdr:col>
          <xdr:colOff>129540</xdr:colOff>
          <xdr:row>0</xdr:row>
          <xdr:rowOff>0</xdr:rowOff>
        </xdr:to>
        <xdr:sp macro="" textlink="">
          <xdr:nvSpPr>
            <xdr:cNvPr id="4111" name="Object 15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2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1</xdr:col>
          <xdr:colOff>129540</xdr:colOff>
          <xdr:row>0</xdr:row>
          <xdr:rowOff>0</xdr:rowOff>
        </xdr:to>
        <xdr:sp macro="" textlink="">
          <xdr:nvSpPr>
            <xdr:cNvPr id="4112" name="Object 16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2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83820</xdr:colOff>
          <xdr:row>0</xdr:row>
          <xdr:rowOff>0</xdr:rowOff>
        </xdr:from>
        <xdr:to>
          <xdr:col>1</xdr:col>
          <xdr:colOff>175260</xdr:colOff>
          <xdr:row>0</xdr:row>
          <xdr:rowOff>0</xdr:rowOff>
        </xdr:to>
        <xdr:sp macro="" textlink="">
          <xdr:nvSpPr>
            <xdr:cNvPr id="4113" name="Object 17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2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</xdr:colOff>
          <xdr:row>0</xdr:row>
          <xdr:rowOff>53340</xdr:rowOff>
        </xdr:from>
        <xdr:to>
          <xdr:col>1</xdr:col>
          <xdr:colOff>114300</xdr:colOff>
          <xdr:row>5</xdr:row>
          <xdr:rowOff>7620</xdr:rowOff>
        </xdr:to>
        <xdr:sp macro="" textlink="">
          <xdr:nvSpPr>
            <xdr:cNvPr id="4114" name="Object 18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2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1</xdr:col>
          <xdr:colOff>129540</xdr:colOff>
          <xdr:row>0</xdr:row>
          <xdr:rowOff>0</xdr:rowOff>
        </xdr:to>
        <xdr:sp macro="" textlink="">
          <xdr:nvSpPr>
            <xdr:cNvPr id="4133" name="Object 37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2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7620</xdr:rowOff>
        </xdr:from>
        <xdr:to>
          <xdr:col>0</xdr:col>
          <xdr:colOff>1249680</xdr:colOff>
          <xdr:row>3</xdr:row>
          <xdr:rowOff>30480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3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</xdr:colOff>
          <xdr:row>0</xdr:row>
          <xdr:rowOff>30480</xdr:rowOff>
        </xdr:from>
        <xdr:to>
          <xdr:col>0</xdr:col>
          <xdr:colOff>1234440</xdr:colOff>
          <xdr:row>3</xdr:row>
          <xdr:rowOff>53340</xdr:rowOff>
        </xdr:to>
        <xdr:sp macro="" textlink="">
          <xdr:nvSpPr>
            <xdr:cNvPr id="927745" name="Object 1" hidden="1">
              <a:extLst>
                <a:ext uri="{63B3BB69-23CF-44E3-9099-C40C66FF867C}">
                  <a14:compatExt spid="_x0000_s927745"/>
                </a:ext>
                <a:ext uri="{FF2B5EF4-FFF2-40B4-BE49-F238E27FC236}">
                  <a16:creationId xmlns:a16="http://schemas.microsoft.com/office/drawing/2014/main" id="{00000000-0008-0000-0400-000001280E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0</xdr:col>
      <xdr:colOff>676275</xdr:colOff>
      <xdr:row>0</xdr:row>
      <xdr:rowOff>0</xdr:rowOff>
    </xdr:to>
    <xdr:pic>
      <xdr:nvPicPr>
        <xdr:cNvPr id="924225" name="Picture 1" descr="HHHH">
          <a:extLst>
            <a:ext uri="{FF2B5EF4-FFF2-40B4-BE49-F238E27FC236}">
              <a16:creationId xmlns:a16="http://schemas.microsoft.com/office/drawing/2014/main" id="{00000000-0008-0000-0500-0000411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66675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676275</xdr:colOff>
      <xdr:row>0</xdr:row>
      <xdr:rowOff>0</xdr:rowOff>
    </xdr:to>
    <xdr:pic>
      <xdr:nvPicPr>
        <xdr:cNvPr id="924226" name="Picture 2" descr="HHHH">
          <a:extLst>
            <a:ext uri="{FF2B5EF4-FFF2-40B4-BE49-F238E27FC236}">
              <a16:creationId xmlns:a16="http://schemas.microsoft.com/office/drawing/2014/main" id="{00000000-0008-0000-0500-0000421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66675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57150</xdr:colOff>
      <xdr:row>0</xdr:row>
      <xdr:rowOff>0</xdr:rowOff>
    </xdr:from>
    <xdr:to>
      <xdr:col>6</xdr:col>
      <xdr:colOff>609600</xdr:colOff>
      <xdr:row>0</xdr:row>
      <xdr:rowOff>0</xdr:rowOff>
    </xdr:to>
    <xdr:pic>
      <xdr:nvPicPr>
        <xdr:cNvPr id="924227" name="Picture 3" descr="HHHH">
          <a:extLst>
            <a:ext uri="{FF2B5EF4-FFF2-40B4-BE49-F238E27FC236}">
              <a16:creationId xmlns:a16="http://schemas.microsoft.com/office/drawing/2014/main" id="{00000000-0008-0000-0500-0000431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10915650" y="0"/>
          <a:ext cx="55245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676275</xdr:colOff>
      <xdr:row>0</xdr:row>
      <xdr:rowOff>0</xdr:rowOff>
    </xdr:to>
    <xdr:pic>
      <xdr:nvPicPr>
        <xdr:cNvPr id="924228" name="Picture 4" descr="HHHH">
          <a:extLst>
            <a:ext uri="{FF2B5EF4-FFF2-40B4-BE49-F238E27FC236}">
              <a16:creationId xmlns:a16="http://schemas.microsoft.com/office/drawing/2014/main" id="{00000000-0008-0000-0500-0000441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66675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676275</xdr:colOff>
      <xdr:row>0</xdr:row>
      <xdr:rowOff>0</xdr:rowOff>
    </xdr:to>
    <xdr:pic>
      <xdr:nvPicPr>
        <xdr:cNvPr id="924229" name="Picture 5" descr="HHHH">
          <a:extLst>
            <a:ext uri="{FF2B5EF4-FFF2-40B4-BE49-F238E27FC236}">
              <a16:creationId xmlns:a16="http://schemas.microsoft.com/office/drawing/2014/main" id="{00000000-0008-0000-0500-0000451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66675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676275</xdr:colOff>
      <xdr:row>0</xdr:row>
      <xdr:rowOff>0</xdr:rowOff>
    </xdr:to>
    <xdr:pic>
      <xdr:nvPicPr>
        <xdr:cNvPr id="924230" name="Picture 6" descr="HHHH">
          <a:extLst>
            <a:ext uri="{FF2B5EF4-FFF2-40B4-BE49-F238E27FC236}">
              <a16:creationId xmlns:a16="http://schemas.microsoft.com/office/drawing/2014/main" id="{00000000-0008-0000-0500-0000461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66675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676275</xdr:colOff>
      <xdr:row>0</xdr:row>
      <xdr:rowOff>0</xdr:rowOff>
    </xdr:to>
    <xdr:pic>
      <xdr:nvPicPr>
        <xdr:cNvPr id="924231" name="Picture 7" descr="HHHH">
          <a:extLst>
            <a:ext uri="{FF2B5EF4-FFF2-40B4-BE49-F238E27FC236}">
              <a16:creationId xmlns:a16="http://schemas.microsoft.com/office/drawing/2014/main" id="{00000000-0008-0000-0500-0000471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66675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676275</xdr:colOff>
      <xdr:row>0</xdr:row>
      <xdr:rowOff>0</xdr:rowOff>
    </xdr:to>
    <xdr:pic>
      <xdr:nvPicPr>
        <xdr:cNvPr id="924232" name="Picture 8" descr="HHHH">
          <a:extLst>
            <a:ext uri="{FF2B5EF4-FFF2-40B4-BE49-F238E27FC236}">
              <a16:creationId xmlns:a16="http://schemas.microsoft.com/office/drawing/2014/main" id="{00000000-0008-0000-0500-0000481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66675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676275</xdr:colOff>
      <xdr:row>0</xdr:row>
      <xdr:rowOff>0</xdr:rowOff>
    </xdr:to>
    <xdr:pic>
      <xdr:nvPicPr>
        <xdr:cNvPr id="924233" name="Picture 9" descr="HHHH">
          <a:extLst>
            <a:ext uri="{FF2B5EF4-FFF2-40B4-BE49-F238E27FC236}">
              <a16:creationId xmlns:a16="http://schemas.microsoft.com/office/drawing/2014/main" id="{00000000-0008-0000-0500-0000491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66675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123825</xdr:colOff>
      <xdr:row>0</xdr:row>
      <xdr:rowOff>0</xdr:rowOff>
    </xdr:from>
    <xdr:to>
      <xdr:col>1</xdr:col>
      <xdr:colOff>266700</xdr:colOff>
      <xdr:row>0</xdr:row>
      <xdr:rowOff>0</xdr:rowOff>
    </xdr:to>
    <xdr:pic>
      <xdr:nvPicPr>
        <xdr:cNvPr id="924234" name="Picture 10" descr="HHHH">
          <a:extLst>
            <a:ext uri="{FF2B5EF4-FFF2-40B4-BE49-F238E27FC236}">
              <a16:creationId xmlns:a16="http://schemas.microsoft.com/office/drawing/2014/main" id="{00000000-0008-0000-0500-00004A1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123825" y="0"/>
          <a:ext cx="85725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66675</xdr:colOff>
      <xdr:row>0</xdr:row>
      <xdr:rowOff>0</xdr:rowOff>
    </xdr:from>
    <xdr:to>
      <xdr:col>1</xdr:col>
      <xdr:colOff>276225</xdr:colOff>
      <xdr:row>0</xdr:row>
      <xdr:rowOff>0</xdr:rowOff>
    </xdr:to>
    <xdr:pic>
      <xdr:nvPicPr>
        <xdr:cNvPr id="924235" name="Picture 11" descr="HHHH">
          <a:extLst>
            <a:ext uri="{FF2B5EF4-FFF2-40B4-BE49-F238E27FC236}">
              <a16:creationId xmlns:a16="http://schemas.microsoft.com/office/drawing/2014/main" id="{00000000-0008-0000-0500-00004B1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66675" y="0"/>
          <a:ext cx="92392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66675</xdr:colOff>
      <xdr:row>0</xdr:row>
      <xdr:rowOff>0</xdr:rowOff>
    </xdr:from>
    <xdr:to>
      <xdr:col>1</xdr:col>
      <xdr:colOff>276225</xdr:colOff>
      <xdr:row>0</xdr:row>
      <xdr:rowOff>0</xdr:rowOff>
    </xdr:to>
    <xdr:pic>
      <xdr:nvPicPr>
        <xdr:cNvPr id="924236" name="Picture 12" descr="HHHH">
          <a:extLst>
            <a:ext uri="{FF2B5EF4-FFF2-40B4-BE49-F238E27FC236}">
              <a16:creationId xmlns:a16="http://schemas.microsoft.com/office/drawing/2014/main" id="{00000000-0008-0000-0500-00004C1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66675" y="0"/>
          <a:ext cx="92392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66675</xdr:colOff>
      <xdr:row>0</xdr:row>
      <xdr:rowOff>0</xdr:rowOff>
    </xdr:from>
    <xdr:to>
      <xdr:col>1</xdr:col>
      <xdr:colOff>276225</xdr:colOff>
      <xdr:row>0</xdr:row>
      <xdr:rowOff>0</xdr:rowOff>
    </xdr:to>
    <xdr:pic>
      <xdr:nvPicPr>
        <xdr:cNvPr id="924237" name="Picture 13" descr="HHHH">
          <a:extLst>
            <a:ext uri="{FF2B5EF4-FFF2-40B4-BE49-F238E27FC236}">
              <a16:creationId xmlns:a16="http://schemas.microsoft.com/office/drawing/2014/main" id="{00000000-0008-0000-0500-00004D1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66675" y="0"/>
          <a:ext cx="92392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66675</xdr:colOff>
      <xdr:row>0</xdr:row>
      <xdr:rowOff>0</xdr:rowOff>
    </xdr:from>
    <xdr:to>
      <xdr:col>1</xdr:col>
      <xdr:colOff>276225</xdr:colOff>
      <xdr:row>0</xdr:row>
      <xdr:rowOff>0</xdr:rowOff>
    </xdr:to>
    <xdr:pic>
      <xdr:nvPicPr>
        <xdr:cNvPr id="924238" name="Picture 14" descr="HHHH">
          <a:extLst>
            <a:ext uri="{FF2B5EF4-FFF2-40B4-BE49-F238E27FC236}">
              <a16:creationId xmlns:a16="http://schemas.microsoft.com/office/drawing/2014/main" id="{00000000-0008-0000-0500-00004E1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66675" y="0"/>
          <a:ext cx="92392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66675</xdr:colOff>
      <xdr:row>0</xdr:row>
      <xdr:rowOff>0</xdr:rowOff>
    </xdr:from>
    <xdr:to>
      <xdr:col>1</xdr:col>
      <xdr:colOff>276225</xdr:colOff>
      <xdr:row>0</xdr:row>
      <xdr:rowOff>0</xdr:rowOff>
    </xdr:to>
    <xdr:pic>
      <xdr:nvPicPr>
        <xdr:cNvPr id="924239" name="Picture 15" descr="HHHH">
          <a:extLst>
            <a:ext uri="{FF2B5EF4-FFF2-40B4-BE49-F238E27FC236}">
              <a16:creationId xmlns:a16="http://schemas.microsoft.com/office/drawing/2014/main" id="{00000000-0008-0000-0500-00004F1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66675" y="0"/>
          <a:ext cx="92392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66675</xdr:colOff>
      <xdr:row>0</xdr:row>
      <xdr:rowOff>0</xdr:rowOff>
    </xdr:from>
    <xdr:to>
      <xdr:col>1</xdr:col>
      <xdr:colOff>276225</xdr:colOff>
      <xdr:row>0</xdr:row>
      <xdr:rowOff>0</xdr:rowOff>
    </xdr:to>
    <xdr:pic>
      <xdr:nvPicPr>
        <xdr:cNvPr id="924240" name="Picture 16" descr="HHHH">
          <a:extLst>
            <a:ext uri="{FF2B5EF4-FFF2-40B4-BE49-F238E27FC236}">
              <a16:creationId xmlns:a16="http://schemas.microsoft.com/office/drawing/2014/main" id="{00000000-0008-0000-0500-0000501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66675" y="0"/>
          <a:ext cx="92392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66675</xdr:colOff>
      <xdr:row>0</xdr:row>
      <xdr:rowOff>0</xdr:rowOff>
    </xdr:from>
    <xdr:to>
      <xdr:col>1</xdr:col>
      <xdr:colOff>276225</xdr:colOff>
      <xdr:row>0</xdr:row>
      <xdr:rowOff>0</xdr:rowOff>
    </xdr:to>
    <xdr:pic>
      <xdr:nvPicPr>
        <xdr:cNvPr id="924241" name="Picture 17" descr="HHHH">
          <a:extLst>
            <a:ext uri="{FF2B5EF4-FFF2-40B4-BE49-F238E27FC236}">
              <a16:creationId xmlns:a16="http://schemas.microsoft.com/office/drawing/2014/main" id="{00000000-0008-0000-0500-0000511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66675" y="0"/>
          <a:ext cx="92392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66675</xdr:colOff>
      <xdr:row>0</xdr:row>
      <xdr:rowOff>0</xdr:rowOff>
    </xdr:from>
    <xdr:to>
      <xdr:col>1</xdr:col>
      <xdr:colOff>276225</xdr:colOff>
      <xdr:row>0</xdr:row>
      <xdr:rowOff>0</xdr:rowOff>
    </xdr:to>
    <xdr:pic>
      <xdr:nvPicPr>
        <xdr:cNvPr id="924242" name="Picture 18" descr="HHHH">
          <a:extLst>
            <a:ext uri="{FF2B5EF4-FFF2-40B4-BE49-F238E27FC236}">
              <a16:creationId xmlns:a16="http://schemas.microsoft.com/office/drawing/2014/main" id="{00000000-0008-0000-0500-0000521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66675" y="0"/>
          <a:ext cx="92392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66675</xdr:colOff>
      <xdr:row>0</xdr:row>
      <xdr:rowOff>0</xdr:rowOff>
    </xdr:from>
    <xdr:to>
      <xdr:col>1</xdr:col>
      <xdr:colOff>276225</xdr:colOff>
      <xdr:row>0</xdr:row>
      <xdr:rowOff>0</xdr:rowOff>
    </xdr:to>
    <xdr:pic>
      <xdr:nvPicPr>
        <xdr:cNvPr id="924243" name="Picture 19" descr="HHHH">
          <a:extLst>
            <a:ext uri="{FF2B5EF4-FFF2-40B4-BE49-F238E27FC236}">
              <a16:creationId xmlns:a16="http://schemas.microsoft.com/office/drawing/2014/main" id="{00000000-0008-0000-0500-0000531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66675" y="0"/>
          <a:ext cx="92392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66675</xdr:colOff>
      <xdr:row>0</xdr:row>
      <xdr:rowOff>0</xdr:rowOff>
    </xdr:from>
    <xdr:to>
      <xdr:col>1</xdr:col>
      <xdr:colOff>276225</xdr:colOff>
      <xdr:row>0</xdr:row>
      <xdr:rowOff>0</xdr:rowOff>
    </xdr:to>
    <xdr:pic>
      <xdr:nvPicPr>
        <xdr:cNvPr id="924244" name="Picture 20" descr="HHHH">
          <a:extLst>
            <a:ext uri="{FF2B5EF4-FFF2-40B4-BE49-F238E27FC236}">
              <a16:creationId xmlns:a16="http://schemas.microsoft.com/office/drawing/2014/main" id="{00000000-0008-0000-0500-0000541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66675" y="0"/>
          <a:ext cx="92392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228600</xdr:colOff>
      <xdr:row>0</xdr:row>
      <xdr:rowOff>0</xdr:rowOff>
    </xdr:from>
    <xdr:to>
      <xdr:col>1</xdr:col>
      <xdr:colOff>438150</xdr:colOff>
      <xdr:row>0</xdr:row>
      <xdr:rowOff>0</xdr:rowOff>
    </xdr:to>
    <xdr:pic>
      <xdr:nvPicPr>
        <xdr:cNvPr id="924245" name="Picture 21" descr="HHHH">
          <a:extLst>
            <a:ext uri="{FF2B5EF4-FFF2-40B4-BE49-F238E27FC236}">
              <a16:creationId xmlns:a16="http://schemas.microsoft.com/office/drawing/2014/main" id="{00000000-0008-0000-0500-0000551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228600" y="0"/>
          <a:ext cx="92392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228600</xdr:colOff>
      <xdr:row>0</xdr:row>
      <xdr:rowOff>38100</xdr:rowOff>
    </xdr:from>
    <xdr:to>
      <xdr:col>1</xdr:col>
      <xdr:colOff>438150</xdr:colOff>
      <xdr:row>3</xdr:row>
      <xdr:rowOff>38100</xdr:rowOff>
    </xdr:to>
    <xdr:pic>
      <xdr:nvPicPr>
        <xdr:cNvPr id="924246" name="Picture 22" descr="HHHH">
          <a:extLst>
            <a:ext uri="{FF2B5EF4-FFF2-40B4-BE49-F238E27FC236}">
              <a16:creationId xmlns:a16="http://schemas.microsoft.com/office/drawing/2014/main" id="{00000000-0008-0000-0500-0000561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lum contrast="-2000"/>
        </a:blip>
        <a:srcRect/>
        <a:stretch>
          <a:fillRect/>
        </a:stretch>
      </xdr:blipFill>
      <xdr:spPr bwMode="auto">
        <a:xfrm>
          <a:off x="228600" y="38100"/>
          <a:ext cx="923925" cy="68580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4065" name="Picture 1" descr="HHHH">
          <a:extLst>
            <a:ext uri="{FF2B5EF4-FFF2-40B4-BE49-F238E27FC236}">
              <a16:creationId xmlns:a16="http://schemas.microsoft.com/office/drawing/2014/main" id="{00000000-0008-0000-0600-000081C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4066" name="Picture 2" descr="HHHH">
          <a:extLst>
            <a:ext uri="{FF2B5EF4-FFF2-40B4-BE49-F238E27FC236}">
              <a16:creationId xmlns:a16="http://schemas.microsoft.com/office/drawing/2014/main" id="{00000000-0008-0000-0600-000082C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4067" name="Picture 3" descr="HHHH">
          <a:extLst>
            <a:ext uri="{FF2B5EF4-FFF2-40B4-BE49-F238E27FC236}">
              <a16:creationId xmlns:a16="http://schemas.microsoft.com/office/drawing/2014/main" id="{00000000-0008-0000-0600-000083C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4068" name="Picture 4" descr="HHHH">
          <a:extLst>
            <a:ext uri="{FF2B5EF4-FFF2-40B4-BE49-F238E27FC236}">
              <a16:creationId xmlns:a16="http://schemas.microsoft.com/office/drawing/2014/main" id="{00000000-0008-0000-0600-000084C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4069" name="Picture 5" descr="HHHH">
          <a:extLst>
            <a:ext uri="{FF2B5EF4-FFF2-40B4-BE49-F238E27FC236}">
              <a16:creationId xmlns:a16="http://schemas.microsoft.com/office/drawing/2014/main" id="{00000000-0008-0000-0600-000085C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4070" name="Picture 6" descr="HHHH">
          <a:extLst>
            <a:ext uri="{FF2B5EF4-FFF2-40B4-BE49-F238E27FC236}">
              <a16:creationId xmlns:a16="http://schemas.microsoft.com/office/drawing/2014/main" id="{00000000-0008-0000-0600-000086C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4071" name="Picture 7" descr="HHHH">
          <a:extLst>
            <a:ext uri="{FF2B5EF4-FFF2-40B4-BE49-F238E27FC236}">
              <a16:creationId xmlns:a16="http://schemas.microsoft.com/office/drawing/2014/main" id="{00000000-0008-0000-0600-000087C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4072" name="Picture 8" descr="HHHH">
          <a:extLst>
            <a:ext uri="{FF2B5EF4-FFF2-40B4-BE49-F238E27FC236}">
              <a16:creationId xmlns:a16="http://schemas.microsoft.com/office/drawing/2014/main" id="{00000000-0008-0000-0600-000088C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4073" name="Picture 9" descr="HHHH">
          <a:extLst>
            <a:ext uri="{FF2B5EF4-FFF2-40B4-BE49-F238E27FC236}">
              <a16:creationId xmlns:a16="http://schemas.microsoft.com/office/drawing/2014/main" id="{00000000-0008-0000-0600-000089C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4074" name="Picture 10" descr="HHHH">
          <a:extLst>
            <a:ext uri="{FF2B5EF4-FFF2-40B4-BE49-F238E27FC236}">
              <a16:creationId xmlns:a16="http://schemas.microsoft.com/office/drawing/2014/main" id="{00000000-0008-0000-0600-00008AC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4075" name="Picture 11" descr="HHHH">
          <a:extLst>
            <a:ext uri="{FF2B5EF4-FFF2-40B4-BE49-F238E27FC236}">
              <a16:creationId xmlns:a16="http://schemas.microsoft.com/office/drawing/2014/main" id="{00000000-0008-0000-0600-00008BC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4076" name="Picture 12" descr="HHHH">
          <a:extLst>
            <a:ext uri="{FF2B5EF4-FFF2-40B4-BE49-F238E27FC236}">
              <a16:creationId xmlns:a16="http://schemas.microsoft.com/office/drawing/2014/main" id="{00000000-0008-0000-0600-00008CC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4077" name="Picture 13" descr="HHHH">
          <a:extLst>
            <a:ext uri="{FF2B5EF4-FFF2-40B4-BE49-F238E27FC236}">
              <a16:creationId xmlns:a16="http://schemas.microsoft.com/office/drawing/2014/main" id="{00000000-0008-0000-0600-00008DC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4078" name="Picture 14" descr="HHHH">
          <a:extLst>
            <a:ext uri="{FF2B5EF4-FFF2-40B4-BE49-F238E27FC236}">
              <a16:creationId xmlns:a16="http://schemas.microsoft.com/office/drawing/2014/main" id="{00000000-0008-0000-0600-00008EC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4079" name="Picture 15" descr="HHHH">
          <a:extLst>
            <a:ext uri="{FF2B5EF4-FFF2-40B4-BE49-F238E27FC236}">
              <a16:creationId xmlns:a16="http://schemas.microsoft.com/office/drawing/2014/main" id="{00000000-0008-0000-0600-00008FC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4080" name="Picture 16" descr="HHHH">
          <a:extLst>
            <a:ext uri="{FF2B5EF4-FFF2-40B4-BE49-F238E27FC236}">
              <a16:creationId xmlns:a16="http://schemas.microsoft.com/office/drawing/2014/main" id="{00000000-0008-0000-0600-000090C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4081" name="Picture 17" descr="HHHH">
          <a:extLst>
            <a:ext uri="{FF2B5EF4-FFF2-40B4-BE49-F238E27FC236}">
              <a16:creationId xmlns:a16="http://schemas.microsoft.com/office/drawing/2014/main" id="{00000000-0008-0000-0600-000091C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4082" name="Picture 18" descr="HHHH">
          <a:extLst>
            <a:ext uri="{FF2B5EF4-FFF2-40B4-BE49-F238E27FC236}">
              <a16:creationId xmlns:a16="http://schemas.microsoft.com/office/drawing/2014/main" id="{00000000-0008-0000-0600-000092C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4083" name="Picture 19" descr="HHHH">
          <a:extLst>
            <a:ext uri="{FF2B5EF4-FFF2-40B4-BE49-F238E27FC236}">
              <a16:creationId xmlns:a16="http://schemas.microsoft.com/office/drawing/2014/main" id="{00000000-0008-0000-0600-000093C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685800</xdr:colOff>
      <xdr:row>2</xdr:row>
      <xdr:rowOff>28575</xdr:rowOff>
    </xdr:to>
    <xdr:pic>
      <xdr:nvPicPr>
        <xdr:cNvPr id="904084" name="Picture 20" descr="HHHH">
          <a:extLst>
            <a:ext uri="{FF2B5EF4-FFF2-40B4-BE49-F238E27FC236}">
              <a16:creationId xmlns:a16="http://schemas.microsoft.com/office/drawing/2014/main" id="{00000000-0008-0000-0600-000094C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lum contrast="-2000"/>
        </a:blip>
        <a:srcRect/>
        <a:stretch>
          <a:fillRect/>
        </a:stretch>
      </xdr:blipFill>
      <xdr:spPr bwMode="auto">
        <a:xfrm>
          <a:off x="9525" y="0"/>
          <a:ext cx="676275" cy="485775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0</xdr:rowOff>
    </xdr:from>
    <xdr:to>
      <xdr:col>2</xdr:col>
      <xdr:colOff>0</xdr:colOff>
      <xdr:row>0</xdr:row>
      <xdr:rowOff>0</xdr:rowOff>
    </xdr:to>
    <xdr:pic>
      <xdr:nvPicPr>
        <xdr:cNvPr id="920087" name="Picture 1" descr="logo algerie poste">
          <a:extLst>
            <a:ext uri="{FF2B5EF4-FFF2-40B4-BE49-F238E27FC236}">
              <a16:creationId xmlns:a16="http://schemas.microsoft.com/office/drawing/2014/main" id="{00000000-0008-0000-0700-0000170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" y="0"/>
          <a:ext cx="97345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0</xdr:row>
      <xdr:rowOff>0</xdr:rowOff>
    </xdr:from>
    <xdr:to>
      <xdr:col>2</xdr:col>
      <xdr:colOff>0</xdr:colOff>
      <xdr:row>0</xdr:row>
      <xdr:rowOff>0</xdr:rowOff>
    </xdr:to>
    <xdr:pic>
      <xdr:nvPicPr>
        <xdr:cNvPr id="920088" name="Picture 2" descr="logo algerie poste">
          <a:extLst>
            <a:ext uri="{FF2B5EF4-FFF2-40B4-BE49-F238E27FC236}">
              <a16:creationId xmlns:a16="http://schemas.microsoft.com/office/drawing/2014/main" id="{00000000-0008-0000-0700-0000180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" y="0"/>
          <a:ext cx="97345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0</xdr:row>
      <xdr:rowOff>0</xdr:rowOff>
    </xdr:from>
    <xdr:to>
      <xdr:col>2</xdr:col>
      <xdr:colOff>0</xdr:colOff>
      <xdr:row>0</xdr:row>
      <xdr:rowOff>0</xdr:rowOff>
    </xdr:to>
    <xdr:pic>
      <xdr:nvPicPr>
        <xdr:cNvPr id="920089" name="Picture 3" descr="logo algerie poste">
          <a:extLst>
            <a:ext uri="{FF2B5EF4-FFF2-40B4-BE49-F238E27FC236}">
              <a16:creationId xmlns:a16="http://schemas.microsoft.com/office/drawing/2014/main" id="{00000000-0008-0000-0700-0000190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" y="0"/>
          <a:ext cx="97345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1095375</xdr:colOff>
      <xdr:row>0</xdr:row>
      <xdr:rowOff>0</xdr:rowOff>
    </xdr:from>
    <xdr:to>
      <xdr:col>2</xdr:col>
      <xdr:colOff>1009650</xdr:colOff>
      <xdr:row>0</xdr:row>
      <xdr:rowOff>0</xdr:rowOff>
    </xdr:to>
    <xdr:pic>
      <xdr:nvPicPr>
        <xdr:cNvPr id="920090" name="Picture 4" descr="logo algerie poste">
          <a:extLst>
            <a:ext uri="{FF2B5EF4-FFF2-40B4-BE49-F238E27FC236}">
              <a16:creationId xmlns:a16="http://schemas.microsoft.com/office/drawing/2014/main" id="{00000000-0008-0000-0700-00001A0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5375" y="0"/>
          <a:ext cx="87249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1095375</xdr:colOff>
      <xdr:row>0</xdr:row>
      <xdr:rowOff>0</xdr:rowOff>
    </xdr:from>
    <xdr:to>
      <xdr:col>2</xdr:col>
      <xdr:colOff>1009650</xdr:colOff>
      <xdr:row>0</xdr:row>
      <xdr:rowOff>0</xdr:rowOff>
    </xdr:to>
    <xdr:pic>
      <xdr:nvPicPr>
        <xdr:cNvPr id="920091" name="Picture 5" descr="logo algerie poste">
          <a:extLst>
            <a:ext uri="{FF2B5EF4-FFF2-40B4-BE49-F238E27FC236}">
              <a16:creationId xmlns:a16="http://schemas.microsoft.com/office/drawing/2014/main" id="{00000000-0008-0000-0700-00001B0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5375" y="0"/>
          <a:ext cx="87249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1095375</xdr:colOff>
      <xdr:row>0</xdr:row>
      <xdr:rowOff>0</xdr:rowOff>
    </xdr:from>
    <xdr:to>
      <xdr:col>2</xdr:col>
      <xdr:colOff>1009650</xdr:colOff>
      <xdr:row>0</xdr:row>
      <xdr:rowOff>0</xdr:rowOff>
    </xdr:to>
    <xdr:pic>
      <xdr:nvPicPr>
        <xdr:cNvPr id="920092" name="Picture 6" descr="logo algerie poste">
          <a:extLst>
            <a:ext uri="{FF2B5EF4-FFF2-40B4-BE49-F238E27FC236}">
              <a16:creationId xmlns:a16="http://schemas.microsoft.com/office/drawing/2014/main" id="{00000000-0008-0000-0700-00001C0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5375" y="0"/>
          <a:ext cx="87249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2571750</xdr:colOff>
      <xdr:row>0</xdr:row>
      <xdr:rowOff>0</xdr:rowOff>
    </xdr:to>
    <xdr:pic>
      <xdr:nvPicPr>
        <xdr:cNvPr id="920093" name="Picture 7" descr="logo algerie poste">
          <a:extLst>
            <a:ext uri="{FF2B5EF4-FFF2-40B4-BE49-F238E27FC236}">
              <a16:creationId xmlns:a16="http://schemas.microsoft.com/office/drawing/2014/main" id="{00000000-0008-0000-0700-00001D0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0"/>
          <a:ext cx="5267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2571750</xdr:colOff>
      <xdr:row>0</xdr:row>
      <xdr:rowOff>0</xdr:rowOff>
    </xdr:to>
    <xdr:pic>
      <xdr:nvPicPr>
        <xdr:cNvPr id="920094" name="Picture 8" descr="logo algerie poste">
          <a:extLst>
            <a:ext uri="{FF2B5EF4-FFF2-40B4-BE49-F238E27FC236}">
              <a16:creationId xmlns:a16="http://schemas.microsoft.com/office/drawing/2014/main" id="{00000000-0008-0000-0700-00001E0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0"/>
          <a:ext cx="5267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2571750</xdr:colOff>
      <xdr:row>0</xdr:row>
      <xdr:rowOff>0</xdr:rowOff>
    </xdr:to>
    <xdr:pic>
      <xdr:nvPicPr>
        <xdr:cNvPr id="920095" name="Picture 9" descr="logo algerie poste">
          <a:extLst>
            <a:ext uri="{FF2B5EF4-FFF2-40B4-BE49-F238E27FC236}">
              <a16:creationId xmlns:a16="http://schemas.microsoft.com/office/drawing/2014/main" id="{00000000-0008-0000-0700-00001F0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0"/>
          <a:ext cx="5267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2571750</xdr:colOff>
      <xdr:row>0</xdr:row>
      <xdr:rowOff>0</xdr:rowOff>
    </xdr:to>
    <xdr:pic>
      <xdr:nvPicPr>
        <xdr:cNvPr id="920096" name="Picture 10" descr="logo algerie poste">
          <a:extLst>
            <a:ext uri="{FF2B5EF4-FFF2-40B4-BE49-F238E27FC236}">
              <a16:creationId xmlns:a16="http://schemas.microsoft.com/office/drawing/2014/main" id="{00000000-0008-0000-0700-0000200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0"/>
          <a:ext cx="5267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2571750</xdr:colOff>
      <xdr:row>0</xdr:row>
      <xdr:rowOff>0</xdr:rowOff>
    </xdr:to>
    <xdr:pic>
      <xdr:nvPicPr>
        <xdr:cNvPr id="920097" name="Picture 11" descr="logo algerie poste">
          <a:extLst>
            <a:ext uri="{FF2B5EF4-FFF2-40B4-BE49-F238E27FC236}">
              <a16:creationId xmlns:a16="http://schemas.microsoft.com/office/drawing/2014/main" id="{00000000-0008-0000-0700-0000210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0"/>
          <a:ext cx="5267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2571750</xdr:colOff>
      <xdr:row>0</xdr:row>
      <xdr:rowOff>0</xdr:rowOff>
    </xdr:to>
    <xdr:pic>
      <xdr:nvPicPr>
        <xdr:cNvPr id="920098" name="Picture 12" descr="logo algerie poste">
          <a:extLst>
            <a:ext uri="{FF2B5EF4-FFF2-40B4-BE49-F238E27FC236}">
              <a16:creationId xmlns:a16="http://schemas.microsoft.com/office/drawing/2014/main" id="{00000000-0008-0000-0700-0000220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0"/>
          <a:ext cx="5267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2571750</xdr:colOff>
      <xdr:row>0</xdr:row>
      <xdr:rowOff>0</xdr:rowOff>
    </xdr:to>
    <xdr:pic>
      <xdr:nvPicPr>
        <xdr:cNvPr id="920099" name="Picture 13" descr="logo algerie poste">
          <a:extLst>
            <a:ext uri="{FF2B5EF4-FFF2-40B4-BE49-F238E27FC236}">
              <a16:creationId xmlns:a16="http://schemas.microsoft.com/office/drawing/2014/main" id="{00000000-0008-0000-0700-0000230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0"/>
          <a:ext cx="5267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152400</xdr:colOff>
      <xdr:row>0</xdr:row>
      <xdr:rowOff>0</xdr:rowOff>
    </xdr:from>
    <xdr:to>
      <xdr:col>1</xdr:col>
      <xdr:colOff>2581275</xdr:colOff>
      <xdr:row>0</xdr:row>
      <xdr:rowOff>0</xdr:rowOff>
    </xdr:to>
    <xdr:pic>
      <xdr:nvPicPr>
        <xdr:cNvPr id="920100" name="Picture 14" descr="logo algerie poste">
          <a:extLst>
            <a:ext uri="{FF2B5EF4-FFF2-40B4-BE49-F238E27FC236}">
              <a16:creationId xmlns:a16="http://schemas.microsoft.com/office/drawing/2014/main" id="{00000000-0008-0000-0700-0000240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2400" y="0"/>
          <a:ext cx="5267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152400</xdr:colOff>
      <xdr:row>0</xdr:row>
      <xdr:rowOff>0</xdr:rowOff>
    </xdr:from>
    <xdr:to>
      <xdr:col>1</xdr:col>
      <xdr:colOff>2581275</xdr:colOff>
      <xdr:row>0</xdr:row>
      <xdr:rowOff>0</xdr:rowOff>
    </xdr:to>
    <xdr:pic>
      <xdr:nvPicPr>
        <xdr:cNvPr id="920101" name="Picture 15" descr="logo algerie poste">
          <a:extLst>
            <a:ext uri="{FF2B5EF4-FFF2-40B4-BE49-F238E27FC236}">
              <a16:creationId xmlns:a16="http://schemas.microsoft.com/office/drawing/2014/main" id="{00000000-0008-0000-0700-0000250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2400" y="0"/>
          <a:ext cx="5267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38100</xdr:rowOff>
    </xdr:from>
    <xdr:to>
      <xdr:col>0</xdr:col>
      <xdr:colOff>1438275</xdr:colOff>
      <xdr:row>1</xdr:row>
      <xdr:rowOff>304800</xdr:rowOff>
    </xdr:to>
    <xdr:pic>
      <xdr:nvPicPr>
        <xdr:cNvPr id="920102" name="Picture 16" descr="logo algerie poste">
          <a:extLst>
            <a:ext uri="{FF2B5EF4-FFF2-40B4-BE49-F238E27FC236}">
              <a16:creationId xmlns:a16="http://schemas.microsoft.com/office/drawing/2014/main" id="{00000000-0008-0000-0700-0000260A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875" y="38100"/>
          <a:ext cx="1295400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0</xdr:rowOff>
    </xdr:from>
    <xdr:to>
      <xdr:col>2</xdr:col>
      <xdr:colOff>0</xdr:colOff>
      <xdr:row>0</xdr:row>
      <xdr:rowOff>0</xdr:rowOff>
    </xdr:to>
    <xdr:pic>
      <xdr:nvPicPr>
        <xdr:cNvPr id="921089" name="Picture 1" descr="logo algerie poste">
          <a:extLst>
            <a:ext uri="{FF2B5EF4-FFF2-40B4-BE49-F238E27FC236}">
              <a16:creationId xmlns:a16="http://schemas.microsoft.com/office/drawing/2014/main" id="{00000000-0008-0000-0800-0000010E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" y="0"/>
          <a:ext cx="100774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0</xdr:row>
      <xdr:rowOff>0</xdr:rowOff>
    </xdr:from>
    <xdr:to>
      <xdr:col>2</xdr:col>
      <xdr:colOff>0</xdr:colOff>
      <xdr:row>0</xdr:row>
      <xdr:rowOff>0</xdr:rowOff>
    </xdr:to>
    <xdr:pic>
      <xdr:nvPicPr>
        <xdr:cNvPr id="921090" name="Picture 2" descr="logo algerie poste">
          <a:extLst>
            <a:ext uri="{FF2B5EF4-FFF2-40B4-BE49-F238E27FC236}">
              <a16:creationId xmlns:a16="http://schemas.microsoft.com/office/drawing/2014/main" id="{00000000-0008-0000-0800-0000020E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" y="0"/>
          <a:ext cx="100774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0</xdr:row>
      <xdr:rowOff>0</xdr:rowOff>
    </xdr:from>
    <xdr:to>
      <xdr:col>2</xdr:col>
      <xdr:colOff>0</xdr:colOff>
      <xdr:row>0</xdr:row>
      <xdr:rowOff>0</xdr:rowOff>
    </xdr:to>
    <xdr:pic>
      <xdr:nvPicPr>
        <xdr:cNvPr id="921091" name="Picture 3" descr="logo algerie poste">
          <a:extLst>
            <a:ext uri="{FF2B5EF4-FFF2-40B4-BE49-F238E27FC236}">
              <a16:creationId xmlns:a16="http://schemas.microsoft.com/office/drawing/2014/main" id="{00000000-0008-0000-0800-0000030E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" y="0"/>
          <a:ext cx="100774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1095375</xdr:colOff>
      <xdr:row>0</xdr:row>
      <xdr:rowOff>0</xdr:rowOff>
    </xdr:from>
    <xdr:to>
      <xdr:col>2</xdr:col>
      <xdr:colOff>1009650</xdr:colOff>
      <xdr:row>0</xdr:row>
      <xdr:rowOff>0</xdr:rowOff>
    </xdr:to>
    <xdr:pic>
      <xdr:nvPicPr>
        <xdr:cNvPr id="921092" name="Picture 4" descr="logo algerie poste">
          <a:extLst>
            <a:ext uri="{FF2B5EF4-FFF2-40B4-BE49-F238E27FC236}">
              <a16:creationId xmlns:a16="http://schemas.microsoft.com/office/drawing/2014/main" id="{00000000-0008-0000-0800-0000040E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5375" y="0"/>
          <a:ext cx="90678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1095375</xdr:colOff>
      <xdr:row>0</xdr:row>
      <xdr:rowOff>0</xdr:rowOff>
    </xdr:from>
    <xdr:to>
      <xdr:col>2</xdr:col>
      <xdr:colOff>1009650</xdr:colOff>
      <xdr:row>0</xdr:row>
      <xdr:rowOff>0</xdr:rowOff>
    </xdr:to>
    <xdr:pic>
      <xdr:nvPicPr>
        <xdr:cNvPr id="921093" name="Picture 5" descr="logo algerie poste">
          <a:extLst>
            <a:ext uri="{FF2B5EF4-FFF2-40B4-BE49-F238E27FC236}">
              <a16:creationId xmlns:a16="http://schemas.microsoft.com/office/drawing/2014/main" id="{00000000-0008-0000-0800-0000050E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5375" y="0"/>
          <a:ext cx="90678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1095375</xdr:colOff>
      <xdr:row>0</xdr:row>
      <xdr:rowOff>0</xdr:rowOff>
    </xdr:from>
    <xdr:to>
      <xdr:col>2</xdr:col>
      <xdr:colOff>1009650</xdr:colOff>
      <xdr:row>0</xdr:row>
      <xdr:rowOff>0</xdr:rowOff>
    </xdr:to>
    <xdr:pic>
      <xdr:nvPicPr>
        <xdr:cNvPr id="921094" name="Picture 6" descr="logo algerie poste">
          <a:extLst>
            <a:ext uri="{FF2B5EF4-FFF2-40B4-BE49-F238E27FC236}">
              <a16:creationId xmlns:a16="http://schemas.microsoft.com/office/drawing/2014/main" id="{00000000-0008-0000-0800-0000060E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5375" y="0"/>
          <a:ext cx="90678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2571750</xdr:colOff>
      <xdr:row>0</xdr:row>
      <xdr:rowOff>0</xdr:rowOff>
    </xdr:to>
    <xdr:pic>
      <xdr:nvPicPr>
        <xdr:cNvPr id="921095" name="Picture 7" descr="logo algerie poste">
          <a:extLst>
            <a:ext uri="{FF2B5EF4-FFF2-40B4-BE49-F238E27FC236}">
              <a16:creationId xmlns:a16="http://schemas.microsoft.com/office/drawing/2014/main" id="{00000000-0008-0000-0800-0000070E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0"/>
          <a:ext cx="629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2571750</xdr:colOff>
      <xdr:row>0</xdr:row>
      <xdr:rowOff>0</xdr:rowOff>
    </xdr:to>
    <xdr:pic>
      <xdr:nvPicPr>
        <xdr:cNvPr id="921096" name="Picture 8" descr="logo algerie poste">
          <a:extLst>
            <a:ext uri="{FF2B5EF4-FFF2-40B4-BE49-F238E27FC236}">
              <a16:creationId xmlns:a16="http://schemas.microsoft.com/office/drawing/2014/main" id="{00000000-0008-0000-0800-0000080E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0"/>
          <a:ext cx="629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2571750</xdr:colOff>
      <xdr:row>0</xdr:row>
      <xdr:rowOff>0</xdr:rowOff>
    </xdr:to>
    <xdr:pic>
      <xdr:nvPicPr>
        <xdr:cNvPr id="921097" name="Picture 9" descr="logo algerie poste">
          <a:extLst>
            <a:ext uri="{FF2B5EF4-FFF2-40B4-BE49-F238E27FC236}">
              <a16:creationId xmlns:a16="http://schemas.microsoft.com/office/drawing/2014/main" id="{00000000-0008-0000-0800-0000090E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0"/>
          <a:ext cx="629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2571750</xdr:colOff>
      <xdr:row>0</xdr:row>
      <xdr:rowOff>0</xdr:rowOff>
    </xdr:to>
    <xdr:pic>
      <xdr:nvPicPr>
        <xdr:cNvPr id="921098" name="Picture 10" descr="logo algerie poste">
          <a:extLst>
            <a:ext uri="{FF2B5EF4-FFF2-40B4-BE49-F238E27FC236}">
              <a16:creationId xmlns:a16="http://schemas.microsoft.com/office/drawing/2014/main" id="{00000000-0008-0000-0800-00000A0E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0"/>
          <a:ext cx="629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2571750</xdr:colOff>
      <xdr:row>0</xdr:row>
      <xdr:rowOff>0</xdr:rowOff>
    </xdr:to>
    <xdr:pic>
      <xdr:nvPicPr>
        <xdr:cNvPr id="921099" name="Picture 11" descr="logo algerie poste">
          <a:extLst>
            <a:ext uri="{FF2B5EF4-FFF2-40B4-BE49-F238E27FC236}">
              <a16:creationId xmlns:a16="http://schemas.microsoft.com/office/drawing/2014/main" id="{00000000-0008-0000-0800-00000B0E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0"/>
          <a:ext cx="629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2571750</xdr:colOff>
      <xdr:row>0</xdr:row>
      <xdr:rowOff>0</xdr:rowOff>
    </xdr:to>
    <xdr:pic>
      <xdr:nvPicPr>
        <xdr:cNvPr id="921100" name="Picture 12" descr="logo algerie poste">
          <a:extLst>
            <a:ext uri="{FF2B5EF4-FFF2-40B4-BE49-F238E27FC236}">
              <a16:creationId xmlns:a16="http://schemas.microsoft.com/office/drawing/2014/main" id="{00000000-0008-0000-0800-00000C0E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0"/>
          <a:ext cx="629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2571750</xdr:colOff>
      <xdr:row>0</xdr:row>
      <xdr:rowOff>0</xdr:rowOff>
    </xdr:to>
    <xdr:pic>
      <xdr:nvPicPr>
        <xdr:cNvPr id="921101" name="Picture 13" descr="logo algerie poste">
          <a:extLst>
            <a:ext uri="{FF2B5EF4-FFF2-40B4-BE49-F238E27FC236}">
              <a16:creationId xmlns:a16="http://schemas.microsoft.com/office/drawing/2014/main" id="{00000000-0008-0000-0800-00000D0E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0"/>
          <a:ext cx="629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152400</xdr:colOff>
      <xdr:row>0</xdr:row>
      <xdr:rowOff>0</xdr:rowOff>
    </xdr:from>
    <xdr:to>
      <xdr:col>1</xdr:col>
      <xdr:colOff>2581275</xdr:colOff>
      <xdr:row>0</xdr:row>
      <xdr:rowOff>0</xdr:rowOff>
    </xdr:to>
    <xdr:pic>
      <xdr:nvPicPr>
        <xdr:cNvPr id="921102" name="Picture 14" descr="logo algerie poste">
          <a:extLst>
            <a:ext uri="{FF2B5EF4-FFF2-40B4-BE49-F238E27FC236}">
              <a16:creationId xmlns:a16="http://schemas.microsoft.com/office/drawing/2014/main" id="{00000000-0008-0000-0800-00000E0E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2400" y="0"/>
          <a:ext cx="629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152400</xdr:colOff>
      <xdr:row>0</xdr:row>
      <xdr:rowOff>0</xdr:rowOff>
    </xdr:from>
    <xdr:to>
      <xdr:col>1</xdr:col>
      <xdr:colOff>2581275</xdr:colOff>
      <xdr:row>0</xdr:row>
      <xdr:rowOff>0</xdr:rowOff>
    </xdr:to>
    <xdr:pic>
      <xdr:nvPicPr>
        <xdr:cNvPr id="921103" name="Picture 15" descr="logo algerie poste">
          <a:extLst>
            <a:ext uri="{FF2B5EF4-FFF2-40B4-BE49-F238E27FC236}">
              <a16:creationId xmlns:a16="http://schemas.microsoft.com/office/drawing/2014/main" id="{00000000-0008-0000-0800-00000F0E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2400" y="0"/>
          <a:ext cx="629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219075</xdr:colOff>
      <xdr:row>0</xdr:row>
      <xdr:rowOff>133350</xdr:rowOff>
    </xdr:from>
    <xdr:to>
      <xdr:col>0</xdr:col>
      <xdr:colOff>923925</xdr:colOff>
      <xdr:row>1</xdr:row>
      <xdr:rowOff>323850</xdr:rowOff>
    </xdr:to>
    <xdr:pic>
      <xdr:nvPicPr>
        <xdr:cNvPr id="921104" name="Picture 16" descr="logo algerie poste">
          <a:extLst>
            <a:ext uri="{FF2B5EF4-FFF2-40B4-BE49-F238E27FC236}">
              <a16:creationId xmlns:a16="http://schemas.microsoft.com/office/drawing/2014/main" id="{00000000-0008-0000-0800-0000100E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9075" y="133350"/>
          <a:ext cx="70485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0</xdr:rowOff>
    </xdr:from>
    <xdr:to>
      <xdr:col>2</xdr:col>
      <xdr:colOff>0</xdr:colOff>
      <xdr:row>0</xdr:row>
      <xdr:rowOff>0</xdr:rowOff>
    </xdr:to>
    <xdr:pic>
      <xdr:nvPicPr>
        <xdr:cNvPr id="922113" name="Picture 1" descr="logo algerie poste">
          <a:extLst>
            <a:ext uri="{FF2B5EF4-FFF2-40B4-BE49-F238E27FC236}">
              <a16:creationId xmlns:a16="http://schemas.microsoft.com/office/drawing/2014/main" id="{00000000-0008-0000-0900-00000112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" y="0"/>
          <a:ext cx="120967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0</xdr:row>
      <xdr:rowOff>0</xdr:rowOff>
    </xdr:from>
    <xdr:to>
      <xdr:col>2</xdr:col>
      <xdr:colOff>0</xdr:colOff>
      <xdr:row>0</xdr:row>
      <xdr:rowOff>0</xdr:rowOff>
    </xdr:to>
    <xdr:pic>
      <xdr:nvPicPr>
        <xdr:cNvPr id="922114" name="Picture 2" descr="logo algerie poste">
          <a:extLst>
            <a:ext uri="{FF2B5EF4-FFF2-40B4-BE49-F238E27FC236}">
              <a16:creationId xmlns:a16="http://schemas.microsoft.com/office/drawing/2014/main" id="{00000000-0008-0000-0900-00000212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" y="0"/>
          <a:ext cx="120967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0</xdr:row>
      <xdr:rowOff>0</xdr:rowOff>
    </xdr:from>
    <xdr:to>
      <xdr:col>2</xdr:col>
      <xdr:colOff>0</xdr:colOff>
      <xdr:row>0</xdr:row>
      <xdr:rowOff>0</xdr:rowOff>
    </xdr:to>
    <xdr:pic>
      <xdr:nvPicPr>
        <xdr:cNvPr id="922115" name="Picture 3" descr="logo algerie poste">
          <a:extLst>
            <a:ext uri="{FF2B5EF4-FFF2-40B4-BE49-F238E27FC236}">
              <a16:creationId xmlns:a16="http://schemas.microsoft.com/office/drawing/2014/main" id="{00000000-0008-0000-0900-00000312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" y="0"/>
          <a:ext cx="120967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1095375</xdr:colOff>
      <xdr:row>0</xdr:row>
      <xdr:rowOff>0</xdr:rowOff>
    </xdr:from>
    <xdr:to>
      <xdr:col>2</xdr:col>
      <xdr:colOff>1009650</xdr:colOff>
      <xdr:row>0</xdr:row>
      <xdr:rowOff>0</xdr:rowOff>
    </xdr:to>
    <xdr:pic>
      <xdr:nvPicPr>
        <xdr:cNvPr id="922116" name="Picture 4" descr="logo algerie poste">
          <a:extLst>
            <a:ext uri="{FF2B5EF4-FFF2-40B4-BE49-F238E27FC236}">
              <a16:creationId xmlns:a16="http://schemas.microsoft.com/office/drawing/2014/main" id="{00000000-0008-0000-0900-00000412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5375" y="0"/>
          <a:ext cx="110871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1095375</xdr:colOff>
      <xdr:row>0</xdr:row>
      <xdr:rowOff>0</xdr:rowOff>
    </xdr:from>
    <xdr:to>
      <xdr:col>2</xdr:col>
      <xdr:colOff>1009650</xdr:colOff>
      <xdr:row>0</xdr:row>
      <xdr:rowOff>0</xdr:rowOff>
    </xdr:to>
    <xdr:pic>
      <xdr:nvPicPr>
        <xdr:cNvPr id="922117" name="Picture 5" descr="logo algerie poste">
          <a:extLst>
            <a:ext uri="{FF2B5EF4-FFF2-40B4-BE49-F238E27FC236}">
              <a16:creationId xmlns:a16="http://schemas.microsoft.com/office/drawing/2014/main" id="{00000000-0008-0000-0900-00000512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5375" y="0"/>
          <a:ext cx="110871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1095375</xdr:colOff>
      <xdr:row>0</xdr:row>
      <xdr:rowOff>0</xdr:rowOff>
    </xdr:from>
    <xdr:to>
      <xdr:col>2</xdr:col>
      <xdr:colOff>1009650</xdr:colOff>
      <xdr:row>0</xdr:row>
      <xdr:rowOff>0</xdr:rowOff>
    </xdr:to>
    <xdr:pic>
      <xdr:nvPicPr>
        <xdr:cNvPr id="922118" name="Picture 6" descr="logo algerie poste">
          <a:extLst>
            <a:ext uri="{FF2B5EF4-FFF2-40B4-BE49-F238E27FC236}">
              <a16:creationId xmlns:a16="http://schemas.microsoft.com/office/drawing/2014/main" id="{00000000-0008-0000-0900-00000612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5375" y="0"/>
          <a:ext cx="110871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2571750</xdr:colOff>
      <xdr:row>0</xdr:row>
      <xdr:rowOff>0</xdr:rowOff>
    </xdr:to>
    <xdr:pic>
      <xdr:nvPicPr>
        <xdr:cNvPr id="922119" name="Picture 7" descr="logo algerie poste">
          <a:extLst>
            <a:ext uri="{FF2B5EF4-FFF2-40B4-BE49-F238E27FC236}">
              <a16:creationId xmlns:a16="http://schemas.microsoft.com/office/drawing/2014/main" id="{00000000-0008-0000-0900-00000712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0"/>
          <a:ext cx="6562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2571750</xdr:colOff>
      <xdr:row>0</xdr:row>
      <xdr:rowOff>0</xdr:rowOff>
    </xdr:to>
    <xdr:pic>
      <xdr:nvPicPr>
        <xdr:cNvPr id="922120" name="Picture 8" descr="logo algerie poste">
          <a:extLst>
            <a:ext uri="{FF2B5EF4-FFF2-40B4-BE49-F238E27FC236}">
              <a16:creationId xmlns:a16="http://schemas.microsoft.com/office/drawing/2014/main" id="{00000000-0008-0000-0900-00000812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0"/>
          <a:ext cx="6562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2571750</xdr:colOff>
      <xdr:row>0</xdr:row>
      <xdr:rowOff>0</xdr:rowOff>
    </xdr:to>
    <xdr:pic>
      <xdr:nvPicPr>
        <xdr:cNvPr id="922121" name="Picture 9" descr="logo algerie poste">
          <a:extLst>
            <a:ext uri="{FF2B5EF4-FFF2-40B4-BE49-F238E27FC236}">
              <a16:creationId xmlns:a16="http://schemas.microsoft.com/office/drawing/2014/main" id="{00000000-0008-0000-0900-00000912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0"/>
          <a:ext cx="6562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2571750</xdr:colOff>
      <xdr:row>0</xdr:row>
      <xdr:rowOff>0</xdr:rowOff>
    </xdr:to>
    <xdr:pic>
      <xdr:nvPicPr>
        <xdr:cNvPr id="922122" name="Picture 10" descr="logo algerie poste">
          <a:extLst>
            <a:ext uri="{FF2B5EF4-FFF2-40B4-BE49-F238E27FC236}">
              <a16:creationId xmlns:a16="http://schemas.microsoft.com/office/drawing/2014/main" id="{00000000-0008-0000-0900-00000A12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0"/>
          <a:ext cx="6562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2571750</xdr:colOff>
      <xdr:row>0</xdr:row>
      <xdr:rowOff>0</xdr:rowOff>
    </xdr:to>
    <xdr:pic>
      <xdr:nvPicPr>
        <xdr:cNvPr id="922123" name="Picture 11" descr="logo algerie poste">
          <a:extLst>
            <a:ext uri="{FF2B5EF4-FFF2-40B4-BE49-F238E27FC236}">
              <a16:creationId xmlns:a16="http://schemas.microsoft.com/office/drawing/2014/main" id="{00000000-0008-0000-0900-00000B12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0"/>
          <a:ext cx="6562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2571750</xdr:colOff>
      <xdr:row>0</xdr:row>
      <xdr:rowOff>0</xdr:rowOff>
    </xdr:to>
    <xdr:pic>
      <xdr:nvPicPr>
        <xdr:cNvPr id="922124" name="Picture 12" descr="logo algerie poste">
          <a:extLst>
            <a:ext uri="{FF2B5EF4-FFF2-40B4-BE49-F238E27FC236}">
              <a16:creationId xmlns:a16="http://schemas.microsoft.com/office/drawing/2014/main" id="{00000000-0008-0000-0900-00000C12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0"/>
          <a:ext cx="6562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2571750</xdr:colOff>
      <xdr:row>0</xdr:row>
      <xdr:rowOff>0</xdr:rowOff>
    </xdr:to>
    <xdr:pic>
      <xdr:nvPicPr>
        <xdr:cNvPr id="922125" name="Picture 13" descr="logo algerie poste">
          <a:extLst>
            <a:ext uri="{FF2B5EF4-FFF2-40B4-BE49-F238E27FC236}">
              <a16:creationId xmlns:a16="http://schemas.microsoft.com/office/drawing/2014/main" id="{00000000-0008-0000-0900-00000D12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0"/>
          <a:ext cx="6562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152400</xdr:colOff>
      <xdr:row>0</xdr:row>
      <xdr:rowOff>0</xdr:rowOff>
    </xdr:from>
    <xdr:to>
      <xdr:col>1</xdr:col>
      <xdr:colOff>2581275</xdr:colOff>
      <xdr:row>0</xdr:row>
      <xdr:rowOff>0</xdr:rowOff>
    </xdr:to>
    <xdr:pic>
      <xdr:nvPicPr>
        <xdr:cNvPr id="922126" name="Picture 14" descr="logo algerie poste">
          <a:extLst>
            <a:ext uri="{FF2B5EF4-FFF2-40B4-BE49-F238E27FC236}">
              <a16:creationId xmlns:a16="http://schemas.microsoft.com/office/drawing/2014/main" id="{00000000-0008-0000-0900-00000E12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2400" y="0"/>
          <a:ext cx="6562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152400</xdr:colOff>
      <xdr:row>0</xdr:row>
      <xdr:rowOff>0</xdr:rowOff>
    </xdr:from>
    <xdr:to>
      <xdr:col>1</xdr:col>
      <xdr:colOff>2581275</xdr:colOff>
      <xdr:row>0</xdr:row>
      <xdr:rowOff>0</xdr:rowOff>
    </xdr:to>
    <xdr:pic>
      <xdr:nvPicPr>
        <xdr:cNvPr id="922127" name="Picture 15" descr="logo algerie poste">
          <a:extLst>
            <a:ext uri="{FF2B5EF4-FFF2-40B4-BE49-F238E27FC236}">
              <a16:creationId xmlns:a16="http://schemas.microsoft.com/office/drawing/2014/main" id="{00000000-0008-0000-0900-00000F12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2400" y="0"/>
          <a:ext cx="6562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152400</xdr:colOff>
      <xdr:row>0</xdr:row>
      <xdr:rowOff>76200</xdr:rowOff>
    </xdr:from>
    <xdr:to>
      <xdr:col>0</xdr:col>
      <xdr:colOff>1819275</xdr:colOff>
      <xdr:row>1</xdr:row>
      <xdr:rowOff>266700</xdr:rowOff>
    </xdr:to>
    <xdr:pic>
      <xdr:nvPicPr>
        <xdr:cNvPr id="922128" name="Picture 17" descr="logo algerie poste">
          <a:extLst>
            <a:ext uri="{FF2B5EF4-FFF2-40B4-BE49-F238E27FC236}">
              <a16:creationId xmlns:a16="http://schemas.microsoft.com/office/drawing/2014/main" id="{00000000-0008-0000-0900-00001012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2400" y="76200"/>
          <a:ext cx="1666875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5089" name="Picture 1" descr="HHHH">
          <a:extLst>
            <a:ext uri="{FF2B5EF4-FFF2-40B4-BE49-F238E27FC236}">
              <a16:creationId xmlns:a16="http://schemas.microsoft.com/office/drawing/2014/main" id="{00000000-0008-0000-0A00-000081C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5090" name="Picture 2" descr="HHHH">
          <a:extLst>
            <a:ext uri="{FF2B5EF4-FFF2-40B4-BE49-F238E27FC236}">
              <a16:creationId xmlns:a16="http://schemas.microsoft.com/office/drawing/2014/main" id="{00000000-0008-0000-0A00-000082C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5091" name="Picture 3" descr="HHHH">
          <a:extLst>
            <a:ext uri="{FF2B5EF4-FFF2-40B4-BE49-F238E27FC236}">
              <a16:creationId xmlns:a16="http://schemas.microsoft.com/office/drawing/2014/main" id="{00000000-0008-0000-0A00-000083C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5092" name="Picture 4" descr="HHHH">
          <a:extLst>
            <a:ext uri="{FF2B5EF4-FFF2-40B4-BE49-F238E27FC236}">
              <a16:creationId xmlns:a16="http://schemas.microsoft.com/office/drawing/2014/main" id="{00000000-0008-0000-0A00-000084C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5093" name="Picture 5" descr="HHHH">
          <a:extLst>
            <a:ext uri="{FF2B5EF4-FFF2-40B4-BE49-F238E27FC236}">
              <a16:creationId xmlns:a16="http://schemas.microsoft.com/office/drawing/2014/main" id="{00000000-0008-0000-0A00-000085C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5094" name="Picture 6" descr="HHHH">
          <a:extLst>
            <a:ext uri="{FF2B5EF4-FFF2-40B4-BE49-F238E27FC236}">
              <a16:creationId xmlns:a16="http://schemas.microsoft.com/office/drawing/2014/main" id="{00000000-0008-0000-0A00-000086C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5095" name="Picture 7" descr="HHHH">
          <a:extLst>
            <a:ext uri="{FF2B5EF4-FFF2-40B4-BE49-F238E27FC236}">
              <a16:creationId xmlns:a16="http://schemas.microsoft.com/office/drawing/2014/main" id="{00000000-0008-0000-0A00-000087C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5096" name="Picture 8" descr="HHHH">
          <a:extLst>
            <a:ext uri="{FF2B5EF4-FFF2-40B4-BE49-F238E27FC236}">
              <a16:creationId xmlns:a16="http://schemas.microsoft.com/office/drawing/2014/main" id="{00000000-0008-0000-0A00-000088C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5097" name="Picture 9" descr="HHHH">
          <a:extLst>
            <a:ext uri="{FF2B5EF4-FFF2-40B4-BE49-F238E27FC236}">
              <a16:creationId xmlns:a16="http://schemas.microsoft.com/office/drawing/2014/main" id="{00000000-0008-0000-0A00-000089C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5098" name="Picture 10" descr="HHHH">
          <a:extLst>
            <a:ext uri="{FF2B5EF4-FFF2-40B4-BE49-F238E27FC236}">
              <a16:creationId xmlns:a16="http://schemas.microsoft.com/office/drawing/2014/main" id="{00000000-0008-0000-0A00-00008AC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5099" name="Picture 11" descr="HHHH">
          <a:extLst>
            <a:ext uri="{FF2B5EF4-FFF2-40B4-BE49-F238E27FC236}">
              <a16:creationId xmlns:a16="http://schemas.microsoft.com/office/drawing/2014/main" id="{00000000-0008-0000-0A00-00008BC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5100" name="Picture 12" descr="HHHH">
          <a:extLst>
            <a:ext uri="{FF2B5EF4-FFF2-40B4-BE49-F238E27FC236}">
              <a16:creationId xmlns:a16="http://schemas.microsoft.com/office/drawing/2014/main" id="{00000000-0008-0000-0A00-00008CC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5101" name="Picture 13" descr="HHHH">
          <a:extLst>
            <a:ext uri="{FF2B5EF4-FFF2-40B4-BE49-F238E27FC236}">
              <a16:creationId xmlns:a16="http://schemas.microsoft.com/office/drawing/2014/main" id="{00000000-0008-0000-0A00-00008DC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5102" name="Picture 14" descr="HHHH">
          <a:extLst>
            <a:ext uri="{FF2B5EF4-FFF2-40B4-BE49-F238E27FC236}">
              <a16:creationId xmlns:a16="http://schemas.microsoft.com/office/drawing/2014/main" id="{00000000-0008-0000-0A00-00008EC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5103" name="Picture 15" descr="HHHH">
          <a:extLst>
            <a:ext uri="{FF2B5EF4-FFF2-40B4-BE49-F238E27FC236}">
              <a16:creationId xmlns:a16="http://schemas.microsoft.com/office/drawing/2014/main" id="{00000000-0008-0000-0A00-00008FC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5104" name="Picture 16" descr="HHHH">
          <a:extLst>
            <a:ext uri="{FF2B5EF4-FFF2-40B4-BE49-F238E27FC236}">
              <a16:creationId xmlns:a16="http://schemas.microsoft.com/office/drawing/2014/main" id="{00000000-0008-0000-0A00-000090C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5105" name="Picture 17" descr="HHHH">
          <a:extLst>
            <a:ext uri="{FF2B5EF4-FFF2-40B4-BE49-F238E27FC236}">
              <a16:creationId xmlns:a16="http://schemas.microsoft.com/office/drawing/2014/main" id="{00000000-0008-0000-0A00-000091C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5106" name="Picture 18" descr="HHHH">
          <a:extLst>
            <a:ext uri="{FF2B5EF4-FFF2-40B4-BE49-F238E27FC236}">
              <a16:creationId xmlns:a16="http://schemas.microsoft.com/office/drawing/2014/main" id="{00000000-0008-0000-0A00-000092C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5107" name="Picture 19" descr="HHHH">
          <a:extLst>
            <a:ext uri="{FF2B5EF4-FFF2-40B4-BE49-F238E27FC236}">
              <a16:creationId xmlns:a16="http://schemas.microsoft.com/office/drawing/2014/main" id="{00000000-0008-0000-0A00-000093C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9525</xdr:rowOff>
    </xdr:from>
    <xdr:to>
      <xdr:col>0</xdr:col>
      <xdr:colOff>847725</xdr:colOff>
      <xdr:row>2</xdr:row>
      <xdr:rowOff>38100</xdr:rowOff>
    </xdr:to>
    <xdr:pic>
      <xdr:nvPicPr>
        <xdr:cNvPr id="905108" name="Picture 20" descr="HHHH">
          <a:extLst>
            <a:ext uri="{FF2B5EF4-FFF2-40B4-BE49-F238E27FC236}">
              <a16:creationId xmlns:a16="http://schemas.microsoft.com/office/drawing/2014/main" id="{00000000-0008-0000-0A00-000094C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lum contrast="-2000"/>
        </a:blip>
        <a:srcRect/>
        <a:stretch>
          <a:fillRect/>
        </a:stretch>
      </xdr:blipFill>
      <xdr:spPr bwMode="auto">
        <a:xfrm>
          <a:off x="0" y="9525"/>
          <a:ext cx="847725" cy="485775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60960</xdr:colOff>
          <xdr:row>0</xdr:row>
          <xdr:rowOff>45720</xdr:rowOff>
        </xdr:from>
        <xdr:to>
          <xdr:col>1</xdr:col>
          <xdr:colOff>0</xdr:colOff>
          <xdr:row>2</xdr:row>
          <xdr:rowOff>99060</xdr:rowOff>
        </xdr:to>
        <xdr:sp macro="" textlink="">
          <xdr:nvSpPr>
            <xdr:cNvPr id="306177" name="Object 1" hidden="1">
              <a:extLst>
                <a:ext uri="{63B3BB69-23CF-44E3-9099-C40C66FF867C}">
                  <a14:compatExt spid="_x0000_s306177"/>
                </a:ext>
                <a:ext uri="{FF2B5EF4-FFF2-40B4-BE49-F238E27FC236}">
                  <a16:creationId xmlns:a16="http://schemas.microsoft.com/office/drawing/2014/main" id="{00000000-0008-0000-0B00-000001AC04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60960</xdr:colOff>
          <xdr:row>0</xdr:row>
          <xdr:rowOff>45720</xdr:rowOff>
        </xdr:from>
        <xdr:to>
          <xdr:col>1</xdr:col>
          <xdr:colOff>0</xdr:colOff>
          <xdr:row>2</xdr:row>
          <xdr:rowOff>99060</xdr:rowOff>
        </xdr:to>
        <xdr:sp macro="" textlink="">
          <xdr:nvSpPr>
            <xdr:cNvPr id="307201" name="Object 1" hidden="1">
              <a:extLst>
                <a:ext uri="{63B3BB69-23CF-44E3-9099-C40C66FF867C}">
                  <a14:compatExt spid="_x0000_s307201"/>
                </a:ext>
                <a:ext uri="{FF2B5EF4-FFF2-40B4-BE49-F238E27FC236}">
                  <a16:creationId xmlns:a16="http://schemas.microsoft.com/office/drawing/2014/main" id="{00000000-0008-0000-0C00-000001B004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6113" name="Picture 1" descr="HHHH">
          <a:extLst>
            <a:ext uri="{FF2B5EF4-FFF2-40B4-BE49-F238E27FC236}">
              <a16:creationId xmlns:a16="http://schemas.microsoft.com/office/drawing/2014/main" id="{00000000-0008-0000-0D00-000081D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6114" name="Picture 2" descr="HHHH">
          <a:extLst>
            <a:ext uri="{FF2B5EF4-FFF2-40B4-BE49-F238E27FC236}">
              <a16:creationId xmlns:a16="http://schemas.microsoft.com/office/drawing/2014/main" id="{00000000-0008-0000-0D00-000082D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6115" name="Picture 3" descr="HHHH">
          <a:extLst>
            <a:ext uri="{FF2B5EF4-FFF2-40B4-BE49-F238E27FC236}">
              <a16:creationId xmlns:a16="http://schemas.microsoft.com/office/drawing/2014/main" id="{00000000-0008-0000-0D00-000083D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6116" name="Picture 4" descr="HHHH">
          <a:extLst>
            <a:ext uri="{FF2B5EF4-FFF2-40B4-BE49-F238E27FC236}">
              <a16:creationId xmlns:a16="http://schemas.microsoft.com/office/drawing/2014/main" id="{00000000-0008-0000-0D00-000084D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6117" name="Picture 5" descr="HHHH">
          <a:extLst>
            <a:ext uri="{FF2B5EF4-FFF2-40B4-BE49-F238E27FC236}">
              <a16:creationId xmlns:a16="http://schemas.microsoft.com/office/drawing/2014/main" id="{00000000-0008-0000-0D00-000085D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6118" name="Picture 6" descr="HHHH">
          <a:extLst>
            <a:ext uri="{FF2B5EF4-FFF2-40B4-BE49-F238E27FC236}">
              <a16:creationId xmlns:a16="http://schemas.microsoft.com/office/drawing/2014/main" id="{00000000-0008-0000-0D00-000086D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6119" name="Picture 7" descr="HHHH">
          <a:extLst>
            <a:ext uri="{FF2B5EF4-FFF2-40B4-BE49-F238E27FC236}">
              <a16:creationId xmlns:a16="http://schemas.microsoft.com/office/drawing/2014/main" id="{00000000-0008-0000-0D00-000087D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6120" name="Picture 8" descr="HHHH">
          <a:extLst>
            <a:ext uri="{FF2B5EF4-FFF2-40B4-BE49-F238E27FC236}">
              <a16:creationId xmlns:a16="http://schemas.microsoft.com/office/drawing/2014/main" id="{00000000-0008-0000-0D00-000088D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6121" name="Picture 9" descr="HHHH">
          <a:extLst>
            <a:ext uri="{FF2B5EF4-FFF2-40B4-BE49-F238E27FC236}">
              <a16:creationId xmlns:a16="http://schemas.microsoft.com/office/drawing/2014/main" id="{00000000-0008-0000-0D00-000089D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6122" name="Picture 10" descr="HHHH">
          <a:extLst>
            <a:ext uri="{FF2B5EF4-FFF2-40B4-BE49-F238E27FC236}">
              <a16:creationId xmlns:a16="http://schemas.microsoft.com/office/drawing/2014/main" id="{00000000-0008-0000-0D00-00008AD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6123" name="Picture 11" descr="HHHH">
          <a:extLst>
            <a:ext uri="{FF2B5EF4-FFF2-40B4-BE49-F238E27FC236}">
              <a16:creationId xmlns:a16="http://schemas.microsoft.com/office/drawing/2014/main" id="{00000000-0008-0000-0D00-00008BD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6124" name="Picture 12" descr="HHHH">
          <a:extLst>
            <a:ext uri="{FF2B5EF4-FFF2-40B4-BE49-F238E27FC236}">
              <a16:creationId xmlns:a16="http://schemas.microsoft.com/office/drawing/2014/main" id="{00000000-0008-0000-0D00-00008CD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6125" name="Picture 13" descr="HHHH">
          <a:extLst>
            <a:ext uri="{FF2B5EF4-FFF2-40B4-BE49-F238E27FC236}">
              <a16:creationId xmlns:a16="http://schemas.microsoft.com/office/drawing/2014/main" id="{00000000-0008-0000-0D00-00008DD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6126" name="Picture 14" descr="HHHH">
          <a:extLst>
            <a:ext uri="{FF2B5EF4-FFF2-40B4-BE49-F238E27FC236}">
              <a16:creationId xmlns:a16="http://schemas.microsoft.com/office/drawing/2014/main" id="{00000000-0008-0000-0D00-00008ED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6127" name="Picture 15" descr="HHHH">
          <a:extLst>
            <a:ext uri="{FF2B5EF4-FFF2-40B4-BE49-F238E27FC236}">
              <a16:creationId xmlns:a16="http://schemas.microsoft.com/office/drawing/2014/main" id="{00000000-0008-0000-0D00-00008FD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6128" name="Picture 16" descr="HHHH">
          <a:extLst>
            <a:ext uri="{FF2B5EF4-FFF2-40B4-BE49-F238E27FC236}">
              <a16:creationId xmlns:a16="http://schemas.microsoft.com/office/drawing/2014/main" id="{00000000-0008-0000-0D00-000090D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6129" name="Picture 17" descr="HHHH">
          <a:extLst>
            <a:ext uri="{FF2B5EF4-FFF2-40B4-BE49-F238E27FC236}">
              <a16:creationId xmlns:a16="http://schemas.microsoft.com/office/drawing/2014/main" id="{00000000-0008-0000-0D00-000091D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6130" name="Picture 18" descr="HHHH">
          <a:extLst>
            <a:ext uri="{FF2B5EF4-FFF2-40B4-BE49-F238E27FC236}">
              <a16:creationId xmlns:a16="http://schemas.microsoft.com/office/drawing/2014/main" id="{00000000-0008-0000-0D00-000092D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6131" name="Picture 19" descr="HHHH">
          <a:extLst>
            <a:ext uri="{FF2B5EF4-FFF2-40B4-BE49-F238E27FC236}">
              <a16:creationId xmlns:a16="http://schemas.microsoft.com/office/drawing/2014/main" id="{00000000-0008-0000-0D00-000093D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123825</xdr:colOff>
      <xdr:row>0</xdr:row>
      <xdr:rowOff>0</xdr:rowOff>
    </xdr:from>
    <xdr:to>
      <xdr:col>0</xdr:col>
      <xdr:colOff>800100</xdr:colOff>
      <xdr:row>2</xdr:row>
      <xdr:rowOff>28575</xdr:rowOff>
    </xdr:to>
    <xdr:pic>
      <xdr:nvPicPr>
        <xdr:cNvPr id="906132" name="Picture 20" descr="HHHH">
          <a:extLst>
            <a:ext uri="{FF2B5EF4-FFF2-40B4-BE49-F238E27FC236}">
              <a16:creationId xmlns:a16="http://schemas.microsoft.com/office/drawing/2014/main" id="{00000000-0008-0000-0D00-000094D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lum contrast="-2000"/>
        </a:blip>
        <a:srcRect/>
        <a:stretch>
          <a:fillRect/>
        </a:stretch>
      </xdr:blipFill>
      <xdr:spPr bwMode="auto">
        <a:xfrm>
          <a:off x="123825" y="0"/>
          <a:ext cx="676275" cy="55245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06689" name="Picture 1" descr="logo algerie poste">
          <a:extLst>
            <a:ext uri="{FF2B5EF4-FFF2-40B4-BE49-F238E27FC236}">
              <a16:creationId xmlns:a16="http://schemas.microsoft.com/office/drawing/2014/main" id="{00000000-0008-0000-0E00-0000C1D5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06690" name="Picture 2" descr="logo algerie poste">
          <a:extLst>
            <a:ext uri="{FF2B5EF4-FFF2-40B4-BE49-F238E27FC236}">
              <a16:creationId xmlns:a16="http://schemas.microsoft.com/office/drawing/2014/main" id="{00000000-0008-0000-0E00-0000C2D5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06691" name="Picture 3" descr="logo algerie poste">
          <a:extLst>
            <a:ext uri="{FF2B5EF4-FFF2-40B4-BE49-F238E27FC236}">
              <a16:creationId xmlns:a16="http://schemas.microsoft.com/office/drawing/2014/main" id="{00000000-0008-0000-0E00-0000C3D5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06692" name="Picture 4" descr="logo algerie poste">
          <a:extLst>
            <a:ext uri="{FF2B5EF4-FFF2-40B4-BE49-F238E27FC236}">
              <a16:creationId xmlns:a16="http://schemas.microsoft.com/office/drawing/2014/main" id="{00000000-0008-0000-0E00-0000C4D5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06693" name="Picture 5" descr="logo algerie poste">
          <a:extLst>
            <a:ext uri="{FF2B5EF4-FFF2-40B4-BE49-F238E27FC236}">
              <a16:creationId xmlns:a16="http://schemas.microsoft.com/office/drawing/2014/main" id="{00000000-0008-0000-0E00-0000C5D5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676275</xdr:colOff>
      <xdr:row>0</xdr:row>
      <xdr:rowOff>0</xdr:rowOff>
    </xdr:to>
    <xdr:pic>
      <xdr:nvPicPr>
        <xdr:cNvPr id="906694" name="Picture 6" descr="logo algerie poste">
          <a:extLst>
            <a:ext uri="{FF2B5EF4-FFF2-40B4-BE49-F238E27FC236}">
              <a16:creationId xmlns:a16="http://schemas.microsoft.com/office/drawing/2014/main" id="{00000000-0008-0000-0E00-0000C6D5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06695" name="Picture 7" descr="logo algerie poste">
          <a:extLst>
            <a:ext uri="{FF2B5EF4-FFF2-40B4-BE49-F238E27FC236}">
              <a16:creationId xmlns:a16="http://schemas.microsoft.com/office/drawing/2014/main" id="{00000000-0008-0000-0E00-0000C7D5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06696" name="Picture 8" descr="logo algerie poste">
          <a:extLst>
            <a:ext uri="{FF2B5EF4-FFF2-40B4-BE49-F238E27FC236}">
              <a16:creationId xmlns:a16="http://schemas.microsoft.com/office/drawing/2014/main" id="{00000000-0008-0000-0E00-0000C8D5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06697" name="Picture 9" descr="logo algerie poste">
          <a:extLst>
            <a:ext uri="{FF2B5EF4-FFF2-40B4-BE49-F238E27FC236}">
              <a16:creationId xmlns:a16="http://schemas.microsoft.com/office/drawing/2014/main" id="{00000000-0008-0000-0E00-0000C9D5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209550</xdr:colOff>
      <xdr:row>0</xdr:row>
      <xdr:rowOff>38100</xdr:rowOff>
    </xdr:from>
    <xdr:to>
      <xdr:col>1</xdr:col>
      <xdr:colOff>314325</xdr:colOff>
      <xdr:row>2</xdr:row>
      <xdr:rowOff>190500</xdr:rowOff>
    </xdr:to>
    <xdr:pic>
      <xdr:nvPicPr>
        <xdr:cNvPr id="906698" name="Picture 11" descr="logo algerie poste">
          <a:extLst>
            <a:ext uri="{FF2B5EF4-FFF2-40B4-BE49-F238E27FC236}">
              <a16:creationId xmlns:a16="http://schemas.microsoft.com/office/drawing/2014/main" id="{00000000-0008-0000-0E00-0000CAD5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9550" y="38100"/>
          <a:ext cx="165735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60960</xdr:colOff>
          <xdr:row>0</xdr:row>
          <xdr:rowOff>45720</xdr:rowOff>
        </xdr:from>
        <xdr:to>
          <xdr:col>1</xdr:col>
          <xdr:colOff>0</xdr:colOff>
          <xdr:row>2</xdr:row>
          <xdr:rowOff>99060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0F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53340</xdr:colOff>
          <xdr:row>3</xdr:row>
          <xdr:rowOff>15240</xdr:rowOff>
        </xdr:from>
        <xdr:to>
          <xdr:col>0</xdr:col>
          <xdr:colOff>982980</xdr:colOff>
          <xdr:row>6</xdr:row>
          <xdr:rowOff>160020</xdr:rowOff>
        </xdr:to>
        <xdr:sp macro="" textlink="">
          <xdr:nvSpPr>
            <xdr:cNvPr id="13313" name="Object 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10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563880</xdr:colOff>
          <xdr:row>2</xdr:row>
          <xdr:rowOff>0</xdr:rowOff>
        </xdr:from>
        <xdr:to>
          <xdr:col>1</xdr:col>
          <xdr:colOff>792480</xdr:colOff>
          <xdr:row>4</xdr:row>
          <xdr:rowOff>289560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  <a:ext uri="{FF2B5EF4-FFF2-40B4-BE49-F238E27FC236}">
                  <a16:creationId xmlns:a16="http://schemas.microsoft.com/office/drawing/2014/main" id="{00000000-0008-0000-1100-000001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563880</xdr:colOff>
          <xdr:row>1</xdr:row>
          <xdr:rowOff>0</xdr:rowOff>
        </xdr:from>
        <xdr:to>
          <xdr:col>1</xdr:col>
          <xdr:colOff>792480</xdr:colOff>
          <xdr:row>1</xdr:row>
          <xdr:rowOff>0</xdr:rowOff>
        </xdr:to>
        <xdr:sp macro="" textlink="">
          <xdr:nvSpPr>
            <xdr:cNvPr id="28673" name="Object 1" hidden="1">
              <a:extLst>
                <a:ext uri="{63B3BB69-23CF-44E3-9099-C40C66FF867C}">
                  <a14:compatExt spid="_x0000_s28673"/>
                </a:ext>
                <a:ext uri="{FF2B5EF4-FFF2-40B4-BE49-F238E27FC236}">
                  <a16:creationId xmlns:a16="http://schemas.microsoft.com/office/drawing/2014/main" id="{00000000-0008-0000-1200-00000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</xdr:row>
          <xdr:rowOff>0</xdr:rowOff>
        </xdr:from>
        <xdr:to>
          <xdr:col>2</xdr:col>
          <xdr:colOff>1379220</xdr:colOff>
          <xdr:row>1</xdr:row>
          <xdr:rowOff>0</xdr:rowOff>
        </xdr:to>
        <xdr:sp macro="" textlink="">
          <xdr:nvSpPr>
            <xdr:cNvPr id="28674" name="Object 2" hidden="1">
              <a:extLst>
                <a:ext uri="{63B3BB69-23CF-44E3-9099-C40C66FF867C}">
                  <a14:compatExt spid="_x0000_s28674"/>
                </a:ext>
                <a:ext uri="{FF2B5EF4-FFF2-40B4-BE49-F238E27FC236}">
                  <a16:creationId xmlns:a16="http://schemas.microsoft.com/office/drawing/2014/main" id="{00000000-0008-0000-1200-00000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647700</xdr:colOff>
          <xdr:row>1</xdr:row>
          <xdr:rowOff>0</xdr:rowOff>
        </xdr:from>
        <xdr:to>
          <xdr:col>1</xdr:col>
          <xdr:colOff>868680</xdr:colOff>
          <xdr:row>1</xdr:row>
          <xdr:rowOff>0</xdr:rowOff>
        </xdr:to>
        <xdr:sp macro="" textlink="">
          <xdr:nvSpPr>
            <xdr:cNvPr id="28675" name="Object 3" hidden="1">
              <a:extLst>
                <a:ext uri="{63B3BB69-23CF-44E3-9099-C40C66FF867C}">
                  <a14:compatExt spid="_x0000_s28675"/>
                </a:ext>
                <a:ext uri="{FF2B5EF4-FFF2-40B4-BE49-F238E27FC236}">
                  <a16:creationId xmlns:a16="http://schemas.microsoft.com/office/drawing/2014/main" id="{00000000-0008-0000-1200-00000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563880</xdr:colOff>
          <xdr:row>2</xdr:row>
          <xdr:rowOff>60960</xdr:rowOff>
        </xdr:from>
        <xdr:to>
          <xdr:col>1</xdr:col>
          <xdr:colOff>792480</xdr:colOff>
          <xdr:row>5</xdr:row>
          <xdr:rowOff>106680</xdr:rowOff>
        </xdr:to>
        <xdr:sp macro="" textlink="">
          <xdr:nvSpPr>
            <xdr:cNvPr id="28676" name="Object 4" hidden="1">
              <a:extLst>
                <a:ext uri="{63B3BB69-23CF-44E3-9099-C40C66FF867C}">
                  <a14:compatExt spid="_x0000_s28676"/>
                </a:ext>
                <a:ext uri="{FF2B5EF4-FFF2-40B4-BE49-F238E27FC236}">
                  <a16:creationId xmlns:a16="http://schemas.microsoft.com/office/drawing/2014/main" id="{00000000-0008-0000-1200-00000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1</xdr:col>
      <xdr:colOff>352425</xdr:colOff>
      <xdr:row>0</xdr:row>
      <xdr:rowOff>0</xdr:rowOff>
    </xdr:to>
    <xdr:pic>
      <xdr:nvPicPr>
        <xdr:cNvPr id="907713" name="Picture 1" descr="HHHH">
          <a:extLst>
            <a:ext uri="{FF2B5EF4-FFF2-40B4-BE49-F238E27FC236}">
              <a16:creationId xmlns:a16="http://schemas.microsoft.com/office/drawing/2014/main" id="{00000000-0008-0000-1300-0000C1D9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19050" y="0"/>
          <a:ext cx="112395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333375</xdr:colOff>
      <xdr:row>0</xdr:row>
      <xdr:rowOff>0</xdr:rowOff>
    </xdr:to>
    <xdr:pic>
      <xdr:nvPicPr>
        <xdr:cNvPr id="907714" name="Picture 2" descr="HHHH">
          <a:extLst>
            <a:ext uri="{FF2B5EF4-FFF2-40B4-BE49-F238E27FC236}">
              <a16:creationId xmlns:a16="http://schemas.microsoft.com/office/drawing/2014/main" id="{00000000-0008-0000-1300-0000C2D9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0" y="0"/>
          <a:ext cx="112395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0</xdr:row>
      <xdr:rowOff>0</xdr:rowOff>
    </xdr:from>
    <xdr:to>
      <xdr:col>1</xdr:col>
      <xdr:colOff>352425</xdr:colOff>
      <xdr:row>0</xdr:row>
      <xdr:rowOff>0</xdr:rowOff>
    </xdr:to>
    <xdr:pic>
      <xdr:nvPicPr>
        <xdr:cNvPr id="907715" name="Picture 3" descr="HHHH">
          <a:extLst>
            <a:ext uri="{FF2B5EF4-FFF2-40B4-BE49-F238E27FC236}">
              <a16:creationId xmlns:a16="http://schemas.microsoft.com/office/drawing/2014/main" id="{00000000-0008-0000-1300-0000C3D9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19050" y="0"/>
          <a:ext cx="112395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333375</xdr:colOff>
      <xdr:row>0</xdr:row>
      <xdr:rowOff>0</xdr:rowOff>
    </xdr:to>
    <xdr:pic>
      <xdr:nvPicPr>
        <xdr:cNvPr id="907716" name="Picture 4" descr="HHHH">
          <a:extLst>
            <a:ext uri="{FF2B5EF4-FFF2-40B4-BE49-F238E27FC236}">
              <a16:creationId xmlns:a16="http://schemas.microsoft.com/office/drawing/2014/main" id="{00000000-0008-0000-1300-0000C4D9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0" y="0"/>
          <a:ext cx="112395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0</xdr:row>
      <xdr:rowOff>0</xdr:rowOff>
    </xdr:from>
    <xdr:to>
      <xdr:col>1</xdr:col>
      <xdr:colOff>352425</xdr:colOff>
      <xdr:row>0</xdr:row>
      <xdr:rowOff>0</xdr:rowOff>
    </xdr:to>
    <xdr:pic>
      <xdr:nvPicPr>
        <xdr:cNvPr id="907717" name="Picture 5" descr="HHHH">
          <a:extLst>
            <a:ext uri="{FF2B5EF4-FFF2-40B4-BE49-F238E27FC236}">
              <a16:creationId xmlns:a16="http://schemas.microsoft.com/office/drawing/2014/main" id="{00000000-0008-0000-1300-0000C5D9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19050" y="0"/>
          <a:ext cx="112395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333375</xdr:colOff>
      <xdr:row>0</xdr:row>
      <xdr:rowOff>0</xdr:rowOff>
    </xdr:to>
    <xdr:pic>
      <xdr:nvPicPr>
        <xdr:cNvPr id="907718" name="Picture 6" descr="HHHH">
          <a:extLst>
            <a:ext uri="{FF2B5EF4-FFF2-40B4-BE49-F238E27FC236}">
              <a16:creationId xmlns:a16="http://schemas.microsoft.com/office/drawing/2014/main" id="{00000000-0008-0000-1300-0000C6D9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0" y="0"/>
          <a:ext cx="112395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0</xdr:row>
      <xdr:rowOff>0</xdr:rowOff>
    </xdr:from>
    <xdr:to>
      <xdr:col>1</xdr:col>
      <xdr:colOff>352425</xdr:colOff>
      <xdr:row>0</xdr:row>
      <xdr:rowOff>0</xdr:rowOff>
    </xdr:to>
    <xdr:pic>
      <xdr:nvPicPr>
        <xdr:cNvPr id="907719" name="Picture 7" descr="HHHH">
          <a:extLst>
            <a:ext uri="{FF2B5EF4-FFF2-40B4-BE49-F238E27FC236}">
              <a16:creationId xmlns:a16="http://schemas.microsoft.com/office/drawing/2014/main" id="{00000000-0008-0000-1300-0000C7D9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19050" y="0"/>
          <a:ext cx="112395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333375</xdr:colOff>
      <xdr:row>0</xdr:row>
      <xdr:rowOff>0</xdr:rowOff>
    </xdr:to>
    <xdr:pic>
      <xdr:nvPicPr>
        <xdr:cNvPr id="907720" name="Picture 8" descr="HHHH">
          <a:extLst>
            <a:ext uri="{FF2B5EF4-FFF2-40B4-BE49-F238E27FC236}">
              <a16:creationId xmlns:a16="http://schemas.microsoft.com/office/drawing/2014/main" id="{00000000-0008-0000-1300-0000C8D9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0" y="0"/>
          <a:ext cx="112395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1</xdr:row>
      <xdr:rowOff>76200</xdr:rowOff>
    </xdr:from>
    <xdr:to>
      <xdr:col>1</xdr:col>
      <xdr:colOff>352425</xdr:colOff>
      <xdr:row>4</xdr:row>
      <xdr:rowOff>152400</xdr:rowOff>
    </xdr:to>
    <xdr:pic>
      <xdr:nvPicPr>
        <xdr:cNvPr id="907721" name="Picture 9" descr="HHHH">
          <a:extLst>
            <a:ext uri="{FF2B5EF4-FFF2-40B4-BE49-F238E27FC236}">
              <a16:creationId xmlns:a16="http://schemas.microsoft.com/office/drawing/2014/main" id="{00000000-0008-0000-1300-0000C9D9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19050" y="304800"/>
          <a:ext cx="1123950" cy="60960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</xdr:row>
      <xdr:rowOff>28575</xdr:rowOff>
    </xdr:from>
    <xdr:to>
      <xdr:col>1</xdr:col>
      <xdr:colOff>333375</xdr:colOff>
      <xdr:row>4</xdr:row>
      <xdr:rowOff>104775</xdr:rowOff>
    </xdr:to>
    <xdr:pic>
      <xdr:nvPicPr>
        <xdr:cNvPr id="907722" name="Picture 10" descr="HHHH">
          <a:extLst>
            <a:ext uri="{FF2B5EF4-FFF2-40B4-BE49-F238E27FC236}">
              <a16:creationId xmlns:a16="http://schemas.microsoft.com/office/drawing/2014/main" id="{00000000-0008-0000-1300-0000CAD9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0" y="257175"/>
          <a:ext cx="1123950" cy="60960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1</xdr:col>
      <xdr:colOff>781050</xdr:colOff>
      <xdr:row>0</xdr:row>
      <xdr:rowOff>0</xdr:rowOff>
    </xdr:to>
    <xdr:pic>
      <xdr:nvPicPr>
        <xdr:cNvPr id="900513" name="Picture 1" descr="HHHH">
          <a:extLst>
            <a:ext uri="{FF2B5EF4-FFF2-40B4-BE49-F238E27FC236}">
              <a16:creationId xmlns:a16="http://schemas.microsoft.com/office/drawing/2014/main" id="{00000000-0008-0000-1400-0000A1BD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19050" y="0"/>
          <a:ext cx="392430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0</xdr:row>
      <xdr:rowOff>0</xdr:rowOff>
    </xdr:from>
    <xdr:to>
      <xdr:col>1</xdr:col>
      <xdr:colOff>781050</xdr:colOff>
      <xdr:row>0</xdr:row>
      <xdr:rowOff>0</xdr:rowOff>
    </xdr:to>
    <xdr:pic>
      <xdr:nvPicPr>
        <xdr:cNvPr id="900514" name="Picture 2" descr="HHHH">
          <a:extLst>
            <a:ext uri="{FF2B5EF4-FFF2-40B4-BE49-F238E27FC236}">
              <a16:creationId xmlns:a16="http://schemas.microsoft.com/office/drawing/2014/main" id="{00000000-0008-0000-1400-0000A2BD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19050" y="0"/>
          <a:ext cx="392430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0</xdr:row>
      <xdr:rowOff>0</xdr:rowOff>
    </xdr:from>
    <xdr:to>
      <xdr:col>1</xdr:col>
      <xdr:colOff>781050</xdr:colOff>
      <xdr:row>0</xdr:row>
      <xdr:rowOff>0</xdr:rowOff>
    </xdr:to>
    <xdr:pic>
      <xdr:nvPicPr>
        <xdr:cNvPr id="900515" name="Picture 3" descr="HHHH">
          <a:extLst>
            <a:ext uri="{FF2B5EF4-FFF2-40B4-BE49-F238E27FC236}">
              <a16:creationId xmlns:a16="http://schemas.microsoft.com/office/drawing/2014/main" id="{00000000-0008-0000-1400-0000A3BD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19050" y="0"/>
          <a:ext cx="392430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0</xdr:row>
      <xdr:rowOff>0</xdr:rowOff>
    </xdr:from>
    <xdr:to>
      <xdr:col>1</xdr:col>
      <xdr:colOff>781050</xdr:colOff>
      <xdr:row>0</xdr:row>
      <xdr:rowOff>0</xdr:rowOff>
    </xdr:to>
    <xdr:pic>
      <xdr:nvPicPr>
        <xdr:cNvPr id="900516" name="Picture 4" descr="HHHH">
          <a:extLst>
            <a:ext uri="{FF2B5EF4-FFF2-40B4-BE49-F238E27FC236}">
              <a16:creationId xmlns:a16="http://schemas.microsoft.com/office/drawing/2014/main" id="{00000000-0008-0000-1400-0000A4BD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19050" y="0"/>
          <a:ext cx="392430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0</xdr:row>
      <xdr:rowOff>0</xdr:rowOff>
    </xdr:from>
    <xdr:to>
      <xdr:col>1</xdr:col>
      <xdr:colOff>781050</xdr:colOff>
      <xdr:row>0</xdr:row>
      <xdr:rowOff>0</xdr:rowOff>
    </xdr:to>
    <xdr:pic>
      <xdr:nvPicPr>
        <xdr:cNvPr id="900517" name="Picture 5" descr="HHHH">
          <a:extLst>
            <a:ext uri="{FF2B5EF4-FFF2-40B4-BE49-F238E27FC236}">
              <a16:creationId xmlns:a16="http://schemas.microsoft.com/office/drawing/2014/main" id="{00000000-0008-0000-1400-0000A5BD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19050" y="0"/>
          <a:ext cx="392430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0</xdr:row>
      <xdr:rowOff>0</xdr:rowOff>
    </xdr:from>
    <xdr:to>
      <xdr:col>1</xdr:col>
      <xdr:colOff>781050</xdr:colOff>
      <xdr:row>0</xdr:row>
      <xdr:rowOff>0</xdr:rowOff>
    </xdr:to>
    <xdr:pic>
      <xdr:nvPicPr>
        <xdr:cNvPr id="900518" name="Picture 6" descr="HHHH">
          <a:extLst>
            <a:ext uri="{FF2B5EF4-FFF2-40B4-BE49-F238E27FC236}">
              <a16:creationId xmlns:a16="http://schemas.microsoft.com/office/drawing/2014/main" id="{00000000-0008-0000-1400-0000A6BD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19050" y="0"/>
          <a:ext cx="392430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371475</xdr:rowOff>
    </xdr:from>
    <xdr:to>
      <xdr:col>0</xdr:col>
      <xdr:colOff>1038225</xdr:colOff>
      <xdr:row>0</xdr:row>
      <xdr:rowOff>790575</xdr:rowOff>
    </xdr:to>
    <xdr:pic>
      <xdr:nvPicPr>
        <xdr:cNvPr id="900519" name="Picture 7" descr="HHHH">
          <a:extLst>
            <a:ext uri="{FF2B5EF4-FFF2-40B4-BE49-F238E27FC236}">
              <a16:creationId xmlns:a16="http://schemas.microsoft.com/office/drawing/2014/main" id="{00000000-0008-0000-1400-0000A7BD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lum contrast="-2000"/>
        </a:blip>
        <a:srcRect/>
        <a:stretch>
          <a:fillRect/>
        </a:stretch>
      </xdr:blipFill>
      <xdr:spPr bwMode="auto">
        <a:xfrm>
          <a:off x="9525" y="371475"/>
          <a:ext cx="1028700" cy="41910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9185" name="Picture 1" descr="HHHH">
          <a:extLst>
            <a:ext uri="{FF2B5EF4-FFF2-40B4-BE49-F238E27FC236}">
              <a16:creationId xmlns:a16="http://schemas.microsoft.com/office/drawing/2014/main" id="{00000000-0008-0000-1500-000081D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9186" name="Picture 2" descr="HHHH">
          <a:extLst>
            <a:ext uri="{FF2B5EF4-FFF2-40B4-BE49-F238E27FC236}">
              <a16:creationId xmlns:a16="http://schemas.microsoft.com/office/drawing/2014/main" id="{00000000-0008-0000-1500-000082D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9187" name="Picture 3" descr="HHHH">
          <a:extLst>
            <a:ext uri="{FF2B5EF4-FFF2-40B4-BE49-F238E27FC236}">
              <a16:creationId xmlns:a16="http://schemas.microsoft.com/office/drawing/2014/main" id="{00000000-0008-0000-1500-000083D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9188" name="Picture 4" descr="HHHH">
          <a:extLst>
            <a:ext uri="{FF2B5EF4-FFF2-40B4-BE49-F238E27FC236}">
              <a16:creationId xmlns:a16="http://schemas.microsoft.com/office/drawing/2014/main" id="{00000000-0008-0000-1500-000084D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9189" name="Picture 5" descr="HHHH">
          <a:extLst>
            <a:ext uri="{FF2B5EF4-FFF2-40B4-BE49-F238E27FC236}">
              <a16:creationId xmlns:a16="http://schemas.microsoft.com/office/drawing/2014/main" id="{00000000-0008-0000-1500-000085D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9190" name="Picture 6" descr="HHHH">
          <a:extLst>
            <a:ext uri="{FF2B5EF4-FFF2-40B4-BE49-F238E27FC236}">
              <a16:creationId xmlns:a16="http://schemas.microsoft.com/office/drawing/2014/main" id="{00000000-0008-0000-1500-000086D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9191" name="Picture 8" descr="HHHH">
          <a:extLst>
            <a:ext uri="{FF2B5EF4-FFF2-40B4-BE49-F238E27FC236}">
              <a16:creationId xmlns:a16="http://schemas.microsoft.com/office/drawing/2014/main" id="{00000000-0008-0000-1500-000087D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9192" name="Picture 9" descr="HHHH">
          <a:extLst>
            <a:ext uri="{FF2B5EF4-FFF2-40B4-BE49-F238E27FC236}">
              <a16:creationId xmlns:a16="http://schemas.microsoft.com/office/drawing/2014/main" id="{00000000-0008-0000-1500-000088D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9193" name="Picture 10" descr="HHHH">
          <a:extLst>
            <a:ext uri="{FF2B5EF4-FFF2-40B4-BE49-F238E27FC236}">
              <a16:creationId xmlns:a16="http://schemas.microsoft.com/office/drawing/2014/main" id="{00000000-0008-0000-1500-000089D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9194" name="Picture 11" descr="HHHH">
          <a:extLst>
            <a:ext uri="{FF2B5EF4-FFF2-40B4-BE49-F238E27FC236}">
              <a16:creationId xmlns:a16="http://schemas.microsoft.com/office/drawing/2014/main" id="{00000000-0008-0000-1500-00008AD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9195" name="Picture 12" descr="HHHH">
          <a:extLst>
            <a:ext uri="{FF2B5EF4-FFF2-40B4-BE49-F238E27FC236}">
              <a16:creationId xmlns:a16="http://schemas.microsoft.com/office/drawing/2014/main" id="{00000000-0008-0000-1500-00008BD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9196" name="Picture 13" descr="HHHH">
          <a:extLst>
            <a:ext uri="{FF2B5EF4-FFF2-40B4-BE49-F238E27FC236}">
              <a16:creationId xmlns:a16="http://schemas.microsoft.com/office/drawing/2014/main" id="{00000000-0008-0000-1500-00008CD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9197" name="Picture 14" descr="HHHH">
          <a:extLst>
            <a:ext uri="{FF2B5EF4-FFF2-40B4-BE49-F238E27FC236}">
              <a16:creationId xmlns:a16="http://schemas.microsoft.com/office/drawing/2014/main" id="{00000000-0008-0000-1500-00008DD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9198" name="Picture 15" descr="HHHH">
          <a:extLst>
            <a:ext uri="{FF2B5EF4-FFF2-40B4-BE49-F238E27FC236}">
              <a16:creationId xmlns:a16="http://schemas.microsoft.com/office/drawing/2014/main" id="{00000000-0008-0000-1500-00008ED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9199" name="Picture 16" descr="HHHH">
          <a:extLst>
            <a:ext uri="{FF2B5EF4-FFF2-40B4-BE49-F238E27FC236}">
              <a16:creationId xmlns:a16="http://schemas.microsoft.com/office/drawing/2014/main" id="{00000000-0008-0000-1500-00008FD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9200" name="Picture 17" descr="HHHH">
          <a:extLst>
            <a:ext uri="{FF2B5EF4-FFF2-40B4-BE49-F238E27FC236}">
              <a16:creationId xmlns:a16="http://schemas.microsoft.com/office/drawing/2014/main" id="{00000000-0008-0000-1500-000090D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9201" name="Picture 18" descr="HHHH">
          <a:extLst>
            <a:ext uri="{FF2B5EF4-FFF2-40B4-BE49-F238E27FC236}">
              <a16:creationId xmlns:a16="http://schemas.microsoft.com/office/drawing/2014/main" id="{00000000-0008-0000-1500-000091D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9202" name="Picture 19" descr="HHHH">
          <a:extLst>
            <a:ext uri="{FF2B5EF4-FFF2-40B4-BE49-F238E27FC236}">
              <a16:creationId xmlns:a16="http://schemas.microsoft.com/office/drawing/2014/main" id="{00000000-0008-0000-1500-000092D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9203" name="Picture 20" descr="HHHH">
          <a:extLst>
            <a:ext uri="{FF2B5EF4-FFF2-40B4-BE49-F238E27FC236}">
              <a16:creationId xmlns:a16="http://schemas.microsoft.com/office/drawing/2014/main" id="{00000000-0008-0000-1500-000093D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685800</xdr:colOff>
      <xdr:row>2</xdr:row>
      <xdr:rowOff>28575</xdr:rowOff>
    </xdr:to>
    <xdr:pic>
      <xdr:nvPicPr>
        <xdr:cNvPr id="909204" name="Picture 21" descr="HHHH">
          <a:extLst>
            <a:ext uri="{FF2B5EF4-FFF2-40B4-BE49-F238E27FC236}">
              <a16:creationId xmlns:a16="http://schemas.microsoft.com/office/drawing/2014/main" id="{00000000-0008-0000-1500-000094D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lum contrast="-2000"/>
        </a:blip>
        <a:srcRect/>
        <a:stretch>
          <a:fillRect/>
        </a:stretch>
      </xdr:blipFill>
      <xdr:spPr bwMode="auto">
        <a:xfrm>
          <a:off x="9525" y="0"/>
          <a:ext cx="676275" cy="485775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0209" name="Picture 1" descr="HHHH">
          <a:extLst>
            <a:ext uri="{FF2B5EF4-FFF2-40B4-BE49-F238E27FC236}">
              <a16:creationId xmlns:a16="http://schemas.microsoft.com/office/drawing/2014/main" id="{00000000-0008-0000-1600-000081E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0210" name="Picture 2" descr="HHHH">
          <a:extLst>
            <a:ext uri="{FF2B5EF4-FFF2-40B4-BE49-F238E27FC236}">
              <a16:creationId xmlns:a16="http://schemas.microsoft.com/office/drawing/2014/main" id="{00000000-0008-0000-1600-000082E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0211" name="Picture 3" descr="HHHH">
          <a:extLst>
            <a:ext uri="{FF2B5EF4-FFF2-40B4-BE49-F238E27FC236}">
              <a16:creationId xmlns:a16="http://schemas.microsoft.com/office/drawing/2014/main" id="{00000000-0008-0000-1600-000083E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0212" name="Picture 4" descr="HHHH">
          <a:extLst>
            <a:ext uri="{FF2B5EF4-FFF2-40B4-BE49-F238E27FC236}">
              <a16:creationId xmlns:a16="http://schemas.microsoft.com/office/drawing/2014/main" id="{00000000-0008-0000-1600-000084E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0213" name="Picture 5" descr="HHHH">
          <a:extLst>
            <a:ext uri="{FF2B5EF4-FFF2-40B4-BE49-F238E27FC236}">
              <a16:creationId xmlns:a16="http://schemas.microsoft.com/office/drawing/2014/main" id="{00000000-0008-0000-1600-000085E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0214" name="Picture 6" descr="HHHH">
          <a:extLst>
            <a:ext uri="{FF2B5EF4-FFF2-40B4-BE49-F238E27FC236}">
              <a16:creationId xmlns:a16="http://schemas.microsoft.com/office/drawing/2014/main" id="{00000000-0008-0000-1600-000086E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0215" name="Picture 8" descr="HHHH">
          <a:extLst>
            <a:ext uri="{FF2B5EF4-FFF2-40B4-BE49-F238E27FC236}">
              <a16:creationId xmlns:a16="http://schemas.microsoft.com/office/drawing/2014/main" id="{00000000-0008-0000-1600-000087E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0216" name="Picture 9" descr="HHHH">
          <a:extLst>
            <a:ext uri="{FF2B5EF4-FFF2-40B4-BE49-F238E27FC236}">
              <a16:creationId xmlns:a16="http://schemas.microsoft.com/office/drawing/2014/main" id="{00000000-0008-0000-1600-000088E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0217" name="Picture 10" descr="HHHH">
          <a:extLst>
            <a:ext uri="{FF2B5EF4-FFF2-40B4-BE49-F238E27FC236}">
              <a16:creationId xmlns:a16="http://schemas.microsoft.com/office/drawing/2014/main" id="{00000000-0008-0000-1600-000089E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0218" name="Picture 11" descr="HHHH">
          <a:extLst>
            <a:ext uri="{FF2B5EF4-FFF2-40B4-BE49-F238E27FC236}">
              <a16:creationId xmlns:a16="http://schemas.microsoft.com/office/drawing/2014/main" id="{00000000-0008-0000-1600-00008AE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0219" name="Picture 12" descr="HHHH">
          <a:extLst>
            <a:ext uri="{FF2B5EF4-FFF2-40B4-BE49-F238E27FC236}">
              <a16:creationId xmlns:a16="http://schemas.microsoft.com/office/drawing/2014/main" id="{00000000-0008-0000-1600-00008BE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0220" name="Picture 13" descr="HHHH">
          <a:extLst>
            <a:ext uri="{FF2B5EF4-FFF2-40B4-BE49-F238E27FC236}">
              <a16:creationId xmlns:a16="http://schemas.microsoft.com/office/drawing/2014/main" id="{00000000-0008-0000-1600-00008CE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0221" name="Picture 14" descr="HHHH">
          <a:extLst>
            <a:ext uri="{FF2B5EF4-FFF2-40B4-BE49-F238E27FC236}">
              <a16:creationId xmlns:a16="http://schemas.microsoft.com/office/drawing/2014/main" id="{00000000-0008-0000-1600-00008DE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0222" name="Picture 15" descr="HHHH">
          <a:extLst>
            <a:ext uri="{FF2B5EF4-FFF2-40B4-BE49-F238E27FC236}">
              <a16:creationId xmlns:a16="http://schemas.microsoft.com/office/drawing/2014/main" id="{00000000-0008-0000-1600-00008EE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0223" name="Picture 16" descr="HHHH">
          <a:extLst>
            <a:ext uri="{FF2B5EF4-FFF2-40B4-BE49-F238E27FC236}">
              <a16:creationId xmlns:a16="http://schemas.microsoft.com/office/drawing/2014/main" id="{00000000-0008-0000-1600-00008FE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0224" name="Picture 17" descr="HHHH">
          <a:extLst>
            <a:ext uri="{FF2B5EF4-FFF2-40B4-BE49-F238E27FC236}">
              <a16:creationId xmlns:a16="http://schemas.microsoft.com/office/drawing/2014/main" id="{00000000-0008-0000-1600-000090E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0225" name="Picture 18" descr="HHHH">
          <a:extLst>
            <a:ext uri="{FF2B5EF4-FFF2-40B4-BE49-F238E27FC236}">
              <a16:creationId xmlns:a16="http://schemas.microsoft.com/office/drawing/2014/main" id="{00000000-0008-0000-1600-000091E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0226" name="Picture 19" descr="HHHH">
          <a:extLst>
            <a:ext uri="{FF2B5EF4-FFF2-40B4-BE49-F238E27FC236}">
              <a16:creationId xmlns:a16="http://schemas.microsoft.com/office/drawing/2014/main" id="{00000000-0008-0000-1600-000092E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0227" name="Picture 20" descr="HHHH">
          <a:extLst>
            <a:ext uri="{FF2B5EF4-FFF2-40B4-BE49-F238E27FC236}">
              <a16:creationId xmlns:a16="http://schemas.microsoft.com/office/drawing/2014/main" id="{00000000-0008-0000-1600-000093E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685800</xdr:colOff>
      <xdr:row>2</xdr:row>
      <xdr:rowOff>28575</xdr:rowOff>
    </xdr:to>
    <xdr:pic>
      <xdr:nvPicPr>
        <xdr:cNvPr id="910228" name="Picture 21" descr="HHHH">
          <a:extLst>
            <a:ext uri="{FF2B5EF4-FFF2-40B4-BE49-F238E27FC236}">
              <a16:creationId xmlns:a16="http://schemas.microsoft.com/office/drawing/2014/main" id="{00000000-0008-0000-1600-000094E3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lum contrast="-2000"/>
        </a:blip>
        <a:srcRect/>
        <a:stretch>
          <a:fillRect/>
        </a:stretch>
      </xdr:blipFill>
      <xdr:spPr bwMode="auto">
        <a:xfrm>
          <a:off x="9525" y="0"/>
          <a:ext cx="676275" cy="485775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142875</xdr:rowOff>
    </xdr:from>
    <xdr:to>
      <xdr:col>0</xdr:col>
      <xdr:colOff>1562100</xdr:colOff>
      <xdr:row>2</xdr:row>
      <xdr:rowOff>266700</xdr:rowOff>
    </xdr:to>
    <xdr:pic>
      <xdr:nvPicPr>
        <xdr:cNvPr id="779617" name="Picture 9" descr="logo algerie poste">
          <a:extLst>
            <a:ext uri="{FF2B5EF4-FFF2-40B4-BE49-F238E27FC236}">
              <a16:creationId xmlns:a16="http://schemas.microsoft.com/office/drawing/2014/main" id="{00000000-0008-0000-1700-000061E50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875"/>
          <a:ext cx="1562100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1233" name="Picture 1" descr="HHHH">
          <a:extLst>
            <a:ext uri="{FF2B5EF4-FFF2-40B4-BE49-F238E27FC236}">
              <a16:creationId xmlns:a16="http://schemas.microsoft.com/office/drawing/2014/main" id="{00000000-0008-0000-1800-000081E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1234" name="Picture 2" descr="HHHH">
          <a:extLst>
            <a:ext uri="{FF2B5EF4-FFF2-40B4-BE49-F238E27FC236}">
              <a16:creationId xmlns:a16="http://schemas.microsoft.com/office/drawing/2014/main" id="{00000000-0008-0000-1800-000082E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1235" name="Picture 3" descr="HHHH">
          <a:extLst>
            <a:ext uri="{FF2B5EF4-FFF2-40B4-BE49-F238E27FC236}">
              <a16:creationId xmlns:a16="http://schemas.microsoft.com/office/drawing/2014/main" id="{00000000-0008-0000-1800-000083E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1236" name="Picture 4" descr="HHHH">
          <a:extLst>
            <a:ext uri="{FF2B5EF4-FFF2-40B4-BE49-F238E27FC236}">
              <a16:creationId xmlns:a16="http://schemas.microsoft.com/office/drawing/2014/main" id="{00000000-0008-0000-1800-000084E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1237" name="Picture 5" descr="HHHH">
          <a:extLst>
            <a:ext uri="{FF2B5EF4-FFF2-40B4-BE49-F238E27FC236}">
              <a16:creationId xmlns:a16="http://schemas.microsoft.com/office/drawing/2014/main" id="{00000000-0008-0000-1800-000085E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1238" name="Picture 6" descr="HHHH">
          <a:extLst>
            <a:ext uri="{FF2B5EF4-FFF2-40B4-BE49-F238E27FC236}">
              <a16:creationId xmlns:a16="http://schemas.microsoft.com/office/drawing/2014/main" id="{00000000-0008-0000-1800-000086E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1239" name="Picture 8" descr="HHHH">
          <a:extLst>
            <a:ext uri="{FF2B5EF4-FFF2-40B4-BE49-F238E27FC236}">
              <a16:creationId xmlns:a16="http://schemas.microsoft.com/office/drawing/2014/main" id="{00000000-0008-0000-1800-000087E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1240" name="Picture 9" descr="HHHH">
          <a:extLst>
            <a:ext uri="{FF2B5EF4-FFF2-40B4-BE49-F238E27FC236}">
              <a16:creationId xmlns:a16="http://schemas.microsoft.com/office/drawing/2014/main" id="{00000000-0008-0000-1800-000088E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1241" name="Picture 10" descr="HHHH">
          <a:extLst>
            <a:ext uri="{FF2B5EF4-FFF2-40B4-BE49-F238E27FC236}">
              <a16:creationId xmlns:a16="http://schemas.microsoft.com/office/drawing/2014/main" id="{00000000-0008-0000-1800-000089E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1242" name="Picture 11" descr="HHHH">
          <a:extLst>
            <a:ext uri="{FF2B5EF4-FFF2-40B4-BE49-F238E27FC236}">
              <a16:creationId xmlns:a16="http://schemas.microsoft.com/office/drawing/2014/main" id="{00000000-0008-0000-1800-00008AE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1243" name="Picture 12" descr="HHHH">
          <a:extLst>
            <a:ext uri="{FF2B5EF4-FFF2-40B4-BE49-F238E27FC236}">
              <a16:creationId xmlns:a16="http://schemas.microsoft.com/office/drawing/2014/main" id="{00000000-0008-0000-1800-00008BE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1244" name="Picture 13" descr="HHHH">
          <a:extLst>
            <a:ext uri="{FF2B5EF4-FFF2-40B4-BE49-F238E27FC236}">
              <a16:creationId xmlns:a16="http://schemas.microsoft.com/office/drawing/2014/main" id="{00000000-0008-0000-1800-00008CE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1245" name="Picture 14" descr="HHHH">
          <a:extLst>
            <a:ext uri="{FF2B5EF4-FFF2-40B4-BE49-F238E27FC236}">
              <a16:creationId xmlns:a16="http://schemas.microsoft.com/office/drawing/2014/main" id="{00000000-0008-0000-1800-00008DE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1246" name="Picture 15" descr="HHHH">
          <a:extLst>
            <a:ext uri="{FF2B5EF4-FFF2-40B4-BE49-F238E27FC236}">
              <a16:creationId xmlns:a16="http://schemas.microsoft.com/office/drawing/2014/main" id="{00000000-0008-0000-1800-00008EE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1247" name="Picture 16" descr="HHHH">
          <a:extLst>
            <a:ext uri="{FF2B5EF4-FFF2-40B4-BE49-F238E27FC236}">
              <a16:creationId xmlns:a16="http://schemas.microsoft.com/office/drawing/2014/main" id="{00000000-0008-0000-1800-00008FE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1248" name="Picture 17" descr="HHHH">
          <a:extLst>
            <a:ext uri="{FF2B5EF4-FFF2-40B4-BE49-F238E27FC236}">
              <a16:creationId xmlns:a16="http://schemas.microsoft.com/office/drawing/2014/main" id="{00000000-0008-0000-1800-000090E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1249" name="Picture 18" descr="HHHH">
          <a:extLst>
            <a:ext uri="{FF2B5EF4-FFF2-40B4-BE49-F238E27FC236}">
              <a16:creationId xmlns:a16="http://schemas.microsoft.com/office/drawing/2014/main" id="{00000000-0008-0000-1800-000091E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1250" name="Picture 19" descr="HHHH">
          <a:extLst>
            <a:ext uri="{FF2B5EF4-FFF2-40B4-BE49-F238E27FC236}">
              <a16:creationId xmlns:a16="http://schemas.microsoft.com/office/drawing/2014/main" id="{00000000-0008-0000-1800-000092E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1251" name="Picture 20" descr="HHHH">
          <a:extLst>
            <a:ext uri="{FF2B5EF4-FFF2-40B4-BE49-F238E27FC236}">
              <a16:creationId xmlns:a16="http://schemas.microsoft.com/office/drawing/2014/main" id="{00000000-0008-0000-1800-000093E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685800</xdr:colOff>
      <xdr:row>2</xdr:row>
      <xdr:rowOff>28575</xdr:rowOff>
    </xdr:to>
    <xdr:pic>
      <xdr:nvPicPr>
        <xdr:cNvPr id="911252" name="Picture 21" descr="HHHH">
          <a:extLst>
            <a:ext uri="{FF2B5EF4-FFF2-40B4-BE49-F238E27FC236}">
              <a16:creationId xmlns:a16="http://schemas.microsoft.com/office/drawing/2014/main" id="{00000000-0008-0000-1800-000094E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lum contrast="-2000"/>
        </a:blip>
        <a:srcRect/>
        <a:stretch>
          <a:fillRect/>
        </a:stretch>
      </xdr:blipFill>
      <xdr:spPr bwMode="auto">
        <a:xfrm>
          <a:off x="9525" y="0"/>
          <a:ext cx="676275" cy="485775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</xdr:colOff>
          <xdr:row>0</xdr:row>
          <xdr:rowOff>106680</xdr:rowOff>
        </xdr:from>
        <xdr:to>
          <xdr:col>0</xdr:col>
          <xdr:colOff>906780</xdr:colOff>
          <xdr:row>2</xdr:row>
          <xdr:rowOff>175260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19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38100</xdr:rowOff>
    </xdr:from>
    <xdr:to>
      <xdr:col>0</xdr:col>
      <xdr:colOff>676275</xdr:colOff>
      <xdr:row>3</xdr:row>
      <xdr:rowOff>19050</xdr:rowOff>
    </xdr:to>
    <xdr:pic>
      <xdr:nvPicPr>
        <xdr:cNvPr id="924769" name="Picture 1" descr="HHHH">
          <a:extLst>
            <a:ext uri="{FF2B5EF4-FFF2-40B4-BE49-F238E27FC236}">
              <a16:creationId xmlns:a16="http://schemas.microsoft.com/office/drawing/2014/main" id="{00000000-0008-0000-1A00-0000611C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38100"/>
          <a:ext cx="666750" cy="91440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32</xdr:row>
      <xdr:rowOff>0</xdr:rowOff>
    </xdr:from>
    <xdr:to>
      <xdr:col>0</xdr:col>
      <xdr:colOff>676275</xdr:colOff>
      <xdr:row>32</xdr:row>
      <xdr:rowOff>0</xdr:rowOff>
    </xdr:to>
    <xdr:pic>
      <xdr:nvPicPr>
        <xdr:cNvPr id="924770" name="Picture 2" descr="HHHH">
          <a:extLst>
            <a:ext uri="{FF2B5EF4-FFF2-40B4-BE49-F238E27FC236}">
              <a16:creationId xmlns:a16="http://schemas.microsoft.com/office/drawing/2014/main" id="{00000000-0008-0000-1A00-0000621C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lum contrast="-2000"/>
        </a:blip>
        <a:srcRect/>
        <a:stretch>
          <a:fillRect/>
        </a:stretch>
      </xdr:blipFill>
      <xdr:spPr bwMode="auto">
        <a:xfrm>
          <a:off x="9525" y="5848350"/>
          <a:ext cx="66675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32</xdr:row>
      <xdr:rowOff>0</xdr:rowOff>
    </xdr:from>
    <xdr:to>
      <xdr:col>0</xdr:col>
      <xdr:colOff>676275</xdr:colOff>
      <xdr:row>32</xdr:row>
      <xdr:rowOff>0</xdr:rowOff>
    </xdr:to>
    <xdr:pic>
      <xdr:nvPicPr>
        <xdr:cNvPr id="924771" name="Picture 3" descr="HHHH">
          <a:extLst>
            <a:ext uri="{FF2B5EF4-FFF2-40B4-BE49-F238E27FC236}">
              <a16:creationId xmlns:a16="http://schemas.microsoft.com/office/drawing/2014/main" id="{00000000-0008-0000-1A00-0000631C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lum contrast="-2000"/>
        </a:blip>
        <a:srcRect/>
        <a:stretch>
          <a:fillRect/>
        </a:stretch>
      </xdr:blipFill>
      <xdr:spPr bwMode="auto">
        <a:xfrm>
          <a:off x="9525" y="5848350"/>
          <a:ext cx="66675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161925</xdr:colOff>
      <xdr:row>32</xdr:row>
      <xdr:rowOff>0</xdr:rowOff>
    </xdr:from>
    <xdr:to>
      <xdr:col>1</xdr:col>
      <xdr:colOff>66675</xdr:colOff>
      <xdr:row>32</xdr:row>
      <xdr:rowOff>0</xdr:rowOff>
    </xdr:to>
    <xdr:pic>
      <xdr:nvPicPr>
        <xdr:cNvPr id="924772" name="Picture 4" descr="HHHH">
          <a:extLst>
            <a:ext uri="{FF2B5EF4-FFF2-40B4-BE49-F238E27FC236}">
              <a16:creationId xmlns:a16="http://schemas.microsoft.com/office/drawing/2014/main" id="{00000000-0008-0000-1A00-0000641C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lum contrast="-2000"/>
        </a:blip>
        <a:srcRect/>
        <a:stretch>
          <a:fillRect/>
        </a:stretch>
      </xdr:blipFill>
      <xdr:spPr bwMode="auto">
        <a:xfrm>
          <a:off x="161925" y="5848350"/>
          <a:ext cx="66675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32</xdr:row>
      <xdr:rowOff>0</xdr:rowOff>
    </xdr:from>
    <xdr:to>
      <xdr:col>0</xdr:col>
      <xdr:colOff>704850</xdr:colOff>
      <xdr:row>32</xdr:row>
      <xdr:rowOff>0</xdr:rowOff>
    </xdr:to>
    <xdr:pic>
      <xdr:nvPicPr>
        <xdr:cNvPr id="924773" name="Picture 5" descr="HHHH">
          <a:extLst>
            <a:ext uri="{FF2B5EF4-FFF2-40B4-BE49-F238E27FC236}">
              <a16:creationId xmlns:a16="http://schemas.microsoft.com/office/drawing/2014/main" id="{00000000-0008-0000-1A00-0000651C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lum contrast="-2000"/>
        </a:blip>
        <a:srcRect/>
        <a:stretch>
          <a:fillRect/>
        </a:stretch>
      </xdr:blipFill>
      <xdr:spPr bwMode="auto">
        <a:xfrm>
          <a:off x="38100" y="5848350"/>
          <a:ext cx="666750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57150</xdr:colOff>
      <xdr:row>32</xdr:row>
      <xdr:rowOff>0</xdr:rowOff>
    </xdr:from>
    <xdr:to>
      <xdr:col>1</xdr:col>
      <xdr:colOff>447675</xdr:colOff>
      <xdr:row>32</xdr:row>
      <xdr:rowOff>0</xdr:rowOff>
    </xdr:to>
    <xdr:pic>
      <xdr:nvPicPr>
        <xdr:cNvPr id="924774" name="Picture 6" descr="HHHH">
          <a:extLst>
            <a:ext uri="{FF2B5EF4-FFF2-40B4-BE49-F238E27FC236}">
              <a16:creationId xmlns:a16="http://schemas.microsoft.com/office/drawing/2014/main" id="{00000000-0008-0000-1A00-0000661C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lum contrast="-2000"/>
        </a:blip>
        <a:srcRect/>
        <a:stretch>
          <a:fillRect/>
        </a:stretch>
      </xdr:blipFill>
      <xdr:spPr bwMode="auto">
        <a:xfrm>
          <a:off x="57150" y="5848350"/>
          <a:ext cx="115252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32</xdr:row>
      <xdr:rowOff>0</xdr:rowOff>
    </xdr:from>
    <xdr:to>
      <xdr:col>1</xdr:col>
      <xdr:colOff>476250</xdr:colOff>
      <xdr:row>32</xdr:row>
      <xdr:rowOff>0</xdr:rowOff>
    </xdr:to>
    <xdr:pic>
      <xdr:nvPicPr>
        <xdr:cNvPr id="924775" name="Picture 7" descr="HHHH">
          <a:extLst>
            <a:ext uri="{FF2B5EF4-FFF2-40B4-BE49-F238E27FC236}">
              <a16:creationId xmlns:a16="http://schemas.microsoft.com/office/drawing/2014/main" id="{00000000-0008-0000-1A00-0000671C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lum contrast="-2000"/>
        </a:blip>
        <a:srcRect/>
        <a:stretch>
          <a:fillRect/>
        </a:stretch>
      </xdr:blipFill>
      <xdr:spPr bwMode="auto">
        <a:xfrm>
          <a:off x="85725" y="5848350"/>
          <a:ext cx="115252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66675</xdr:colOff>
      <xdr:row>14</xdr:row>
      <xdr:rowOff>85725</xdr:rowOff>
    </xdr:from>
    <xdr:to>
      <xdr:col>5</xdr:col>
      <xdr:colOff>1114425</xdr:colOff>
      <xdr:row>21</xdr:row>
      <xdr:rowOff>142875</xdr:rowOff>
    </xdr:to>
    <xdr:sp macro="" textlink="">
      <xdr:nvSpPr>
        <xdr:cNvPr id="924776" name="Oval 386">
          <a:extLst>
            <a:ext uri="{FF2B5EF4-FFF2-40B4-BE49-F238E27FC236}">
              <a16:creationId xmlns:a16="http://schemas.microsoft.com/office/drawing/2014/main" id="{00000000-0008-0000-1A00-0000681C0E00}"/>
            </a:ext>
          </a:extLst>
        </xdr:cNvPr>
        <xdr:cNvSpPr>
          <a:spLocks noChangeArrowheads="1"/>
        </xdr:cNvSpPr>
      </xdr:nvSpPr>
      <xdr:spPr bwMode="auto">
        <a:xfrm>
          <a:off x="66675" y="3009900"/>
          <a:ext cx="8305800" cy="1190625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47624</xdr:colOff>
      <xdr:row>16</xdr:row>
      <xdr:rowOff>144318</xdr:rowOff>
    </xdr:from>
    <xdr:to>
      <xdr:col>5</xdr:col>
      <xdr:colOff>490682</xdr:colOff>
      <xdr:row>19</xdr:row>
      <xdr:rowOff>144318</xdr:rowOff>
    </xdr:to>
    <xdr:sp macro="" textlink="">
      <xdr:nvSpPr>
        <xdr:cNvPr id="104850" name="WordArt 402">
          <a:extLst>
            <a:ext uri="{FF2B5EF4-FFF2-40B4-BE49-F238E27FC236}">
              <a16:creationId xmlns:a16="http://schemas.microsoft.com/office/drawing/2014/main" id="{00000000-0008-0000-1A00-0000929901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798079" y="3521363"/>
          <a:ext cx="6937376" cy="519546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2555"/>
            </a:avLst>
          </a:prstTxWarp>
        </a:bodyPr>
        <a:lstStyle/>
        <a:p>
          <a:pPr algn="ctr" rtl="0"/>
          <a:r>
            <a:rPr lang="fr-CA" sz="3600" b="1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val="FFFF00"/>
              </a:solidFill>
              <a:effectLst/>
              <a:latin typeface="Arial Black"/>
            </a:rPr>
            <a:t>néant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0</xdr:row>
          <xdr:rowOff>38100</xdr:rowOff>
        </xdr:from>
        <xdr:to>
          <xdr:col>1</xdr:col>
          <xdr:colOff>152400</xdr:colOff>
          <xdr:row>1</xdr:row>
          <xdr:rowOff>129540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1B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</xdr:colOff>
          <xdr:row>0</xdr:row>
          <xdr:rowOff>106680</xdr:rowOff>
        </xdr:from>
        <xdr:to>
          <xdr:col>0</xdr:col>
          <xdr:colOff>906780</xdr:colOff>
          <xdr:row>2</xdr:row>
          <xdr:rowOff>175260</xdr:rowOff>
        </xdr:to>
        <xdr:sp macro="" textlink="">
          <xdr:nvSpPr>
            <xdr:cNvPr id="20481" name="Object 1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00000000-0008-0000-1C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53340</xdr:colOff>
          <xdr:row>0</xdr:row>
          <xdr:rowOff>0</xdr:rowOff>
        </xdr:from>
        <xdr:to>
          <xdr:col>0</xdr:col>
          <xdr:colOff>922020</xdr:colOff>
          <xdr:row>0</xdr:row>
          <xdr:rowOff>0</xdr:rowOff>
        </xdr:to>
        <xdr:sp macro="" textlink="">
          <xdr:nvSpPr>
            <xdr:cNvPr id="21505" name="Object 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1D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327660</xdr:colOff>
          <xdr:row>0</xdr:row>
          <xdr:rowOff>0</xdr:rowOff>
        </xdr:from>
        <xdr:to>
          <xdr:col>0</xdr:col>
          <xdr:colOff>1089660</xdr:colOff>
          <xdr:row>0</xdr:row>
          <xdr:rowOff>0</xdr:rowOff>
        </xdr:to>
        <xdr:sp macro="" textlink="">
          <xdr:nvSpPr>
            <xdr:cNvPr id="21506" name="Object 2" hidden="1">
              <a:extLst>
                <a:ext uri="{63B3BB69-23CF-44E3-9099-C40C66FF867C}">
                  <a14:compatExt spid="_x0000_s21506"/>
                </a:ext>
                <a:ext uri="{FF2B5EF4-FFF2-40B4-BE49-F238E27FC236}">
                  <a16:creationId xmlns:a16="http://schemas.microsoft.com/office/drawing/2014/main" id="{00000000-0008-0000-1D00-00000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327660</xdr:colOff>
          <xdr:row>0</xdr:row>
          <xdr:rowOff>0</xdr:rowOff>
        </xdr:from>
        <xdr:to>
          <xdr:col>0</xdr:col>
          <xdr:colOff>1089660</xdr:colOff>
          <xdr:row>0</xdr:row>
          <xdr:rowOff>0</xdr:rowOff>
        </xdr:to>
        <xdr:sp macro="" textlink="">
          <xdr:nvSpPr>
            <xdr:cNvPr id="21507" name="Object 3" hidden="1">
              <a:extLst>
                <a:ext uri="{63B3BB69-23CF-44E3-9099-C40C66FF867C}">
                  <a14:compatExt spid="_x0000_s21507"/>
                </a:ext>
                <a:ext uri="{FF2B5EF4-FFF2-40B4-BE49-F238E27FC236}">
                  <a16:creationId xmlns:a16="http://schemas.microsoft.com/office/drawing/2014/main" id="{00000000-0008-0000-1D00-00000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327660</xdr:colOff>
          <xdr:row>0</xdr:row>
          <xdr:rowOff>0</xdr:rowOff>
        </xdr:from>
        <xdr:to>
          <xdr:col>0</xdr:col>
          <xdr:colOff>1089660</xdr:colOff>
          <xdr:row>0</xdr:row>
          <xdr:rowOff>0</xdr:rowOff>
        </xdr:to>
        <xdr:sp macro="" textlink="">
          <xdr:nvSpPr>
            <xdr:cNvPr id="21508" name="Object 4" hidden="1">
              <a:extLst>
                <a:ext uri="{63B3BB69-23CF-44E3-9099-C40C66FF867C}">
                  <a14:compatExt spid="_x0000_s21508"/>
                </a:ext>
                <a:ext uri="{FF2B5EF4-FFF2-40B4-BE49-F238E27FC236}">
                  <a16:creationId xmlns:a16="http://schemas.microsoft.com/office/drawing/2014/main" id="{00000000-0008-0000-1D00-00000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609600</xdr:colOff>
          <xdr:row>0</xdr:row>
          <xdr:rowOff>0</xdr:rowOff>
        </xdr:from>
        <xdr:to>
          <xdr:col>1</xdr:col>
          <xdr:colOff>45720</xdr:colOff>
          <xdr:row>0</xdr:row>
          <xdr:rowOff>0</xdr:rowOff>
        </xdr:to>
        <xdr:sp macro="" textlink="">
          <xdr:nvSpPr>
            <xdr:cNvPr id="21509" name="Object 5" hidden="1">
              <a:extLst>
                <a:ext uri="{63B3BB69-23CF-44E3-9099-C40C66FF867C}">
                  <a14:compatExt spid="_x0000_s21509"/>
                </a:ext>
                <a:ext uri="{FF2B5EF4-FFF2-40B4-BE49-F238E27FC236}">
                  <a16:creationId xmlns:a16="http://schemas.microsoft.com/office/drawing/2014/main" id="{00000000-0008-0000-1D00-00000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601980</xdr:colOff>
          <xdr:row>0</xdr:row>
          <xdr:rowOff>0</xdr:rowOff>
        </xdr:from>
        <xdr:to>
          <xdr:col>1</xdr:col>
          <xdr:colOff>38100</xdr:colOff>
          <xdr:row>0</xdr:row>
          <xdr:rowOff>0</xdr:rowOff>
        </xdr:to>
        <xdr:sp macro="" textlink="">
          <xdr:nvSpPr>
            <xdr:cNvPr id="21510" name="Object 6" hidden="1">
              <a:extLst>
                <a:ext uri="{63B3BB69-23CF-44E3-9099-C40C66FF867C}">
                  <a14:compatExt spid="_x0000_s21510"/>
                </a:ext>
                <a:ext uri="{FF2B5EF4-FFF2-40B4-BE49-F238E27FC236}">
                  <a16:creationId xmlns:a16="http://schemas.microsoft.com/office/drawing/2014/main" id="{00000000-0008-0000-1D00-00000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601980</xdr:colOff>
          <xdr:row>0</xdr:row>
          <xdr:rowOff>0</xdr:rowOff>
        </xdr:from>
        <xdr:to>
          <xdr:col>1</xdr:col>
          <xdr:colOff>38100</xdr:colOff>
          <xdr:row>0</xdr:row>
          <xdr:rowOff>0</xdr:rowOff>
        </xdr:to>
        <xdr:sp macro="" textlink="">
          <xdr:nvSpPr>
            <xdr:cNvPr id="21511" name="Object 7" hidden="1">
              <a:extLst>
                <a:ext uri="{63B3BB69-23CF-44E3-9099-C40C66FF867C}">
                  <a14:compatExt spid="_x0000_s21511"/>
                </a:ext>
                <a:ext uri="{FF2B5EF4-FFF2-40B4-BE49-F238E27FC236}">
                  <a16:creationId xmlns:a16="http://schemas.microsoft.com/office/drawing/2014/main" id="{00000000-0008-0000-1D00-00000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601980</xdr:colOff>
          <xdr:row>0</xdr:row>
          <xdr:rowOff>0</xdr:rowOff>
        </xdr:from>
        <xdr:to>
          <xdr:col>1</xdr:col>
          <xdr:colOff>38100</xdr:colOff>
          <xdr:row>0</xdr:row>
          <xdr:rowOff>0</xdr:rowOff>
        </xdr:to>
        <xdr:sp macro="" textlink="">
          <xdr:nvSpPr>
            <xdr:cNvPr id="21512" name="Object 8" hidden="1">
              <a:extLst>
                <a:ext uri="{63B3BB69-23CF-44E3-9099-C40C66FF867C}">
                  <a14:compatExt spid="_x0000_s21512"/>
                </a:ext>
                <a:ext uri="{FF2B5EF4-FFF2-40B4-BE49-F238E27FC236}">
                  <a16:creationId xmlns:a16="http://schemas.microsoft.com/office/drawing/2014/main" id="{00000000-0008-0000-1D00-00000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601980</xdr:colOff>
          <xdr:row>0</xdr:row>
          <xdr:rowOff>0</xdr:rowOff>
        </xdr:from>
        <xdr:to>
          <xdr:col>1</xdr:col>
          <xdr:colOff>38100</xdr:colOff>
          <xdr:row>0</xdr:row>
          <xdr:rowOff>0</xdr:rowOff>
        </xdr:to>
        <xdr:sp macro="" textlink="">
          <xdr:nvSpPr>
            <xdr:cNvPr id="21513" name="Object 9" hidden="1">
              <a:extLst>
                <a:ext uri="{63B3BB69-23CF-44E3-9099-C40C66FF867C}">
                  <a14:compatExt spid="_x0000_s21513"/>
                </a:ext>
                <a:ext uri="{FF2B5EF4-FFF2-40B4-BE49-F238E27FC236}">
                  <a16:creationId xmlns:a16="http://schemas.microsoft.com/office/drawing/2014/main" id="{00000000-0008-0000-1D00-00000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121920</xdr:colOff>
          <xdr:row>0</xdr:row>
          <xdr:rowOff>0</xdr:rowOff>
        </xdr:from>
        <xdr:to>
          <xdr:col>1</xdr:col>
          <xdr:colOff>1287780</xdr:colOff>
          <xdr:row>2</xdr:row>
          <xdr:rowOff>83820</xdr:rowOff>
        </xdr:to>
        <xdr:sp macro="" textlink="">
          <xdr:nvSpPr>
            <xdr:cNvPr id="21514" name="Object 10" hidden="1">
              <a:extLst>
                <a:ext uri="{63B3BB69-23CF-44E3-9099-C40C66FF867C}">
                  <a14:compatExt spid="_x0000_s21514"/>
                </a:ext>
                <a:ext uri="{FF2B5EF4-FFF2-40B4-BE49-F238E27FC236}">
                  <a16:creationId xmlns:a16="http://schemas.microsoft.com/office/drawing/2014/main" id="{00000000-0008-0000-1D00-00000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</xdr:colOff>
          <xdr:row>0</xdr:row>
          <xdr:rowOff>106680</xdr:rowOff>
        </xdr:from>
        <xdr:to>
          <xdr:col>0</xdr:col>
          <xdr:colOff>906780</xdr:colOff>
          <xdr:row>2</xdr:row>
          <xdr:rowOff>175260</xdr:rowOff>
        </xdr:to>
        <xdr:sp macro="" textlink="">
          <xdr:nvSpPr>
            <xdr:cNvPr id="31745" name="Object 1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:a16="http://schemas.microsoft.com/office/drawing/2014/main" id="{00000000-0008-0000-1E00-000001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3062" name="Picture 1" descr="HHHH">
          <a:extLst>
            <a:ext uri="{FF2B5EF4-FFF2-40B4-BE49-F238E27FC236}">
              <a16:creationId xmlns:a16="http://schemas.microsoft.com/office/drawing/2014/main" id="{00000000-0008-0000-1F00-000096C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3063" name="Picture 2" descr="HHHH">
          <a:extLst>
            <a:ext uri="{FF2B5EF4-FFF2-40B4-BE49-F238E27FC236}">
              <a16:creationId xmlns:a16="http://schemas.microsoft.com/office/drawing/2014/main" id="{00000000-0008-0000-1F00-000097C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3064" name="Picture 3" descr="HHHH">
          <a:extLst>
            <a:ext uri="{FF2B5EF4-FFF2-40B4-BE49-F238E27FC236}">
              <a16:creationId xmlns:a16="http://schemas.microsoft.com/office/drawing/2014/main" id="{00000000-0008-0000-1F00-000098C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3065" name="Picture 4" descr="HHHH">
          <a:extLst>
            <a:ext uri="{FF2B5EF4-FFF2-40B4-BE49-F238E27FC236}">
              <a16:creationId xmlns:a16="http://schemas.microsoft.com/office/drawing/2014/main" id="{00000000-0008-0000-1F00-000099C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3066" name="Picture 5" descr="HHHH">
          <a:extLst>
            <a:ext uri="{FF2B5EF4-FFF2-40B4-BE49-F238E27FC236}">
              <a16:creationId xmlns:a16="http://schemas.microsoft.com/office/drawing/2014/main" id="{00000000-0008-0000-1F00-00009AC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3067" name="Picture 6" descr="HHHH">
          <a:extLst>
            <a:ext uri="{FF2B5EF4-FFF2-40B4-BE49-F238E27FC236}">
              <a16:creationId xmlns:a16="http://schemas.microsoft.com/office/drawing/2014/main" id="{00000000-0008-0000-1F00-00009BC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3068" name="Picture 7" descr="HHHH">
          <a:extLst>
            <a:ext uri="{FF2B5EF4-FFF2-40B4-BE49-F238E27FC236}">
              <a16:creationId xmlns:a16="http://schemas.microsoft.com/office/drawing/2014/main" id="{00000000-0008-0000-1F00-00009CC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3069" name="Picture 8" descr="HHHH">
          <a:extLst>
            <a:ext uri="{FF2B5EF4-FFF2-40B4-BE49-F238E27FC236}">
              <a16:creationId xmlns:a16="http://schemas.microsoft.com/office/drawing/2014/main" id="{00000000-0008-0000-1F00-00009DC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3070" name="Picture 9" descr="HHHH">
          <a:extLst>
            <a:ext uri="{FF2B5EF4-FFF2-40B4-BE49-F238E27FC236}">
              <a16:creationId xmlns:a16="http://schemas.microsoft.com/office/drawing/2014/main" id="{00000000-0008-0000-1F00-00009EC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3071" name="Picture 10" descr="HHHH">
          <a:extLst>
            <a:ext uri="{FF2B5EF4-FFF2-40B4-BE49-F238E27FC236}">
              <a16:creationId xmlns:a16="http://schemas.microsoft.com/office/drawing/2014/main" id="{00000000-0008-0000-1F00-00009FC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3072" name="Picture 11" descr="HHHH">
          <a:extLst>
            <a:ext uri="{FF2B5EF4-FFF2-40B4-BE49-F238E27FC236}">
              <a16:creationId xmlns:a16="http://schemas.microsoft.com/office/drawing/2014/main" id="{00000000-0008-0000-1F00-0000A0C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3073" name="Picture 12" descr="HHHH">
          <a:extLst>
            <a:ext uri="{FF2B5EF4-FFF2-40B4-BE49-F238E27FC236}">
              <a16:creationId xmlns:a16="http://schemas.microsoft.com/office/drawing/2014/main" id="{00000000-0008-0000-1F00-0000A1C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3074" name="Picture 13" descr="HHHH">
          <a:extLst>
            <a:ext uri="{FF2B5EF4-FFF2-40B4-BE49-F238E27FC236}">
              <a16:creationId xmlns:a16="http://schemas.microsoft.com/office/drawing/2014/main" id="{00000000-0008-0000-1F00-0000A2C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3075" name="Picture 14" descr="HHHH">
          <a:extLst>
            <a:ext uri="{FF2B5EF4-FFF2-40B4-BE49-F238E27FC236}">
              <a16:creationId xmlns:a16="http://schemas.microsoft.com/office/drawing/2014/main" id="{00000000-0008-0000-1F00-0000A3C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3076" name="Picture 15" descr="HHHH">
          <a:extLst>
            <a:ext uri="{FF2B5EF4-FFF2-40B4-BE49-F238E27FC236}">
              <a16:creationId xmlns:a16="http://schemas.microsoft.com/office/drawing/2014/main" id="{00000000-0008-0000-1F00-0000A4C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3077" name="Picture 16" descr="HHHH">
          <a:extLst>
            <a:ext uri="{FF2B5EF4-FFF2-40B4-BE49-F238E27FC236}">
              <a16:creationId xmlns:a16="http://schemas.microsoft.com/office/drawing/2014/main" id="{00000000-0008-0000-1F00-0000A5C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3078" name="Picture 17" descr="HHHH">
          <a:extLst>
            <a:ext uri="{FF2B5EF4-FFF2-40B4-BE49-F238E27FC236}">
              <a16:creationId xmlns:a16="http://schemas.microsoft.com/office/drawing/2014/main" id="{00000000-0008-0000-1F00-0000A6C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3079" name="Picture 18" descr="HHHH">
          <a:extLst>
            <a:ext uri="{FF2B5EF4-FFF2-40B4-BE49-F238E27FC236}">
              <a16:creationId xmlns:a16="http://schemas.microsoft.com/office/drawing/2014/main" id="{00000000-0008-0000-1F00-0000A7C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03080" name="Picture 19" descr="HHHH">
          <a:extLst>
            <a:ext uri="{FF2B5EF4-FFF2-40B4-BE49-F238E27FC236}">
              <a16:creationId xmlns:a16="http://schemas.microsoft.com/office/drawing/2014/main" id="{00000000-0008-0000-1F00-0000A8C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1</xdr:col>
      <xdr:colOff>171450</xdr:colOff>
      <xdr:row>2</xdr:row>
      <xdr:rowOff>28575</xdr:rowOff>
    </xdr:to>
    <xdr:pic>
      <xdr:nvPicPr>
        <xdr:cNvPr id="903081" name="Picture 20" descr="HHHH">
          <a:extLst>
            <a:ext uri="{FF2B5EF4-FFF2-40B4-BE49-F238E27FC236}">
              <a16:creationId xmlns:a16="http://schemas.microsoft.com/office/drawing/2014/main" id="{00000000-0008-0000-1F00-0000A9C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lum contrast="-2000"/>
        </a:blip>
        <a:srcRect/>
        <a:stretch>
          <a:fillRect/>
        </a:stretch>
      </xdr:blipFill>
      <xdr:spPr bwMode="auto">
        <a:xfrm>
          <a:off x="9525" y="0"/>
          <a:ext cx="1857375" cy="542925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2258" name="Picture 1" descr="HHHH">
          <a:extLst>
            <a:ext uri="{FF2B5EF4-FFF2-40B4-BE49-F238E27FC236}">
              <a16:creationId xmlns:a16="http://schemas.microsoft.com/office/drawing/2014/main" id="{00000000-0008-0000-2000-000082E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2259" name="Picture 2" descr="HHHH">
          <a:extLst>
            <a:ext uri="{FF2B5EF4-FFF2-40B4-BE49-F238E27FC236}">
              <a16:creationId xmlns:a16="http://schemas.microsoft.com/office/drawing/2014/main" id="{00000000-0008-0000-2000-000083E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2260" name="Picture 3" descr="HHHH">
          <a:extLst>
            <a:ext uri="{FF2B5EF4-FFF2-40B4-BE49-F238E27FC236}">
              <a16:creationId xmlns:a16="http://schemas.microsoft.com/office/drawing/2014/main" id="{00000000-0008-0000-2000-000084E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2261" name="Picture 4" descr="HHHH">
          <a:extLst>
            <a:ext uri="{FF2B5EF4-FFF2-40B4-BE49-F238E27FC236}">
              <a16:creationId xmlns:a16="http://schemas.microsoft.com/office/drawing/2014/main" id="{00000000-0008-0000-2000-000085E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2262" name="Picture 5" descr="HHHH">
          <a:extLst>
            <a:ext uri="{FF2B5EF4-FFF2-40B4-BE49-F238E27FC236}">
              <a16:creationId xmlns:a16="http://schemas.microsoft.com/office/drawing/2014/main" id="{00000000-0008-0000-2000-000086E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2263" name="Picture 6" descr="HHHH">
          <a:extLst>
            <a:ext uri="{FF2B5EF4-FFF2-40B4-BE49-F238E27FC236}">
              <a16:creationId xmlns:a16="http://schemas.microsoft.com/office/drawing/2014/main" id="{00000000-0008-0000-2000-000087E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2264" name="Picture 7" descr="HHHH">
          <a:extLst>
            <a:ext uri="{FF2B5EF4-FFF2-40B4-BE49-F238E27FC236}">
              <a16:creationId xmlns:a16="http://schemas.microsoft.com/office/drawing/2014/main" id="{00000000-0008-0000-2000-000088E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2265" name="Picture 8" descr="HHHH">
          <a:extLst>
            <a:ext uri="{FF2B5EF4-FFF2-40B4-BE49-F238E27FC236}">
              <a16:creationId xmlns:a16="http://schemas.microsoft.com/office/drawing/2014/main" id="{00000000-0008-0000-2000-000089E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2266" name="Picture 9" descr="HHHH">
          <a:extLst>
            <a:ext uri="{FF2B5EF4-FFF2-40B4-BE49-F238E27FC236}">
              <a16:creationId xmlns:a16="http://schemas.microsoft.com/office/drawing/2014/main" id="{00000000-0008-0000-2000-00008AE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2267" name="Picture 10" descr="HHHH">
          <a:extLst>
            <a:ext uri="{FF2B5EF4-FFF2-40B4-BE49-F238E27FC236}">
              <a16:creationId xmlns:a16="http://schemas.microsoft.com/office/drawing/2014/main" id="{00000000-0008-0000-2000-00008BE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2268" name="Picture 11" descr="HHHH">
          <a:extLst>
            <a:ext uri="{FF2B5EF4-FFF2-40B4-BE49-F238E27FC236}">
              <a16:creationId xmlns:a16="http://schemas.microsoft.com/office/drawing/2014/main" id="{00000000-0008-0000-2000-00008CE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2269" name="Picture 12" descr="HHHH">
          <a:extLst>
            <a:ext uri="{FF2B5EF4-FFF2-40B4-BE49-F238E27FC236}">
              <a16:creationId xmlns:a16="http://schemas.microsoft.com/office/drawing/2014/main" id="{00000000-0008-0000-2000-00008DE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2270" name="Picture 13" descr="HHHH">
          <a:extLst>
            <a:ext uri="{FF2B5EF4-FFF2-40B4-BE49-F238E27FC236}">
              <a16:creationId xmlns:a16="http://schemas.microsoft.com/office/drawing/2014/main" id="{00000000-0008-0000-2000-00008EE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2271" name="Picture 14" descr="HHHH">
          <a:extLst>
            <a:ext uri="{FF2B5EF4-FFF2-40B4-BE49-F238E27FC236}">
              <a16:creationId xmlns:a16="http://schemas.microsoft.com/office/drawing/2014/main" id="{00000000-0008-0000-2000-00008FE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2272" name="Picture 15" descr="HHHH">
          <a:extLst>
            <a:ext uri="{FF2B5EF4-FFF2-40B4-BE49-F238E27FC236}">
              <a16:creationId xmlns:a16="http://schemas.microsoft.com/office/drawing/2014/main" id="{00000000-0008-0000-2000-000090E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2273" name="Picture 16" descr="HHHH">
          <a:extLst>
            <a:ext uri="{FF2B5EF4-FFF2-40B4-BE49-F238E27FC236}">
              <a16:creationId xmlns:a16="http://schemas.microsoft.com/office/drawing/2014/main" id="{00000000-0008-0000-2000-000091E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2274" name="Picture 17" descr="HHHH">
          <a:extLst>
            <a:ext uri="{FF2B5EF4-FFF2-40B4-BE49-F238E27FC236}">
              <a16:creationId xmlns:a16="http://schemas.microsoft.com/office/drawing/2014/main" id="{00000000-0008-0000-2000-000092E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2275" name="Picture 18" descr="HHHH">
          <a:extLst>
            <a:ext uri="{FF2B5EF4-FFF2-40B4-BE49-F238E27FC236}">
              <a16:creationId xmlns:a16="http://schemas.microsoft.com/office/drawing/2014/main" id="{00000000-0008-0000-2000-000093E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2276" name="Picture 19" descr="HHHH">
          <a:extLst>
            <a:ext uri="{FF2B5EF4-FFF2-40B4-BE49-F238E27FC236}">
              <a16:creationId xmlns:a16="http://schemas.microsoft.com/office/drawing/2014/main" id="{00000000-0008-0000-2000-000094E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666750</xdr:colOff>
      <xdr:row>1</xdr:row>
      <xdr:rowOff>57150</xdr:rowOff>
    </xdr:to>
    <xdr:pic>
      <xdr:nvPicPr>
        <xdr:cNvPr id="912277" name="Picture 20" descr="HHHH">
          <a:extLst>
            <a:ext uri="{FF2B5EF4-FFF2-40B4-BE49-F238E27FC236}">
              <a16:creationId xmlns:a16="http://schemas.microsoft.com/office/drawing/2014/main" id="{00000000-0008-0000-2000-000095E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lum contrast="-2000"/>
        </a:blip>
        <a:srcRect/>
        <a:stretch>
          <a:fillRect/>
        </a:stretch>
      </xdr:blipFill>
      <xdr:spPr bwMode="auto">
        <a:xfrm>
          <a:off x="0" y="0"/>
          <a:ext cx="666750" cy="20955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</xdr:colOff>
          <xdr:row>1</xdr:row>
          <xdr:rowOff>106680</xdr:rowOff>
        </xdr:from>
        <xdr:to>
          <xdr:col>0</xdr:col>
          <xdr:colOff>906780</xdr:colOff>
          <xdr:row>3</xdr:row>
          <xdr:rowOff>175260</xdr:rowOff>
        </xdr:to>
        <xdr:sp macro="" textlink="">
          <xdr:nvSpPr>
            <xdr:cNvPr id="58369" name="Object 1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21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</xdr:colOff>
          <xdr:row>1</xdr:row>
          <xdr:rowOff>106680</xdr:rowOff>
        </xdr:from>
        <xdr:to>
          <xdr:col>0</xdr:col>
          <xdr:colOff>906780</xdr:colOff>
          <xdr:row>3</xdr:row>
          <xdr:rowOff>175260</xdr:rowOff>
        </xdr:to>
        <xdr:sp macro="" textlink="">
          <xdr:nvSpPr>
            <xdr:cNvPr id="60417" name="Object 1" hidden="1">
              <a:extLst>
                <a:ext uri="{63B3BB69-23CF-44E3-9099-C40C66FF867C}">
                  <a14:compatExt spid="_x0000_s60417"/>
                </a:ext>
                <a:ext uri="{FF2B5EF4-FFF2-40B4-BE49-F238E27FC236}">
                  <a16:creationId xmlns:a16="http://schemas.microsoft.com/office/drawing/2014/main" id="{00000000-0008-0000-2200-000001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</xdr:colOff>
          <xdr:row>0</xdr:row>
          <xdr:rowOff>106680</xdr:rowOff>
        </xdr:from>
        <xdr:to>
          <xdr:col>0</xdr:col>
          <xdr:colOff>906780</xdr:colOff>
          <xdr:row>2</xdr:row>
          <xdr:rowOff>175260</xdr:rowOff>
        </xdr:to>
        <xdr:sp macro="" textlink="">
          <xdr:nvSpPr>
            <xdr:cNvPr id="64513" name="Object 1" hidden="1">
              <a:extLst>
                <a:ext uri="{63B3BB69-23CF-44E3-9099-C40C66FF867C}">
                  <a14:compatExt spid="_x0000_s64513"/>
                </a:ext>
                <a:ext uri="{FF2B5EF4-FFF2-40B4-BE49-F238E27FC236}">
                  <a16:creationId xmlns:a16="http://schemas.microsoft.com/office/drawing/2014/main" id="{00000000-0008-0000-2300-000001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12833" name="Picture 1" descr="logo algerie poste">
          <a:extLst>
            <a:ext uri="{FF2B5EF4-FFF2-40B4-BE49-F238E27FC236}">
              <a16:creationId xmlns:a16="http://schemas.microsoft.com/office/drawing/2014/main" id="{00000000-0008-0000-2400-0000C1ED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12834" name="Picture 2" descr="logo algerie poste">
          <a:extLst>
            <a:ext uri="{FF2B5EF4-FFF2-40B4-BE49-F238E27FC236}">
              <a16:creationId xmlns:a16="http://schemas.microsoft.com/office/drawing/2014/main" id="{00000000-0008-0000-2400-0000C2ED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12835" name="Picture 3" descr="logo algerie poste">
          <a:extLst>
            <a:ext uri="{FF2B5EF4-FFF2-40B4-BE49-F238E27FC236}">
              <a16:creationId xmlns:a16="http://schemas.microsoft.com/office/drawing/2014/main" id="{00000000-0008-0000-2400-0000C3ED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12836" name="Picture 4" descr="logo algerie poste">
          <a:extLst>
            <a:ext uri="{FF2B5EF4-FFF2-40B4-BE49-F238E27FC236}">
              <a16:creationId xmlns:a16="http://schemas.microsoft.com/office/drawing/2014/main" id="{00000000-0008-0000-2400-0000C4ED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12837" name="Picture 5" descr="logo algerie poste">
          <a:extLst>
            <a:ext uri="{FF2B5EF4-FFF2-40B4-BE49-F238E27FC236}">
              <a16:creationId xmlns:a16="http://schemas.microsoft.com/office/drawing/2014/main" id="{00000000-0008-0000-2400-0000C5ED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676275</xdr:colOff>
      <xdr:row>0</xdr:row>
      <xdr:rowOff>0</xdr:rowOff>
    </xdr:to>
    <xdr:pic>
      <xdr:nvPicPr>
        <xdr:cNvPr id="912838" name="Picture 6" descr="logo algerie poste">
          <a:extLst>
            <a:ext uri="{FF2B5EF4-FFF2-40B4-BE49-F238E27FC236}">
              <a16:creationId xmlns:a16="http://schemas.microsoft.com/office/drawing/2014/main" id="{00000000-0008-0000-2400-0000C6ED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12839" name="Picture 7" descr="logo algerie poste">
          <a:extLst>
            <a:ext uri="{FF2B5EF4-FFF2-40B4-BE49-F238E27FC236}">
              <a16:creationId xmlns:a16="http://schemas.microsoft.com/office/drawing/2014/main" id="{00000000-0008-0000-2400-0000C7ED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12840" name="Picture 8" descr="logo algerie poste">
          <a:extLst>
            <a:ext uri="{FF2B5EF4-FFF2-40B4-BE49-F238E27FC236}">
              <a16:creationId xmlns:a16="http://schemas.microsoft.com/office/drawing/2014/main" id="{00000000-0008-0000-2400-0000C8ED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12841" name="Picture 9" descr="logo algerie poste">
          <a:extLst>
            <a:ext uri="{FF2B5EF4-FFF2-40B4-BE49-F238E27FC236}">
              <a16:creationId xmlns:a16="http://schemas.microsoft.com/office/drawing/2014/main" id="{00000000-0008-0000-2400-0000C9ED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123825</xdr:colOff>
      <xdr:row>0</xdr:row>
      <xdr:rowOff>66675</xdr:rowOff>
    </xdr:from>
    <xdr:to>
      <xdr:col>1</xdr:col>
      <xdr:colOff>800100</xdr:colOff>
      <xdr:row>3</xdr:row>
      <xdr:rowOff>28575</xdr:rowOff>
    </xdr:to>
    <xdr:pic>
      <xdr:nvPicPr>
        <xdr:cNvPr id="912842" name="Picture 11" descr="logo algerie poste">
          <a:extLst>
            <a:ext uri="{FF2B5EF4-FFF2-40B4-BE49-F238E27FC236}">
              <a16:creationId xmlns:a16="http://schemas.microsoft.com/office/drawing/2014/main" id="{00000000-0008-0000-2400-0000CAED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3825" y="66675"/>
          <a:ext cx="22288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13857" name="Picture 1" descr="logo algerie poste">
          <a:extLst>
            <a:ext uri="{FF2B5EF4-FFF2-40B4-BE49-F238E27FC236}">
              <a16:creationId xmlns:a16="http://schemas.microsoft.com/office/drawing/2014/main" id="{00000000-0008-0000-2500-0000C1F1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13858" name="Picture 2" descr="logo algerie poste">
          <a:extLst>
            <a:ext uri="{FF2B5EF4-FFF2-40B4-BE49-F238E27FC236}">
              <a16:creationId xmlns:a16="http://schemas.microsoft.com/office/drawing/2014/main" id="{00000000-0008-0000-2500-0000C2F1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13859" name="Picture 3" descr="logo algerie poste">
          <a:extLst>
            <a:ext uri="{FF2B5EF4-FFF2-40B4-BE49-F238E27FC236}">
              <a16:creationId xmlns:a16="http://schemas.microsoft.com/office/drawing/2014/main" id="{00000000-0008-0000-2500-0000C3F1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13860" name="Picture 4" descr="logo algerie poste">
          <a:extLst>
            <a:ext uri="{FF2B5EF4-FFF2-40B4-BE49-F238E27FC236}">
              <a16:creationId xmlns:a16="http://schemas.microsoft.com/office/drawing/2014/main" id="{00000000-0008-0000-2500-0000C4F1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13861" name="Picture 5" descr="logo algerie poste">
          <a:extLst>
            <a:ext uri="{FF2B5EF4-FFF2-40B4-BE49-F238E27FC236}">
              <a16:creationId xmlns:a16="http://schemas.microsoft.com/office/drawing/2014/main" id="{00000000-0008-0000-2500-0000C5F1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676275</xdr:colOff>
      <xdr:row>0</xdr:row>
      <xdr:rowOff>0</xdr:rowOff>
    </xdr:to>
    <xdr:pic>
      <xdr:nvPicPr>
        <xdr:cNvPr id="913862" name="Picture 6" descr="logo algerie poste">
          <a:extLst>
            <a:ext uri="{FF2B5EF4-FFF2-40B4-BE49-F238E27FC236}">
              <a16:creationId xmlns:a16="http://schemas.microsoft.com/office/drawing/2014/main" id="{00000000-0008-0000-2500-0000C6F1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13863" name="Picture 7" descr="logo algerie poste">
          <a:extLst>
            <a:ext uri="{FF2B5EF4-FFF2-40B4-BE49-F238E27FC236}">
              <a16:creationId xmlns:a16="http://schemas.microsoft.com/office/drawing/2014/main" id="{00000000-0008-0000-2500-0000C7F1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13864" name="Picture 8" descr="logo algerie poste">
          <a:extLst>
            <a:ext uri="{FF2B5EF4-FFF2-40B4-BE49-F238E27FC236}">
              <a16:creationId xmlns:a16="http://schemas.microsoft.com/office/drawing/2014/main" id="{00000000-0008-0000-2500-0000C8F1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1304925</xdr:colOff>
      <xdr:row>0</xdr:row>
      <xdr:rowOff>0</xdr:rowOff>
    </xdr:from>
    <xdr:to>
      <xdr:col>1</xdr:col>
      <xdr:colOff>1981200</xdr:colOff>
      <xdr:row>0</xdr:row>
      <xdr:rowOff>0</xdr:rowOff>
    </xdr:to>
    <xdr:pic>
      <xdr:nvPicPr>
        <xdr:cNvPr id="913865" name="Picture 9" descr="logo algerie poste">
          <a:extLst>
            <a:ext uri="{FF2B5EF4-FFF2-40B4-BE49-F238E27FC236}">
              <a16:creationId xmlns:a16="http://schemas.microsoft.com/office/drawing/2014/main" id="{00000000-0008-0000-2500-0000C9F1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4925" y="0"/>
          <a:ext cx="2228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123825</xdr:colOff>
      <xdr:row>0</xdr:row>
      <xdr:rowOff>66675</xdr:rowOff>
    </xdr:from>
    <xdr:to>
      <xdr:col>1</xdr:col>
      <xdr:colOff>800100</xdr:colOff>
      <xdr:row>3</xdr:row>
      <xdr:rowOff>28575</xdr:rowOff>
    </xdr:to>
    <xdr:pic>
      <xdr:nvPicPr>
        <xdr:cNvPr id="913866" name="Picture 11" descr="logo algerie poste">
          <a:extLst>
            <a:ext uri="{FF2B5EF4-FFF2-40B4-BE49-F238E27FC236}">
              <a16:creationId xmlns:a16="http://schemas.microsoft.com/office/drawing/2014/main" id="{00000000-0008-0000-2500-0000CAF1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3825" y="66675"/>
          <a:ext cx="22288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</xdr:colOff>
          <xdr:row>0</xdr:row>
          <xdr:rowOff>106680</xdr:rowOff>
        </xdr:from>
        <xdr:to>
          <xdr:col>0</xdr:col>
          <xdr:colOff>906780</xdr:colOff>
          <xdr:row>2</xdr:row>
          <xdr:rowOff>175260</xdr:rowOff>
        </xdr:to>
        <xdr:sp macro="" textlink="">
          <xdr:nvSpPr>
            <xdr:cNvPr id="71681" name="Object 1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26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</xdr:colOff>
          <xdr:row>0</xdr:row>
          <xdr:rowOff>106680</xdr:rowOff>
        </xdr:from>
        <xdr:to>
          <xdr:col>0</xdr:col>
          <xdr:colOff>906780</xdr:colOff>
          <xdr:row>2</xdr:row>
          <xdr:rowOff>175260</xdr:rowOff>
        </xdr:to>
        <xdr:sp macro="" textlink="">
          <xdr:nvSpPr>
            <xdr:cNvPr id="74753" name="Object 1" hidden="1">
              <a:extLst>
                <a:ext uri="{63B3BB69-23CF-44E3-9099-C40C66FF867C}">
                  <a14:compatExt spid="_x0000_s74753"/>
                </a:ext>
                <a:ext uri="{FF2B5EF4-FFF2-40B4-BE49-F238E27FC236}">
                  <a16:creationId xmlns:a16="http://schemas.microsoft.com/office/drawing/2014/main" id="{00000000-0008-0000-2700-000001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</xdr:colOff>
          <xdr:row>0</xdr:row>
          <xdr:rowOff>106680</xdr:rowOff>
        </xdr:from>
        <xdr:to>
          <xdr:col>0</xdr:col>
          <xdr:colOff>906780</xdr:colOff>
          <xdr:row>2</xdr:row>
          <xdr:rowOff>175260</xdr:rowOff>
        </xdr:to>
        <xdr:sp macro="" textlink="">
          <xdr:nvSpPr>
            <xdr:cNvPr id="84993" name="Object 1" hidden="1">
              <a:extLst>
                <a:ext uri="{63B3BB69-23CF-44E3-9099-C40C66FF867C}">
                  <a14:compatExt spid="_x0000_s84993"/>
                </a:ext>
                <a:ext uri="{FF2B5EF4-FFF2-40B4-BE49-F238E27FC236}">
                  <a16:creationId xmlns:a16="http://schemas.microsoft.com/office/drawing/2014/main" id="{00000000-0008-0000-2800-000001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5329" name="Picture 1" descr="HHHH">
          <a:extLst>
            <a:ext uri="{FF2B5EF4-FFF2-40B4-BE49-F238E27FC236}">
              <a16:creationId xmlns:a16="http://schemas.microsoft.com/office/drawing/2014/main" id="{00000000-0008-0000-2900-000081F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5330" name="Picture 2" descr="HHHH">
          <a:extLst>
            <a:ext uri="{FF2B5EF4-FFF2-40B4-BE49-F238E27FC236}">
              <a16:creationId xmlns:a16="http://schemas.microsoft.com/office/drawing/2014/main" id="{00000000-0008-0000-2900-000082F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5331" name="Picture 3" descr="HHHH">
          <a:extLst>
            <a:ext uri="{FF2B5EF4-FFF2-40B4-BE49-F238E27FC236}">
              <a16:creationId xmlns:a16="http://schemas.microsoft.com/office/drawing/2014/main" id="{00000000-0008-0000-2900-000083F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5332" name="Picture 4" descr="HHHH">
          <a:extLst>
            <a:ext uri="{FF2B5EF4-FFF2-40B4-BE49-F238E27FC236}">
              <a16:creationId xmlns:a16="http://schemas.microsoft.com/office/drawing/2014/main" id="{00000000-0008-0000-2900-000084F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5333" name="Picture 5" descr="HHHH">
          <a:extLst>
            <a:ext uri="{FF2B5EF4-FFF2-40B4-BE49-F238E27FC236}">
              <a16:creationId xmlns:a16="http://schemas.microsoft.com/office/drawing/2014/main" id="{00000000-0008-0000-2900-000085F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5334" name="Picture 6" descr="HHHH">
          <a:extLst>
            <a:ext uri="{FF2B5EF4-FFF2-40B4-BE49-F238E27FC236}">
              <a16:creationId xmlns:a16="http://schemas.microsoft.com/office/drawing/2014/main" id="{00000000-0008-0000-2900-000086F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5335" name="Picture 8" descr="HHHH">
          <a:extLst>
            <a:ext uri="{FF2B5EF4-FFF2-40B4-BE49-F238E27FC236}">
              <a16:creationId xmlns:a16="http://schemas.microsoft.com/office/drawing/2014/main" id="{00000000-0008-0000-2900-000087F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5336" name="Picture 9" descr="HHHH">
          <a:extLst>
            <a:ext uri="{FF2B5EF4-FFF2-40B4-BE49-F238E27FC236}">
              <a16:creationId xmlns:a16="http://schemas.microsoft.com/office/drawing/2014/main" id="{00000000-0008-0000-2900-000088F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5337" name="Picture 10" descr="HHHH">
          <a:extLst>
            <a:ext uri="{FF2B5EF4-FFF2-40B4-BE49-F238E27FC236}">
              <a16:creationId xmlns:a16="http://schemas.microsoft.com/office/drawing/2014/main" id="{00000000-0008-0000-2900-000089F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5338" name="Picture 11" descr="HHHH">
          <a:extLst>
            <a:ext uri="{FF2B5EF4-FFF2-40B4-BE49-F238E27FC236}">
              <a16:creationId xmlns:a16="http://schemas.microsoft.com/office/drawing/2014/main" id="{00000000-0008-0000-2900-00008AF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5339" name="Picture 12" descr="HHHH">
          <a:extLst>
            <a:ext uri="{FF2B5EF4-FFF2-40B4-BE49-F238E27FC236}">
              <a16:creationId xmlns:a16="http://schemas.microsoft.com/office/drawing/2014/main" id="{00000000-0008-0000-2900-00008BF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5340" name="Picture 13" descr="HHHH">
          <a:extLst>
            <a:ext uri="{FF2B5EF4-FFF2-40B4-BE49-F238E27FC236}">
              <a16:creationId xmlns:a16="http://schemas.microsoft.com/office/drawing/2014/main" id="{00000000-0008-0000-2900-00008CF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5341" name="Picture 14" descr="HHHH">
          <a:extLst>
            <a:ext uri="{FF2B5EF4-FFF2-40B4-BE49-F238E27FC236}">
              <a16:creationId xmlns:a16="http://schemas.microsoft.com/office/drawing/2014/main" id="{00000000-0008-0000-2900-00008DF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5342" name="Picture 15" descr="HHHH">
          <a:extLst>
            <a:ext uri="{FF2B5EF4-FFF2-40B4-BE49-F238E27FC236}">
              <a16:creationId xmlns:a16="http://schemas.microsoft.com/office/drawing/2014/main" id="{00000000-0008-0000-2900-00008EF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5343" name="Picture 16" descr="HHHH">
          <a:extLst>
            <a:ext uri="{FF2B5EF4-FFF2-40B4-BE49-F238E27FC236}">
              <a16:creationId xmlns:a16="http://schemas.microsoft.com/office/drawing/2014/main" id="{00000000-0008-0000-2900-00008FF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5344" name="Picture 17" descr="HHHH">
          <a:extLst>
            <a:ext uri="{FF2B5EF4-FFF2-40B4-BE49-F238E27FC236}">
              <a16:creationId xmlns:a16="http://schemas.microsoft.com/office/drawing/2014/main" id="{00000000-0008-0000-2900-000090F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5345" name="Picture 18" descr="HHHH">
          <a:extLst>
            <a:ext uri="{FF2B5EF4-FFF2-40B4-BE49-F238E27FC236}">
              <a16:creationId xmlns:a16="http://schemas.microsoft.com/office/drawing/2014/main" id="{00000000-0008-0000-2900-000091F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5346" name="Picture 19" descr="HHHH">
          <a:extLst>
            <a:ext uri="{FF2B5EF4-FFF2-40B4-BE49-F238E27FC236}">
              <a16:creationId xmlns:a16="http://schemas.microsoft.com/office/drawing/2014/main" id="{00000000-0008-0000-2900-000092F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5347" name="Picture 20" descr="HHHH">
          <a:extLst>
            <a:ext uri="{FF2B5EF4-FFF2-40B4-BE49-F238E27FC236}">
              <a16:creationId xmlns:a16="http://schemas.microsoft.com/office/drawing/2014/main" id="{00000000-0008-0000-2900-000093F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685800</xdr:colOff>
      <xdr:row>2</xdr:row>
      <xdr:rowOff>28575</xdr:rowOff>
    </xdr:to>
    <xdr:pic>
      <xdr:nvPicPr>
        <xdr:cNvPr id="915348" name="Picture 21" descr="HHHH">
          <a:extLst>
            <a:ext uri="{FF2B5EF4-FFF2-40B4-BE49-F238E27FC236}">
              <a16:creationId xmlns:a16="http://schemas.microsoft.com/office/drawing/2014/main" id="{00000000-0008-0000-2900-000094F7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lum contrast="-2000"/>
        </a:blip>
        <a:srcRect/>
        <a:stretch>
          <a:fillRect/>
        </a:stretch>
      </xdr:blipFill>
      <xdr:spPr bwMode="auto">
        <a:xfrm>
          <a:off x="9525" y="0"/>
          <a:ext cx="676275" cy="485775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53340</xdr:colOff>
          <xdr:row>0</xdr:row>
          <xdr:rowOff>0</xdr:rowOff>
        </xdr:from>
        <xdr:to>
          <xdr:col>0</xdr:col>
          <xdr:colOff>922020</xdr:colOff>
          <xdr:row>0</xdr:row>
          <xdr:rowOff>0</xdr:rowOff>
        </xdr:to>
        <xdr:sp macro="" textlink="">
          <xdr:nvSpPr>
            <xdr:cNvPr id="119809" name="Object 1" hidden="1">
              <a:extLst>
                <a:ext uri="{63B3BB69-23CF-44E3-9099-C40C66FF867C}">
                  <a14:compatExt spid="_x0000_s119809"/>
                </a:ext>
                <a:ext uri="{FF2B5EF4-FFF2-40B4-BE49-F238E27FC236}">
                  <a16:creationId xmlns:a16="http://schemas.microsoft.com/office/drawing/2014/main" id="{00000000-0008-0000-2A00-000001D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327660</xdr:colOff>
          <xdr:row>0</xdr:row>
          <xdr:rowOff>0</xdr:rowOff>
        </xdr:from>
        <xdr:to>
          <xdr:col>0</xdr:col>
          <xdr:colOff>1089660</xdr:colOff>
          <xdr:row>0</xdr:row>
          <xdr:rowOff>0</xdr:rowOff>
        </xdr:to>
        <xdr:sp macro="" textlink="">
          <xdr:nvSpPr>
            <xdr:cNvPr id="119810" name="Object 2" hidden="1">
              <a:extLst>
                <a:ext uri="{63B3BB69-23CF-44E3-9099-C40C66FF867C}">
                  <a14:compatExt spid="_x0000_s119810"/>
                </a:ext>
                <a:ext uri="{FF2B5EF4-FFF2-40B4-BE49-F238E27FC236}">
                  <a16:creationId xmlns:a16="http://schemas.microsoft.com/office/drawing/2014/main" id="{00000000-0008-0000-2A00-000002D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327660</xdr:colOff>
          <xdr:row>0</xdr:row>
          <xdr:rowOff>0</xdr:rowOff>
        </xdr:from>
        <xdr:to>
          <xdr:col>0</xdr:col>
          <xdr:colOff>1089660</xdr:colOff>
          <xdr:row>0</xdr:row>
          <xdr:rowOff>0</xdr:rowOff>
        </xdr:to>
        <xdr:sp macro="" textlink="">
          <xdr:nvSpPr>
            <xdr:cNvPr id="119811" name="Object 3" hidden="1">
              <a:extLst>
                <a:ext uri="{63B3BB69-23CF-44E3-9099-C40C66FF867C}">
                  <a14:compatExt spid="_x0000_s119811"/>
                </a:ext>
                <a:ext uri="{FF2B5EF4-FFF2-40B4-BE49-F238E27FC236}">
                  <a16:creationId xmlns:a16="http://schemas.microsoft.com/office/drawing/2014/main" id="{00000000-0008-0000-2A00-000003D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327660</xdr:colOff>
          <xdr:row>0</xdr:row>
          <xdr:rowOff>0</xdr:rowOff>
        </xdr:from>
        <xdr:to>
          <xdr:col>0</xdr:col>
          <xdr:colOff>1089660</xdr:colOff>
          <xdr:row>0</xdr:row>
          <xdr:rowOff>0</xdr:rowOff>
        </xdr:to>
        <xdr:sp macro="" textlink="">
          <xdr:nvSpPr>
            <xdr:cNvPr id="119812" name="Object 4" hidden="1">
              <a:extLst>
                <a:ext uri="{63B3BB69-23CF-44E3-9099-C40C66FF867C}">
                  <a14:compatExt spid="_x0000_s119812"/>
                </a:ext>
                <a:ext uri="{FF2B5EF4-FFF2-40B4-BE49-F238E27FC236}">
                  <a16:creationId xmlns:a16="http://schemas.microsoft.com/office/drawing/2014/main" id="{00000000-0008-0000-2A00-000004D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609600</xdr:colOff>
          <xdr:row>0</xdr:row>
          <xdr:rowOff>0</xdr:rowOff>
        </xdr:from>
        <xdr:to>
          <xdr:col>1</xdr:col>
          <xdr:colOff>45720</xdr:colOff>
          <xdr:row>0</xdr:row>
          <xdr:rowOff>0</xdr:rowOff>
        </xdr:to>
        <xdr:sp macro="" textlink="">
          <xdr:nvSpPr>
            <xdr:cNvPr id="119813" name="Object 5" hidden="1">
              <a:extLst>
                <a:ext uri="{63B3BB69-23CF-44E3-9099-C40C66FF867C}">
                  <a14:compatExt spid="_x0000_s119813"/>
                </a:ext>
                <a:ext uri="{FF2B5EF4-FFF2-40B4-BE49-F238E27FC236}">
                  <a16:creationId xmlns:a16="http://schemas.microsoft.com/office/drawing/2014/main" id="{00000000-0008-0000-2A00-000005D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601980</xdr:colOff>
          <xdr:row>0</xdr:row>
          <xdr:rowOff>0</xdr:rowOff>
        </xdr:from>
        <xdr:to>
          <xdr:col>1</xdr:col>
          <xdr:colOff>38100</xdr:colOff>
          <xdr:row>0</xdr:row>
          <xdr:rowOff>0</xdr:rowOff>
        </xdr:to>
        <xdr:sp macro="" textlink="">
          <xdr:nvSpPr>
            <xdr:cNvPr id="119814" name="Object 6" hidden="1">
              <a:extLst>
                <a:ext uri="{63B3BB69-23CF-44E3-9099-C40C66FF867C}">
                  <a14:compatExt spid="_x0000_s119814"/>
                </a:ext>
                <a:ext uri="{FF2B5EF4-FFF2-40B4-BE49-F238E27FC236}">
                  <a16:creationId xmlns:a16="http://schemas.microsoft.com/office/drawing/2014/main" id="{00000000-0008-0000-2A00-000006D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601980</xdr:colOff>
          <xdr:row>0</xdr:row>
          <xdr:rowOff>0</xdr:rowOff>
        </xdr:from>
        <xdr:to>
          <xdr:col>1</xdr:col>
          <xdr:colOff>38100</xdr:colOff>
          <xdr:row>0</xdr:row>
          <xdr:rowOff>0</xdr:rowOff>
        </xdr:to>
        <xdr:sp macro="" textlink="">
          <xdr:nvSpPr>
            <xdr:cNvPr id="119815" name="Object 7" hidden="1">
              <a:extLst>
                <a:ext uri="{63B3BB69-23CF-44E3-9099-C40C66FF867C}">
                  <a14:compatExt spid="_x0000_s119815"/>
                </a:ext>
                <a:ext uri="{FF2B5EF4-FFF2-40B4-BE49-F238E27FC236}">
                  <a16:creationId xmlns:a16="http://schemas.microsoft.com/office/drawing/2014/main" id="{00000000-0008-0000-2A00-000007D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601980</xdr:colOff>
          <xdr:row>0</xdr:row>
          <xdr:rowOff>0</xdr:rowOff>
        </xdr:from>
        <xdr:to>
          <xdr:col>1</xdr:col>
          <xdr:colOff>38100</xdr:colOff>
          <xdr:row>0</xdr:row>
          <xdr:rowOff>0</xdr:rowOff>
        </xdr:to>
        <xdr:sp macro="" textlink="">
          <xdr:nvSpPr>
            <xdr:cNvPr id="119816" name="Object 8" hidden="1">
              <a:extLst>
                <a:ext uri="{63B3BB69-23CF-44E3-9099-C40C66FF867C}">
                  <a14:compatExt spid="_x0000_s119816"/>
                </a:ext>
                <a:ext uri="{FF2B5EF4-FFF2-40B4-BE49-F238E27FC236}">
                  <a16:creationId xmlns:a16="http://schemas.microsoft.com/office/drawing/2014/main" id="{00000000-0008-0000-2A00-000008D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601980</xdr:colOff>
          <xdr:row>0</xdr:row>
          <xdr:rowOff>0</xdr:rowOff>
        </xdr:from>
        <xdr:to>
          <xdr:col>1</xdr:col>
          <xdr:colOff>38100</xdr:colOff>
          <xdr:row>0</xdr:row>
          <xdr:rowOff>0</xdr:rowOff>
        </xdr:to>
        <xdr:sp macro="" textlink="">
          <xdr:nvSpPr>
            <xdr:cNvPr id="119817" name="Object 9" hidden="1">
              <a:extLst>
                <a:ext uri="{63B3BB69-23CF-44E3-9099-C40C66FF867C}">
                  <a14:compatExt spid="_x0000_s119817"/>
                </a:ext>
                <a:ext uri="{FF2B5EF4-FFF2-40B4-BE49-F238E27FC236}">
                  <a16:creationId xmlns:a16="http://schemas.microsoft.com/office/drawing/2014/main" id="{00000000-0008-0000-2A00-000009D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579120</xdr:colOff>
          <xdr:row>0</xdr:row>
          <xdr:rowOff>0</xdr:rowOff>
        </xdr:from>
        <xdr:to>
          <xdr:col>1</xdr:col>
          <xdr:colOff>15240</xdr:colOff>
          <xdr:row>1</xdr:row>
          <xdr:rowOff>30480</xdr:rowOff>
        </xdr:to>
        <xdr:sp macro="" textlink="">
          <xdr:nvSpPr>
            <xdr:cNvPr id="119818" name="Object 10" hidden="1">
              <a:extLst>
                <a:ext uri="{63B3BB69-23CF-44E3-9099-C40C66FF867C}">
                  <a14:compatExt spid="_x0000_s119818"/>
                </a:ext>
                <a:ext uri="{FF2B5EF4-FFF2-40B4-BE49-F238E27FC236}">
                  <a16:creationId xmlns:a16="http://schemas.microsoft.com/office/drawing/2014/main" id="{00000000-0008-0000-2A00-00000AD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6353" name="Picture 1" descr="HHHH">
          <a:extLst>
            <a:ext uri="{FF2B5EF4-FFF2-40B4-BE49-F238E27FC236}">
              <a16:creationId xmlns:a16="http://schemas.microsoft.com/office/drawing/2014/main" id="{00000000-0008-0000-2C00-000081F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6354" name="Picture 2" descr="HHHH">
          <a:extLst>
            <a:ext uri="{FF2B5EF4-FFF2-40B4-BE49-F238E27FC236}">
              <a16:creationId xmlns:a16="http://schemas.microsoft.com/office/drawing/2014/main" id="{00000000-0008-0000-2C00-000082F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6355" name="Picture 3" descr="HHHH">
          <a:extLst>
            <a:ext uri="{FF2B5EF4-FFF2-40B4-BE49-F238E27FC236}">
              <a16:creationId xmlns:a16="http://schemas.microsoft.com/office/drawing/2014/main" id="{00000000-0008-0000-2C00-000083F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6356" name="Picture 4" descr="HHHH">
          <a:extLst>
            <a:ext uri="{FF2B5EF4-FFF2-40B4-BE49-F238E27FC236}">
              <a16:creationId xmlns:a16="http://schemas.microsoft.com/office/drawing/2014/main" id="{00000000-0008-0000-2C00-000084F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6357" name="Picture 5" descr="HHHH">
          <a:extLst>
            <a:ext uri="{FF2B5EF4-FFF2-40B4-BE49-F238E27FC236}">
              <a16:creationId xmlns:a16="http://schemas.microsoft.com/office/drawing/2014/main" id="{00000000-0008-0000-2C00-000085F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6358" name="Picture 6" descr="HHHH">
          <a:extLst>
            <a:ext uri="{FF2B5EF4-FFF2-40B4-BE49-F238E27FC236}">
              <a16:creationId xmlns:a16="http://schemas.microsoft.com/office/drawing/2014/main" id="{00000000-0008-0000-2C00-000086F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6359" name="Picture 8" descr="HHHH">
          <a:extLst>
            <a:ext uri="{FF2B5EF4-FFF2-40B4-BE49-F238E27FC236}">
              <a16:creationId xmlns:a16="http://schemas.microsoft.com/office/drawing/2014/main" id="{00000000-0008-0000-2C00-000087F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6360" name="Picture 9" descr="HHHH">
          <a:extLst>
            <a:ext uri="{FF2B5EF4-FFF2-40B4-BE49-F238E27FC236}">
              <a16:creationId xmlns:a16="http://schemas.microsoft.com/office/drawing/2014/main" id="{00000000-0008-0000-2C00-000088F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6361" name="Picture 10" descr="HHHH">
          <a:extLst>
            <a:ext uri="{FF2B5EF4-FFF2-40B4-BE49-F238E27FC236}">
              <a16:creationId xmlns:a16="http://schemas.microsoft.com/office/drawing/2014/main" id="{00000000-0008-0000-2C00-000089F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6362" name="Picture 11" descr="HHHH">
          <a:extLst>
            <a:ext uri="{FF2B5EF4-FFF2-40B4-BE49-F238E27FC236}">
              <a16:creationId xmlns:a16="http://schemas.microsoft.com/office/drawing/2014/main" id="{00000000-0008-0000-2C00-00008AF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6363" name="Picture 12" descr="HHHH">
          <a:extLst>
            <a:ext uri="{FF2B5EF4-FFF2-40B4-BE49-F238E27FC236}">
              <a16:creationId xmlns:a16="http://schemas.microsoft.com/office/drawing/2014/main" id="{00000000-0008-0000-2C00-00008BF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6364" name="Picture 13" descr="HHHH">
          <a:extLst>
            <a:ext uri="{FF2B5EF4-FFF2-40B4-BE49-F238E27FC236}">
              <a16:creationId xmlns:a16="http://schemas.microsoft.com/office/drawing/2014/main" id="{00000000-0008-0000-2C00-00008CF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6365" name="Picture 14" descr="HHHH">
          <a:extLst>
            <a:ext uri="{FF2B5EF4-FFF2-40B4-BE49-F238E27FC236}">
              <a16:creationId xmlns:a16="http://schemas.microsoft.com/office/drawing/2014/main" id="{00000000-0008-0000-2C00-00008DF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6366" name="Picture 15" descr="HHHH">
          <a:extLst>
            <a:ext uri="{FF2B5EF4-FFF2-40B4-BE49-F238E27FC236}">
              <a16:creationId xmlns:a16="http://schemas.microsoft.com/office/drawing/2014/main" id="{00000000-0008-0000-2C00-00008EF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6367" name="Picture 16" descr="HHHH">
          <a:extLst>
            <a:ext uri="{FF2B5EF4-FFF2-40B4-BE49-F238E27FC236}">
              <a16:creationId xmlns:a16="http://schemas.microsoft.com/office/drawing/2014/main" id="{00000000-0008-0000-2C00-00008FF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6368" name="Picture 17" descr="HHHH">
          <a:extLst>
            <a:ext uri="{FF2B5EF4-FFF2-40B4-BE49-F238E27FC236}">
              <a16:creationId xmlns:a16="http://schemas.microsoft.com/office/drawing/2014/main" id="{00000000-0008-0000-2C00-000090F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6369" name="Picture 18" descr="HHHH">
          <a:extLst>
            <a:ext uri="{FF2B5EF4-FFF2-40B4-BE49-F238E27FC236}">
              <a16:creationId xmlns:a16="http://schemas.microsoft.com/office/drawing/2014/main" id="{00000000-0008-0000-2C00-000091F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6370" name="Picture 19" descr="HHHH">
          <a:extLst>
            <a:ext uri="{FF2B5EF4-FFF2-40B4-BE49-F238E27FC236}">
              <a16:creationId xmlns:a16="http://schemas.microsoft.com/office/drawing/2014/main" id="{00000000-0008-0000-2C00-000092F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6371" name="Picture 20" descr="HHHH">
          <a:extLst>
            <a:ext uri="{FF2B5EF4-FFF2-40B4-BE49-F238E27FC236}">
              <a16:creationId xmlns:a16="http://schemas.microsoft.com/office/drawing/2014/main" id="{00000000-0008-0000-2C00-000093F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1</xdr:col>
      <xdr:colOff>47625</xdr:colOff>
      <xdr:row>2</xdr:row>
      <xdr:rowOff>28575</xdr:rowOff>
    </xdr:to>
    <xdr:pic>
      <xdr:nvPicPr>
        <xdr:cNvPr id="916372" name="Picture 21" descr="HHHH">
          <a:extLst>
            <a:ext uri="{FF2B5EF4-FFF2-40B4-BE49-F238E27FC236}">
              <a16:creationId xmlns:a16="http://schemas.microsoft.com/office/drawing/2014/main" id="{00000000-0008-0000-2C00-000094FB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lum contrast="-2000"/>
        </a:blip>
        <a:srcRect/>
        <a:stretch>
          <a:fillRect/>
        </a:stretch>
      </xdr:blipFill>
      <xdr:spPr bwMode="auto">
        <a:xfrm>
          <a:off x="9525" y="0"/>
          <a:ext cx="800100" cy="485775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7377" name="Picture 1" descr="HHHH">
          <a:extLst>
            <a:ext uri="{FF2B5EF4-FFF2-40B4-BE49-F238E27FC236}">
              <a16:creationId xmlns:a16="http://schemas.microsoft.com/office/drawing/2014/main" id="{00000000-0008-0000-2D00-000081F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7378" name="Picture 2" descr="HHHH">
          <a:extLst>
            <a:ext uri="{FF2B5EF4-FFF2-40B4-BE49-F238E27FC236}">
              <a16:creationId xmlns:a16="http://schemas.microsoft.com/office/drawing/2014/main" id="{00000000-0008-0000-2D00-000082F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7379" name="Picture 3" descr="HHHH">
          <a:extLst>
            <a:ext uri="{FF2B5EF4-FFF2-40B4-BE49-F238E27FC236}">
              <a16:creationId xmlns:a16="http://schemas.microsoft.com/office/drawing/2014/main" id="{00000000-0008-0000-2D00-000083F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7380" name="Picture 4" descr="HHHH">
          <a:extLst>
            <a:ext uri="{FF2B5EF4-FFF2-40B4-BE49-F238E27FC236}">
              <a16:creationId xmlns:a16="http://schemas.microsoft.com/office/drawing/2014/main" id="{00000000-0008-0000-2D00-000084F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7381" name="Picture 5" descr="HHHH">
          <a:extLst>
            <a:ext uri="{FF2B5EF4-FFF2-40B4-BE49-F238E27FC236}">
              <a16:creationId xmlns:a16="http://schemas.microsoft.com/office/drawing/2014/main" id="{00000000-0008-0000-2D00-000085F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7382" name="Picture 6" descr="HHHH">
          <a:extLst>
            <a:ext uri="{FF2B5EF4-FFF2-40B4-BE49-F238E27FC236}">
              <a16:creationId xmlns:a16="http://schemas.microsoft.com/office/drawing/2014/main" id="{00000000-0008-0000-2D00-000086F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7383" name="Picture 8" descr="HHHH">
          <a:extLst>
            <a:ext uri="{FF2B5EF4-FFF2-40B4-BE49-F238E27FC236}">
              <a16:creationId xmlns:a16="http://schemas.microsoft.com/office/drawing/2014/main" id="{00000000-0008-0000-2D00-000087F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7384" name="Picture 9" descr="HHHH">
          <a:extLst>
            <a:ext uri="{FF2B5EF4-FFF2-40B4-BE49-F238E27FC236}">
              <a16:creationId xmlns:a16="http://schemas.microsoft.com/office/drawing/2014/main" id="{00000000-0008-0000-2D00-000088F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7385" name="Picture 10" descr="HHHH">
          <a:extLst>
            <a:ext uri="{FF2B5EF4-FFF2-40B4-BE49-F238E27FC236}">
              <a16:creationId xmlns:a16="http://schemas.microsoft.com/office/drawing/2014/main" id="{00000000-0008-0000-2D00-000089F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7386" name="Picture 11" descr="HHHH">
          <a:extLst>
            <a:ext uri="{FF2B5EF4-FFF2-40B4-BE49-F238E27FC236}">
              <a16:creationId xmlns:a16="http://schemas.microsoft.com/office/drawing/2014/main" id="{00000000-0008-0000-2D00-00008AF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7387" name="Picture 12" descr="HHHH">
          <a:extLst>
            <a:ext uri="{FF2B5EF4-FFF2-40B4-BE49-F238E27FC236}">
              <a16:creationId xmlns:a16="http://schemas.microsoft.com/office/drawing/2014/main" id="{00000000-0008-0000-2D00-00008BF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7388" name="Picture 13" descr="HHHH">
          <a:extLst>
            <a:ext uri="{FF2B5EF4-FFF2-40B4-BE49-F238E27FC236}">
              <a16:creationId xmlns:a16="http://schemas.microsoft.com/office/drawing/2014/main" id="{00000000-0008-0000-2D00-00008CF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7389" name="Picture 14" descr="HHHH">
          <a:extLst>
            <a:ext uri="{FF2B5EF4-FFF2-40B4-BE49-F238E27FC236}">
              <a16:creationId xmlns:a16="http://schemas.microsoft.com/office/drawing/2014/main" id="{00000000-0008-0000-2D00-00008DF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7390" name="Picture 15" descr="HHHH">
          <a:extLst>
            <a:ext uri="{FF2B5EF4-FFF2-40B4-BE49-F238E27FC236}">
              <a16:creationId xmlns:a16="http://schemas.microsoft.com/office/drawing/2014/main" id="{00000000-0008-0000-2D00-00008EF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7391" name="Picture 16" descr="HHHH">
          <a:extLst>
            <a:ext uri="{FF2B5EF4-FFF2-40B4-BE49-F238E27FC236}">
              <a16:creationId xmlns:a16="http://schemas.microsoft.com/office/drawing/2014/main" id="{00000000-0008-0000-2D00-00008FF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7392" name="Picture 17" descr="HHHH">
          <a:extLst>
            <a:ext uri="{FF2B5EF4-FFF2-40B4-BE49-F238E27FC236}">
              <a16:creationId xmlns:a16="http://schemas.microsoft.com/office/drawing/2014/main" id="{00000000-0008-0000-2D00-000090F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7393" name="Picture 18" descr="HHHH">
          <a:extLst>
            <a:ext uri="{FF2B5EF4-FFF2-40B4-BE49-F238E27FC236}">
              <a16:creationId xmlns:a16="http://schemas.microsoft.com/office/drawing/2014/main" id="{00000000-0008-0000-2D00-000091F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7394" name="Picture 19" descr="HHHH">
          <a:extLst>
            <a:ext uri="{FF2B5EF4-FFF2-40B4-BE49-F238E27FC236}">
              <a16:creationId xmlns:a16="http://schemas.microsoft.com/office/drawing/2014/main" id="{00000000-0008-0000-2D00-000092F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7395" name="Picture 20" descr="HHHH">
          <a:extLst>
            <a:ext uri="{FF2B5EF4-FFF2-40B4-BE49-F238E27FC236}">
              <a16:creationId xmlns:a16="http://schemas.microsoft.com/office/drawing/2014/main" id="{00000000-0008-0000-2D00-000093F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685800</xdr:colOff>
      <xdr:row>2</xdr:row>
      <xdr:rowOff>28575</xdr:rowOff>
    </xdr:to>
    <xdr:pic>
      <xdr:nvPicPr>
        <xdr:cNvPr id="917396" name="Picture 21" descr="HHHH">
          <a:extLst>
            <a:ext uri="{FF2B5EF4-FFF2-40B4-BE49-F238E27FC236}">
              <a16:creationId xmlns:a16="http://schemas.microsoft.com/office/drawing/2014/main" id="{00000000-0008-0000-2D00-000094FF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lum contrast="-2000"/>
        </a:blip>
        <a:srcRect/>
        <a:stretch>
          <a:fillRect/>
        </a:stretch>
      </xdr:blipFill>
      <xdr:spPr bwMode="auto">
        <a:xfrm>
          <a:off x="9525" y="0"/>
          <a:ext cx="676275" cy="485775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8401" name="Picture 1" descr="HHHH">
          <a:extLst>
            <a:ext uri="{FF2B5EF4-FFF2-40B4-BE49-F238E27FC236}">
              <a16:creationId xmlns:a16="http://schemas.microsoft.com/office/drawing/2014/main" id="{00000000-0008-0000-2E00-00008103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8402" name="Picture 2" descr="HHHH">
          <a:extLst>
            <a:ext uri="{FF2B5EF4-FFF2-40B4-BE49-F238E27FC236}">
              <a16:creationId xmlns:a16="http://schemas.microsoft.com/office/drawing/2014/main" id="{00000000-0008-0000-2E00-00008203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8403" name="Picture 3" descr="HHHH">
          <a:extLst>
            <a:ext uri="{FF2B5EF4-FFF2-40B4-BE49-F238E27FC236}">
              <a16:creationId xmlns:a16="http://schemas.microsoft.com/office/drawing/2014/main" id="{00000000-0008-0000-2E00-00008303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8404" name="Picture 4" descr="HHHH">
          <a:extLst>
            <a:ext uri="{FF2B5EF4-FFF2-40B4-BE49-F238E27FC236}">
              <a16:creationId xmlns:a16="http://schemas.microsoft.com/office/drawing/2014/main" id="{00000000-0008-0000-2E00-00008403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8405" name="Picture 5" descr="HHHH">
          <a:extLst>
            <a:ext uri="{FF2B5EF4-FFF2-40B4-BE49-F238E27FC236}">
              <a16:creationId xmlns:a16="http://schemas.microsoft.com/office/drawing/2014/main" id="{00000000-0008-0000-2E00-00008503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8406" name="Picture 6" descr="HHHH">
          <a:extLst>
            <a:ext uri="{FF2B5EF4-FFF2-40B4-BE49-F238E27FC236}">
              <a16:creationId xmlns:a16="http://schemas.microsoft.com/office/drawing/2014/main" id="{00000000-0008-0000-2E00-00008603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8407" name="Picture 8" descr="HHHH">
          <a:extLst>
            <a:ext uri="{FF2B5EF4-FFF2-40B4-BE49-F238E27FC236}">
              <a16:creationId xmlns:a16="http://schemas.microsoft.com/office/drawing/2014/main" id="{00000000-0008-0000-2E00-00008703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8408" name="Picture 9" descr="HHHH">
          <a:extLst>
            <a:ext uri="{FF2B5EF4-FFF2-40B4-BE49-F238E27FC236}">
              <a16:creationId xmlns:a16="http://schemas.microsoft.com/office/drawing/2014/main" id="{00000000-0008-0000-2E00-00008803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8409" name="Picture 10" descr="HHHH">
          <a:extLst>
            <a:ext uri="{FF2B5EF4-FFF2-40B4-BE49-F238E27FC236}">
              <a16:creationId xmlns:a16="http://schemas.microsoft.com/office/drawing/2014/main" id="{00000000-0008-0000-2E00-00008903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8410" name="Picture 11" descr="HHHH">
          <a:extLst>
            <a:ext uri="{FF2B5EF4-FFF2-40B4-BE49-F238E27FC236}">
              <a16:creationId xmlns:a16="http://schemas.microsoft.com/office/drawing/2014/main" id="{00000000-0008-0000-2E00-00008A03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8411" name="Picture 12" descr="HHHH">
          <a:extLst>
            <a:ext uri="{FF2B5EF4-FFF2-40B4-BE49-F238E27FC236}">
              <a16:creationId xmlns:a16="http://schemas.microsoft.com/office/drawing/2014/main" id="{00000000-0008-0000-2E00-00008B03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8412" name="Picture 13" descr="HHHH">
          <a:extLst>
            <a:ext uri="{FF2B5EF4-FFF2-40B4-BE49-F238E27FC236}">
              <a16:creationId xmlns:a16="http://schemas.microsoft.com/office/drawing/2014/main" id="{00000000-0008-0000-2E00-00008C03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8413" name="Picture 14" descr="HHHH">
          <a:extLst>
            <a:ext uri="{FF2B5EF4-FFF2-40B4-BE49-F238E27FC236}">
              <a16:creationId xmlns:a16="http://schemas.microsoft.com/office/drawing/2014/main" id="{00000000-0008-0000-2E00-00008D03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8414" name="Picture 15" descr="HHHH">
          <a:extLst>
            <a:ext uri="{FF2B5EF4-FFF2-40B4-BE49-F238E27FC236}">
              <a16:creationId xmlns:a16="http://schemas.microsoft.com/office/drawing/2014/main" id="{00000000-0008-0000-2E00-00008E03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8415" name="Picture 16" descr="HHHH">
          <a:extLst>
            <a:ext uri="{FF2B5EF4-FFF2-40B4-BE49-F238E27FC236}">
              <a16:creationId xmlns:a16="http://schemas.microsoft.com/office/drawing/2014/main" id="{00000000-0008-0000-2E00-00008F03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8416" name="Picture 17" descr="HHHH">
          <a:extLst>
            <a:ext uri="{FF2B5EF4-FFF2-40B4-BE49-F238E27FC236}">
              <a16:creationId xmlns:a16="http://schemas.microsoft.com/office/drawing/2014/main" id="{00000000-0008-0000-2E00-00009003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8417" name="Picture 18" descr="HHHH">
          <a:extLst>
            <a:ext uri="{FF2B5EF4-FFF2-40B4-BE49-F238E27FC236}">
              <a16:creationId xmlns:a16="http://schemas.microsoft.com/office/drawing/2014/main" id="{00000000-0008-0000-2E00-00009103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8418" name="Picture 19" descr="HHHH">
          <a:extLst>
            <a:ext uri="{FF2B5EF4-FFF2-40B4-BE49-F238E27FC236}">
              <a16:creationId xmlns:a16="http://schemas.microsoft.com/office/drawing/2014/main" id="{00000000-0008-0000-2E00-00009203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8419" name="Picture 20" descr="HHHH">
          <a:extLst>
            <a:ext uri="{FF2B5EF4-FFF2-40B4-BE49-F238E27FC236}">
              <a16:creationId xmlns:a16="http://schemas.microsoft.com/office/drawing/2014/main" id="{00000000-0008-0000-2E00-00009303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685800</xdr:colOff>
      <xdr:row>2</xdr:row>
      <xdr:rowOff>28575</xdr:rowOff>
    </xdr:to>
    <xdr:pic>
      <xdr:nvPicPr>
        <xdr:cNvPr id="918420" name="Picture 21" descr="HHHH">
          <a:extLst>
            <a:ext uri="{FF2B5EF4-FFF2-40B4-BE49-F238E27FC236}">
              <a16:creationId xmlns:a16="http://schemas.microsoft.com/office/drawing/2014/main" id="{00000000-0008-0000-2E00-00009403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lum contrast="-2000"/>
        </a:blip>
        <a:srcRect/>
        <a:stretch>
          <a:fillRect/>
        </a:stretch>
      </xdr:blipFill>
      <xdr:spPr bwMode="auto">
        <a:xfrm>
          <a:off x="9525" y="0"/>
          <a:ext cx="676275" cy="485775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9425" name="Picture 1" descr="HHHH">
          <a:extLst>
            <a:ext uri="{FF2B5EF4-FFF2-40B4-BE49-F238E27FC236}">
              <a16:creationId xmlns:a16="http://schemas.microsoft.com/office/drawing/2014/main" id="{00000000-0008-0000-2F00-00008107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9426" name="Picture 2" descr="HHHH">
          <a:extLst>
            <a:ext uri="{FF2B5EF4-FFF2-40B4-BE49-F238E27FC236}">
              <a16:creationId xmlns:a16="http://schemas.microsoft.com/office/drawing/2014/main" id="{00000000-0008-0000-2F00-00008207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9427" name="Picture 3" descr="HHHH">
          <a:extLst>
            <a:ext uri="{FF2B5EF4-FFF2-40B4-BE49-F238E27FC236}">
              <a16:creationId xmlns:a16="http://schemas.microsoft.com/office/drawing/2014/main" id="{00000000-0008-0000-2F00-00008307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9428" name="Picture 4" descr="HHHH">
          <a:extLst>
            <a:ext uri="{FF2B5EF4-FFF2-40B4-BE49-F238E27FC236}">
              <a16:creationId xmlns:a16="http://schemas.microsoft.com/office/drawing/2014/main" id="{00000000-0008-0000-2F00-00008407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9429" name="Picture 5" descr="HHHH">
          <a:extLst>
            <a:ext uri="{FF2B5EF4-FFF2-40B4-BE49-F238E27FC236}">
              <a16:creationId xmlns:a16="http://schemas.microsoft.com/office/drawing/2014/main" id="{00000000-0008-0000-2F00-00008507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9430" name="Picture 6" descr="HHHH">
          <a:extLst>
            <a:ext uri="{FF2B5EF4-FFF2-40B4-BE49-F238E27FC236}">
              <a16:creationId xmlns:a16="http://schemas.microsoft.com/office/drawing/2014/main" id="{00000000-0008-0000-2F00-00008607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9431" name="Picture 8" descr="HHHH">
          <a:extLst>
            <a:ext uri="{FF2B5EF4-FFF2-40B4-BE49-F238E27FC236}">
              <a16:creationId xmlns:a16="http://schemas.microsoft.com/office/drawing/2014/main" id="{00000000-0008-0000-2F00-00008707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9432" name="Picture 9" descr="HHHH">
          <a:extLst>
            <a:ext uri="{FF2B5EF4-FFF2-40B4-BE49-F238E27FC236}">
              <a16:creationId xmlns:a16="http://schemas.microsoft.com/office/drawing/2014/main" id="{00000000-0008-0000-2F00-00008807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9433" name="Picture 10" descr="HHHH">
          <a:extLst>
            <a:ext uri="{FF2B5EF4-FFF2-40B4-BE49-F238E27FC236}">
              <a16:creationId xmlns:a16="http://schemas.microsoft.com/office/drawing/2014/main" id="{00000000-0008-0000-2F00-00008907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9434" name="Picture 11" descr="HHHH">
          <a:extLst>
            <a:ext uri="{FF2B5EF4-FFF2-40B4-BE49-F238E27FC236}">
              <a16:creationId xmlns:a16="http://schemas.microsoft.com/office/drawing/2014/main" id="{00000000-0008-0000-2F00-00008A07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9435" name="Picture 12" descr="HHHH">
          <a:extLst>
            <a:ext uri="{FF2B5EF4-FFF2-40B4-BE49-F238E27FC236}">
              <a16:creationId xmlns:a16="http://schemas.microsoft.com/office/drawing/2014/main" id="{00000000-0008-0000-2F00-00008B07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9436" name="Picture 13" descr="HHHH">
          <a:extLst>
            <a:ext uri="{FF2B5EF4-FFF2-40B4-BE49-F238E27FC236}">
              <a16:creationId xmlns:a16="http://schemas.microsoft.com/office/drawing/2014/main" id="{00000000-0008-0000-2F00-00008C07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9437" name="Picture 14" descr="HHHH">
          <a:extLst>
            <a:ext uri="{FF2B5EF4-FFF2-40B4-BE49-F238E27FC236}">
              <a16:creationId xmlns:a16="http://schemas.microsoft.com/office/drawing/2014/main" id="{00000000-0008-0000-2F00-00008D07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9438" name="Picture 15" descr="HHHH">
          <a:extLst>
            <a:ext uri="{FF2B5EF4-FFF2-40B4-BE49-F238E27FC236}">
              <a16:creationId xmlns:a16="http://schemas.microsoft.com/office/drawing/2014/main" id="{00000000-0008-0000-2F00-00008E07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9439" name="Picture 16" descr="HHHH">
          <a:extLst>
            <a:ext uri="{FF2B5EF4-FFF2-40B4-BE49-F238E27FC236}">
              <a16:creationId xmlns:a16="http://schemas.microsoft.com/office/drawing/2014/main" id="{00000000-0008-0000-2F00-00008F07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9440" name="Picture 17" descr="HHHH">
          <a:extLst>
            <a:ext uri="{FF2B5EF4-FFF2-40B4-BE49-F238E27FC236}">
              <a16:creationId xmlns:a16="http://schemas.microsoft.com/office/drawing/2014/main" id="{00000000-0008-0000-2F00-00009007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9441" name="Picture 18" descr="HHHH">
          <a:extLst>
            <a:ext uri="{FF2B5EF4-FFF2-40B4-BE49-F238E27FC236}">
              <a16:creationId xmlns:a16="http://schemas.microsoft.com/office/drawing/2014/main" id="{00000000-0008-0000-2F00-00009107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9442" name="Picture 19" descr="HHHH">
          <a:extLst>
            <a:ext uri="{FF2B5EF4-FFF2-40B4-BE49-F238E27FC236}">
              <a16:creationId xmlns:a16="http://schemas.microsoft.com/office/drawing/2014/main" id="{00000000-0008-0000-2F00-00009207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533400</xdr:colOff>
      <xdr:row>0</xdr:row>
      <xdr:rowOff>0</xdr:rowOff>
    </xdr:to>
    <xdr:pic>
      <xdr:nvPicPr>
        <xdr:cNvPr id="919443" name="Picture 20" descr="HHHH">
          <a:extLst>
            <a:ext uri="{FF2B5EF4-FFF2-40B4-BE49-F238E27FC236}">
              <a16:creationId xmlns:a16="http://schemas.microsoft.com/office/drawing/2014/main" id="{00000000-0008-0000-2F00-00009307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0"/>
          <a:ext cx="523875" cy="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0</xdr:row>
      <xdr:rowOff>0</xdr:rowOff>
    </xdr:from>
    <xdr:to>
      <xdr:col>0</xdr:col>
      <xdr:colOff>685800</xdr:colOff>
      <xdr:row>2</xdr:row>
      <xdr:rowOff>28575</xdr:rowOff>
    </xdr:to>
    <xdr:pic>
      <xdr:nvPicPr>
        <xdr:cNvPr id="919444" name="Picture 21" descr="HHHH">
          <a:extLst>
            <a:ext uri="{FF2B5EF4-FFF2-40B4-BE49-F238E27FC236}">
              <a16:creationId xmlns:a16="http://schemas.microsoft.com/office/drawing/2014/main" id="{00000000-0008-0000-2F00-00009407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lum contrast="-2000"/>
        </a:blip>
        <a:srcRect/>
        <a:stretch>
          <a:fillRect/>
        </a:stretch>
      </xdr:blipFill>
      <xdr:spPr bwMode="auto">
        <a:xfrm>
          <a:off x="9525" y="0"/>
          <a:ext cx="676275" cy="485775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1143000</xdr:colOff>
      <xdr:row>2</xdr:row>
      <xdr:rowOff>171450</xdr:rowOff>
    </xdr:to>
    <xdr:pic>
      <xdr:nvPicPr>
        <xdr:cNvPr id="790881" name="Picture 20" descr="HHHH">
          <a:extLst>
            <a:ext uri="{FF2B5EF4-FFF2-40B4-BE49-F238E27FC236}">
              <a16:creationId xmlns:a16="http://schemas.microsoft.com/office/drawing/2014/main" id="{00000000-0008-0000-3000-00006111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0" y="0"/>
          <a:ext cx="1143000" cy="495300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76200</xdr:rowOff>
    </xdr:from>
    <xdr:to>
      <xdr:col>1</xdr:col>
      <xdr:colOff>409575</xdr:colOff>
      <xdr:row>2</xdr:row>
      <xdr:rowOff>28575</xdr:rowOff>
    </xdr:to>
    <xdr:pic>
      <xdr:nvPicPr>
        <xdr:cNvPr id="791905" name="Picture 20" descr="HHHH">
          <a:extLst>
            <a:ext uri="{FF2B5EF4-FFF2-40B4-BE49-F238E27FC236}">
              <a16:creationId xmlns:a16="http://schemas.microsoft.com/office/drawing/2014/main" id="{00000000-0008-0000-3100-00006115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-2000"/>
        </a:blip>
        <a:srcRect/>
        <a:stretch>
          <a:fillRect/>
        </a:stretch>
      </xdr:blipFill>
      <xdr:spPr bwMode="auto">
        <a:xfrm>
          <a:off x="9525" y="76200"/>
          <a:ext cx="1162050" cy="409575"/>
        </a:xfrm>
        <a:prstGeom prst="rect">
          <a:avLst/>
        </a:prstGeom>
        <a:solidFill>
          <a:srgbClr val="FFFF00"/>
        </a:solidFill>
        <a:ln w="9525">
          <a:noFill/>
          <a:miter lim="800000"/>
          <a:headEnd/>
          <a:tailEnd/>
        </a:ln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85</xdr:row>
      <xdr:rowOff>19050</xdr:rowOff>
    </xdr:from>
    <xdr:to>
      <xdr:col>9</xdr:col>
      <xdr:colOff>-266700</xdr:colOff>
      <xdr:row>88</xdr:row>
      <xdr:rowOff>276225</xdr:rowOff>
    </xdr:to>
    <xdr:pic>
      <xdr:nvPicPr>
        <xdr:cNvPr id="925706" name="Picture 1" descr="logo algerie poste">
          <a:extLst>
            <a:ext uri="{FF2B5EF4-FFF2-40B4-BE49-F238E27FC236}">
              <a16:creationId xmlns:a16="http://schemas.microsoft.com/office/drawing/2014/main" id="{00000000-0008-0000-3200-00000A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7792700"/>
          <a:ext cx="590550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523875</xdr:colOff>
      <xdr:row>85</xdr:row>
      <xdr:rowOff>19050</xdr:rowOff>
    </xdr:from>
    <xdr:to>
      <xdr:col>17</xdr:col>
      <xdr:colOff>952500</xdr:colOff>
      <xdr:row>88</xdr:row>
      <xdr:rowOff>276225</xdr:rowOff>
    </xdr:to>
    <xdr:pic>
      <xdr:nvPicPr>
        <xdr:cNvPr id="925707" name="Picture 1" descr="logo algerie poste">
          <a:extLst>
            <a:ext uri="{FF2B5EF4-FFF2-40B4-BE49-F238E27FC236}">
              <a16:creationId xmlns:a16="http://schemas.microsoft.com/office/drawing/2014/main" id="{00000000-0008-0000-3200-00000B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088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523875</xdr:colOff>
      <xdr:row>85</xdr:row>
      <xdr:rowOff>19050</xdr:rowOff>
    </xdr:from>
    <xdr:to>
      <xdr:col>25</xdr:col>
      <xdr:colOff>952500</xdr:colOff>
      <xdr:row>88</xdr:row>
      <xdr:rowOff>276225</xdr:rowOff>
    </xdr:to>
    <xdr:pic>
      <xdr:nvPicPr>
        <xdr:cNvPr id="925708" name="Picture 1" descr="logo algerie poste">
          <a:extLst>
            <a:ext uri="{FF2B5EF4-FFF2-40B4-BE49-F238E27FC236}">
              <a16:creationId xmlns:a16="http://schemas.microsoft.com/office/drawing/2014/main" id="{00000000-0008-0000-3200-00000C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6184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32</xdr:col>
      <xdr:colOff>523875</xdr:colOff>
      <xdr:row>85</xdr:row>
      <xdr:rowOff>19050</xdr:rowOff>
    </xdr:from>
    <xdr:to>
      <xdr:col>33</xdr:col>
      <xdr:colOff>952500</xdr:colOff>
      <xdr:row>88</xdr:row>
      <xdr:rowOff>276225</xdr:rowOff>
    </xdr:to>
    <xdr:pic>
      <xdr:nvPicPr>
        <xdr:cNvPr id="925709" name="Picture 1" descr="logo algerie poste">
          <a:extLst>
            <a:ext uri="{FF2B5EF4-FFF2-40B4-BE49-F238E27FC236}">
              <a16:creationId xmlns:a16="http://schemas.microsoft.com/office/drawing/2014/main" id="{00000000-0008-0000-3200-00000D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2280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40</xdr:col>
      <xdr:colOff>523875</xdr:colOff>
      <xdr:row>85</xdr:row>
      <xdr:rowOff>19050</xdr:rowOff>
    </xdr:from>
    <xdr:to>
      <xdr:col>41</xdr:col>
      <xdr:colOff>952500</xdr:colOff>
      <xdr:row>88</xdr:row>
      <xdr:rowOff>276225</xdr:rowOff>
    </xdr:to>
    <xdr:pic>
      <xdr:nvPicPr>
        <xdr:cNvPr id="925710" name="Picture 1" descr="logo algerie poste">
          <a:extLst>
            <a:ext uri="{FF2B5EF4-FFF2-40B4-BE49-F238E27FC236}">
              <a16:creationId xmlns:a16="http://schemas.microsoft.com/office/drawing/2014/main" id="{00000000-0008-0000-3200-00000E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8376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48</xdr:col>
      <xdr:colOff>523875</xdr:colOff>
      <xdr:row>85</xdr:row>
      <xdr:rowOff>19050</xdr:rowOff>
    </xdr:from>
    <xdr:to>
      <xdr:col>49</xdr:col>
      <xdr:colOff>952500</xdr:colOff>
      <xdr:row>88</xdr:row>
      <xdr:rowOff>276225</xdr:rowOff>
    </xdr:to>
    <xdr:pic>
      <xdr:nvPicPr>
        <xdr:cNvPr id="925711" name="Picture 1" descr="logo algerie poste">
          <a:extLst>
            <a:ext uri="{FF2B5EF4-FFF2-40B4-BE49-F238E27FC236}">
              <a16:creationId xmlns:a16="http://schemas.microsoft.com/office/drawing/2014/main" id="{00000000-0008-0000-3200-00000F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4472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56</xdr:col>
      <xdr:colOff>523875</xdr:colOff>
      <xdr:row>85</xdr:row>
      <xdr:rowOff>19050</xdr:rowOff>
    </xdr:from>
    <xdr:to>
      <xdr:col>57</xdr:col>
      <xdr:colOff>952500</xdr:colOff>
      <xdr:row>88</xdr:row>
      <xdr:rowOff>276225</xdr:rowOff>
    </xdr:to>
    <xdr:pic>
      <xdr:nvPicPr>
        <xdr:cNvPr id="925712" name="Picture 1" descr="logo algerie poste">
          <a:extLst>
            <a:ext uri="{FF2B5EF4-FFF2-40B4-BE49-F238E27FC236}">
              <a16:creationId xmlns:a16="http://schemas.microsoft.com/office/drawing/2014/main" id="{00000000-0008-0000-3200-000010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0568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64</xdr:col>
      <xdr:colOff>523875</xdr:colOff>
      <xdr:row>85</xdr:row>
      <xdr:rowOff>19050</xdr:rowOff>
    </xdr:from>
    <xdr:to>
      <xdr:col>65</xdr:col>
      <xdr:colOff>952500</xdr:colOff>
      <xdr:row>88</xdr:row>
      <xdr:rowOff>276225</xdr:rowOff>
    </xdr:to>
    <xdr:pic>
      <xdr:nvPicPr>
        <xdr:cNvPr id="925713" name="Picture 1" descr="logo algerie poste">
          <a:extLst>
            <a:ext uri="{FF2B5EF4-FFF2-40B4-BE49-F238E27FC236}">
              <a16:creationId xmlns:a16="http://schemas.microsoft.com/office/drawing/2014/main" id="{00000000-0008-0000-3200-000011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6664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72</xdr:col>
      <xdr:colOff>523875</xdr:colOff>
      <xdr:row>85</xdr:row>
      <xdr:rowOff>19050</xdr:rowOff>
    </xdr:from>
    <xdr:to>
      <xdr:col>73</xdr:col>
      <xdr:colOff>952500</xdr:colOff>
      <xdr:row>88</xdr:row>
      <xdr:rowOff>276225</xdr:rowOff>
    </xdr:to>
    <xdr:pic>
      <xdr:nvPicPr>
        <xdr:cNvPr id="925714" name="Picture 1" descr="logo algerie poste">
          <a:extLst>
            <a:ext uri="{FF2B5EF4-FFF2-40B4-BE49-F238E27FC236}">
              <a16:creationId xmlns:a16="http://schemas.microsoft.com/office/drawing/2014/main" id="{00000000-0008-0000-3200-000012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2760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80</xdr:col>
      <xdr:colOff>523875</xdr:colOff>
      <xdr:row>85</xdr:row>
      <xdr:rowOff>19050</xdr:rowOff>
    </xdr:from>
    <xdr:to>
      <xdr:col>81</xdr:col>
      <xdr:colOff>952500</xdr:colOff>
      <xdr:row>88</xdr:row>
      <xdr:rowOff>276225</xdr:rowOff>
    </xdr:to>
    <xdr:pic>
      <xdr:nvPicPr>
        <xdr:cNvPr id="925715" name="Picture 1" descr="logo algerie poste">
          <a:extLst>
            <a:ext uri="{FF2B5EF4-FFF2-40B4-BE49-F238E27FC236}">
              <a16:creationId xmlns:a16="http://schemas.microsoft.com/office/drawing/2014/main" id="{00000000-0008-0000-3200-000013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856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88</xdr:col>
      <xdr:colOff>523875</xdr:colOff>
      <xdr:row>85</xdr:row>
      <xdr:rowOff>19050</xdr:rowOff>
    </xdr:from>
    <xdr:to>
      <xdr:col>89</xdr:col>
      <xdr:colOff>952500</xdr:colOff>
      <xdr:row>88</xdr:row>
      <xdr:rowOff>276225</xdr:rowOff>
    </xdr:to>
    <xdr:pic>
      <xdr:nvPicPr>
        <xdr:cNvPr id="925716" name="Picture 1" descr="logo algerie poste">
          <a:extLst>
            <a:ext uri="{FF2B5EF4-FFF2-40B4-BE49-F238E27FC236}">
              <a16:creationId xmlns:a16="http://schemas.microsoft.com/office/drawing/2014/main" id="{00000000-0008-0000-3200-000014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4952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96</xdr:col>
      <xdr:colOff>523875</xdr:colOff>
      <xdr:row>85</xdr:row>
      <xdr:rowOff>19050</xdr:rowOff>
    </xdr:from>
    <xdr:to>
      <xdr:col>97</xdr:col>
      <xdr:colOff>952500</xdr:colOff>
      <xdr:row>88</xdr:row>
      <xdr:rowOff>276225</xdr:rowOff>
    </xdr:to>
    <xdr:pic>
      <xdr:nvPicPr>
        <xdr:cNvPr id="925717" name="Picture 1" descr="logo algerie poste">
          <a:extLst>
            <a:ext uri="{FF2B5EF4-FFF2-40B4-BE49-F238E27FC236}">
              <a16:creationId xmlns:a16="http://schemas.microsoft.com/office/drawing/2014/main" id="{00000000-0008-0000-3200-000015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1048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104</xdr:col>
      <xdr:colOff>523875</xdr:colOff>
      <xdr:row>85</xdr:row>
      <xdr:rowOff>19050</xdr:rowOff>
    </xdr:from>
    <xdr:to>
      <xdr:col>105</xdr:col>
      <xdr:colOff>952500</xdr:colOff>
      <xdr:row>88</xdr:row>
      <xdr:rowOff>276225</xdr:rowOff>
    </xdr:to>
    <xdr:pic>
      <xdr:nvPicPr>
        <xdr:cNvPr id="925718" name="Picture 1" descr="logo algerie poste">
          <a:extLst>
            <a:ext uri="{FF2B5EF4-FFF2-40B4-BE49-F238E27FC236}">
              <a16:creationId xmlns:a16="http://schemas.microsoft.com/office/drawing/2014/main" id="{00000000-0008-0000-3200-000016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7144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112</xdr:col>
      <xdr:colOff>523875</xdr:colOff>
      <xdr:row>85</xdr:row>
      <xdr:rowOff>19050</xdr:rowOff>
    </xdr:from>
    <xdr:to>
      <xdr:col>113</xdr:col>
      <xdr:colOff>952500</xdr:colOff>
      <xdr:row>88</xdr:row>
      <xdr:rowOff>276225</xdr:rowOff>
    </xdr:to>
    <xdr:pic>
      <xdr:nvPicPr>
        <xdr:cNvPr id="925719" name="Picture 1" descr="logo algerie poste">
          <a:extLst>
            <a:ext uri="{FF2B5EF4-FFF2-40B4-BE49-F238E27FC236}">
              <a16:creationId xmlns:a16="http://schemas.microsoft.com/office/drawing/2014/main" id="{00000000-0008-0000-3200-000017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3240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120</xdr:col>
      <xdr:colOff>523875</xdr:colOff>
      <xdr:row>85</xdr:row>
      <xdr:rowOff>19050</xdr:rowOff>
    </xdr:from>
    <xdr:to>
      <xdr:col>121</xdr:col>
      <xdr:colOff>952500</xdr:colOff>
      <xdr:row>88</xdr:row>
      <xdr:rowOff>276225</xdr:rowOff>
    </xdr:to>
    <xdr:pic>
      <xdr:nvPicPr>
        <xdr:cNvPr id="925720" name="Picture 1" descr="logo algerie poste">
          <a:extLst>
            <a:ext uri="{FF2B5EF4-FFF2-40B4-BE49-F238E27FC236}">
              <a16:creationId xmlns:a16="http://schemas.microsoft.com/office/drawing/2014/main" id="{00000000-0008-0000-3200-000018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336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128</xdr:col>
      <xdr:colOff>523875</xdr:colOff>
      <xdr:row>85</xdr:row>
      <xdr:rowOff>19050</xdr:rowOff>
    </xdr:from>
    <xdr:to>
      <xdr:col>129</xdr:col>
      <xdr:colOff>952500</xdr:colOff>
      <xdr:row>88</xdr:row>
      <xdr:rowOff>276225</xdr:rowOff>
    </xdr:to>
    <xdr:pic>
      <xdr:nvPicPr>
        <xdr:cNvPr id="925721" name="Picture 1" descr="logo algerie poste">
          <a:extLst>
            <a:ext uri="{FF2B5EF4-FFF2-40B4-BE49-F238E27FC236}">
              <a16:creationId xmlns:a16="http://schemas.microsoft.com/office/drawing/2014/main" id="{00000000-0008-0000-3200-000019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5432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136</xdr:col>
      <xdr:colOff>523875</xdr:colOff>
      <xdr:row>85</xdr:row>
      <xdr:rowOff>19050</xdr:rowOff>
    </xdr:from>
    <xdr:to>
      <xdr:col>137</xdr:col>
      <xdr:colOff>952500</xdr:colOff>
      <xdr:row>88</xdr:row>
      <xdr:rowOff>276225</xdr:rowOff>
    </xdr:to>
    <xdr:pic>
      <xdr:nvPicPr>
        <xdr:cNvPr id="925722" name="Picture 1" descr="logo algerie poste">
          <a:extLst>
            <a:ext uri="{FF2B5EF4-FFF2-40B4-BE49-F238E27FC236}">
              <a16:creationId xmlns:a16="http://schemas.microsoft.com/office/drawing/2014/main" id="{00000000-0008-0000-3200-00001A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1528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144</xdr:col>
      <xdr:colOff>523875</xdr:colOff>
      <xdr:row>85</xdr:row>
      <xdr:rowOff>19050</xdr:rowOff>
    </xdr:from>
    <xdr:to>
      <xdr:col>145</xdr:col>
      <xdr:colOff>952500</xdr:colOff>
      <xdr:row>88</xdr:row>
      <xdr:rowOff>276225</xdr:rowOff>
    </xdr:to>
    <xdr:pic>
      <xdr:nvPicPr>
        <xdr:cNvPr id="925723" name="Picture 1" descr="logo algerie poste">
          <a:extLst>
            <a:ext uri="{FF2B5EF4-FFF2-40B4-BE49-F238E27FC236}">
              <a16:creationId xmlns:a16="http://schemas.microsoft.com/office/drawing/2014/main" id="{00000000-0008-0000-3200-00001B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7624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152</xdr:col>
      <xdr:colOff>523875</xdr:colOff>
      <xdr:row>85</xdr:row>
      <xdr:rowOff>19050</xdr:rowOff>
    </xdr:from>
    <xdr:to>
      <xdr:col>153</xdr:col>
      <xdr:colOff>952500</xdr:colOff>
      <xdr:row>88</xdr:row>
      <xdr:rowOff>276225</xdr:rowOff>
    </xdr:to>
    <xdr:pic>
      <xdr:nvPicPr>
        <xdr:cNvPr id="925724" name="Picture 1" descr="logo algerie poste">
          <a:extLst>
            <a:ext uri="{FF2B5EF4-FFF2-40B4-BE49-F238E27FC236}">
              <a16:creationId xmlns:a16="http://schemas.microsoft.com/office/drawing/2014/main" id="{00000000-0008-0000-3200-00001C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3720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160</xdr:col>
      <xdr:colOff>523875</xdr:colOff>
      <xdr:row>85</xdr:row>
      <xdr:rowOff>19050</xdr:rowOff>
    </xdr:from>
    <xdr:to>
      <xdr:col>161</xdr:col>
      <xdr:colOff>952500</xdr:colOff>
      <xdr:row>88</xdr:row>
      <xdr:rowOff>276225</xdr:rowOff>
    </xdr:to>
    <xdr:pic>
      <xdr:nvPicPr>
        <xdr:cNvPr id="925725" name="Picture 1" descr="logo algerie poste">
          <a:extLst>
            <a:ext uri="{FF2B5EF4-FFF2-40B4-BE49-F238E27FC236}">
              <a16:creationId xmlns:a16="http://schemas.microsoft.com/office/drawing/2014/main" id="{00000000-0008-0000-3200-00001D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9816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168</xdr:col>
      <xdr:colOff>523875</xdr:colOff>
      <xdr:row>85</xdr:row>
      <xdr:rowOff>19050</xdr:rowOff>
    </xdr:from>
    <xdr:to>
      <xdr:col>169</xdr:col>
      <xdr:colOff>952500</xdr:colOff>
      <xdr:row>88</xdr:row>
      <xdr:rowOff>276225</xdr:rowOff>
    </xdr:to>
    <xdr:pic>
      <xdr:nvPicPr>
        <xdr:cNvPr id="925726" name="Picture 1" descr="logo algerie poste">
          <a:extLst>
            <a:ext uri="{FF2B5EF4-FFF2-40B4-BE49-F238E27FC236}">
              <a16:creationId xmlns:a16="http://schemas.microsoft.com/office/drawing/2014/main" id="{00000000-0008-0000-3200-00001E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5912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176</xdr:col>
      <xdr:colOff>523875</xdr:colOff>
      <xdr:row>85</xdr:row>
      <xdr:rowOff>19050</xdr:rowOff>
    </xdr:from>
    <xdr:to>
      <xdr:col>177</xdr:col>
      <xdr:colOff>952500</xdr:colOff>
      <xdr:row>88</xdr:row>
      <xdr:rowOff>276225</xdr:rowOff>
    </xdr:to>
    <xdr:pic>
      <xdr:nvPicPr>
        <xdr:cNvPr id="925727" name="Picture 1" descr="logo algerie poste">
          <a:extLst>
            <a:ext uri="{FF2B5EF4-FFF2-40B4-BE49-F238E27FC236}">
              <a16:creationId xmlns:a16="http://schemas.microsoft.com/office/drawing/2014/main" id="{00000000-0008-0000-3200-00001F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008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184</xdr:col>
      <xdr:colOff>523875</xdr:colOff>
      <xdr:row>85</xdr:row>
      <xdr:rowOff>19050</xdr:rowOff>
    </xdr:from>
    <xdr:to>
      <xdr:col>185</xdr:col>
      <xdr:colOff>952500</xdr:colOff>
      <xdr:row>88</xdr:row>
      <xdr:rowOff>276225</xdr:rowOff>
    </xdr:to>
    <xdr:pic>
      <xdr:nvPicPr>
        <xdr:cNvPr id="925728" name="Picture 1" descr="logo algerie poste">
          <a:extLst>
            <a:ext uri="{FF2B5EF4-FFF2-40B4-BE49-F238E27FC236}">
              <a16:creationId xmlns:a16="http://schemas.microsoft.com/office/drawing/2014/main" id="{00000000-0008-0000-3200-000020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8104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192</xdr:col>
      <xdr:colOff>523875</xdr:colOff>
      <xdr:row>85</xdr:row>
      <xdr:rowOff>19050</xdr:rowOff>
    </xdr:from>
    <xdr:to>
      <xdr:col>193</xdr:col>
      <xdr:colOff>952500</xdr:colOff>
      <xdr:row>88</xdr:row>
      <xdr:rowOff>276225</xdr:rowOff>
    </xdr:to>
    <xdr:pic>
      <xdr:nvPicPr>
        <xdr:cNvPr id="925729" name="Picture 1" descr="logo algerie poste">
          <a:extLst>
            <a:ext uri="{FF2B5EF4-FFF2-40B4-BE49-F238E27FC236}">
              <a16:creationId xmlns:a16="http://schemas.microsoft.com/office/drawing/2014/main" id="{00000000-0008-0000-3200-000021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4200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200</xdr:col>
      <xdr:colOff>523875</xdr:colOff>
      <xdr:row>85</xdr:row>
      <xdr:rowOff>19050</xdr:rowOff>
    </xdr:from>
    <xdr:to>
      <xdr:col>201</xdr:col>
      <xdr:colOff>952500</xdr:colOff>
      <xdr:row>88</xdr:row>
      <xdr:rowOff>276225</xdr:rowOff>
    </xdr:to>
    <xdr:pic>
      <xdr:nvPicPr>
        <xdr:cNvPr id="925730" name="Picture 1" descr="logo algerie poste">
          <a:extLst>
            <a:ext uri="{FF2B5EF4-FFF2-40B4-BE49-F238E27FC236}">
              <a16:creationId xmlns:a16="http://schemas.microsoft.com/office/drawing/2014/main" id="{00000000-0008-0000-3200-000022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0296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208</xdr:col>
      <xdr:colOff>523875</xdr:colOff>
      <xdr:row>85</xdr:row>
      <xdr:rowOff>19050</xdr:rowOff>
    </xdr:from>
    <xdr:to>
      <xdr:col>209</xdr:col>
      <xdr:colOff>952500</xdr:colOff>
      <xdr:row>88</xdr:row>
      <xdr:rowOff>276225</xdr:rowOff>
    </xdr:to>
    <xdr:pic>
      <xdr:nvPicPr>
        <xdr:cNvPr id="925731" name="Picture 1" descr="logo algerie poste">
          <a:extLst>
            <a:ext uri="{FF2B5EF4-FFF2-40B4-BE49-F238E27FC236}">
              <a16:creationId xmlns:a16="http://schemas.microsoft.com/office/drawing/2014/main" id="{00000000-0008-0000-3200-000023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6392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216</xdr:col>
      <xdr:colOff>523875</xdr:colOff>
      <xdr:row>85</xdr:row>
      <xdr:rowOff>19050</xdr:rowOff>
    </xdr:from>
    <xdr:to>
      <xdr:col>217</xdr:col>
      <xdr:colOff>952500</xdr:colOff>
      <xdr:row>88</xdr:row>
      <xdr:rowOff>276225</xdr:rowOff>
    </xdr:to>
    <xdr:pic>
      <xdr:nvPicPr>
        <xdr:cNvPr id="925732" name="Picture 1" descr="logo algerie poste">
          <a:extLst>
            <a:ext uri="{FF2B5EF4-FFF2-40B4-BE49-F238E27FC236}">
              <a16:creationId xmlns:a16="http://schemas.microsoft.com/office/drawing/2014/main" id="{00000000-0008-0000-3200-000024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2488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224</xdr:col>
      <xdr:colOff>523875</xdr:colOff>
      <xdr:row>85</xdr:row>
      <xdr:rowOff>19050</xdr:rowOff>
    </xdr:from>
    <xdr:to>
      <xdr:col>225</xdr:col>
      <xdr:colOff>952500</xdr:colOff>
      <xdr:row>88</xdr:row>
      <xdr:rowOff>276225</xdr:rowOff>
    </xdr:to>
    <xdr:pic>
      <xdr:nvPicPr>
        <xdr:cNvPr id="925733" name="Picture 1" descr="logo algerie poste">
          <a:extLst>
            <a:ext uri="{FF2B5EF4-FFF2-40B4-BE49-F238E27FC236}">
              <a16:creationId xmlns:a16="http://schemas.microsoft.com/office/drawing/2014/main" id="{00000000-0008-0000-3200-000025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8584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232</xdr:col>
      <xdr:colOff>523875</xdr:colOff>
      <xdr:row>85</xdr:row>
      <xdr:rowOff>19050</xdr:rowOff>
    </xdr:from>
    <xdr:to>
      <xdr:col>233</xdr:col>
      <xdr:colOff>952500</xdr:colOff>
      <xdr:row>88</xdr:row>
      <xdr:rowOff>276225</xdr:rowOff>
    </xdr:to>
    <xdr:pic>
      <xdr:nvPicPr>
        <xdr:cNvPr id="925734" name="Picture 1" descr="logo algerie poste">
          <a:extLst>
            <a:ext uri="{FF2B5EF4-FFF2-40B4-BE49-F238E27FC236}">
              <a16:creationId xmlns:a16="http://schemas.microsoft.com/office/drawing/2014/main" id="{00000000-0008-0000-3200-000026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4680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240</xdr:col>
      <xdr:colOff>523875</xdr:colOff>
      <xdr:row>85</xdr:row>
      <xdr:rowOff>19050</xdr:rowOff>
    </xdr:from>
    <xdr:to>
      <xdr:col>241</xdr:col>
      <xdr:colOff>952500</xdr:colOff>
      <xdr:row>88</xdr:row>
      <xdr:rowOff>276225</xdr:rowOff>
    </xdr:to>
    <xdr:pic>
      <xdr:nvPicPr>
        <xdr:cNvPr id="925735" name="Picture 1" descr="logo algerie poste">
          <a:extLst>
            <a:ext uri="{FF2B5EF4-FFF2-40B4-BE49-F238E27FC236}">
              <a16:creationId xmlns:a16="http://schemas.microsoft.com/office/drawing/2014/main" id="{00000000-0008-0000-3200-000027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90776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248</xdr:col>
      <xdr:colOff>523875</xdr:colOff>
      <xdr:row>85</xdr:row>
      <xdr:rowOff>19050</xdr:rowOff>
    </xdr:from>
    <xdr:to>
      <xdr:col>249</xdr:col>
      <xdr:colOff>952500</xdr:colOff>
      <xdr:row>88</xdr:row>
      <xdr:rowOff>276225</xdr:rowOff>
    </xdr:to>
    <xdr:pic>
      <xdr:nvPicPr>
        <xdr:cNvPr id="925736" name="Picture 1" descr="logo algerie poste">
          <a:extLst>
            <a:ext uri="{FF2B5EF4-FFF2-40B4-BE49-F238E27FC236}">
              <a16:creationId xmlns:a16="http://schemas.microsoft.com/office/drawing/2014/main" id="{00000000-0008-0000-3200-000028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96872225" y="17792700"/>
          <a:ext cx="1000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153</xdr:row>
      <xdr:rowOff>47625</xdr:rowOff>
    </xdr:from>
    <xdr:to>
      <xdr:col>1</xdr:col>
      <xdr:colOff>276225</xdr:colOff>
      <xdr:row>156</xdr:row>
      <xdr:rowOff>209550</xdr:rowOff>
    </xdr:to>
    <xdr:pic>
      <xdr:nvPicPr>
        <xdr:cNvPr id="925737" name="Picture 1" descr="logo algerie poste">
          <a:extLst>
            <a:ext uri="{FF2B5EF4-FFF2-40B4-BE49-F238E27FC236}">
              <a16:creationId xmlns:a16="http://schemas.microsoft.com/office/drawing/2014/main" id="{00000000-0008-0000-3200-000029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32004000"/>
          <a:ext cx="1657350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1371600</xdr:colOff>
      <xdr:row>4</xdr:row>
      <xdr:rowOff>85725</xdr:rowOff>
    </xdr:to>
    <xdr:pic>
      <xdr:nvPicPr>
        <xdr:cNvPr id="925738" name="Picture 1" descr="logo algerie poste">
          <a:extLst>
            <a:ext uri="{FF2B5EF4-FFF2-40B4-BE49-F238E27FC236}">
              <a16:creationId xmlns:a16="http://schemas.microsoft.com/office/drawing/2014/main" id="{00000000-0008-0000-3200-00002A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0"/>
          <a:ext cx="137160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69</xdr:row>
      <xdr:rowOff>19050</xdr:rowOff>
    </xdr:from>
    <xdr:to>
      <xdr:col>1</xdr:col>
      <xdr:colOff>9525</xdr:colOff>
      <xdr:row>72</xdr:row>
      <xdr:rowOff>180975</xdr:rowOff>
    </xdr:to>
    <xdr:pic>
      <xdr:nvPicPr>
        <xdr:cNvPr id="925739" name="Picture 1" descr="logo algerie poste">
          <a:extLst>
            <a:ext uri="{FF2B5EF4-FFF2-40B4-BE49-F238E27FC236}">
              <a16:creationId xmlns:a16="http://schemas.microsoft.com/office/drawing/2014/main" id="{00000000-0008-0000-3200-00002B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9050" y="14516100"/>
          <a:ext cx="1371600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156</xdr:row>
      <xdr:rowOff>19050</xdr:rowOff>
    </xdr:from>
    <xdr:to>
      <xdr:col>1</xdr:col>
      <xdr:colOff>9525</xdr:colOff>
      <xdr:row>159</xdr:row>
      <xdr:rowOff>180975</xdr:rowOff>
    </xdr:to>
    <xdr:pic>
      <xdr:nvPicPr>
        <xdr:cNvPr id="925740" name="Picture 1" descr="logo algerie poste">
          <a:extLst>
            <a:ext uri="{FF2B5EF4-FFF2-40B4-BE49-F238E27FC236}">
              <a16:creationId xmlns:a16="http://schemas.microsoft.com/office/drawing/2014/main" id="{00000000-0008-0000-3200-00002C20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9050" y="32632650"/>
          <a:ext cx="1371600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selma\Copie%20de%20%20comptabilite%20Mois%20d'Avril%20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1104"/>
      <sheetName val="V TP"/>
      <sheetName val="V TFTA"/>
      <sheetName val="Recettes-B"/>
      <sheetName val="Recettes budgt"/>
      <sheetName val="SOLDE CCP"/>
      <sheetName val="ANNUAIRES"/>
      <sheetName val="ERSSELLI "/>
      <sheetName val="MOBILIS"/>
      <sheetName val="vente réalisées distribution ma"/>
      <sheetName val="Certif H@Walatic Payés"/>
      <sheetName val="Certif H@Walatic emis"/>
      <sheetName val="Remise 4159,24(2)"/>
      <sheetName val="MASTER"/>
      <sheetName val="Virement-Interne "/>
      <sheetName val="V-Rbt-CNEP-CCP"/>
      <sheetName val="1208-3"/>
      <sheetName val="1208-4"/>
      <sheetName val="1281-A"/>
      <sheetName val="1281-B"/>
      <sheetName val="excedents"/>
      <sheetName val=" D 420,6 (2)"/>
      <sheetName val="rmides accordies au pvd"/>
      <sheetName val=" D 420,6"/>
      <sheetName val="TAXES CPX"/>
      <sheetName val="1493 BIS"/>
      <sheetName val="pensions"/>
      <sheetName val="SITUATION DES V MASTER"/>
      <sheetName val="AFS   "/>
      <sheetName val="SOLDE CNEP"/>
      <sheetName val="rem"/>
      <sheetName val="Remise TFA"/>
      <sheetName val="TAP par commune"/>
      <sheetName val="Taxes sur CCP"/>
      <sheetName val="IDS"/>
      <sheetName val="recettes rectifiée"/>
      <sheetName val="Depenses rectifiée "/>
      <sheetName val="virement-DTP (2)"/>
      <sheetName val="IDS (2)"/>
      <sheetName val="virement-DTP (3)"/>
      <sheetName val="westen union"/>
      <sheetName val="4154-1 (2)"/>
      <sheetName val="TAB BORD"/>
      <sheetName val="4140"/>
      <sheetName val="428,2"/>
      <sheetName val="428,9 (2)"/>
      <sheetName val="428,9)"/>
      <sheetName val="Feuil3"/>
      <sheetName val="Feuil5"/>
      <sheetName val="VIGNETTES AUTO"/>
      <sheetName val="Feuil4"/>
      <sheetName val="Feuil1"/>
    </sheetNames>
    <sheetDataSet>
      <sheetData sheetId="0">
        <row r="4">
          <cell r="B4">
            <v>60000</v>
          </cell>
          <cell r="C4">
            <v>2780</v>
          </cell>
          <cell r="D4"/>
          <cell r="E4"/>
          <cell r="F4">
            <v>109531</v>
          </cell>
          <cell r="H4">
            <v>15996</v>
          </cell>
          <cell r="I4">
            <v>178224</v>
          </cell>
          <cell r="J4">
            <v>160</v>
          </cell>
          <cell r="K4"/>
          <cell r="L4"/>
        </row>
        <row r="5">
          <cell r="B5"/>
          <cell r="C5"/>
          <cell r="D5">
            <v>390</v>
          </cell>
          <cell r="E5"/>
          <cell r="F5"/>
          <cell r="H5">
            <v>3218</v>
          </cell>
          <cell r="I5">
            <v>22350</v>
          </cell>
          <cell r="J5"/>
          <cell r="K5"/>
          <cell r="L5"/>
        </row>
        <row r="6">
          <cell r="B6"/>
          <cell r="C6"/>
          <cell r="D6"/>
          <cell r="E6"/>
          <cell r="F6"/>
          <cell r="H6">
            <v>1002</v>
          </cell>
          <cell r="I6">
            <v>20112</v>
          </cell>
          <cell r="J6"/>
          <cell r="K6"/>
          <cell r="L6"/>
        </row>
        <row r="7">
          <cell r="B7">
            <v>5000</v>
          </cell>
          <cell r="C7"/>
          <cell r="D7">
            <v>3000</v>
          </cell>
          <cell r="E7"/>
          <cell r="F7"/>
          <cell r="H7">
            <v>1940</v>
          </cell>
          <cell r="I7">
            <v>45720</v>
          </cell>
          <cell r="J7"/>
          <cell r="K7"/>
          <cell r="L7"/>
        </row>
        <row r="8">
          <cell r="B8"/>
          <cell r="C8"/>
          <cell r="D8"/>
          <cell r="E8"/>
          <cell r="F8"/>
          <cell r="H8">
            <v>2042</v>
          </cell>
          <cell r="I8">
            <v>35520</v>
          </cell>
          <cell r="J8"/>
          <cell r="K8"/>
          <cell r="L8"/>
        </row>
        <row r="9">
          <cell r="B9">
            <v>52500</v>
          </cell>
          <cell r="C9"/>
          <cell r="D9">
            <v>13080</v>
          </cell>
          <cell r="E9"/>
          <cell r="F9"/>
          <cell r="H9">
            <v>3462</v>
          </cell>
          <cell r="I9">
            <v>76356</v>
          </cell>
          <cell r="J9">
            <v>40</v>
          </cell>
          <cell r="K9"/>
          <cell r="L9"/>
        </row>
        <row r="10">
          <cell r="B10">
            <v>11500</v>
          </cell>
          <cell r="C10"/>
          <cell r="D10">
            <v>5000</v>
          </cell>
          <cell r="E10"/>
          <cell r="F10"/>
          <cell r="H10">
            <v>2594</v>
          </cell>
          <cell r="I10">
            <v>49866</v>
          </cell>
          <cell r="J10"/>
          <cell r="K10"/>
          <cell r="L10"/>
        </row>
        <row r="11">
          <cell r="B11"/>
          <cell r="C11"/>
          <cell r="D11">
            <v>8000</v>
          </cell>
          <cell r="E11"/>
          <cell r="F11"/>
          <cell r="H11">
            <v>1706</v>
          </cell>
          <cell r="I11">
            <v>63918</v>
          </cell>
          <cell r="J11"/>
          <cell r="K11"/>
          <cell r="L11"/>
        </row>
        <row r="12">
          <cell r="B12"/>
          <cell r="C12"/>
          <cell r="D12"/>
          <cell r="E12"/>
          <cell r="F12"/>
          <cell r="H12"/>
          <cell r="I12">
            <v>8112</v>
          </cell>
          <cell r="J12"/>
          <cell r="K12"/>
          <cell r="L12"/>
        </row>
        <row r="13">
          <cell r="B13"/>
          <cell r="C13"/>
          <cell r="D13">
            <v>1000</v>
          </cell>
          <cell r="E13"/>
          <cell r="F13"/>
          <cell r="H13">
            <v>770</v>
          </cell>
          <cell r="I13">
            <v>29826</v>
          </cell>
          <cell r="J13"/>
          <cell r="K13"/>
          <cell r="L13"/>
        </row>
        <row r="14">
          <cell r="B14">
            <v>5000</v>
          </cell>
          <cell r="C14"/>
          <cell r="D14"/>
          <cell r="E14"/>
          <cell r="F14"/>
          <cell r="H14">
            <v>1370</v>
          </cell>
          <cell r="I14">
            <v>31176</v>
          </cell>
          <cell r="J14"/>
          <cell r="K14"/>
          <cell r="L14"/>
        </row>
        <row r="15">
          <cell r="B15"/>
          <cell r="D15"/>
          <cell r="E15"/>
          <cell r="F15"/>
          <cell r="H15"/>
          <cell r="I15"/>
          <cell r="J15"/>
          <cell r="K15"/>
          <cell r="L15"/>
        </row>
        <row r="16">
          <cell r="B16"/>
          <cell r="C16"/>
          <cell r="D16"/>
          <cell r="E16"/>
          <cell r="F16"/>
          <cell r="H16"/>
          <cell r="I16">
            <v>7164</v>
          </cell>
          <cell r="J16"/>
          <cell r="K16"/>
        </row>
        <row r="17">
          <cell r="B17">
            <v>2000</v>
          </cell>
          <cell r="C17"/>
          <cell r="D17"/>
          <cell r="E17"/>
          <cell r="F17"/>
          <cell r="H17">
            <v>1886</v>
          </cell>
          <cell r="I17">
            <v>27060</v>
          </cell>
          <cell r="J17"/>
          <cell r="K17"/>
          <cell r="L17"/>
        </row>
        <row r="18">
          <cell r="C18"/>
          <cell r="D18"/>
          <cell r="E18"/>
          <cell r="F18"/>
          <cell r="H18"/>
          <cell r="I18">
            <v>312</v>
          </cell>
          <cell r="J18"/>
          <cell r="K18"/>
          <cell r="L18"/>
        </row>
        <row r="19">
          <cell r="B19">
            <v>5000</v>
          </cell>
          <cell r="C19"/>
          <cell r="D19"/>
          <cell r="E19"/>
          <cell r="F19">
            <v>1123.75</v>
          </cell>
          <cell r="H19">
            <v>1490</v>
          </cell>
          <cell r="I19">
            <v>46386</v>
          </cell>
          <cell r="J19"/>
          <cell r="K19"/>
          <cell r="L19"/>
        </row>
        <row r="20">
          <cell r="B20"/>
          <cell r="C20"/>
          <cell r="D20">
            <v>1000</v>
          </cell>
          <cell r="E20"/>
          <cell r="F20"/>
          <cell r="H20">
            <v>970</v>
          </cell>
          <cell r="I20">
            <v>15474</v>
          </cell>
          <cell r="J20"/>
          <cell r="K20"/>
          <cell r="L20"/>
        </row>
        <row r="21">
          <cell r="B21"/>
          <cell r="C21"/>
          <cell r="D21"/>
          <cell r="E21"/>
          <cell r="F21"/>
          <cell r="H21"/>
          <cell r="I21">
            <v>4176</v>
          </cell>
          <cell r="J21"/>
          <cell r="K21"/>
          <cell r="L21"/>
        </row>
        <row r="22">
          <cell r="B22">
            <v>100</v>
          </cell>
          <cell r="C22"/>
          <cell r="D22"/>
          <cell r="E22"/>
          <cell r="F22"/>
          <cell r="H22"/>
          <cell r="I22">
            <v>5808</v>
          </cell>
          <cell r="J22"/>
          <cell r="K22"/>
          <cell r="L22"/>
        </row>
        <row r="23">
          <cell r="B23">
            <v>800</v>
          </cell>
          <cell r="C23"/>
          <cell r="D23">
            <v>1000</v>
          </cell>
          <cell r="E23"/>
          <cell r="F23"/>
          <cell r="H23">
            <v>942</v>
          </cell>
          <cell r="I23">
            <v>16824</v>
          </cell>
          <cell r="J23"/>
          <cell r="K23"/>
          <cell r="L23"/>
        </row>
        <row r="24">
          <cell r="B24">
            <v>5000</v>
          </cell>
          <cell r="C24"/>
          <cell r="D24">
            <v>8000</v>
          </cell>
          <cell r="E24"/>
          <cell r="F24"/>
          <cell r="H24">
            <v>2612</v>
          </cell>
          <cell r="I24">
            <v>32196</v>
          </cell>
          <cell r="J24"/>
          <cell r="K24"/>
          <cell r="L24"/>
        </row>
        <row r="25">
          <cell r="B25">
            <v>3225</v>
          </cell>
          <cell r="C25"/>
          <cell r="D25"/>
          <cell r="E25"/>
          <cell r="F25"/>
          <cell r="H25">
            <v>500</v>
          </cell>
          <cell r="I25">
            <v>9726</v>
          </cell>
          <cell r="J25">
            <v>40</v>
          </cell>
          <cell r="K25"/>
          <cell r="L25"/>
        </row>
        <row r="26">
          <cell r="B26"/>
          <cell r="C26"/>
          <cell r="D26"/>
          <cell r="E26"/>
          <cell r="F26"/>
          <cell r="H26"/>
          <cell r="I26">
            <v>4608</v>
          </cell>
          <cell r="J26"/>
          <cell r="K26"/>
          <cell r="L26"/>
        </row>
        <row r="27">
          <cell r="B27"/>
          <cell r="C27"/>
          <cell r="D27"/>
          <cell r="E27"/>
          <cell r="F27"/>
          <cell r="H27"/>
          <cell r="I27">
            <v>12564</v>
          </cell>
          <cell r="J27"/>
          <cell r="K27"/>
          <cell r="L27"/>
        </row>
        <row r="28">
          <cell r="B28"/>
          <cell r="C28"/>
          <cell r="D28"/>
          <cell r="E28"/>
          <cell r="F28"/>
          <cell r="H28"/>
          <cell r="I28">
            <v>10110</v>
          </cell>
          <cell r="J28"/>
          <cell r="K28"/>
          <cell r="L28"/>
        </row>
        <row r="29">
          <cell r="B29"/>
          <cell r="D29"/>
          <cell r="E29"/>
          <cell r="F29"/>
          <cell r="H29"/>
          <cell r="I29"/>
          <cell r="J29"/>
          <cell r="K29"/>
          <cell r="L29"/>
        </row>
        <row r="30">
          <cell r="B30">
            <v>9000</v>
          </cell>
          <cell r="C30"/>
          <cell r="D30">
            <v>1000</v>
          </cell>
          <cell r="E30"/>
          <cell r="F30">
            <v>1800</v>
          </cell>
          <cell r="H30">
            <v>4692</v>
          </cell>
          <cell r="I30">
            <v>92550</v>
          </cell>
          <cell r="J30">
            <v>240</v>
          </cell>
          <cell r="K30"/>
          <cell r="L30"/>
        </row>
        <row r="31">
          <cell r="B31"/>
          <cell r="C31"/>
          <cell r="D31"/>
          <cell r="E31"/>
          <cell r="F31"/>
          <cell r="H31">
            <v>1686</v>
          </cell>
          <cell r="I31">
            <v>70200</v>
          </cell>
          <cell r="J31"/>
          <cell r="K31"/>
          <cell r="L31"/>
        </row>
        <row r="32">
          <cell r="B32"/>
          <cell r="C32"/>
          <cell r="D32"/>
          <cell r="E32"/>
          <cell r="F32"/>
          <cell r="H32">
            <v>1166</v>
          </cell>
          <cell r="I32">
            <v>25092</v>
          </cell>
          <cell r="J32">
            <v>80</v>
          </cell>
          <cell r="K32"/>
          <cell r="L32"/>
        </row>
        <row r="33">
          <cell r="B33"/>
          <cell r="C33"/>
          <cell r="D33"/>
          <cell r="E33"/>
          <cell r="F33"/>
          <cell r="H33"/>
          <cell r="I33">
            <v>4680</v>
          </cell>
          <cell r="J33"/>
          <cell r="K33"/>
          <cell r="L33"/>
        </row>
        <row r="34">
          <cell r="B34"/>
          <cell r="C34"/>
          <cell r="D34"/>
          <cell r="E34"/>
          <cell r="F34"/>
          <cell r="H34">
            <v>1254</v>
          </cell>
          <cell r="I34">
            <v>22866</v>
          </cell>
          <cell r="J34"/>
          <cell r="K34"/>
          <cell r="L34"/>
        </row>
        <row r="35">
          <cell r="B35"/>
          <cell r="C35"/>
          <cell r="D35"/>
          <cell r="E35"/>
          <cell r="F35"/>
          <cell r="H35"/>
          <cell r="I35">
            <v>10050</v>
          </cell>
          <cell r="J35"/>
          <cell r="K35"/>
          <cell r="L35"/>
        </row>
        <row r="36">
          <cell r="B36"/>
          <cell r="C36"/>
          <cell r="D36"/>
          <cell r="E36"/>
          <cell r="F36"/>
          <cell r="H36">
            <v>150</v>
          </cell>
          <cell r="I36">
            <v>12438</v>
          </cell>
          <cell r="J36"/>
          <cell r="K36"/>
          <cell r="L36"/>
        </row>
        <row r="37">
          <cell r="B37"/>
          <cell r="C37"/>
          <cell r="D37"/>
          <cell r="E37"/>
          <cell r="F37"/>
          <cell r="H37">
            <v>1234</v>
          </cell>
          <cell r="I37">
            <v>35442</v>
          </cell>
          <cell r="J37"/>
          <cell r="K37"/>
          <cell r="L37"/>
        </row>
        <row r="38">
          <cell r="B38"/>
          <cell r="C38"/>
          <cell r="D38"/>
          <cell r="E38"/>
          <cell r="F38"/>
          <cell r="H38">
            <v>1762</v>
          </cell>
          <cell r="I38">
            <v>58470</v>
          </cell>
          <cell r="J38"/>
          <cell r="K38"/>
          <cell r="L38"/>
        </row>
        <row r="39">
          <cell r="B39"/>
          <cell r="C39"/>
          <cell r="D39"/>
          <cell r="E39"/>
          <cell r="F39"/>
          <cell r="H39"/>
          <cell r="I39">
            <v>15372</v>
          </cell>
          <cell r="J39"/>
          <cell r="K39"/>
          <cell r="L39"/>
        </row>
        <row r="40">
          <cell r="B40"/>
          <cell r="C40"/>
          <cell r="D40"/>
          <cell r="E40"/>
          <cell r="F40"/>
          <cell r="H40">
            <v>170</v>
          </cell>
          <cell r="I40">
            <v>11970</v>
          </cell>
          <cell r="J40"/>
          <cell r="K40"/>
          <cell r="L40"/>
        </row>
        <row r="41">
          <cell r="B41">
            <v>3750</v>
          </cell>
          <cell r="C41"/>
          <cell r="D41">
            <v>8000</v>
          </cell>
          <cell r="E41"/>
          <cell r="F41"/>
          <cell r="H41">
            <v>1952</v>
          </cell>
          <cell r="I41">
            <v>14556</v>
          </cell>
          <cell r="J41">
            <v>40</v>
          </cell>
          <cell r="K41"/>
          <cell r="L41"/>
        </row>
        <row r="42">
          <cell r="B42"/>
          <cell r="C42"/>
          <cell r="D42"/>
          <cell r="E42"/>
          <cell r="F42"/>
          <cell r="H42"/>
          <cell r="I42">
            <v>5778</v>
          </cell>
          <cell r="J42"/>
          <cell r="K42"/>
          <cell r="L42"/>
        </row>
        <row r="43">
          <cell r="B43"/>
          <cell r="C43"/>
          <cell r="D43"/>
          <cell r="E43"/>
          <cell r="F43"/>
          <cell r="H43"/>
          <cell r="I43">
            <v>2058</v>
          </cell>
          <cell r="J43"/>
          <cell r="K43"/>
          <cell r="L43"/>
        </row>
        <row r="44">
          <cell r="B44"/>
          <cell r="C44"/>
          <cell r="D44"/>
          <cell r="E44"/>
          <cell r="F44"/>
          <cell r="H44">
            <v>2114</v>
          </cell>
          <cell r="I44">
            <v>36510</v>
          </cell>
          <cell r="J44"/>
          <cell r="K44"/>
          <cell r="L44"/>
        </row>
        <row r="45">
          <cell r="B45">
            <v>50</v>
          </cell>
          <cell r="C45"/>
          <cell r="D45"/>
          <cell r="E45"/>
          <cell r="F45"/>
          <cell r="H45">
            <v>732</v>
          </cell>
          <cell r="I45">
            <v>76656</v>
          </cell>
          <cell r="J45"/>
          <cell r="K45"/>
          <cell r="L45"/>
        </row>
        <row r="46">
          <cell r="B46">
            <v>3500</v>
          </cell>
          <cell r="C46"/>
          <cell r="D46">
            <v>5200</v>
          </cell>
          <cell r="E46"/>
          <cell r="F46">
            <v>325</v>
          </cell>
          <cell r="H46">
            <v>2970</v>
          </cell>
          <cell r="I46">
            <v>31674</v>
          </cell>
          <cell r="J46"/>
          <cell r="K46"/>
          <cell r="L46"/>
        </row>
        <row r="47">
          <cell r="B47"/>
          <cell r="C47"/>
          <cell r="D47"/>
          <cell r="E47"/>
          <cell r="F47"/>
          <cell r="H47">
            <v>50</v>
          </cell>
          <cell r="I47">
            <v>3120</v>
          </cell>
          <cell r="J47"/>
          <cell r="K47"/>
          <cell r="L47"/>
        </row>
        <row r="48">
          <cell r="B48"/>
          <cell r="C48"/>
          <cell r="D48"/>
          <cell r="E48"/>
          <cell r="F48"/>
          <cell r="H48"/>
          <cell r="I48">
            <v>1026</v>
          </cell>
          <cell r="J48">
            <v>40</v>
          </cell>
          <cell r="K48"/>
          <cell r="L48"/>
        </row>
        <row r="49">
          <cell r="B49">
            <v>20000</v>
          </cell>
          <cell r="C49"/>
          <cell r="D49">
            <v>3000</v>
          </cell>
          <cell r="E49"/>
          <cell r="F49">
            <v>6634.75</v>
          </cell>
          <cell r="H49">
            <v>1346</v>
          </cell>
          <cell r="I49">
            <v>84930</v>
          </cell>
          <cell r="J49"/>
          <cell r="K49"/>
          <cell r="L49"/>
        </row>
        <row r="50">
          <cell r="B50"/>
          <cell r="C50"/>
          <cell r="D50"/>
          <cell r="E50"/>
          <cell r="F50"/>
          <cell r="H50"/>
          <cell r="I50">
            <v>1158</v>
          </cell>
          <cell r="J50"/>
          <cell r="K50"/>
          <cell r="L50"/>
        </row>
        <row r="51">
          <cell r="B51"/>
          <cell r="C51"/>
          <cell r="D51"/>
          <cell r="E51"/>
          <cell r="F51"/>
          <cell r="H51"/>
          <cell r="I51">
            <v>960</v>
          </cell>
          <cell r="J51"/>
          <cell r="K51"/>
          <cell r="L51"/>
        </row>
        <row r="52">
          <cell r="B52">
            <v>12500</v>
          </cell>
          <cell r="C52"/>
          <cell r="D52"/>
          <cell r="E52"/>
          <cell r="F52"/>
          <cell r="H52"/>
          <cell r="I52">
            <v>1848</v>
          </cell>
          <cell r="J52"/>
          <cell r="K52"/>
          <cell r="L52"/>
        </row>
        <row r="53">
          <cell r="B53"/>
          <cell r="C53"/>
          <cell r="D53"/>
          <cell r="E53"/>
          <cell r="F53"/>
          <cell r="H53"/>
          <cell r="I53">
            <v>4278</v>
          </cell>
          <cell r="J53"/>
          <cell r="K53"/>
          <cell r="L53"/>
        </row>
        <row r="54">
          <cell r="B54"/>
          <cell r="C54"/>
          <cell r="D54">
            <v>3000</v>
          </cell>
          <cell r="E54"/>
          <cell r="F54"/>
          <cell r="H54">
            <v>2640</v>
          </cell>
          <cell r="I54">
            <v>43560</v>
          </cell>
          <cell r="J54"/>
          <cell r="K54"/>
          <cell r="L54"/>
        </row>
        <row r="55">
          <cell r="B55"/>
          <cell r="C55"/>
          <cell r="D55"/>
          <cell r="E55"/>
          <cell r="F55"/>
          <cell r="H55"/>
          <cell r="I55"/>
          <cell r="J55"/>
          <cell r="K55"/>
          <cell r="L55"/>
        </row>
        <row r="56">
          <cell r="B56">
            <v>5000</v>
          </cell>
          <cell r="C56"/>
          <cell r="D56">
            <v>11200</v>
          </cell>
          <cell r="E56"/>
          <cell r="F56"/>
          <cell r="H56">
            <v>2038</v>
          </cell>
          <cell r="I56">
            <v>47208</v>
          </cell>
          <cell r="J56"/>
          <cell r="K56"/>
          <cell r="L56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13" Type="http://schemas.openxmlformats.org/officeDocument/2006/relationships/oleObject" Target="../embeddings/oleObject9.bin"/><Relationship Id="rId18" Type="http://schemas.openxmlformats.org/officeDocument/2006/relationships/oleObject" Target="../embeddings/oleObject14.bin"/><Relationship Id="rId3" Type="http://schemas.openxmlformats.org/officeDocument/2006/relationships/vmlDrawing" Target="../drawings/vmlDrawing1.vml"/><Relationship Id="rId21" Type="http://schemas.openxmlformats.org/officeDocument/2006/relationships/oleObject" Target="../embeddings/oleObject17.bin"/><Relationship Id="rId7" Type="http://schemas.openxmlformats.org/officeDocument/2006/relationships/oleObject" Target="../embeddings/oleObject3.bin"/><Relationship Id="rId12" Type="http://schemas.openxmlformats.org/officeDocument/2006/relationships/oleObject" Target="../embeddings/oleObject8.bin"/><Relationship Id="rId17" Type="http://schemas.openxmlformats.org/officeDocument/2006/relationships/oleObject" Target="../embeddings/oleObject13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12.bin"/><Relationship Id="rId20" Type="http://schemas.openxmlformats.org/officeDocument/2006/relationships/oleObject" Target="../embeddings/oleObject16.bin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11" Type="http://schemas.openxmlformats.org/officeDocument/2006/relationships/oleObject" Target="../embeddings/oleObject7.bin"/><Relationship Id="rId5" Type="http://schemas.openxmlformats.org/officeDocument/2006/relationships/image" Target="../media/image1.png"/><Relationship Id="rId15" Type="http://schemas.openxmlformats.org/officeDocument/2006/relationships/oleObject" Target="../embeddings/oleObject11.bin"/><Relationship Id="rId10" Type="http://schemas.openxmlformats.org/officeDocument/2006/relationships/oleObject" Target="../embeddings/oleObject6.bin"/><Relationship Id="rId19" Type="http://schemas.openxmlformats.org/officeDocument/2006/relationships/oleObject" Target="../embeddings/oleObject15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5.bin"/><Relationship Id="rId14" Type="http://schemas.openxmlformats.org/officeDocument/2006/relationships/oleObject" Target="../embeddings/oleObject10.bin"/><Relationship Id="rId22" Type="http://schemas.openxmlformats.org/officeDocument/2006/relationships/oleObject" Target="../embeddings/oleObject18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2.bin"/><Relationship Id="rId13" Type="http://schemas.openxmlformats.org/officeDocument/2006/relationships/oleObject" Target="../embeddings/oleObject27.bin"/><Relationship Id="rId18" Type="http://schemas.openxmlformats.org/officeDocument/2006/relationships/oleObject" Target="../embeddings/oleObject32.bin"/><Relationship Id="rId3" Type="http://schemas.openxmlformats.org/officeDocument/2006/relationships/vmlDrawing" Target="../drawings/vmlDrawing2.vml"/><Relationship Id="rId21" Type="http://schemas.openxmlformats.org/officeDocument/2006/relationships/oleObject" Target="../embeddings/oleObject35.bin"/><Relationship Id="rId7" Type="http://schemas.openxmlformats.org/officeDocument/2006/relationships/oleObject" Target="../embeddings/oleObject21.bin"/><Relationship Id="rId12" Type="http://schemas.openxmlformats.org/officeDocument/2006/relationships/oleObject" Target="../embeddings/oleObject26.bin"/><Relationship Id="rId17" Type="http://schemas.openxmlformats.org/officeDocument/2006/relationships/oleObject" Target="../embeddings/oleObject31.bin"/><Relationship Id="rId2" Type="http://schemas.openxmlformats.org/officeDocument/2006/relationships/drawing" Target="../drawings/drawing2.xml"/><Relationship Id="rId16" Type="http://schemas.openxmlformats.org/officeDocument/2006/relationships/oleObject" Target="../embeddings/oleObject30.bin"/><Relationship Id="rId20" Type="http://schemas.openxmlformats.org/officeDocument/2006/relationships/oleObject" Target="../embeddings/oleObject34.bin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20.bin"/><Relationship Id="rId11" Type="http://schemas.openxmlformats.org/officeDocument/2006/relationships/oleObject" Target="../embeddings/oleObject25.bin"/><Relationship Id="rId5" Type="http://schemas.openxmlformats.org/officeDocument/2006/relationships/image" Target="../media/image1.png"/><Relationship Id="rId15" Type="http://schemas.openxmlformats.org/officeDocument/2006/relationships/oleObject" Target="../embeddings/oleObject29.bin"/><Relationship Id="rId10" Type="http://schemas.openxmlformats.org/officeDocument/2006/relationships/oleObject" Target="../embeddings/oleObject24.bin"/><Relationship Id="rId19" Type="http://schemas.openxmlformats.org/officeDocument/2006/relationships/oleObject" Target="../embeddings/oleObject33.bin"/><Relationship Id="rId4" Type="http://schemas.openxmlformats.org/officeDocument/2006/relationships/oleObject" Target="../embeddings/oleObject19.bin"/><Relationship Id="rId9" Type="http://schemas.openxmlformats.org/officeDocument/2006/relationships/oleObject" Target="../embeddings/oleObject23.bin"/><Relationship Id="rId14" Type="http://schemas.openxmlformats.org/officeDocument/2006/relationships/oleObject" Target="../embeddings/oleObject28.bin"/><Relationship Id="rId22" Type="http://schemas.openxmlformats.org/officeDocument/2006/relationships/oleObject" Target="../embeddings/oleObject36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3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38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3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4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41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4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43.bin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7.bin"/><Relationship Id="rId3" Type="http://schemas.openxmlformats.org/officeDocument/2006/relationships/vmlDrawing" Target="../drawings/vmlDrawing10.vml"/><Relationship Id="rId7" Type="http://schemas.openxmlformats.org/officeDocument/2006/relationships/oleObject" Target="../embeddings/oleObject46.bin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Relationship Id="rId6" Type="http://schemas.openxmlformats.org/officeDocument/2006/relationships/oleObject" Target="../embeddings/oleObject45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4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48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49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50.bin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4.bin"/><Relationship Id="rId13" Type="http://schemas.openxmlformats.org/officeDocument/2006/relationships/oleObject" Target="../embeddings/oleObject59.bin"/><Relationship Id="rId3" Type="http://schemas.openxmlformats.org/officeDocument/2006/relationships/vmlDrawing" Target="../drawings/vmlDrawing14.vml"/><Relationship Id="rId7" Type="http://schemas.openxmlformats.org/officeDocument/2006/relationships/oleObject" Target="../embeddings/oleObject53.bin"/><Relationship Id="rId12" Type="http://schemas.openxmlformats.org/officeDocument/2006/relationships/oleObject" Target="../embeddings/oleObject58.bin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Relationship Id="rId6" Type="http://schemas.openxmlformats.org/officeDocument/2006/relationships/oleObject" Target="../embeddings/oleObject52.bin"/><Relationship Id="rId11" Type="http://schemas.openxmlformats.org/officeDocument/2006/relationships/oleObject" Target="../embeddings/oleObject57.bin"/><Relationship Id="rId5" Type="http://schemas.openxmlformats.org/officeDocument/2006/relationships/image" Target="../media/image1.png"/><Relationship Id="rId10" Type="http://schemas.openxmlformats.org/officeDocument/2006/relationships/oleObject" Target="../embeddings/oleObject56.bin"/><Relationship Id="rId4" Type="http://schemas.openxmlformats.org/officeDocument/2006/relationships/oleObject" Target="../embeddings/oleObject51.bin"/><Relationship Id="rId9" Type="http://schemas.openxmlformats.org/officeDocument/2006/relationships/oleObject" Target="../embeddings/oleObject55.bin"/><Relationship Id="rId14" Type="http://schemas.openxmlformats.org/officeDocument/2006/relationships/oleObject" Target="../embeddings/oleObject6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6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Relationship Id="rId4" Type="http://schemas.openxmlformats.org/officeDocument/2006/relationships/comments" Target="../comments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Relationship Id="rId4" Type="http://schemas.openxmlformats.org/officeDocument/2006/relationships/comments" Target="../comments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62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63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64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65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66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67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71.bin"/><Relationship Id="rId13" Type="http://schemas.openxmlformats.org/officeDocument/2006/relationships/oleObject" Target="../embeddings/oleObject76.bin"/><Relationship Id="rId3" Type="http://schemas.openxmlformats.org/officeDocument/2006/relationships/vmlDrawing" Target="../drawings/vmlDrawing24.vml"/><Relationship Id="rId7" Type="http://schemas.openxmlformats.org/officeDocument/2006/relationships/oleObject" Target="../embeddings/oleObject70.bin"/><Relationship Id="rId12" Type="http://schemas.openxmlformats.org/officeDocument/2006/relationships/oleObject" Target="../embeddings/oleObject75.bin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Relationship Id="rId6" Type="http://schemas.openxmlformats.org/officeDocument/2006/relationships/oleObject" Target="../embeddings/oleObject69.bin"/><Relationship Id="rId11" Type="http://schemas.openxmlformats.org/officeDocument/2006/relationships/oleObject" Target="../embeddings/oleObject74.bin"/><Relationship Id="rId5" Type="http://schemas.openxmlformats.org/officeDocument/2006/relationships/image" Target="../media/image1.png"/><Relationship Id="rId10" Type="http://schemas.openxmlformats.org/officeDocument/2006/relationships/oleObject" Target="../embeddings/oleObject73.bin"/><Relationship Id="rId4" Type="http://schemas.openxmlformats.org/officeDocument/2006/relationships/oleObject" Target="../embeddings/oleObject68.bin"/><Relationship Id="rId9" Type="http://schemas.openxmlformats.org/officeDocument/2006/relationships/oleObject" Target="../embeddings/oleObject72.bin"/><Relationship Id="rId14" Type="http://schemas.openxmlformats.org/officeDocument/2006/relationships/oleObject" Target="../embeddings/oleObject7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>
    <tabColor indexed="10"/>
  </sheetPr>
  <dimension ref="A1:IT13201"/>
  <sheetViews>
    <sheetView zoomScale="110" zoomScaleNormal="110" zoomScaleSheetLayoutView="100" workbookViewId="0">
      <pane xSplit="1" ySplit="3" topLeftCell="BH4" activePane="bottomRight" state="frozen"/>
      <selection pane="topRight" activeCell="B1" sqref="B1"/>
      <selection pane="bottomLeft" activeCell="A4" sqref="A4"/>
      <selection pane="bottomRight" activeCell="BH4" sqref="BH4"/>
    </sheetView>
  </sheetViews>
  <sheetFormatPr baseColWidth="10" defaultColWidth="11.44140625" defaultRowHeight="15.6" x14ac:dyDescent="0.3"/>
  <cols>
    <col min="1" max="1" width="41" style="20" customWidth="1"/>
    <col min="2" max="2" width="15.44140625" style="20" customWidth="1"/>
    <col min="3" max="3" width="12.6640625" style="20" customWidth="1"/>
    <col min="4" max="4" width="16.33203125" style="20" customWidth="1"/>
    <col min="5" max="5" width="12.5546875" style="20" customWidth="1"/>
    <col min="6" max="7" width="15" style="20" customWidth="1"/>
    <col min="8" max="8" width="12.6640625" style="20" customWidth="1"/>
    <col min="9" max="9" width="15.6640625" style="20" customWidth="1"/>
    <col min="10" max="10" width="11.5546875" style="20" customWidth="1"/>
    <col min="11" max="11" width="16.5546875" style="20" customWidth="1"/>
    <col min="12" max="12" width="15.5546875" style="20" customWidth="1"/>
    <col min="13" max="13" width="12.6640625" style="20" hidden="1" customWidth="1"/>
    <col min="14" max="14" width="18.88671875" style="20" customWidth="1"/>
    <col min="15" max="15" width="18.44140625" style="20" customWidth="1"/>
    <col min="16" max="35" width="19.5546875" style="20" customWidth="1"/>
    <col min="36" max="36" width="20.44140625" style="20" customWidth="1"/>
    <col min="37" max="37" width="21.6640625" style="20" customWidth="1"/>
    <col min="38" max="44" width="19.5546875" style="20" customWidth="1"/>
    <col min="45" max="45" width="22.44140625" style="20" customWidth="1"/>
    <col min="46" max="51" width="19.5546875" style="20" customWidth="1"/>
    <col min="52" max="52" width="20.6640625" style="20" customWidth="1"/>
    <col min="53" max="53" width="21.44140625" style="20" customWidth="1"/>
    <col min="54" max="54" width="25.109375" style="20" customWidth="1"/>
    <col min="55" max="63" width="20.44140625" style="20" customWidth="1"/>
    <col min="64" max="64" width="19.109375" style="20" customWidth="1"/>
    <col min="65" max="65" width="20.109375" style="20" customWidth="1"/>
    <col min="66" max="68" width="18.33203125" style="20" customWidth="1"/>
    <col min="69" max="70" width="16.109375" style="20" customWidth="1"/>
    <col min="71" max="71" width="17" style="20" customWidth="1"/>
    <col min="72" max="72" width="19.109375" style="20" customWidth="1"/>
    <col min="73" max="75" width="18.44140625" style="20" customWidth="1"/>
    <col min="76" max="77" width="15.6640625" style="265" customWidth="1"/>
    <col min="78" max="80" width="16.44140625" style="265" customWidth="1"/>
    <col min="81" max="81" width="18.44140625" style="265" customWidth="1"/>
    <col min="82" max="83" width="16.44140625" style="265" customWidth="1"/>
    <col min="84" max="84" width="21.88671875" style="265" customWidth="1"/>
    <col min="85" max="85" width="24.5546875" style="265" customWidth="1"/>
    <col min="86" max="86" width="22.88671875" style="265" customWidth="1"/>
    <col min="87" max="88" width="20.5546875" style="20" customWidth="1"/>
    <col min="89" max="89" width="19.33203125" style="20" customWidth="1"/>
    <col min="90" max="90" width="20.109375" style="20" customWidth="1"/>
    <col min="91" max="91" width="24.44140625" style="20" customWidth="1"/>
    <col min="92" max="93" width="22" style="20" customWidth="1"/>
    <col min="94" max="94" width="21.88671875" style="20" customWidth="1"/>
    <col min="95" max="95" width="20.33203125" style="20" customWidth="1"/>
    <col min="96" max="96" width="14.5546875" style="20" customWidth="1"/>
    <col min="97" max="97" width="22.44140625" style="20" customWidth="1"/>
    <col min="98" max="98" width="21.88671875" style="20" customWidth="1"/>
    <col min="99" max="99" width="22.6640625" style="20" customWidth="1"/>
    <col min="100" max="101" width="23.109375" style="20" customWidth="1"/>
    <col min="102" max="102" width="23" style="20" customWidth="1"/>
    <col min="103" max="103" width="22.5546875" style="266" customWidth="1"/>
    <col min="104" max="104" width="21.33203125" style="266" customWidth="1"/>
    <col min="105" max="105" width="24.44140625" style="266" customWidth="1"/>
    <col min="106" max="106" width="23.6640625" style="266" customWidth="1"/>
    <col min="107" max="107" width="23.6640625" style="266" hidden="1" customWidth="1"/>
    <col min="108" max="108" width="23.6640625" style="266" customWidth="1"/>
    <col min="109" max="109" width="22.33203125" style="266" customWidth="1"/>
    <col min="110" max="110" width="23.109375" style="20" customWidth="1"/>
    <col min="111" max="111" width="21.6640625" style="20" customWidth="1"/>
    <col min="112" max="112" width="22.109375" style="20" customWidth="1"/>
    <col min="113" max="113" width="21.88671875" style="20" hidden="1" customWidth="1"/>
    <col min="114" max="114" width="21.6640625" style="20" customWidth="1"/>
    <col min="115" max="117" width="24.44140625" style="20" customWidth="1"/>
    <col min="118" max="118" width="24.33203125" style="20" customWidth="1"/>
    <col min="119" max="119" width="22.44140625" style="20" customWidth="1"/>
    <col min="120" max="120" width="22.109375" style="20" customWidth="1"/>
    <col min="121" max="121" width="21.6640625" style="20" customWidth="1"/>
    <col min="122" max="122" width="20.44140625" style="20" customWidth="1"/>
    <col min="123" max="123" width="21.33203125" style="20" customWidth="1"/>
    <col min="124" max="124" width="20.6640625" style="20" customWidth="1"/>
    <col min="125" max="125" width="23.6640625" style="20" customWidth="1"/>
    <col min="126" max="126" width="22.44140625" style="20" customWidth="1"/>
    <col min="127" max="127" width="24" style="20" customWidth="1"/>
    <col min="128" max="128" width="24.6640625" style="20" hidden="1" customWidth="1"/>
    <col min="129" max="130" width="24.88671875" style="20" hidden="1" customWidth="1"/>
    <col min="131" max="131" width="22.33203125" hidden="1" customWidth="1"/>
    <col min="132" max="132" width="24.44140625" hidden="1" customWidth="1"/>
    <col min="133" max="133" width="25.44140625" hidden="1" customWidth="1"/>
    <col min="134" max="135" width="27.5546875" hidden="1" customWidth="1"/>
    <col min="136" max="137" width="23.109375" hidden="1" customWidth="1"/>
    <col min="138" max="138" width="27.6640625" hidden="1" customWidth="1"/>
    <col min="139" max="139" width="29.6640625" hidden="1" customWidth="1"/>
    <col min="140" max="140" width="27" hidden="1" customWidth="1"/>
    <col min="141" max="141" width="21.5546875" hidden="1" customWidth="1"/>
    <col min="142" max="142" width="20.88671875" hidden="1" customWidth="1"/>
    <col min="143" max="146" width="21.5546875" hidden="1" customWidth="1"/>
    <col min="147" max="150" width="20.88671875" hidden="1" customWidth="1"/>
    <col min="151" max="151" width="20" hidden="1" customWidth="1"/>
    <col min="152" max="152" width="22" hidden="1" customWidth="1"/>
    <col min="153" max="159" width="21.33203125" style="31" hidden="1" customWidth="1"/>
    <col min="160" max="162" width="20.109375" style="31" hidden="1" customWidth="1"/>
    <col min="163" max="163" width="20.6640625" style="31" hidden="1" customWidth="1"/>
    <col min="164" max="164" width="21.44140625" style="31" hidden="1" customWidth="1"/>
    <col min="165" max="165" width="24.88671875" style="31" hidden="1" customWidth="1"/>
    <col min="166" max="166" width="20.33203125" style="31" hidden="1" customWidth="1"/>
    <col min="167" max="189" width="0" style="20" hidden="1" customWidth="1"/>
    <col min="190" max="190" width="19.6640625" style="20" customWidth="1"/>
    <col min="191" max="191" width="20.109375" style="20" customWidth="1"/>
    <col min="192" max="16384" width="11.44140625" style="20"/>
  </cols>
  <sheetData>
    <row r="1" spans="1:254" ht="35.25" customHeight="1" x14ac:dyDescent="0.4">
      <c r="A1" s="807" t="s">
        <v>1107</v>
      </c>
      <c r="B1" s="541"/>
      <c r="C1" s="541"/>
      <c r="D1" s="541"/>
      <c r="E1" s="541"/>
      <c r="F1" s="541"/>
      <c r="G1" s="541"/>
      <c r="H1" s="541"/>
      <c r="I1" s="541"/>
      <c r="J1" s="541"/>
      <c r="K1" s="541"/>
      <c r="L1" s="541"/>
      <c r="M1" s="541"/>
      <c r="N1" s="541"/>
      <c r="O1" s="541"/>
      <c r="P1" s="541"/>
      <c r="Q1" s="541"/>
      <c r="R1" s="541"/>
      <c r="S1" s="541"/>
      <c r="T1" s="541"/>
      <c r="U1" s="541"/>
      <c r="V1" s="541"/>
      <c r="W1" s="541"/>
      <c r="X1" s="541"/>
      <c r="Y1" s="541"/>
      <c r="Z1" s="541"/>
      <c r="AA1" s="541"/>
      <c r="AB1" s="541"/>
      <c r="AC1" s="541"/>
      <c r="AD1" s="541"/>
      <c r="AE1" s="541"/>
      <c r="AF1" s="541"/>
      <c r="AG1" s="541"/>
      <c r="AH1" s="541"/>
      <c r="AI1" s="541"/>
      <c r="AJ1" s="541"/>
      <c r="AK1" s="541"/>
      <c r="AL1" s="541"/>
      <c r="AM1" s="541"/>
      <c r="AN1" s="541"/>
      <c r="AO1" s="541"/>
      <c r="AP1" s="541"/>
      <c r="AQ1" s="541"/>
      <c r="AR1" s="541"/>
      <c r="AS1" s="541"/>
      <c r="AT1" s="541"/>
      <c r="AU1" s="541"/>
      <c r="AV1" s="541"/>
      <c r="AW1" s="541"/>
      <c r="AX1" s="541"/>
      <c r="AY1" s="541"/>
      <c r="AZ1" s="541"/>
      <c r="BA1" s="541"/>
      <c r="BB1" s="542"/>
      <c r="BC1" s="540"/>
      <c r="BD1" s="540"/>
      <c r="BE1" s="540"/>
      <c r="BF1" s="540"/>
      <c r="BG1" s="540"/>
      <c r="BH1" s="540"/>
      <c r="BI1" s="540"/>
      <c r="BJ1" s="540"/>
      <c r="BK1" s="540"/>
      <c r="BL1" s="540"/>
      <c r="BM1" s="540"/>
      <c r="BN1" s="540"/>
      <c r="BO1" s="540"/>
      <c r="BP1" s="540"/>
      <c r="BQ1" s="540"/>
      <c r="BR1" s="540"/>
      <c r="BS1" s="540"/>
      <c r="BT1" s="540"/>
      <c r="BU1" s="540"/>
      <c r="BV1" s="540"/>
      <c r="BW1" s="540"/>
      <c r="BX1" s="540"/>
      <c r="BY1" s="540"/>
      <c r="BZ1" s="540"/>
      <c r="CA1" s="540"/>
      <c r="CB1" s="540"/>
      <c r="CC1" s="540"/>
      <c r="CD1" s="540"/>
      <c r="CE1" s="540"/>
      <c r="CF1" s="540"/>
      <c r="CG1" s="540"/>
      <c r="CH1" s="540"/>
      <c r="CI1" s="540"/>
      <c r="CJ1" s="540"/>
      <c r="CK1" s="540"/>
      <c r="CL1" s="540"/>
      <c r="CM1" s="540"/>
      <c r="CN1" s="540"/>
      <c r="CO1" s="540"/>
      <c r="CP1" s="540"/>
      <c r="CQ1" s="540"/>
      <c r="CR1" s="540"/>
      <c r="CS1" s="540"/>
      <c r="CT1" s="540"/>
      <c r="CU1" s="540"/>
      <c r="CV1" s="540"/>
      <c r="CW1" s="540"/>
      <c r="CX1" s="540"/>
      <c r="CY1" s="540"/>
      <c r="CZ1" s="540"/>
      <c r="DA1" s="540"/>
      <c r="DB1" s="540"/>
      <c r="DC1" s="540"/>
      <c r="DD1" s="542"/>
      <c r="DE1" s="267"/>
    </row>
    <row r="2" spans="1:254" x14ac:dyDescent="0.3">
      <c r="A2" s="1168" t="s">
        <v>2</v>
      </c>
      <c r="B2" s="21" t="s">
        <v>34</v>
      </c>
      <c r="C2" s="21" t="s">
        <v>35</v>
      </c>
      <c r="D2" s="21" t="s">
        <v>36</v>
      </c>
      <c r="E2" s="21" t="s">
        <v>37</v>
      </c>
      <c r="F2" s="21" t="s">
        <v>38</v>
      </c>
      <c r="G2" s="21"/>
      <c r="H2" s="21" t="s">
        <v>39</v>
      </c>
      <c r="I2" s="21" t="s">
        <v>40</v>
      </c>
      <c r="J2" s="21" t="s">
        <v>41</v>
      </c>
      <c r="K2" s="21" t="s">
        <v>343</v>
      </c>
      <c r="L2" s="21" t="s">
        <v>42</v>
      </c>
      <c r="M2" s="21" t="s">
        <v>49</v>
      </c>
      <c r="N2" s="22" t="s">
        <v>43</v>
      </c>
      <c r="O2" s="22" t="s">
        <v>555</v>
      </c>
      <c r="P2" s="22" t="s">
        <v>556</v>
      </c>
      <c r="Q2" s="22"/>
      <c r="R2" s="682" t="s">
        <v>835</v>
      </c>
      <c r="S2" s="22" t="s">
        <v>638</v>
      </c>
      <c r="T2" s="22" t="s">
        <v>639</v>
      </c>
      <c r="U2" s="22" t="s">
        <v>664</v>
      </c>
      <c r="V2" s="763" t="s">
        <v>1026</v>
      </c>
      <c r="W2" s="22" t="s">
        <v>641</v>
      </c>
      <c r="X2" s="763" t="s">
        <v>1095</v>
      </c>
      <c r="Y2" s="22" t="s">
        <v>642</v>
      </c>
      <c r="Z2" s="22" t="s">
        <v>348</v>
      </c>
      <c r="AA2" s="22">
        <v>4159.2299999999996</v>
      </c>
      <c r="AB2" s="22" t="s">
        <v>843</v>
      </c>
      <c r="AC2" s="22" t="s">
        <v>844</v>
      </c>
      <c r="AD2" s="22">
        <v>428.55</v>
      </c>
      <c r="AE2" s="22" t="s">
        <v>753</v>
      </c>
      <c r="AF2" s="22" t="s">
        <v>675</v>
      </c>
      <c r="AG2" s="22" t="s">
        <v>644</v>
      </c>
      <c r="AH2" s="22">
        <v>428.2</v>
      </c>
      <c r="AI2" s="22"/>
      <c r="AJ2" s="22" t="s">
        <v>353</v>
      </c>
      <c r="AK2" s="22" t="s">
        <v>353</v>
      </c>
      <c r="AL2" s="22" t="s">
        <v>646</v>
      </c>
      <c r="AM2" s="22" t="s">
        <v>646</v>
      </c>
      <c r="AN2" s="22" t="s">
        <v>647</v>
      </c>
      <c r="AO2" s="22" t="s">
        <v>647</v>
      </c>
      <c r="AP2" s="22" t="s">
        <v>649</v>
      </c>
      <c r="AQ2" s="22" t="s">
        <v>649</v>
      </c>
      <c r="AR2" s="22"/>
      <c r="AS2" s="763" t="s">
        <v>863</v>
      </c>
      <c r="AT2" s="763" t="s">
        <v>863</v>
      </c>
      <c r="AU2" s="22" t="s">
        <v>650</v>
      </c>
      <c r="AV2" s="22" t="s">
        <v>651</v>
      </c>
      <c r="AW2" s="763" t="s">
        <v>834</v>
      </c>
      <c r="AX2" s="537" t="s">
        <v>820</v>
      </c>
      <c r="AY2" s="763" t="s">
        <v>862</v>
      </c>
      <c r="AZ2" s="22" t="s">
        <v>99</v>
      </c>
      <c r="BA2" s="22" t="s">
        <v>44</v>
      </c>
      <c r="BB2" s="22" t="s">
        <v>0</v>
      </c>
      <c r="BC2" s="22" t="s">
        <v>653</v>
      </c>
      <c r="BD2" s="763"/>
      <c r="BE2" s="763"/>
      <c r="BF2" s="22"/>
      <c r="BG2" s="763" t="s">
        <v>1052</v>
      </c>
      <c r="BH2" s="763" t="s">
        <v>1021</v>
      </c>
      <c r="BI2" s="22" t="s">
        <v>656</v>
      </c>
      <c r="BJ2" s="763" t="s">
        <v>1008</v>
      </c>
      <c r="BK2" s="22" t="s">
        <v>817</v>
      </c>
      <c r="BL2" s="22" t="s">
        <v>655</v>
      </c>
      <c r="BM2" s="22" t="s">
        <v>657</v>
      </c>
      <c r="BN2" s="537" t="s">
        <v>658</v>
      </c>
      <c r="BO2" s="682" t="s">
        <v>998</v>
      </c>
      <c r="BP2" s="682" t="s">
        <v>864</v>
      </c>
      <c r="BQ2" s="537"/>
      <c r="BR2" s="537"/>
      <c r="BS2" s="537" t="s">
        <v>684</v>
      </c>
      <c r="BT2" s="22" t="s">
        <v>684</v>
      </c>
      <c r="BU2" s="22" t="s">
        <v>745</v>
      </c>
      <c r="BV2" s="22" t="s">
        <v>745</v>
      </c>
      <c r="BW2" s="22" t="s">
        <v>745</v>
      </c>
      <c r="BX2" s="22" t="s">
        <v>684</v>
      </c>
      <c r="BY2" s="22"/>
      <c r="BZ2" s="537" t="s">
        <v>684</v>
      </c>
      <c r="CA2" s="682" t="s">
        <v>865</v>
      </c>
      <c r="CB2" s="537"/>
      <c r="CC2" s="537"/>
      <c r="CD2" s="537"/>
      <c r="CE2" s="537"/>
      <c r="CF2" s="22" t="s">
        <v>661</v>
      </c>
      <c r="CG2" s="763" t="s">
        <v>662</v>
      </c>
      <c r="CH2" s="22" t="s">
        <v>663</v>
      </c>
      <c r="CI2" s="22" t="s">
        <v>663</v>
      </c>
      <c r="CJ2" s="763" t="s">
        <v>856</v>
      </c>
      <c r="CK2" s="22" t="s">
        <v>666</v>
      </c>
      <c r="CL2" s="22" t="s">
        <v>668</v>
      </c>
      <c r="CM2" s="682" t="s">
        <v>1005</v>
      </c>
      <c r="CN2" s="763" t="s">
        <v>1006</v>
      </c>
      <c r="CO2" s="682" t="s">
        <v>821</v>
      </c>
      <c r="CP2" s="763" t="s">
        <v>867</v>
      </c>
      <c r="CQ2" s="22" t="s">
        <v>669</v>
      </c>
      <c r="CR2" s="22" t="s">
        <v>708</v>
      </c>
      <c r="CS2" s="763" t="s">
        <v>866</v>
      </c>
      <c r="CT2" s="22" t="s">
        <v>670</v>
      </c>
      <c r="CU2" s="22" t="s">
        <v>671</v>
      </c>
      <c r="CV2" s="22" t="s">
        <v>672</v>
      </c>
      <c r="CW2" s="22" t="s">
        <v>830</v>
      </c>
      <c r="CX2" s="22" t="s">
        <v>99</v>
      </c>
      <c r="CY2" s="22" t="s">
        <v>44</v>
      </c>
      <c r="CZ2" s="22" t="s">
        <v>690</v>
      </c>
      <c r="DA2" s="763" t="s">
        <v>1055</v>
      </c>
      <c r="DB2" s="22" t="s">
        <v>676</v>
      </c>
      <c r="DC2" s="763" t="s">
        <v>850</v>
      </c>
      <c r="DD2" s="22" t="s">
        <v>0</v>
      </c>
      <c r="DE2" s="22" t="s">
        <v>677</v>
      </c>
      <c r="DF2" s="22" t="s">
        <v>678</v>
      </c>
      <c r="DG2" s="22" t="s">
        <v>679</v>
      </c>
      <c r="DH2" s="22" t="s">
        <v>680</v>
      </c>
      <c r="DI2" s="22" t="s">
        <v>773</v>
      </c>
      <c r="DJ2" s="22" t="s">
        <v>681</v>
      </c>
      <c r="DK2" s="763" t="s">
        <v>974</v>
      </c>
      <c r="DL2" s="22" t="s">
        <v>832</v>
      </c>
      <c r="DM2" s="763" t="s">
        <v>876</v>
      </c>
      <c r="DN2" s="22" t="s">
        <v>682</v>
      </c>
      <c r="DO2" s="756" t="s">
        <v>0</v>
      </c>
      <c r="DP2" s="22" t="s">
        <v>0</v>
      </c>
      <c r="DQ2" s="22" t="s">
        <v>775</v>
      </c>
      <c r="DR2" s="22" t="s">
        <v>775</v>
      </c>
      <c r="DS2" s="22" t="s">
        <v>710</v>
      </c>
      <c r="DT2" s="22" t="s">
        <v>317</v>
      </c>
      <c r="DU2" s="22" t="s">
        <v>691</v>
      </c>
      <c r="DV2" s="22" t="s">
        <v>711</v>
      </c>
      <c r="DW2" s="22" t="s">
        <v>711</v>
      </c>
      <c r="DX2" s="22" t="s">
        <v>700</v>
      </c>
      <c r="DY2" s="22" t="s">
        <v>700</v>
      </c>
      <c r="DZ2" s="22" t="s">
        <v>715</v>
      </c>
      <c r="EA2" s="22" t="s">
        <v>702</v>
      </c>
      <c r="EB2" s="22" t="s">
        <v>716</v>
      </c>
      <c r="EC2" s="22" t="s">
        <v>718</v>
      </c>
      <c r="ED2" s="22" t="s">
        <v>719</v>
      </c>
      <c r="EE2" s="22"/>
      <c r="EF2" s="22" t="s">
        <v>704</v>
      </c>
      <c r="EG2" s="22" t="s">
        <v>717</v>
      </c>
      <c r="EH2" s="22" t="s">
        <v>720</v>
      </c>
      <c r="EI2" s="22" t="s">
        <v>721</v>
      </c>
      <c r="EJ2" s="22"/>
      <c r="EK2" s="22" t="s">
        <v>702</v>
      </c>
      <c r="EL2" s="22" t="s">
        <v>704</v>
      </c>
      <c r="EM2" s="22" t="s">
        <v>702</v>
      </c>
      <c r="EN2" s="22" t="s">
        <v>727</v>
      </c>
      <c r="EO2" s="22" t="s">
        <v>728</v>
      </c>
      <c r="EP2" s="22" t="s">
        <v>729</v>
      </c>
      <c r="EQ2" s="22" t="s">
        <v>704</v>
      </c>
      <c r="ER2" s="22" t="s">
        <v>727</v>
      </c>
      <c r="ES2" s="22" t="s">
        <v>730</v>
      </c>
      <c r="ET2" s="22" t="s">
        <v>731</v>
      </c>
      <c r="EU2" s="22" t="s">
        <v>702</v>
      </c>
      <c r="EV2" s="22" t="s">
        <v>704</v>
      </c>
      <c r="EW2" s="32" t="s">
        <v>340</v>
      </c>
      <c r="EX2" s="32" t="s">
        <v>340</v>
      </c>
      <c r="EY2" s="32" t="s">
        <v>340</v>
      </c>
      <c r="EZ2" s="32" t="s">
        <v>722</v>
      </c>
      <c r="FA2" s="548" t="s">
        <v>724</v>
      </c>
      <c r="FB2" s="548" t="s">
        <v>724</v>
      </c>
      <c r="FC2" s="548" t="s">
        <v>724</v>
      </c>
      <c r="FD2" s="548" t="s">
        <v>722</v>
      </c>
      <c r="FE2" s="550" t="s">
        <v>725</v>
      </c>
      <c r="FF2" s="550" t="s">
        <v>725</v>
      </c>
      <c r="FG2" s="550" t="s">
        <v>725</v>
      </c>
      <c r="FH2" s="550" t="s">
        <v>722</v>
      </c>
      <c r="FI2" s="32" t="s">
        <v>722</v>
      </c>
      <c r="FJ2" s="32"/>
    </row>
    <row r="3" spans="1:254" x14ac:dyDescent="0.3">
      <c r="A3" s="1169"/>
      <c r="B3" s="21">
        <v>700.11</v>
      </c>
      <c r="C3" s="21">
        <v>700.12</v>
      </c>
      <c r="D3" s="21">
        <v>700.2</v>
      </c>
      <c r="E3" s="21">
        <v>700.31</v>
      </c>
      <c r="F3" s="21">
        <v>702.6</v>
      </c>
      <c r="G3" s="995" t="s">
        <v>1009</v>
      </c>
      <c r="H3" s="21">
        <v>704.11</v>
      </c>
      <c r="I3" s="21">
        <v>704.3</v>
      </c>
      <c r="J3" s="21" t="s">
        <v>770</v>
      </c>
      <c r="K3" s="995" t="s">
        <v>1083</v>
      </c>
      <c r="L3" s="21">
        <v>705.2</v>
      </c>
      <c r="M3" s="21">
        <v>428.18</v>
      </c>
      <c r="N3" s="22">
        <v>5004</v>
      </c>
      <c r="O3" s="22" t="s">
        <v>32</v>
      </c>
      <c r="P3" s="22" t="s">
        <v>32</v>
      </c>
      <c r="Q3" s="763">
        <v>4021</v>
      </c>
      <c r="R3" s="765" t="s">
        <v>836</v>
      </c>
      <c r="S3" s="22">
        <v>4100.1000000000004</v>
      </c>
      <c r="T3" s="22" t="s">
        <v>640</v>
      </c>
      <c r="U3" s="22" t="s">
        <v>665</v>
      </c>
      <c r="V3" s="22">
        <v>4140.3</v>
      </c>
      <c r="W3" s="22">
        <v>4140</v>
      </c>
      <c r="X3" s="22">
        <v>4140.3999999999996</v>
      </c>
      <c r="Y3" s="22" t="s">
        <v>643</v>
      </c>
      <c r="Z3" s="537" t="s">
        <v>816</v>
      </c>
      <c r="AA3" s="682" t="s">
        <v>838</v>
      </c>
      <c r="AB3" s="22" t="s">
        <v>845</v>
      </c>
      <c r="AC3" s="22" t="s">
        <v>843</v>
      </c>
      <c r="AD3" s="22" t="s">
        <v>829</v>
      </c>
      <c r="AE3" s="22"/>
      <c r="AF3" s="22"/>
      <c r="AG3" s="22"/>
      <c r="AH3" s="22" t="s">
        <v>833</v>
      </c>
      <c r="AI3" s="763" t="s">
        <v>1012</v>
      </c>
      <c r="AJ3" s="22" t="s">
        <v>354</v>
      </c>
      <c r="AK3" s="22" t="s">
        <v>645</v>
      </c>
      <c r="AL3" s="22" t="s">
        <v>683</v>
      </c>
      <c r="AM3" s="22" t="s">
        <v>774</v>
      </c>
      <c r="AN3" s="22" t="s">
        <v>683</v>
      </c>
      <c r="AO3" s="22" t="s">
        <v>771</v>
      </c>
      <c r="AP3" s="22" t="s">
        <v>683</v>
      </c>
      <c r="AQ3" s="22" t="s">
        <v>772</v>
      </c>
      <c r="AR3" s="22">
        <v>4159.2299999999996</v>
      </c>
      <c r="AS3" s="765" t="s">
        <v>869</v>
      </c>
      <c r="AT3" s="763" t="s">
        <v>870</v>
      </c>
      <c r="AU3" s="22" t="s">
        <v>352</v>
      </c>
      <c r="AV3" s="22" t="s">
        <v>652</v>
      </c>
      <c r="AW3" s="22"/>
      <c r="AX3" s="22">
        <v>4240.1000000000004</v>
      </c>
      <c r="AY3" s="22">
        <v>4042.9</v>
      </c>
      <c r="AZ3" s="22" t="s">
        <v>45</v>
      </c>
      <c r="BA3" s="22" t="s">
        <v>100</v>
      </c>
      <c r="BB3" s="22" t="s">
        <v>685</v>
      </c>
      <c r="BC3" s="22" t="s">
        <v>654</v>
      </c>
      <c r="BD3" s="763" t="s">
        <v>1053</v>
      </c>
      <c r="BE3" s="763" t="s">
        <v>1054</v>
      </c>
      <c r="BF3" s="763" t="s">
        <v>837</v>
      </c>
      <c r="BG3" s="763">
        <v>576.29999999999995</v>
      </c>
      <c r="BH3" s="22">
        <v>4140.1000000000004</v>
      </c>
      <c r="BI3" s="22">
        <v>4140</v>
      </c>
      <c r="BJ3" s="763">
        <v>4140.3</v>
      </c>
      <c r="BK3" s="22">
        <v>4145.1000000000004</v>
      </c>
      <c r="BL3" s="22">
        <v>4145</v>
      </c>
      <c r="BM3" s="22" t="s">
        <v>355</v>
      </c>
      <c r="BN3" s="22" t="s">
        <v>596</v>
      </c>
      <c r="BO3" s="22">
        <v>4159.24</v>
      </c>
      <c r="BP3" s="22">
        <v>420.6</v>
      </c>
      <c r="BQ3" s="22" t="s">
        <v>659</v>
      </c>
      <c r="BR3" s="681">
        <v>4021</v>
      </c>
      <c r="BS3" s="22">
        <v>4004.25</v>
      </c>
      <c r="BT3" s="22">
        <v>4004.28</v>
      </c>
      <c r="BU3" s="763" t="s">
        <v>1029</v>
      </c>
      <c r="BV3" s="763" t="s">
        <v>1073</v>
      </c>
      <c r="BW3" s="763" t="s">
        <v>1074</v>
      </c>
      <c r="BX3" s="22">
        <v>577</v>
      </c>
      <c r="BY3" s="22">
        <v>428.2</v>
      </c>
      <c r="BZ3" s="22">
        <v>578</v>
      </c>
      <c r="CA3" s="22">
        <v>581</v>
      </c>
      <c r="CB3" s="22">
        <v>579</v>
      </c>
      <c r="CC3" s="22" t="s">
        <v>675</v>
      </c>
      <c r="CD3" s="22">
        <v>428.18</v>
      </c>
      <c r="CE3" s="22">
        <v>428.52</v>
      </c>
      <c r="CF3" s="22" t="s">
        <v>660</v>
      </c>
      <c r="CG3" s="22" t="s">
        <v>538</v>
      </c>
      <c r="CH3" s="996" t="s">
        <v>1011</v>
      </c>
      <c r="CI3" s="763" t="s">
        <v>1010</v>
      </c>
      <c r="CJ3" s="22" t="s">
        <v>683</v>
      </c>
      <c r="CK3" s="22" t="s">
        <v>667</v>
      </c>
      <c r="CL3" s="22" t="s">
        <v>648</v>
      </c>
      <c r="CM3" s="763" t="s">
        <v>1004</v>
      </c>
      <c r="CN3" s="22"/>
      <c r="CO3" s="22" t="s">
        <v>822</v>
      </c>
      <c r="CP3" s="765" t="s">
        <v>997</v>
      </c>
      <c r="CQ3" s="22" t="s">
        <v>827</v>
      </c>
      <c r="CR3" s="22" t="s">
        <v>707</v>
      </c>
      <c r="CS3" s="763" t="s">
        <v>871</v>
      </c>
      <c r="CT3" s="22" t="s">
        <v>778</v>
      </c>
      <c r="CU3" s="22" t="s">
        <v>777</v>
      </c>
      <c r="CV3" s="22" t="s">
        <v>776</v>
      </c>
      <c r="CW3" s="22" t="s">
        <v>831</v>
      </c>
      <c r="CX3" s="22" t="s">
        <v>673</v>
      </c>
      <c r="CY3" s="22" t="s">
        <v>674</v>
      </c>
      <c r="CZ3" s="22"/>
      <c r="DA3" s="763" t="s">
        <v>1056</v>
      </c>
      <c r="DB3" s="22"/>
      <c r="DC3" s="22"/>
      <c r="DD3" s="22" t="s">
        <v>687</v>
      </c>
      <c r="DE3" s="22"/>
      <c r="DF3" s="22"/>
      <c r="DG3" s="22"/>
      <c r="DH3" s="22"/>
      <c r="DI3" s="22"/>
      <c r="DJ3" s="22"/>
      <c r="DK3" s="22"/>
      <c r="DL3" s="22"/>
      <c r="DM3" s="763" t="s">
        <v>865</v>
      </c>
      <c r="DN3" s="22" t="s">
        <v>818</v>
      </c>
      <c r="DO3" s="756" t="s">
        <v>46</v>
      </c>
      <c r="DP3" s="22" t="s">
        <v>686</v>
      </c>
      <c r="DQ3" s="22" t="s">
        <v>688</v>
      </c>
      <c r="DR3" s="22" t="s">
        <v>689</v>
      </c>
      <c r="DS3" s="22" t="s">
        <v>714</v>
      </c>
      <c r="DT3" s="22" t="s">
        <v>689</v>
      </c>
      <c r="DU3" s="22" t="s">
        <v>689</v>
      </c>
      <c r="DV3" s="22" t="s">
        <v>712</v>
      </c>
      <c r="DW3" s="546" t="s">
        <v>713</v>
      </c>
      <c r="DX3" s="546" t="s">
        <v>841</v>
      </c>
      <c r="DY3" s="546" t="s">
        <v>842</v>
      </c>
      <c r="DZ3" s="546"/>
      <c r="EA3" s="22" t="s">
        <v>703</v>
      </c>
      <c r="EB3" s="22"/>
      <c r="EC3" s="22"/>
      <c r="ED3" s="22"/>
      <c r="EE3" s="22"/>
      <c r="EF3" s="22" t="s">
        <v>703</v>
      </c>
      <c r="EG3" s="22"/>
      <c r="EH3" s="22"/>
      <c r="EI3" s="22"/>
      <c r="EJ3" s="22"/>
      <c r="EK3" s="22" t="s">
        <v>705</v>
      </c>
      <c r="EL3" s="22" t="s">
        <v>705</v>
      </c>
      <c r="EM3" s="22" t="s">
        <v>706</v>
      </c>
      <c r="EN3" s="22"/>
      <c r="EO3" s="22"/>
      <c r="EP3" s="22"/>
      <c r="EQ3" s="22" t="s">
        <v>706</v>
      </c>
      <c r="ER3" s="22"/>
      <c r="ES3" s="22"/>
      <c r="ET3" s="22"/>
      <c r="EU3" s="22" t="s">
        <v>314</v>
      </c>
      <c r="EV3" s="22" t="s">
        <v>314</v>
      </c>
      <c r="EW3" s="32" t="s">
        <v>726</v>
      </c>
      <c r="EX3" s="32" t="s">
        <v>317</v>
      </c>
      <c r="EY3" s="32" t="s">
        <v>691</v>
      </c>
      <c r="EZ3" s="32" t="s">
        <v>723</v>
      </c>
      <c r="FA3" s="548" t="s">
        <v>726</v>
      </c>
      <c r="FB3" s="548" t="s">
        <v>317</v>
      </c>
      <c r="FC3" s="548" t="s">
        <v>691</v>
      </c>
      <c r="FD3" s="548" t="s">
        <v>723</v>
      </c>
      <c r="FE3" s="550" t="s">
        <v>726</v>
      </c>
      <c r="FF3" s="550" t="s">
        <v>317</v>
      </c>
      <c r="FG3" s="550" t="s">
        <v>691</v>
      </c>
      <c r="FH3" s="550" t="s">
        <v>723</v>
      </c>
      <c r="FI3" s="32" t="s">
        <v>723</v>
      </c>
      <c r="FJ3" s="32"/>
    </row>
    <row r="4" spans="1:254" ht="35.1" customHeight="1" x14ac:dyDescent="0.3">
      <c r="A4" s="23" t="s">
        <v>50</v>
      </c>
      <c r="B4" s="25">
        <v>326925</v>
      </c>
      <c r="C4" s="25">
        <v>13797.55</v>
      </c>
      <c r="D4" s="25">
        <v>422920</v>
      </c>
      <c r="E4" s="25"/>
      <c r="F4" s="25">
        <v>47158.75</v>
      </c>
      <c r="G4" s="25">
        <v>60</v>
      </c>
      <c r="H4" s="25">
        <v>18394</v>
      </c>
      <c r="I4" s="25">
        <v>261798</v>
      </c>
      <c r="J4" s="25">
        <v>2440</v>
      </c>
      <c r="K4" s="25"/>
      <c r="L4" s="25">
        <v>1151630.04</v>
      </c>
      <c r="M4" s="25"/>
      <c r="N4" s="25"/>
      <c r="O4" s="25"/>
      <c r="P4" s="25"/>
      <c r="Q4" s="25"/>
      <c r="R4" s="25"/>
      <c r="S4" s="25"/>
      <c r="T4" s="25">
        <v>41756000</v>
      </c>
      <c r="U4" s="25"/>
      <c r="V4" s="25">
        <v>4000</v>
      </c>
      <c r="W4" s="25">
        <v>2306327.19</v>
      </c>
      <c r="X4" s="25"/>
      <c r="Y4" s="25">
        <v>56322920</v>
      </c>
      <c r="Z4" s="25">
        <v>22264.26</v>
      </c>
      <c r="AA4" s="25"/>
      <c r="AB4" s="25"/>
      <c r="AC4" s="25"/>
      <c r="AD4" s="25"/>
      <c r="AE4" s="25">
        <v>5176000</v>
      </c>
      <c r="AF4" s="25">
        <v>52586190</v>
      </c>
      <c r="AG4" s="25"/>
      <c r="AH4" s="25"/>
      <c r="AI4" s="25">
        <v>16433100</v>
      </c>
      <c r="AJ4" s="25">
        <v>3800000000</v>
      </c>
      <c r="AK4" s="25">
        <v>4241200000</v>
      </c>
      <c r="AL4" s="25">
        <v>187550</v>
      </c>
      <c r="AM4" s="25"/>
      <c r="AN4" s="25"/>
      <c r="AO4" s="25"/>
      <c r="AP4" s="25"/>
      <c r="AQ4" s="25"/>
      <c r="AR4" s="25"/>
      <c r="AS4" s="25"/>
      <c r="AT4" s="25"/>
      <c r="AU4" s="25">
        <v>403600</v>
      </c>
      <c r="AV4" s="25"/>
      <c r="AW4" s="25"/>
      <c r="AX4" s="25"/>
      <c r="AY4" s="25"/>
      <c r="AZ4" s="25">
        <v>4144309746.3800001</v>
      </c>
      <c r="BA4" s="25">
        <v>101005189.29000001</v>
      </c>
      <c r="BB4" s="757">
        <f>SUM(B4:BA4)</f>
        <v>12463958010.460001</v>
      </c>
      <c r="BC4" s="26">
        <v>39185800</v>
      </c>
      <c r="BD4" s="26"/>
      <c r="BE4" s="26"/>
      <c r="BF4" s="26"/>
      <c r="BG4" s="26">
        <v>60</v>
      </c>
      <c r="BH4" s="26">
        <v>4000</v>
      </c>
      <c r="BI4" s="26">
        <v>623119.46</v>
      </c>
      <c r="BJ4" s="26"/>
      <c r="BK4" s="26"/>
      <c r="BL4" s="26"/>
      <c r="BM4" s="26">
        <v>2208000</v>
      </c>
      <c r="BN4" s="26">
        <v>2620</v>
      </c>
      <c r="BO4" s="26"/>
      <c r="BP4" s="26"/>
      <c r="BQ4" s="26">
        <v>6300</v>
      </c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>
        <v>59681445</v>
      </c>
      <c r="CD4" s="26"/>
      <c r="CE4" s="26">
        <v>5368000</v>
      </c>
      <c r="CF4" s="26"/>
      <c r="CG4" s="26"/>
      <c r="CH4" s="26">
        <v>4032000000</v>
      </c>
      <c r="CI4" s="26">
        <v>3643400000</v>
      </c>
      <c r="CJ4" s="26"/>
      <c r="CK4" s="26">
        <v>326925</v>
      </c>
      <c r="CL4" s="26">
        <v>403600</v>
      </c>
      <c r="CM4" s="26"/>
      <c r="CN4" s="26"/>
      <c r="CO4" s="26"/>
      <c r="CP4" s="26"/>
      <c r="CQ4" s="26"/>
      <c r="CR4" s="26"/>
      <c r="CS4" s="26"/>
      <c r="CT4" s="26">
        <v>6890750</v>
      </c>
      <c r="CU4" s="26">
        <v>3750</v>
      </c>
      <c r="CV4" s="26">
        <v>834500</v>
      </c>
      <c r="CW4" s="26"/>
      <c r="CX4" s="26">
        <v>4144309746.3800001</v>
      </c>
      <c r="CY4" s="26">
        <v>101005189.29000001</v>
      </c>
      <c r="CZ4" s="26">
        <v>862419.94</v>
      </c>
      <c r="DA4" s="26"/>
      <c r="DB4" s="26">
        <v>3618016.02</v>
      </c>
      <c r="DC4" s="26"/>
      <c r="DD4" s="757">
        <f>SUM(BC4:DC4)</f>
        <v>12040734241.090002</v>
      </c>
      <c r="DE4" s="26">
        <v>14921525.130000001</v>
      </c>
      <c r="DF4" s="26">
        <v>11881250</v>
      </c>
      <c r="DG4" s="26">
        <v>47457750</v>
      </c>
      <c r="DH4" s="26">
        <v>80000</v>
      </c>
      <c r="DI4" s="26"/>
      <c r="DJ4" s="26"/>
      <c r="DK4" s="26">
        <v>100000</v>
      </c>
      <c r="DL4" s="26"/>
      <c r="DM4" s="26"/>
      <c r="DN4" s="26">
        <v>2100</v>
      </c>
      <c r="DO4" s="757">
        <f>SUM(DF4:DN4)</f>
        <v>59521100</v>
      </c>
      <c r="DP4" s="26">
        <v>892891927.27999997</v>
      </c>
      <c r="DQ4" s="26">
        <f>DP4+DO4+DE4</f>
        <v>967334552.40999997</v>
      </c>
      <c r="DR4" s="26">
        <v>967334552.40999997</v>
      </c>
      <c r="DS4" s="26">
        <f t="shared" ref="DS4:DS57" si="0">DR4-DQ4</f>
        <v>0</v>
      </c>
      <c r="DT4" s="26">
        <v>12463958010.459999</v>
      </c>
      <c r="DU4" s="26">
        <v>12040734241.09</v>
      </c>
      <c r="DV4" s="26">
        <f t="shared" ref="DV4:DV12" si="1">DT4-BB4</f>
        <v>0</v>
      </c>
      <c r="DW4" s="26">
        <f t="shared" ref="DW4:DW57" si="2">DU4-DD4</f>
        <v>0</v>
      </c>
      <c r="DX4" s="26">
        <v>663848069.72000003</v>
      </c>
      <c r="DY4" s="26">
        <v>663848069.72000599</v>
      </c>
      <c r="DZ4" s="26">
        <f>DY4-DX4</f>
        <v>5.9604644775390625E-6</v>
      </c>
      <c r="EA4" s="538"/>
      <c r="EB4" s="538"/>
      <c r="EC4" s="538"/>
      <c r="ED4" s="538"/>
      <c r="EE4" s="538"/>
      <c r="EF4" s="538"/>
      <c r="EG4" s="538"/>
      <c r="EH4" s="538"/>
      <c r="EI4" s="538"/>
      <c r="EJ4" s="538"/>
      <c r="EK4" s="538"/>
      <c r="EL4" s="538"/>
      <c r="EM4" s="538"/>
      <c r="EN4" s="538"/>
      <c r="EO4" s="538"/>
      <c r="EP4" s="538"/>
      <c r="EQ4" s="538"/>
      <c r="ER4" s="538"/>
      <c r="ES4" s="538"/>
      <c r="ET4" s="538"/>
      <c r="EU4" s="538"/>
      <c r="EV4" s="538"/>
      <c r="EW4" s="33"/>
      <c r="EX4" s="33"/>
      <c r="EY4" s="33"/>
      <c r="EZ4" s="33"/>
      <c r="FA4" s="549"/>
      <c r="FB4" s="549"/>
      <c r="FC4" s="549"/>
      <c r="FD4" s="549"/>
      <c r="FE4" s="551"/>
      <c r="FF4" s="551"/>
      <c r="FG4" s="551"/>
      <c r="FH4" s="551"/>
      <c r="FI4" s="33"/>
      <c r="FJ4" s="33"/>
      <c r="GH4" s="38"/>
    </row>
    <row r="5" spans="1:254" ht="35.1" customHeight="1" x14ac:dyDescent="0.3">
      <c r="A5" s="23" t="s">
        <v>51</v>
      </c>
      <c r="B5" s="25">
        <v>20500</v>
      </c>
      <c r="C5" s="25"/>
      <c r="D5" s="25">
        <v>102150</v>
      </c>
      <c r="E5" s="25"/>
      <c r="F5" s="25"/>
      <c r="G5" s="25"/>
      <c r="H5" s="25">
        <v>3554</v>
      </c>
      <c r="I5" s="25">
        <v>52740</v>
      </c>
      <c r="J5" s="25">
        <v>180</v>
      </c>
      <c r="K5" s="25"/>
      <c r="L5" s="25"/>
      <c r="M5" s="25"/>
      <c r="N5" s="25"/>
      <c r="O5" s="25"/>
      <c r="P5" s="25"/>
      <c r="Q5" s="25"/>
      <c r="R5" s="25"/>
      <c r="S5" s="25"/>
      <c r="T5" s="25">
        <v>7188000</v>
      </c>
      <c r="U5" s="25"/>
      <c r="V5" s="25"/>
      <c r="W5" s="25">
        <v>443100</v>
      </c>
      <c r="X5" s="25"/>
      <c r="Y5" s="25"/>
      <c r="Z5" s="25">
        <v>4611.07</v>
      </c>
      <c r="AA5" s="25"/>
      <c r="AB5" s="25"/>
      <c r="AC5" s="25"/>
      <c r="AD5" s="1079"/>
      <c r="AE5" s="25"/>
      <c r="AF5" s="25"/>
      <c r="AG5" s="25"/>
      <c r="AH5" s="25"/>
      <c r="AI5" s="25"/>
      <c r="AJ5" s="25">
        <v>87000000</v>
      </c>
      <c r="AK5" s="25"/>
      <c r="AL5" s="25"/>
      <c r="AM5" s="25">
        <v>25000</v>
      </c>
      <c r="AN5" s="25"/>
      <c r="AO5" s="25">
        <v>215000</v>
      </c>
      <c r="AP5" s="25"/>
      <c r="AQ5" s="25"/>
      <c r="AR5" s="25"/>
      <c r="AS5" s="25"/>
      <c r="AT5" s="25"/>
      <c r="AU5" s="25">
        <v>189500</v>
      </c>
      <c r="AV5" s="25"/>
      <c r="AW5" s="25"/>
      <c r="AX5" s="25"/>
      <c r="AY5" s="25"/>
      <c r="AZ5" s="25">
        <v>107725100</v>
      </c>
      <c r="BA5" s="25">
        <v>18957515.59</v>
      </c>
      <c r="BB5" s="757">
        <f t="shared" ref="BB5:BB57" si="3">SUM(B5:BA5)</f>
        <v>221926950.66</v>
      </c>
      <c r="BC5" s="26">
        <v>1494000</v>
      </c>
      <c r="BD5" s="26"/>
      <c r="BE5" s="26"/>
      <c r="BF5" s="26"/>
      <c r="BG5" s="26"/>
      <c r="BH5" s="26"/>
      <c r="BI5" s="26">
        <v>458879.09</v>
      </c>
      <c r="BJ5" s="26"/>
      <c r="BK5" s="26"/>
      <c r="BL5" s="26"/>
      <c r="BM5" s="866">
        <v>1440960</v>
      </c>
      <c r="BN5" s="866">
        <v>1482.5</v>
      </c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>
        <v>83000000</v>
      </c>
      <c r="CI5" s="26"/>
      <c r="CJ5" s="26"/>
      <c r="CK5" s="26">
        <v>20500</v>
      </c>
      <c r="CL5" s="26">
        <v>189500</v>
      </c>
      <c r="CM5" s="26"/>
      <c r="CN5" s="26"/>
      <c r="CO5" s="1072"/>
      <c r="CP5" s="26"/>
      <c r="CQ5" s="26"/>
      <c r="CR5" s="26"/>
      <c r="CS5" s="26"/>
      <c r="CT5" s="26"/>
      <c r="CU5" s="26"/>
      <c r="CV5" s="26"/>
      <c r="CW5" s="26"/>
      <c r="CX5" s="26">
        <v>107725100</v>
      </c>
      <c r="CY5" s="26">
        <v>18957515.59</v>
      </c>
      <c r="CZ5" s="26"/>
      <c r="DA5" s="26"/>
      <c r="DB5" s="1073">
        <v>202972.2</v>
      </c>
      <c r="DC5" s="26"/>
      <c r="DD5" s="757">
        <f>SUM(BC5:DC5)</f>
        <v>213490909.38</v>
      </c>
      <c r="DE5" s="26">
        <v>9920144.6300000008</v>
      </c>
      <c r="DF5" s="26">
        <v>78558</v>
      </c>
      <c r="DG5" s="26">
        <v>205250</v>
      </c>
      <c r="DH5" s="26"/>
      <c r="DI5" s="26"/>
      <c r="DJ5" s="26"/>
      <c r="DK5" s="26"/>
      <c r="DL5" s="26"/>
      <c r="DM5" s="26"/>
      <c r="DN5" s="26">
        <v>350</v>
      </c>
      <c r="DO5" s="757">
        <f t="shared" ref="DO5:DO57" si="4">SUM(DF5:DN5)</f>
        <v>284158</v>
      </c>
      <c r="DP5" s="26">
        <v>4377428.5</v>
      </c>
      <c r="DQ5" s="26">
        <f t="shared" ref="DQ5:DQ57" si="5">DP5+DO5+DE5</f>
        <v>14581731.130000001</v>
      </c>
      <c r="DR5" s="26">
        <v>14581731.130000001</v>
      </c>
      <c r="DS5" s="26">
        <f t="shared" si="0"/>
        <v>0</v>
      </c>
      <c r="DT5" s="26">
        <v>221926950.66</v>
      </c>
      <c r="DU5" s="26">
        <v>213490909.38</v>
      </c>
      <c r="DV5" s="26">
        <f t="shared" si="1"/>
        <v>0</v>
      </c>
      <c r="DW5" s="26">
        <f t="shared" si="2"/>
        <v>0</v>
      </c>
      <c r="DX5" s="539">
        <v>22364482.859999999</v>
      </c>
      <c r="DY5" s="539">
        <v>22364482.860000014</v>
      </c>
      <c r="DZ5" s="26">
        <f t="shared" ref="DZ5:DZ55" si="6">DY5-DX5</f>
        <v>0</v>
      </c>
      <c r="EA5" s="538"/>
      <c r="EB5" s="538"/>
      <c r="EC5" s="538"/>
      <c r="ED5" s="538"/>
      <c r="EE5" s="538"/>
      <c r="EF5" s="538"/>
      <c r="EG5" s="538"/>
      <c r="EH5" s="538"/>
      <c r="EI5" s="538"/>
      <c r="EJ5" s="538"/>
      <c r="EK5" s="538"/>
      <c r="EL5" s="538"/>
      <c r="EM5" s="538"/>
      <c r="EN5" s="538"/>
      <c r="EO5" s="538"/>
      <c r="EP5" s="538"/>
      <c r="EQ5" s="538"/>
      <c r="ER5" s="538"/>
      <c r="ES5" s="538"/>
      <c r="ET5" s="538"/>
      <c r="EU5" s="538"/>
      <c r="EV5" s="538"/>
      <c r="EW5" s="33"/>
      <c r="EX5" s="33"/>
      <c r="EY5" s="33"/>
      <c r="EZ5" s="33"/>
      <c r="FA5" s="549"/>
      <c r="FB5" s="549"/>
      <c r="FC5" s="549"/>
      <c r="FD5" s="549"/>
      <c r="FE5" s="551"/>
      <c r="FF5" s="551"/>
      <c r="FG5" s="551"/>
      <c r="FH5" s="551"/>
      <c r="FI5" s="33"/>
      <c r="FJ5" s="33"/>
    </row>
    <row r="6" spans="1:254" ht="35.1" customHeight="1" x14ac:dyDescent="0.3">
      <c r="A6" s="23" t="s">
        <v>52</v>
      </c>
      <c r="B6" s="25">
        <v>11000</v>
      </c>
      <c r="C6" s="25"/>
      <c r="D6" s="25">
        <v>22000</v>
      </c>
      <c r="E6" s="25"/>
      <c r="F6" s="25"/>
      <c r="G6" s="25"/>
      <c r="H6" s="25">
        <v>982</v>
      </c>
      <c r="I6" s="25">
        <v>28650</v>
      </c>
      <c r="J6" s="25"/>
      <c r="K6" s="25"/>
      <c r="L6" s="25"/>
      <c r="M6" s="25"/>
      <c r="N6" s="25"/>
      <c r="O6" s="25"/>
      <c r="P6" s="25"/>
      <c r="Q6" s="25"/>
      <c r="R6" s="25"/>
      <c r="S6" s="25"/>
      <c r="T6" s="25">
        <v>138000</v>
      </c>
      <c r="U6" s="25"/>
      <c r="V6" s="25"/>
      <c r="W6" s="25">
        <v>118000</v>
      </c>
      <c r="X6" s="25"/>
      <c r="Y6" s="25"/>
      <c r="Z6" s="25">
        <v>371.38</v>
      </c>
      <c r="AA6" s="25"/>
      <c r="AB6" s="25"/>
      <c r="AC6" s="25"/>
      <c r="AD6" s="25"/>
      <c r="AE6" s="25"/>
      <c r="AF6" s="25"/>
      <c r="AG6" s="25"/>
      <c r="AH6" s="25"/>
      <c r="AI6" s="25"/>
      <c r="AJ6" s="25">
        <v>48000000</v>
      </c>
      <c r="AK6" s="25"/>
      <c r="AL6" s="25"/>
      <c r="AM6" s="25">
        <v>2000</v>
      </c>
      <c r="AN6" s="25"/>
      <c r="AO6" s="1079">
        <v>460000</v>
      </c>
      <c r="AP6" s="25"/>
      <c r="AQ6" s="25"/>
      <c r="AR6" s="25"/>
      <c r="AS6" s="25"/>
      <c r="AT6" s="25"/>
      <c r="AU6" s="25">
        <v>149000</v>
      </c>
      <c r="AV6" s="25"/>
      <c r="AW6" s="25"/>
      <c r="AX6" s="25"/>
      <c r="AY6" s="25"/>
      <c r="AZ6" s="25">
        <v>58898756.799999997</v>
      </c>
      <c r="BA6" s="25">
        <v>12817327.970000001</v>
      </c>
      <c r="BB6" s="757">
        <f t="shared" si="3"/>
        <v>120646088.15000001</v>
      </c>
      <c r="BC6" s="26">
        <v>1150000</v>
      </c>
      <c r="BD6" s="26"/>
      <c r="BE6" s="26"/>
      <c r="BF6" s="26"/>
      <c r="BG6" s="26"/>
      <c r="BH6" s="26"/>
      <c r="BI6" s="26">
        <v>197624.55</v>
      </c>
      <c r="BJ6" s="26"/>
      <c r="BK6" s="26"/>
      <c r="BL6" s="26"/>
      <c r="BM6" s="26">
        <v>1570320</v>
      </c>
      <c r="BN6" s="26">
        <v>1030</v>
      </c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>
        <v>45000000</v>
      </c>
      <c r="CI6" s="26"/>
      <c r="CJ6" s="26"/>
      <c r="CK6" s="26">
        <v>11000</v>
      </c>
      <c r="CL6" s="26">
        <v>149000</v>
      </c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>
        <v>58898756.799999997</v>
      </c>
      <c r="CY6" s="26">
        <v>12817327.970000001</v>
      </c>
      <c r="CZ6" s="26"/>
      <c r="DA6" s="26"/>
      <c r="DB6" s="26"/>
      <c r="DC6" s="26"/>
      <c r="DD6" s="757">
        <f t="shared" ref="DD6:DD57" si="7">SUM(BC6:DC6)</f>
        <v>119795059.31999999</v>
      </c>
      <c r="DE6" s="26">
        <v>2467273.2400000002</v>
      </c>
      <c r="DF6" s="26">
        <v>125900</v>
      </c>
      <c r="DG6" s="26">
        <v>514500</v>
      </c>
      <c r="DH6" s="26">
        <v>3000</v>
      </c>
      <c r="DI6" s="26"/>
      <c r="DJ6" s="26"/>
      <c r="DK6" s="26"/>
      <c r="DL6" s="26"/>
      <c r="DM6" s="26"/>
      <c r="DN6" s="26"/>
      <c r="DO6" s="757">
        <f t="shared" si="4"/>
        <v>643400</v>
      </c>
      <c r="DP6" s="26">
        <v>4947400</v>
      </c>
      <c r="DQ6" s="26">
        <f t="shared" si="5"/>
        <v>8058073.2400000002</v>
      </c>
      <c r="DR6" s="26">
        <v>8058073.2400000002</v>
      </c>
      <c r="DS6" s="26">
        <f t="shared" si="0"/>
        <v>0</v>
      </c>
      <c r="DT6" s="26">
        <v>120646088.15000001</v>
      </c>
      <c r="DU6" s="26">
        <v>119795059.31999999</v>
      </c>
      <c r="DV6" s="1073">
        <f t="shared" si="1"/>
        <v>0</v>
      </c>
      <c r="DW6" s="26">
        <f t="shared" si="2"/>
        <v>0</v>
      </c>
      <c r="DX6" s="26">
        <v>15780866.380000001</v>
      </c>
      <c r="DY6" s="26">
        <v>15780866.379999906</v>
      </c>
      <c r="DZ6" s="26">
        <f t="shared" si="6"/>
        <v>-9.4994902610778809E-8</v>
      </c>
      <c r="EA6" s="538"/>
      <c r="EB6" s="538"/>
      <c r="EC6" s="538"/>
      <c r="ED6" s="538"/>
      <c r="EE6" s="538"/>
      <c r="EF6" s="538"/>
      <c r="EG6" s="538"/>
      <c r="EH6" s="538"/>
      <c r="EI6" s="538"/>
      <c r="EJ6" s="538"/>
      <c r="EK6" s="538"/>
      <c r="EL6" s="538"/>
      <c r="EM6" s="538"/>
      <c r="EN6" s="538"/>
      <c r="EO6" s="538"/>
      <c r="EP6" s="538"/>
      <c r="EQ6" s="538"/>
      <c r="ER6" s="538"/>
      <c r="ES6" s="538"/>
      <c r="ET6" s="538"/>
      <c r="EU6" s="538"/>
      <c r="EV6" s="538"/>
      <c r="EW6" s="33"/>
      <c r="EX6" s="33"/>
      <c r="EY6" s="33"/>
      <c r="EZ6" s="33"/>
      <c r="FA6" s="549"/>
      <c r="FB6" s="549"/>
      <c r="FC6" s="549"/>
      <c r="FD6" s="549"/>
      <c r="FE6" s="551"/>
      <c r="FF6" s="551"/>
      <c r="FG6" s="551"/>
      <c r="FH6" s="551"/>
      <c r="FI6" s="33"/>
      <c r="FJ6" s="33"/>
    </row>
    <row r="7" spans="1:254" ht="35.1" customHeight="1" x14ac:dyDescent="0.3">
      <c r="A7" s="23" t="s">
        <v>53</v>
      </c>
      <c r="B7" s="25">
        <v>27500</v>
      </c>
      <c r="C7" s="25"/>
      <c r="D7" s="25">
        <v>192000</v>
      </c>
      <c r="E7" s="25"/>
      <c r="F7" s="25"/>
      <c r="G7" s="25"/>
      <c r="H7" s="25">
        <v>2626</v>
      </c>
      <c r="I7" s="25">
        <v>85422</v>
      </c>
      <c r="J7" s="25">
        <v>80</v>
      </c>
      <c r="K7" s="25"/>
      <c r="L7" s="25"/>
      <c r="M7" s="25"/>
      <c r="N7" s="25"/>
      <c r="O7" s="25"/>
      <c r="P7" s="25"/>
      <c r="Q7" s="25"/>
      <c r="R7" s="25"/>
      <c r="S7" s="25"/>
      <c r="T7" s="25">
        <v>5148700</v>
      </c>
      <c r="U7" s="25"/>
      <c r="V7" s="25"/>
      <c r="W7" s="25">
        <v>414300</v>
      </c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>
        <v>135000000</v>
      </c>
      <c r="AK7" s="25"/>
      <c r="AL7" s="25"/>
      <c r="AM7" s="25">
        <v>55000</v>
      </c>
      <c r="AN7" s="25"/>
      <c r="AO7" s="25">
        <v>15000</v>
      </c>
      <c r="AP7" s="25"/>
      <c r="AQ7" s="25"/>
      <c r="AR7" s="25"/>
      <c r="AS7" s="25"/>
      <c r="AT7" s="25"/>
      <c r="AU7" s="1079">
        <v>90600</v>
      </c>
      <c r="AV7" s="25"/>
      <c r="AW7" s="25"/>
      <c r="AX7" s="25"/>
      <c r="AY7" s="25"/>
      <c r="AZ7" s="25">
        <v>158749358.09999999</v>
      </c>
      <c r="BA7" s="25">
        <v>28824909.640000001</v>
      </c>
      <c r="BB7" s="757">
        <f t="shared" si="3"/>
        <v>328605495.74000001</v>
      </c>
      <c r="BC7" s="26">
        <v>1209500</v>
      </c>
      <c r="BD7" s="26"/>
      <c r="BE7" s="26"/>
      <c r="BF7" s="26"/>
      <c r="BG7" s="26"/>
      <c r="BH7" s="26"/>
      <c r="BI7" s="26">
        <v>1675026.97</v>
      </c>
      <c r="BJ7" s="26"/>
      <c r="BK7" s="26"/>
      <c r="BL7" s="26"/>
      <c r="BM7" s="26">
        <v>1387120</v>
      </c>
      <c r="BN7" s="26">
        <v>518.79999999999995</v>
      </c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>
        <v>130000000</v>
      </c>
      <c r="CI7" s="26"/>
      <c r="CJ7" s="26"/>
      <c r="CK7" s="26">
        <v>27500</v>
      </c>
      <c r="CL7" s="1073">
        <v>90600</v>
      </c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>
        <v>158749358.09999999</v>
      </c>
      <c r="CY7" s="26">
        <v>28824909.640000001</v>
      </c>
      <c r="CZ7" s="26"/>
      <c r="DA7" s="26"/>
      <c r="DB7" s="26">
        <v>302403.99</v>
      </c>
      <c r="DC7" s="26"/>
      <c r="DD7" s="757">
        <f t="shared" si="7"/>
        <v>322266937.5</v>
      </c>
      <c r="DE7" s="26">
        <v>4848699.22</v>
      </c>
      <c r="DF7" s="26">
        <v>133500</v>
      </c>
      <c r="DG7" s="26">
        <v>382440</v>
      </c>
      <c r="DH7" s="26"/>
      <c r="DI7" s="26"/>
      <c r="DJ7" s="26"/>
      <c r="DK7" s="26"/>
      <c r="DL7" s="26"/>
      <c r="DM7" s="26"/>
      <c r="DN7" s="26">
        <v>350</v>
      </c>
      <c r="DO7" s="757">
        <f>SUM(DF7:DN7)</f>
        <v>516290</v>
      </c>
      <c r="DP7" s="26">
        <v>15573809.779999999</v>
      </c>
      <c r="DQ7" s="26">
        <f t="shared" si="5"/>
        <v>20938799</v>
      </c>
      <c r="DR7" s="26">
        <v>20938799</v>
      </c>
      <c r="DS7" s="26">
        <f t="shared" si="0"/>
        <v>0</v>
      </c>
      <c r="DT7" s="26">
        <v>328605495.74000001</v>
      </c>
      <c r="DU7" s="26">
        <v>322266937.5</v>
      </c>
      <c r="DV7" s="26">
        <f t="shared" si="1"/>
        <v>0</v>
      </c>
      <c r="DW7" s="26">
        <f t="shared" si="2"/>
        <v>0</v>
      </c>
      <c r="DX7" s="26">
        <v>19639263.989999998</v>
      </c>
      <c r="DY7" s="26">
        <v>19639263.989999712</v>
      </c>
      <c r="DZ7" s="26">
        <f t="shared" si="6"/>
        <v>-2.8684735298156738E-7</v>
      </c>
      <c r="EA7" s="538"/>
      <c r="EB7" s="538"/>
      <c r="EC7" s="538"/>
      <c r="ED7" s="538"/>
      <c r="EE7" s="538"/>
      <c r="EF7" s="538"/>
      <c r="EG7" s="538"/>
      <c r="EH7" s="538"/>
      <c r="EI7" s="538"/>
      <c r="EJ7" s="538"/>
      <c r="EK7" s="538"/>
      <c r="EL7" s="538"/>
      <c r="EM7" s="538"/>
      <c r="EN7" s="538"/>
      <c r="EO7" s="538"/>
      <c r="EP7" s="538"/>
      <c r="EQ7" s="538"/>
      <c r="ER7" s="538"/>
      <c r="ES7" s="538"/>
      <c r="ET7" s="538"/>
      <c r="EU7" s="538"/>
      <c r="EV7" s="538"/>
      <c r="EW7" s="33"/>
      <c r="EX7" s="33"/>
      <c r="EY7" s="33"/>
      <c r="EZ7" s="33"/>
      <c r="FA7" s="549"/>
      <c r="FB7" s="549"/>
      <c r="FC7" s="549"/>
      <c r="FD7" s="549"/>
      <c r="FE7" s="551"/>
      <c r="FF7" s="551"/>
      <c r="FG7" s="551"/>
      <c r="FH7" s="551"/>
      <c r="FI7" s="33"/>
      <c r="FJ7" s="33"/>
    </row>
    <row r="8" spans="1:254" ht="35.1" customHeight="1" x14ac:dyDescent="0.3">
      <c r="A8" s="23" t="s">
        <v>54</v>
      </c>
      <c r="B8" s="25">
        <v>5375</v>
      </c>
      <c r="C8" s="25"/>
      <c r="D8" s="25">
        <v>64200</v>
      </c>
      <c r="E8" s="25"/>
      <c r="F8" s="25"/>
      <c r="G8" s="25"/>
      <c r="H8" s="25">
        <v>1152</v>
      </c>
      <c r="I8" s="25">
        <v>66816</v>
      </c>
      <c r="J8" s="25"/>
      <c r="K8" s="25"/>
      <c r="L8" s="25"/>
      <c r="M8" s="25"/>
      <c r="N8" s="25"/>
      <c r="O8" s="25"/>
      <c r="P8" s="25"/>
      <c r="Q8" s="25"/>
      <c r="R8" s="25"/>
      <c r="S8" s="25"/>
      <c r="T8" s="25">
        <v>4717000</v>
      </c>
      <c r="U8" s="25"/>
      <c r="V8" s="25"/>
      <c r="W8" s="25">
        <v>142900</v>
      </c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>
        <v>66000000</v>
      </c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>
        <v>161350</v>
      </c>
      <c r="AV8" s="25"/>
      <c r="AW8" s="25"/>
      <c r="AX8" s="25"/>
      <c r="AY8" s="25"/>
      <c r="AZ8" s="25">
        <v>89302624.799999997</v>
      </c>
      <c r="BA8" s="25">
        <v>26715602.739999998</v>
      </c>
      <c r="BB8" s="757">
        <f t="shared" si="3"/>
        <v>187177020.54000002</v>
      </c>
      <c r="BC8" s="26">
        <v>3959000</v>
      </c>
      <c r="BD8" s="26"/>
      <c r="BE8" s="26"/>
      <c r="BF8" s="26"/>
      <c r="BG8" s="26"/>
      <c r="BH8" s="26"/>
      <c r="BI8" s="26">
        <v>71795.94</v>
      </c>
      <c r="BJ8" s="26"/>
      <c r="BK8" s="26"/>
      <c r="BL8" s="26"/>
      <c r="BM8" s="26">
        <v>802160</v>
      </c>
      <c r="BN8" s="26">
        <v>865</v>
      </c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>
        <v>62000000</v>
      </c>
      <c r="CI8" s="26"/>
      <c r="CJ8" s="26"/>
      <c r="CK8" s="26">
        <v>5375</v>
      </c>
      <c r="CL8" s="26">
        <v>161350</v>
      </c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>
        <v>89302624.799999997</v>
      </c>
      <c r="CY8" s="26">
        <v>26715602.739999998</v>
      </c>
      <c r="CZ8" s="26"/>
      <c r="DA8" s="26"/>
      <c r="DB8" s="26"/>
      <c r="DC8" s="26"/>
      <c r="DD8" s="757">
        <f t="shared" si="7"/>
        <v>183018773.48000002</v>
      </c>
      <c r="DE8" s="26">
        <v>1750206.64</v>
      </c>
      <c r="DF8" s="26">
        <v>93250</v>
      </c>
      <c r="DG8" s="26">
        <v>130350</v>
      </c>
      <c r="DH8" s="26"/>
      <c r="DI8" s="26"/>
      <c r="DJ8" s="26"/>
      <c r="DK8" s="26"/>
      <c r="DL8" s="26"/>
      <c r="DM8" s="26"/>
      <c r="DN8" s="26">
        <v>350</v>
      </c>
      <c r="DO8" s="757">
        <f>SUM(DF8:DN8)</f>
        <v>223950</v>
      </c>
      <c r="DP8" s="26">
        <v>5780400</v>
      </c>
      <c r="DQ8" s="26">
        <f t="shared" si="5"/>
        <v>7754556.6399999997</v>
      </c>
      <c r="DR8" s="26">
        <v>7754556.6399999997</v>
      </c>
      <c r="DS8" s="26">
        <f t="shared" si="0"/>
        <v>0</v>
      </c>
      <c r="DT8" s="26">
        <v>187177020.53999999</v>
      </c>
      <c r="DU8" s="26">
        <v>183018773.47999999</v>
      </c>
      <c r="DV8" s="26">
        <f t="shared" si="1"/>
        <v>0</v>
      </c>
      <c r="DW8" s="26">
        <f t="shared" si="2"/>
        <v>0</v>
      </c>
      <c r="DX8" s="26">
        <v>12342972.76</v>
      </c>
      <c r="DY8" s="26">
        <v>12342972.759999961</v>
      </c>
      <c r="DZ8" s="26">
        <f t="shared" si="6"/>
        <v>-3.9115548133850098E-8</v>
      </c>
      <c r="EA8" s="538"/>
      <c r="EB8" s="538"/>
      <c r="EC8" s="538"/>
      <c r="ED8" s="538"/>
      <c r="EE8" s="538"/>
      <c r="EF8" s="538"/>
      <c r="EG8" s="538"/>
      <c r="EH8" s="538"/>
      <c r="EI8" s="538"/>
      <c r="EJ8" s="538"/>
      <c r="EK8" s="538"/>
      <c r="EL8" s="538"/>
      <c r="EM8" s="538"/>
      <c r="EN8" s="538"/>
      <c r="EO8" s="538"/>
      <c r="EP8" s="538"/>
      <c r="EQ8" s="538"/>
      <c r="ER8" s="538"/>
      <c r="ES8" s="538"/>
      <c r="ET8" s="538"/>
      <c r="EU8" s="538"/>
      <c r="EV8" s="538"/>
      <c r="EW8" s="33"/>
      <c r="EX8" s="33"/>
      <c r="EY8" s="33"/>
      <c r="EZ8" s="33"/>
      <c r="FA8" s="549"/>
      <c r="FB8" s="549"/>
      <c r="FC8" s="549"/>
      <c r="FD8" s="549"/>
      <c r="FE8" s="551"/>
      <c r="FF8" s="551"/>
      <c r="FG8" s="551"/>
      <c r="FH8" s="551"/>
      <c r="FI8" s="33"/>
      <c r="FJ8" s="33"/>
    </row>
    <row r="9" spans="1:254" ht="35.1" customHeight="1" x14ac:dyDescent="0.3">
      <c r="A9" s="23" t="s">
        <v>55</v>
      </c>
      <c r="B9" s="25">
        <v>229000</v>
      </c>
      <c r="C9" s="25"/>
      <c r="D9" s="25">
        <v>251080</v>
      </c>
      <c r="E9" s="25">
        <v>2500</v>
      </c>
      <c r="F9" s="25"/>
      <c r="G9" s="25"/>
      <c r="H9" s="25">
        <v>5564</v>
      </c>
      <c r="I9" s="25">
        <v>116286</v>
      </c>
      <c r="J9" s="25">
        <v>160</v>
      </c>
      <c r="K9" s="25"/>
      <c r="L9" s="25"/>
      <c r="M9" s="25"/>
      <c r="N9" s="25"/>
      <c r="O9" s="25"/>
      <c r="P9" s="25"/>
      <c r="Q9" s="25"/>
      <c r="R9" s="25"/>
      <c r="S9" s="25"/>
      <c r="T9" s="25">
        <v>1761000</v>
      </c>
      <c r="U9" s="25"/>
      <c r="V9" s="25"/>
      <c r="W9" s="25">
        <v>653200</v>
      </c>
      <c r="X9" s="25"/>
      <c r="Y9" s="25"/>
      <c r="Z9" s="25">
        <v>7973.22</v>
      </c>
      <c r="AA9" s="25"/>
      <c r="AB9" s="25"/>
      <c r="AC9" s="25"/>
      <c r="AD9" s="25"/>
      <c r="AE9" s="25"/>
      <c r="AF9" s="25"/>
      <c r="AG9" s="25"/>
      <c r="AH9" s="25"/>
      <c r="AI9" s="25"/>
      <c r="AJ9" s="25">
        <v>137200000</v>
      </c>
      <c r="AK9" s="25"/>
      <c r="AL9" s="25"/>
      <c r="AM9" s="25">
        <v>335000</v>
      </c>
      <c r="AN9" s="25"/>
      <c r="AO9" s="25">
        <v>1415000</v>
      </c>
      <c r="AP9" s="25"/>
      <c r="AQ9" s="25"/>
      <c r="AR9" s="25"/>
      <c r="AS9" s="25"/>
      <c r="AT9" s="25"/>
      <c r="AU9" s="25">
        <v>616845</v>
      </c>
      <c r="AV9" s="25"/>
      <c r="AW9" s="25"/>
      <c r="AX9" s="25"/>
      <c r="AY9" s="25"/>
      <c r="AZ9" s="25">
        <v>166410400.90000001</v>
      </c>
      <c r="BA9" s="25">
        <v>35966586.840000004</v>
      </c>
      <c r="BB9" s="757">
        <f t="shared" si="3"/>
        <v>344970595.96000004</v>
      </c>
      <c r="BC9" s="26">
        <v>971900</v>
      </c>
      <c r="BD9" s="26"/>
      <c r="BE9" s="26"/>
      <c r="BF9" s="26"/>
      <c r="BG9" s="26"/>
      <c r="BH9" s="26"/>
      <c r="BI9" s="26">
        <v>475638.85</v>
      </c>
      <c r="BJ9" s="26"/>
      <c r="BK9" s="26"/>
      <c r="BL9" s="26">
        <v>45064.42</v>
      </c>
      <c r="BM9" s="26">
        <v>1057080</v>
      </c>
      <c r="BN9" s="26">
        <v>3133.5</v>
      </c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>
        <v>130000000</v>
      </c>
      <c r="CI9" s="26"/>
      <c r="CJ9" s="26"/>
      <c r="CK9" s="26">
        <v>229000</v>
      </c>
      <c r="CL9" s="26">
        <v>616845</v>
      </c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>
        <v>166410400.90000001</v>
      </c>
      <c r="CY9" s="26">
        <v>35966586.840000004</v>
      </c>
      <c r="CZ9" s="26"/>
      <c r="DA9" s="26"/>
      <c r="DB9" s="26">
        <v>241442.39</v>
      </c>
      <c r="DC9" s="26"/>
      <c r="DD9" s="757">
        <f t="shared" si="7"/>
        <v>336017091.89999998</v>
      </c>
      <c r="DE9" s="26">
        <v>5659984.0599999996</v>
      </c>
      <c r="DF9" s="26">
        <v>639691</v>
      </c>
      <c r="DG9" s="26">
        <v>1123745</v>
      </c>
      <c r="DH9" s="26"/>
      <c r="DI9" s="26"/>
      <c r="DJ9" s="26"/>
      <c r="DK9" s="26"/>
      <c r="DL9" s="26"/>
      <c r="DM9" s="26"/>
      <c r="DN9" s="26">
        <v>2450</v>
      </c>
      <c r="DO9" s="757">
        <f t="shared" si="4"/>
        <v>1765886</v>
      </c>
      <c r="DP9" s="26">
        <v>10007000</v>
      </c>
      <c r="DQ9" s="26">
        <f t="shared" si="5"/>
        <v>17432870.059999999</v>
      </c>
      <c r="DR9" s="26">
        <v>17432870.059999999</v>
      </c>
      <c r="DS9" s="26">
        <f t="shared" si="0"/>
        <v>0</v>
      </c>
      <c r="DT9" s="26">
        <v>344970595.95999998</v>
      </c>
      <c r="DU9" s="26">
        <v>336017091.89999998</v>
      </c>
      <c r="DV9" s="26">
        <f t="shared" si="1"/>
        <v>0</v>
      </c>
      <c r="DW9" s="26">
        <f t="shared" si="2"/>
        <v>0</v>
      </c>
      <c r="DX9" s="26">
        <v>50421702.130000003</v>
      </c>
      <c r="DY9" s="26">
        <v>50421702.129999757</v>
      </c>
      <c r="DZ9" s="26">
        <f t="shared" si="6"/>
        <v>-2.4586915969848633E-7</v>
      </c>
      <c r="EA9" s="538"/>
      <c r="EB9" s="538"/>
      <c r="EC9" s="538"/>
      <c r="ED9" s="538"/>
      <c r="EE9" s="538"/>
      <c r="EF9" s="538"/>
      <c r="EG9" s="538"/>
      <c r="EH9" s="538"/>
      <c r="EI9" s="538"/>
      <c r="EJ9" s="538"/>
      <c r="EK9" s="538"/>
      <c r="EL9" s="538"/>
      <c r="EM9" s="538"/>
      <c r="EN9" s="538"/>
      <c r="EO9" s="538"/>
      <c r="EP9" s="538"/>
      <c r="EQ9" s="538"/>
      <c r="ER9" s="538"/>
      <c r="ES9" s="538"/>
      <c r="ET9" s="538"/>
      <c r="EU9" s="538"/>
      <c r="EV9" s="538"/>
      <c r="EW9" s="33"/>
      <c r="EX9" s="33"/>
      <c r="EY9" s="33"/>
      <c r="EZ9" s="33"/>
      <c r="FA9" s="549"/>
      <c r="FB9" s="549"/>
      <c r="FC9" s="549"/>
      <c r="FD9" s="549"/>
      <c r="FE9" s="551"/>
      <c r="FF9" s="551"/>
      <c r="FG9" s="551"/>
      <c r="FH9" s="551"/>
      <c r="FI9" s="33"/>
      <c r="FJ9" s="33"/>
    </row>
    <row r="10" spans="1:254" ht="35.1" customHeight="1" x14ac:dyDescent="0.3">
      <c r="A10" s="23" t="s">
        <v>56</v>
      </c>
      <c r="B10" s="25">
        <v>57000</v>
      </c>
      <c r="C10" s="25"/>
      <c r="D10" s="25">
        <v>68000</v>
      </c>
      <c r="E10" s="25"/>
      <c r="F10" s="25"/>
      <c r="G10" s="25"/>
      <c r="H10" s="25">
        <v>3016</v>
      </c>
      <c r="I10" s="25">
        <v>116238</v>
      </c>
      <c r="J10" s="25">
        <v>260</v>
      </c>
      <c r="K10" s="25"/>
      <c r="L10" s="25"/>
      <c r="M10" s="25"/>
      <c r="N10" s="25"/>
      <c r="O10" s="25"/>
      <c r="P10" s="25"/>
      <c r="Q10" s="25"/>
      <c r="R10" s="25"/>
      <c r="S10" s="25"/>
      <c r="T10" s="25">
        <v>7599000</v>
      </c>
      <c r="U10" s="25"/>
      <c r="V10" s="25"/>
      <c r="W10" s="25">
        <v>435600</v>
      </c>
      <c r="X10" s="25">
        <v>120000</v>
      </c>
      <c r="Y10" s="25"/>
      <c r="Z10" s="25">
        <v>243.12</v>
      </c>
      <c r="AA10" s="25"/>
      <c r="AB10" s="25"/>
      <c r="AC10" s="25"/>
      <c r="AD10" s="25"/>
      <c r="AE10" s="25"/>
      <c r="AF10" s="25"/>
      <c r="AG10" s="25">
        <v>2957194.97</v>
      </c>
      <c r="AH10" s="25"/>
      <c r="AI10" s="25"/>
      <c r="AJ10" s="25">
        <v>120000000</v>
      </c>
      <c r="AK10" s="25"/>
      <c r="AL10" s="25"/>
      <c r="AM10" s="25"/>
      <c r="AN10" s="25"/>
      <c r="AO10" s="25">
        <v>155000</v>
      </c>
      <c r="AP10" s="25"/>
      <c r="AQ10" s="25"/>
      <c r="AR10" s="25"/>
      <c r="AS10" s="25"/>
      <c r="AT10" s="25"/>
      <c r="AU10" s="25">
        <v>254000</v>
      </c>
      <c r="AV10" s="25"/>
      <c r="AW10" s="25"/>
      <c r="AX10" s="25"/>
      <c r="AY10" s="25"/>
      <c r="AZ10" s="25">
        <v>163053562</v>
      </c>
      <c r="BA10" s="25">
        <v>41837887.229999997</v>
      </c>
      <c r="BB10" s="757">
        <f t="shared" si="3"/>
        <v>336657001.32000005</v>
      </c>
      <c r="BC10" s="26">
        <v>8278000</v>
      </c>
      <c r="BD10" s="26"/>
      <c r="BE10" s="26"/>
      <c r="BF10" s="26"/>
      <c r="BG10" s="26"/>
      <c r="BH10" s="26"/>
      <c r="BI10" s="26">
        <v>93024.82</v>
      </c>
      <c r="BJ10" s="26">
        <v>120000</v>
      </c>
      <c r="BK10" s="26"/>
      <c r="BL10" s="26"/>
      <c r="BM10" s="26">
        <v>1327160</v>
      </c>
      <c r="BN10" s="866">
        <v>1290</v>
      </c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>
        <v>2957194.97</v>
      </c>
      <c r="CG10" s="26"/>
      <c r="CH10" s="26">
        <v>118500000</v>
      </c>
      <c r="CI10" s="26"/>
      <c r="CJ10" s="26"/>
      <c r="CK10" s="26">
        <v>57000</v>
      </c>
      <c r="CL10" s="26">
        <v>254000</v>
      </c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>
        <v>163053562</v>
      </c>
      <c r="CY10" s="26">
        <v>41837887.229999997</v>
      </c>
      <c r="CZ10" s="26">
        <v>1393912.99</v>
      </c>
      <c r="DA10" s="26"/>
      <c r="DB10" s="26">
        <v>354219.89</v>
      </c>
      <c r="DC10" s="26"/>
      <c r="DD10" s="757">
        <f>SUM(BC10:DC10)</f>
        <v>338227251.90000004</v>
      </c>
      <c r="DE10" s="26">
        <v>6381689.2000000002</v>
      </c>
      <c r="DF10" s="26">
        <v>170500</v>
      </c>
      <c r="DG10" s="26">
        <v>248000</v>
      </c>
      <c r="DH10" s="26"/>
      <c r="DI10" s="26"/>
      <c r="DJ10" s="26"/>
      <c r="DK10" s="26"/>
      <c r="DL10" s="26"/>
      <c r="DM10" s="26"/>
      <c r="DN10" s="26"/>
      <c r="DO10" s="757">
        <f t="shared" si="4"/>
        <v>418500</v>
      </c>
      <c r="DP10" s="26">
        <v>13493606.65</v>
      </c>
      <c r="DQ10" s="26">
        <f t="shared" si="5"/>
        <v>20293795.850000001</v>
      </c>
      <c r="DR10" s="26">
        <v>20293795.850000001</v>
      </c>
      <c r="DS10" s="26">
        <f>DR10-DQ10</f>
        <v>0</v>
      </c>
      <c r="DT10" s="26">
        <v>336657001.31999999</v>
      </c>
      <c r="DU10" s="26">
        <v>338227251.89999998</v>
      </c>
      <c r="DV10" s="26">
        <f t="shared" si="1"/>
        <v>0</v>
      </c>
      <c r="DW10" s="26">
        <f t="shared" si="2"/>
        <v>0</v>
      </c>
      <c r="DX10" s="26">
        <v>50240301.009999998</v>
      </c>
      <c r="DY10" s="26">
        <v>50240301.009999752</v>
      </c>
      <c r="DZ10" s="26">
        <f t="shared" si="6"/>
        <v>-2.4586915969848633E-7</v>
      </c>
      <c r="EA10" s="538"/>
      <c r="EB10" s="538"/>
      <c r="EC10" s="538"/>
      <c r="ED10" s="538"/>
      <c r="EE10" s="538"/>
      <c r="EF10" s="538"/>
      <c r="EG10" s="538"/>
      <c r="EH10" s="538"/>
      <c r="EI10" s="538"/>
      <c r="EJ10" s="538"/>
      <c r="EK10" s="538"/>
      <c r="EL10" s="538"/>
      <c r="EM10" s="538"/>
      <c r="EN10" s="538"/>
      <c r="EO10" s="538"/>
      <c r="EP10" s="538"/>
      <c r="EQ10" s="538"/>
      <c r="ER10" s="538"/>
      <c r="ES10" s="538"/>
      <c r="ET10" s="538"/>
      <c r="EU10" s="538"/>
      <c r="EV10" s="538"/>
      <c r="EW10" s="33"/>
      <c r="EX10" s="33"/>
      <c r="EY10" s="33"/>
      <c r="EZ10" s="33"/>
      <c r="FA10" s="549"/>
      <c r="FB10" s="549"/>
      <c r="FC10" s="549"/>
      <c r="FD10" s="549"/>
      <c r="FE10" s="551"/>
      <c r="FF10" s="551"/>
      <c r="FG10" s="551"/>
      <c r="FH10" s="551"/>
      <c r="FI10" s="33"/>
      <c r="FJ10" s="33"/>
    </row>
    <row r="11" spans="1:254" ht="35.1" customHeight="1" x14ac:dyDescent="0.3">
      <c r="A11" s="23" t="s">
        <v>57</v>
      </c>
      <c r="B11" s="25">
        <v>9500</v>
      </c>
      <c r="C11" s="25"/>
      <c r="D11" s="25">
        <v>67000</v>
      </c>
      <c r="E11" s="25"/>
      <c r="F11" s="25"/>
      <c r="G11" s="25"/>
      <c r="H11" s="25">
        <v>6170</v>
      </c>
      <c r="I11" s="25">
        <v>83748</v>
      </c>
      <c r="J11" s="25">
        <v>40</v>
      </c>
      <c r="K11" s="25"/>
      <c r="L11" s="25"/>
      <c r="M11" s="25"/>
      <c r="N11" s="25"/>
      <c r="O11" s="25"/>
      <c r="P11" s="25"/>
      <c r="Q11" s="25"/>
      <c r="R11" s="25"/>
      <c r="S11" s="25"/>
      <c r="T11" s="25">
        <v>82000</v>
      </c>
      <c r="U11" s="25"/>
      <c r="V11" s="25"/>
      <c r="W11" s="25">
        <v>607000</v>
      </c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>
        <v>72000000</v>
      </c>
      <c r="AK11" s="25"/>
      <c r="AL11" s="25"/>
      <c r="AM11" s="25">
        <v>5000</v>
      </c>
      <c r="AN11" s="25"/>
      <c r="AO11" s="25">
        <v>55500</v>
      </c>
      <c r="AP11" s="25"/>
      <c r="AQ11" s="25"/>
      <c r="AR11" s="25"/>
      <c r="AS11" s="25"/>
      <c r="AT11" s="25"/>
      <c r="AU11" s="25">
        <v>46500</v>
      </c>
      <c r="AV11" s="25"/>
      <c r="AW11" s="25"/>
      <c r="AX11" s="25"/>
      <c r="AY11" s="25"/>
      <c r="AZ11" s="25">
        <v>99571918.799999997</v>
      </c>
      <c r="BA11" s="25">
        <v>28101165.530000001</v>
      </c>
      <c r="BB11" s="757">
        <f t="shared" si="3"/>
        <v>200635542.33000001</v>
      </c>
      <c r="BC11" s="26">
        <v>798000</v>
      </c>
      <c r="BD11" s="26"/>
      <c r="BE11" s="26"/>
      <c r="BF11" s="26"/>
      <c r="BG11" s="26"/>
      <c r="BH11" s="26"/>
      <c r="BI11" s="26">
        <v>934435.5</v>
      </c>
      <c r="BJ11" s="26"/>
      <c r="BK11" s="26"/>
      <c r="BL11" s="26"/>
      <c r="BM11" s="866">
        <v>1692120</v>
      </c>
      <c r="BN11" s="26">
        <v>284</v>
      </c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>
        <v>70000000</v>
      </c>
      <c r="CH11" s="26"/>
      <c r="CI11" s="26"/>
      <c r="CJ11" s="26"/>
      <c r="CK11" s="26">
        <v>9500</v>
      </c>
      <c r="CL11" s="26">
        <v>46500</v>
      </c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>
        <v>99571918.799999997</v>
      </c>
      <c r="CY11" s="26">
        <v>28101165.530000001</v>
      </c>
      <c r="CZ11" s="26"/>
      <c r="DA11" s="26"/>
      <c r="DB11" s="26">
        <v>200315.23</v>
      </c>
      <c r="DC11" s="26"/>
      <c r="DD11" s="757">
        <f t="shared" si="7"/>
        <v>201354239.06</v>
      </c>
      <c r="DE11" s="26">
        <v>2927251.86</v>
      </c>
      <c r="DF11" s="26">
        <v>87900</v>
      </c>
      <c r="DG11" s="26">
        <v>157000</v>
      </c>
      <c r="DH11" s="26"/>
      <c r="DI11" s="26"/>
      <c r="DJ11" s="26"/>
      <c r="DK11" s="26"/>
      <c r="DL11" s="26"/>
      <c r="DM11" s="26"/>
      <c r="DN11" s="26"/>
      <c r="DO11" s="757">
        <f t="shared" si="4"/>
        <v>244900</v>
      </c>
      <c r="DP11" s="26">
        <v>1758680</v>
      </c>
      <c r="DQ11" s="26">
        <f t="shared" si="5"/>
        <v>4930831.8599999994</v>
      </c>
      <c r="DR11" s="26">
        <v>4930831.8600000003</v>
      </c>
      <c r="DS11" s="26">
        <f>DR11-DQ11</f>
        <v>0</v>
      </c>
      <c r="DT11" s="26">
        <v>200635542.33000001</v>
      </c>
      <c r="DU11" s="26">
        <v>201354239.06</v>
      </c>
      <c r="DV11" s="26">
        <f t="shared" si="1"/>
        <v>0</v>
      </c>
      <c r="DW11" s="26">
        <f t="shared" si="2"/>
        <v>0</v>
      </c>
      <c r="DX11" s="26">
        <v>17486065.289999999</v>
      </c>
      <c r="DY11" s="26">
        <v>17486065.289999604</v>
      </c>
      <c r="DZ11" s="26">
        <f t="shared" si="6"/>
        <v>-3.9488077163696289E-7</v>
      </c>
      <c r="EA11" s="538"/>
      <c r="EB11" s="538"/>
      <c r="EC11" s="538"/>
      <c r="ED11" s="538"/>
      <c r="EE11" s="538"/>
      <c r="EF11" s="538"/>
      <c r="EG11" s="538"/>
      <c r="EH11" s="538"/>
      <c r="EI11" s="538"/>
      <c r="EJ11" s="538"/>
      <c r="EK11" s="538"/>
      <c r="EL11" s="538"/>
      <c r="EM11" s="538"/>
      <c r="EN11" s="538"/>
      <c r="EO11" s="538"/>
      <c r="EP11" s="538"/>
      <c r="EQ11" s="538"/>
      <c r="ER11" s="538"/>
      <c r="ES11" s="538"/>
      <c r="ET11" s="538"/>
      <c r="EU11" s="538"/>
      <c r="EV11" s="538"/>
      <c r="EW11" s="33"/>
      <c r="EX11" s="33"/>
      <c r="EY11" s="33"/>
      <c r="EZ11" s="33"/>
      <c r="FA11" s="549"/>
      <c r="FB11" s="549"/>
      <c r="FC11" s="549"/>
      <c r="FD11" s="549"/>
      <c r="FE11" s="551"/>
      <c r="FF11" s="551"/>
      <c r="FG11" s="551"/>
      <c r="FH11" s="551"/>
      <c r="FI11" s="33"/>
      <c r="FJ11" s="33"/>
    </row>
    <row r="12" spans="1:254" ht="35.1" customHeight="1" x14ac:dyDescent="0.3">
      <c r="A12" s="23" t="s">
        <v>58</v>
      </c>
      <c r="B12" s="25">
        <v>83500</v>
      </c>
      <c r="C12" s="25"/>
      <c r="D12" s="25">
        <v>199200</v>
      </c>
      <c r="E12" s="25"/>
      <c r="F12" s="25"/>
      <c r="G12" s="25"/>
      <c r="H12" s="25">
        <v>1714</v>
      </c>
      <c r="I12" s="25">
        <v>77040</v>
      </c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>
        <v>6261100</v>
      </c>
      <c r="U12" s="25"/>
      <c r="V12" s="25"/>
      <c r="W12" s="25">
        <v>190500</v>
      </c>
      <c r="X12" s="25"/>
      <c r="Y12" s="25"/>
      <c r="Z12" s="25">
        <v>189610.81</v>
      </c>
      <c r="AA12" s="25"/>
      <c r="AB12" s="25"/>
      <c r="AC12" s="25"/>
      <c r="AD12" s="25"/>
      <c r="AE12" s="25"/>
      <c r="AF12" s="25"/>
      <c r="AG12" s="25"/>
      <c r="AH12" s="25"/>
      <c r="AI12" s="25"/>
      <c r="AJ12" s="25">
        <v>192000000</v>
      </c>
      <c r="AK12" s="25"/>
      <c r="AL12" s="25"/>
      <c r="AM12" s="25">
        <v>33000</v>
      </c>
      <c r="AN12" s="25"/>
      <c r="AO12" s="25">
        <v>730000</v>
      </c>
      <c r="AP12" s="25"/>
      <c r="AQ12" s="25"/>
      <c r="AR12" s="25"/>
      <c r="AS12" s="25"/>
      <c r="AT12" s="25"/>
      <c r="AU12" s="25">
        <v>698500</v>
      </c>
      <c r="AV12" s="25"/>
      <c r="AW12" s="25"/>
      <c r="AX12" s="25"/>
      <c r="AY12" s="25"/>
      <c r="AZ12" s="25">
        <v>221381527.41</v>
      </c>
      <c r="BA12" s="25">
        <v>28468414.600000001</v>
      </c>
      <c r="BB12" s="757">
        <f t="shared" si="3"/>
        <v>450314106.82000005</v>
      </c>
      <c r="BC12" s="26">
        <v>4922200</v>
      </c>
      <c r="BD12" s="26"/>
      <c r="BE12" s="26"/>
      <c r="BF12" s="26"/>
      <c r="BG12" s="26"/>
      <c r="BH12" s="26"/>
      <c r="BI12" s="26">
        <v>38000</v>
      </c>
      <c r="BJ12" s="26"/>
      <c r="BK12" s="26"/>
      <c r="BL12" s="26"/>
      <c r="BM12" s="26">
        <v>2266120</v>
      </c>
      <c r="BN12" s="26">
        <v>5865</v>
      </c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>
        <v>184000000</v>
      </c>
      <c r="CH12" s="26">
        <v>403700</v>
      </c>
      <c r="CI12" s="26"/>
      <c r="CJ12" s="26"/>
      <c r="CK12" s="26">
        <v>83500</v>
      </c>
      <c r="CL12" s="26">
        <v>698500</v>
      </c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>
        <v>221381527.41</v>
      </c>
      <c r="CY12" s="26">
        <v>28468414.600000001</v>
      </c>
      <c r="CZ12" s="26"/>
      <c r="DA12" s="26"/>
      <c r="DB12" s="26"/>
      <c r="DC12" s="26"/>
      <c r="DD12" s="757">
        <f t="shared" si="7"/>
        <v>442267827.00999999</v>
      </c>
      <c r="DE12" s="26">
        <v>12558658.640000001</v>
      </c>
      <c r="DF12" s="26">
        <v>232000</v>
      </c>
      <c r="DG12" s="26">
        <v>679400</v>
      </c>
      <c r="DH12" s="26"/>
      <c r="DI12" s="26"/>
      <c r="DJ12" s="26"/>
      <c r="DK12" s="26"/>
      <c r="DL12" s="26"/>
      <c r="DM12" s="26"/>
      <c r="DN12" s="26">
        <v>1400</v>
      </c>
      <c r="DO12" s="757">
        <f t="shared" si="4"/>
        <v>912800</v>
      </c>
      <c r="DP12" s="26">
        <v>4158609</v>
      </c>
      <c r="DQ12" s="26">
        <f t="shared" si="5"/>
        <v>17630067.640000001</v>
      </c>
      <c r="DR12" s="26">
        <v>17630067.640000001</v>
      </c>
      <c r="DS12" s="26">
        <f>DR12-DQ12</f>
        <v>0</v>
      </c>
      <c r="DT12" s="26">
        <v>450314106.81999999</v>
      </c>
      <c r="DU12" s="26">
        <v>442267827.00999999</v>
      </c>
      <c r="DV12" s="26">
        <f t="shared" si="1"/>
        <v>0</v>
      </c>
      <c r="DW12" s="26">
        <f t="shared" si="2"/>
        <v>0</v>
      </c>
      <c r="DX12" s="26">
        <v>33624647.82</v>
      </c>
      <c r="DY12" s="26">
        <v>33624647.819999695</v>
      </c>
      <c r="DZ12" s="26">
        <f t="shared" si="6"/>
        <v>-3.0547380447387695E-7</v>
      </c>
      <c r="EA12" s="538"/>
      <c r="EB12" s="538"/>
      <c r="EC12" s="538"/>
      <c r="ED12" s="538"/>
      <c r="EE12" s="538"/>
      <c r="EF12" s="538"/>
      <c r="EG12" s="538"/>
      <c r="EH12" s="538"/>
      <c r="EI12" s="538"/>
      <c r="EJ12" s="538"/>
      <c r="EK12" s="538"/>
      <c r="EL12" s="538"/>
      <c r="EM12" s="538"/>
      <c r="EN12" s="538"/>
      <c r="EO12" s="538"/>
      <c r="EP12" s="538"/>
      <c r="EQ12" s="538"/>
      <c r="ER12" s="538"/>
      <c r="ES12" s="538"/>
      <c r="ET12" s="538"/>
      <c r="EU12" s="538"/>
      <c r="EV12" s="538"/>
      <c r="EW12" s="33"/>
      <c r="EX12" s="33"/>
      <c r="EY12" s="33"/>
      <c r="EZ12" s="33"/>
      <c r="FA12" s="549"/>
      <c r="FB12" s="549"/>
      <c r="FC12" s="549"/>
      <c r="FD12" s="549"/>
      <c r="FE12" s="551"/>
      <c r="FF12" s="551"/>
      <c r="FG12" s="551"/>
      <c r="FH12" s="551"/>
      <c r="FI12" s="33"/>
      <c r="FJ12" s="33"/>
    </row>
    <row r="13" spans="1:254" ht="35.1" customHeight="1" x14ac:dyDescent="0.3">
      <c r="A13" s="23" t="s">
        <v>593</v>
      </c>
      <c r="B13" s="25">
        <v>12375</v>
      </c>
      <c r="C13" s="25"/>
      <c r="D13" s="25">
        <v>39000</v>
      </c>
      <c r="E13" s="25"/>
      <c r="F13" s="25"/>
      <c r="G13" s="25"/>
      <c r="H13" s="25">
        <v>890</v>
      </c>
      <c r="I13" s="25">
        <v>40044</v>
      </c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>
        <v>160000</v>
      </c>
      <c r="U13" s="25"/>
      <c r="V13" s="25"/>
      <c r="W13" s="25">
        <v>95300</v>
      </c>
      <c r="X13" s="25"/>
      <c r="Y13" s="25"/>
      <c r="Z13" s="25">
        <v>436.33</v>
      </c>
      <c r="AA13" s="25"/>
      <c r="AB13" s="25"/>
      <c r="AC13" s="25"/>
      <c r="AD13" s="25"/>
      <c r="AE13" s="25"/>
      <c r="AF13" s="25"/>
      <c r="AG13" s="25"/>
      <c r="AH13" s="25"/>
      <c r="AI13" s="25"/>
      <c r="AJ13" s="25">
        <v>55234858.670000002</v>
      </c>
      <c r="AK13" s="25"/>
      <c r="AL13" s="25"/>
      <c r="AM13" s="25"/>
      <c r="AN13" s="25"/>
      <c r="AO13" s="25">
        <v>81250</v>
      </c>
      <c r="AP13" s="25"/>
      <c r="AQ13" s="25"/>
      <c r="AR13" s="25"/>
      <c r="AS13" s="25"/>
      <c r="AT13" s="25"/>
      <c r="AU13" s="25">
        <v>40720</v>
      </c>
      <c r="AV13" s="25"/>
      <c r="AW13" s="25"/>
      <c r="AX13" s="25"/>
      <c r="AY13" s="25"/>
      <c r="AZ13" s="25">
        <v>65503951</v>
      </c>
      <c r="BA13" s="25">
        <v>14289241.67</v>
      </c>
      <c r="BB13" s="757">
        <f t="shared" si="3"/>
        <v>135498066.66999999</v>
      </c>
      <c r="BC13" s="26">
        <v>37000</v>
      </c>
      <c r="BD13" s="26"/>
      <c r="BE13" s="26"/>
      <c r="BF13" s="26"/>
      <c r="BG13" s="26"/>
      <c r="BH13" s="26"/>
      <c r="BI13" s="26">
        <v>3000</v>
      </c>
      <c r="BJ13" s="26"/>
      <c r="BK13" s="26"/>
      <c r="BL13" s="26"/>
      <c r="BM13" s="26"/>
      <c r="BN13" s="26">
        <v>206</v>
      </c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>
        <v>50300000</v>
      </c>
      <c r="CI13" s="26"/>
      <c r="CJ13" s="26"/>
      <c r="CK13" s="26">
        <v>12375</v>
      </c>
      <c r="CL13" s="26">
        <v>40720</v>
      </c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>
        <v>65503951</v>
      </c>
      <c r="CY13" s="26">
        <v>14289241.67</v>
      </c>
      <c r="CZ13" s="26"/>
      <c r="DA13" s="26"/>
      <c r="DB13" s="26"/>
      <c r="DC13" s="26"/>
      <c r="DD13" s="757">
        <f t="shared" si="7"/>
        <v>130186493.67</v>
      </c>
      <c r="DE13" s="26">
        <v>3123893</v>
      </c>
      <c r="DF13" s="26">
        <v>44050</v>
      </c>
      <c r="DG13" s="26">
        <v>238890</v>
      </c>
      <c r="DH13" s="26"/>
      <c r="DI13" s="26"/>
      <c r="DJ13" s="26"/>
      <c r="DK13" s="26">
        <v>180000</v>
      </c>
      <c r="DL13" s="26"/>
      <c r="DM13" s="26"/>
      <c r="DN13" s="26"/>
      <c r="DO13" s="757">
        <f t="shared" si="4"/>
        <v>462940</v>
      </c>
      <c r="DP13" s="26">
        <v>1724740</v>
      </c>
      <c r="DQ13" s="26">
        <f t="shared" si="5"/>
        <v>5311573</v>
      </c>
      <c r="DR13" s="26">
        <v>5311573</v>
      </c>
      <c r="DS13" s="26">
        <f>DR13-DQ13</f>
        <v>0</v>
      </c>
      <c r="DT13" s="26">
        <v>135498066.66999999</v>
      </c>
      <c r="DU13" s="26">
        <v>130186493.67</v>
      </c>
      <c r="DV13" s="26">
        <f t="shared" ref="DV13:DV57" si="8">DT13-BB13</f>
        <v>0</v>
      </c>
      <c r="DW13" s="26">
        <f t="shared" si="2"/>
        <v>0</v>
      </c>
      <c r="DX13" s="26">
        <v>13211921.43</v>
      </c>
      <c r="DY13" s="26">
        <v>13211921.429999843</v>
      </c>
      <c r="DZ13" s="26">
        <f t="shared" si="6"/>
        <v>-1.5646219253540039E-7</v>
      </c>
      <c r="EA13" s="538"/>
      <c r="EB13" s="538"/>
      <c r="EC13" s="538"/>
      <c r="ED13" s="538"/>
      <c r="EE13" s="538"/>
      <c r="EF13" s="538"/>
      <c r="EG13" s="538"/>
      <c r="EH13" s="538"/>
      <c r="EI13" s="538"/>
      <c r="EJ13" s="538"/>
      <c r="EK13" s="538"/>
      <c r="EL13" s="538"/>
      <c r="EM13" s="538"/>
      <c r="EN13" s="538"/>
      <c r="EO13" s="538"/>
      <c r="EP13" s="538"/>
      <c r="EQ13" s="538"/>
      <c r="ER13" s="538"/>
      <c r="ES13" s="538"/>
      <c r="ET13" s="538"/>
      <c r="EU13" s="538"/>
      <c r="EV13" s="538"/>
      <c r="EW13" s="33"/>
      <c r="EX13" s="33"/>
      <c r="EY13" s="33"/>
      <c r="EZ13" s="33"/>
      <c r="FA13" s="549"/>
      <c r="FB13" s="549"/>
      <c r="FC13" s="549"/>
      <c r="FD13" s="549"/>
      <c r="FE13" s="551"/>
      <c r="FF13" s="551"/>
      <c r="FG13" s="551"/>
      <c r="FH13" s="551"/>
      <c r="FI13" s="33"/>
      <c r="FJ13" s="33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5"/>
      <c r="HR13" s="35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6"/>
      <c r="IH13" s="36"/>
      <c r="II13" s="36"/>
      <c r="IJ13" s="36"/>
      <c r="IK13" s="36"/>
      <c r="IL13" s="36"/>
      <c r="IM13" s="36"/>
      <c r="IN13" s="37"/>
      <c r="IO13" s="37"/>
      <c r="IP13" s="37"/>
      <c r="IQ13" s="37"/>
      <c r="IR13" s="37"/>
      <c r="IS13" s="37"/>
      <c r="IT13" s="37"/>
    </row>
    <row r="14" spans="1:254" ht="35.1" customHeight="1" x14ac:dyDescent="0.3">
      <c r="A14" s="23" t="s">
        <v>594</v>
      </c>
      <c r="B14" s="25">
        <v>8750</v>
      </c>
      <c r="C14" s="25"/>
      <c r="D14" s="25">
        <v>27380</v>
      </c>
      <c r="E14" s="25"/>
      <c r="F14" s="25"/>
      <c r="G14" s="25"/>
      <c r="H14" s="25">
        <v>1140</v>
      </c>
      <c r="I14" s="25">
        <v>34062</v>
      </c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>
        <v>121500</v>
      </c>
      <c r="X14" s="25"/>
      <c r="Y14" s="25"/>
      <c r="Z14" s="25">
        <v>53.4</v>
      </c>
      <c r="AA14" s="25"/>
      <c r="AB14" s="25"/>
      <c r="AC14" s="25"/>
      <c r="AD14" s="25"/>
      <c r="AE14" s="25"/>
      <c r="AF14" s="25"/>
      <c r="AG14" s="25"/>
      <c r="AH14" s="25"/>
      <c r="AI14" s="25"/>
      <c r="AJ14" s="25">
        <v>108000000</v>
      </c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>
        <v>31500</v>
      </c>
      <c r="AV14" s="25"/>
      <c r="AW14" s="25"/>
      <c r="AX14" s="25"/>
      <c r="AY14" s="25"/>
      <c r="AZ14" s="25">
        <v>115608476</v>
      </c>
      <c r="BA14" s="25">
        <v>13162755.6</v>
      </c>
      <c r="BB14" s="757">
        <f t="shared" si="3"/>
        <v>236995617</v>
      </c>
      <c r="BC14" s="26"/>
      <c r="BD14" s="26"/>
      <c r="BE14" s="26"/>
      <c r="BF14" s="26"/>
      <c r="BG14" s="26"/>
      <c r="BH14" s="26"/>
      <c r="BI14" s="26">
        <v>105000</v>
      </c>
      <c r="BJ14" s="26"/>
      <c r="BK14" s="26"/>
      <c r="BL14" s="26"/>
      <c r="BM14" s="26"/>
      <c r="BN14" s="26">
        <v>160</v>
      </c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>
        <v>101000000</v>
      </c>
      <c r="CI14" s="26"/>
      <c r="CJ14" s="26"/>
      <c r="CK14" s="26">
        <v>8750</v>
      </c>
      <c r="CL14" s="26">
        <v>31500</v>
      </c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>
        <v>115608476</v>
      </c>
      <c r="CY14" s="26">
        <v>13162755.6</v>
      </c>
      <c r="CZ14" s="26"/>
      <c r="DA14" s="26"/>
      <c r="DB14" s="26"/>
      <c r="DC14" s="26"/>
      <c r="DD14" s="757">
        <f t="shared" si="7"/>
        <v>229916641.59999999</v>
      </c>
      <c r="DE14" s="26">
        <v>4073040.6</v>
      </c>
      <c r="DF14" s="26">
        <v>60995</v>
      </c>
      <c r="DG14" s="26">
        <v>177080</v>
      </c>
      <c r="DH14" s="26"/>
      <c r="DI14" s="26"/>
      <c r="DJ14" s="26"/>
      <c r="DK14" s="26"/>
      <c r="DL14" s="26"/>
      <c r="DM14" s="26"/>
      <c r="DN14" s="26"/>
      <c r="DO14" s="757">
        <f t="shared" si="4"/>
        <v>238075</v>
      </c>
      <c r="DP14" s="26">
        <v>10606525</v>
      </c>
      <c r="DQ14" s="26">
        <f t="shared" si="5"/>
        <v>14917640.6</v>
      </c>
      <c r="DR14" s="26">
        <v>14917640.6</v>
      </c>
      <c r="DS14" s="26">
        <f t="shared" si="0"/>
        <v>0</v>
      </c>
      <c r="DT14" s="26">
        <v>236995617</v>
      </c>
      <c r="DU14" s="26">
        <v>229916641.59999999</v>
      </c>
      <c r="DV14" s="26">
        <f t="shared" si="8"/>
        <v>0</v>
      </c>
      <c r="DW14" s="26">
        <f t="shared" si="2"/>
        <v>0</v>
      </c>
      <c r="DX14" s="26">
        <v>12594866.99</v>
      </c>
      <c r="DY14" s="26">
        <v>12594866.98999995</v>
      </c>
      <c r="DZ14" s="26">
        <f t="shared" si="6"/>
        <v>-5.029141902923584E-8</v>
      </c>
      <c r="EA14" s="538"/>
      <c r="EB14" s="538"/>
      <c r="EC14" s="538"/>
      <c r="ED14" s="538"/>
      <c r="EE14" s="538"/>
      <c r="EF14" s="538"/>
      <c r="EG14" s="538"/>
      <c r="EH14" s="538"/>
      <c r="EI14" s="538"/>
      <c r="EJ14" s="538"/>
      <c r="EK14" s="538"/>
      <c r="EL14" s="538"/>
      <c r="EM14" s="538"/>
      <c r="EN14" s="538"/>
      <c r="EO14" s="538"/>
      <c r="EP14" s="538"/>
      <c r="EQ14" s="538"/>
      <c r="ER14" s="538"/>
      <c r="ES14" s="538"/>
      <c r="ET14" s="538"/>
      <c r="EU14" s="538"/>
      <c r="EV14" s="538"/>
      <c r="EW14" s="33"/>
      <c r="EX14" s="33"/>
      <c r="EY14" s="33"/>
      <c r="EZ14" s="33"/>
      <c r="FA14" s="549"/>
      <c r="FB14" s="549"/>
      <c r="FC14" s="549"/>
      <c r="FD14" s="549"/>
      <c r="FE14" s="551"/>
      <c r="FF14" s="551"/>
      <c r="FG14" s="551"/>
      <c r="FH14" s="551"/>
      <c r="FI14" s="33"/>
      <c r="FJ14" s="33"/>
    </row>
    <row r="15" spans="1:254" ht="35.1" customHeight="1" x14ac:dyDescent="0.3">
      <c r="A15" s="23" t="s">
        <v>783</v>
      </c>
      <c r="B15" s="25"/>
      <c r="C15" s="25"/>
      <c r="D15" s="25"/>
      <c r="E15" s="25"/>
      <c r="F15" s="25"/>
      <c r="G15" s="25"/>
      <c r="H15" s="25"/>
      <c r="I15" s="25">
        <v>5712</v>
      </c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>
        <v>12000000</v>
      </c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>
        <v>32000</v>
      </c>
      <c r="AV15" s="25"/>
      <c r="AW15" s="25"/>
      <c r="AX15" s="25"/>
      <c r="AY15" s="25"/>
      <c r="AZ15" s="25">
        <v>14972250</v>
      </c>
      <c r="BA15" s="25">
        <v>1764367.73</v>
      </c>
      <c r="BB15" s="757">
        <f t="shared" si="3"/>
        <v>28774329.73</v>
      </c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1073">
        <v>203.5</v>
      </c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>
        <v>12500000</v>
      </c>
      <c r="CH15" s="26"/>
      <c r="CI15" s="26"/>
      <c r="CJ15" s="26"/>
      <c r="CK15" s="26"/>
      <c r="CL15" s="26">
        <v>32000</v>
      </c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>
        <v>14972250</v>
      </c>
      <c r="CY15" s="26">
        <v>1764367.73</v>
      </c>
      <c r="CZ15" s="26"/>
      <c r="DA15" s="26"/>
      <c r="DB15" s="26"/>
      <c r="DC15" s="26"/>
      <c r="DD15" s="757">
        <f t="shared" si="7"/>
        <v>29268821.23</v>
      </c>
      <c r="DE15" s="26">
        <v>1265679.29</v>
      </c>
      <c r="DF15" s="26">
        <v>17600</v>
      </c>
      <c r="DG15" s="26">
        <v>36450</v>
      </c>
      <c r="DH15" s="26"/>
      <c r="DI15" s="26"/>
      <c r="DJ15" s="26"/>
      <c r="DK15" s="26"/>
      <c r="DL15" s="26"/>
      <c r="DM15" s="26"/>
      <c r="DN15" s="26"/>
      <c r="DO15" s="757">
        <f t="shared" si="4"/>
        <v>54050</v>
      </c>
      <c r="DP15" s="26">
        <v>221926.23</v>
      </c>
      <c r="DQ15" s="26">
        <f t="shared" si="5"/>
        <v>1541655.52</v>
      </c>
      <c r="DR15" s="26">
        <v>1541655.52</v>
      </c>
      <c r="DS15" s="26">
        <f t="shared" si="0"/>
        <v>0</v>
      </c>
      <c r="DT15" s="26">
        <v>28774329.73</v>
      </c>
      <c r="DU15" s="26">
        <v>29268821.23</v>
      </c>
      <c r="DV15" s="26">
        <f t="shared" si="8"/>
        <v>0</v>
      </c>
      <c r="DW15" s="26">
        <f t="shared" si="2"/>
        <v>0</v>
      </c>
      <c r="DX15" s="26">
        <v>2717287.77</v>
      </c>
      <c r="DY15" s="26">
        <v>2717287.7699999884</v>
      </c>
      <c r="DZ15" s="26">
        <f t="shared" si="6"/>
        <v>-1.1641532182693481E-8</v>
      </c>
      <c r="EA15" s="538"/>
      <c r="EB15" s="538"/>
      <c r="EC15" s="538"/>
      <c r="ED15" s="538"/>
      <c r="EE15" s="538"/>
      <c r="EF15" s="538"/>
      <c r="EG15" s="538"/>
      <c r="EH15" s="538"/>
      <c r="EI15" s="538"/>
      <c r="EJ15" s="538"/>
      <c r="EK15" s="538"/>
      <c r="EL15" s="538"/>
      <c r="EM15" s="538"/>
      <c r="EN15" s="538"/>
      <c r="EO15" s="538"/>
      <c r="EP15" s="538"/>
      <c r="EQ15" s="538"/>
      <c r="ER15" s="538"/>
      <c r="ES15" s="538"/>
      <c r="ET15" s="538"/>
      <c r="EU15" s="538"/>
      <c r="EV15" s="538"/>
      <c r="EW15" s="33"/>
      <c r="EX15" s="33"/>
      <c r="EY15" s="33"/>
      <c r="EZ15" s="33"/>
      <c r="FA15" s="549"/>
      <c r="FB15" s="549"/>
      <c r="FC15" s="549"/>
      <c r="FD15" s="549"/>
      <c r="FE15" s="551"/>
      <c r="FF15" s="551"/>
      <c r="FG15" s="551"/>
      <c r="FH15" s="551"/>
      <c r="FI15" s="33"/>
      <c r="FJ15" s="33"/>
    </row>
    <row r="16" spans="1:254" ht="35.1" customHeight="1" x14ac:dyDescent="0.4">
      <c r="A16" s="1012" t="s">
        <v>1024</v>
      </c>
      <c r="B16" s="25"/>
      <c r="C16" s="25"/>
      <c r="D16" s="25"/>
      <c r="E16" s="25"/>
      <c r="F16" s="25"/>
      <c r="G16" s="25"/>
      <c r="H16" s="25"/>
      <c r="I16" s="25">
        <v>1782</v>
      </c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>
        <v>48</v>
      </c>
      <c r="AA16" s="25"/>
      <c r="AB16" s="25"/>
      <c r="AC16" s="25"/>
      <c r="AD16" s="25"/>
      <c r="AE16" s="25"/>
      <c r="AF16" s="25"/>
      <c r="AG16" s="25"/>
      <c r="AH16" s="25"/>
      <c r="AI16" s="25"/>
      <c r="AJ16" s="25">
        <v>10000000</v>
      </c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>
        <v>10841000</v>
      </c>
      <c r="BA16" s="25">
        <v>583300</v>
      </c>
      <c r="BB16" s="757">
        <f t="shared" si="3"/>
        <v>21426130</v>
      </c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>
        <v>10000000</v>
      </c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>
        <v>10841000</v>
      </c>
      <c r="CY16" s="26">
        <v>583300</v>
      </c>
      <c r="CZ16" s="26"/>
      <c r="DA16" s="26"/>
      <c r="DB16" s="26"/>
      <c r="DC16" s="26"/>
      <c r="DD16" s="757">
        <f t="shared" si="7"/>
        <v>21424300</v>
      </c>
      <c r="DE16" s="26">
        <v>564184.62</v>
      </c>
      <c r="DF16" s="26"/>
      <c r="DG16" s="26"/>
      <c r="DH16" s="26"/>
      <c r="DI16" s="26"/>
      <c r="DJ16" s="26"/>
      <c r="DK16" s="26"/>
      <c r="DL16" s="26"/>
      <c r="DM16" s="26"/>
      <c r="DN16" s="26"/>
      <c r="DO16" s="757">
        <f t="shared" si="4"/>
        <v>0</v>
      </c>
      <c r="DP16" s="26">
        <v>747950</v>
      </c>
      <c r="DQ16" s="26">
        <f t="shared" si="5"/>
        <v>1312134.6200000001</v>
      </c>
      <c r="DR16" s="26">
        <v>1312134.6200000001</v>
      </c>
      <c r="DS16" s="26">
        <f t="shared" si="0"/>
        <v>0</v>
      </c>
      <c r="DT16" s="26">
        <v>21426130</v>
      </c>
      <c r="DU16" s="26">
        <v>21424300</v>
      </c>
      <c r="DV16" s="26">
        <f t="shared" si="8"/>
        <v>0</v>
      </c>
      <c r="DW16" s="26">
        <f t="shared" si="2"/>
        <v>0</v>
      </c>
      <c r="DX16" s="26"/>
      <c r="DY16" s="26"/>
      <c r="DZ16" s="26"/>
      <c r="EA16" s="538"/>
      <c r="EB16" s="538"/>
      <c r="EC16" s="538"/>
      <c r="ED16" s="538"/>
      <c r="EE16" s="538"/>
      <c r="EF16" s="538"/>
      <c r="EG16" s="538"/>
      <c r="EH16" s="538"/>
      <c r="EI16" s="538"/>
      <c r="EJ16" s="538"/>
      <c r="EK16" s="538"/>
      <c r="EL16" s="538"/>
      <c r="EM16" s="538"/>
      <c r="EN16" s="538"/>
      <c r="EO16" s="538"/>
      <c r="EP16" s="538"/>
      <c r="EQ16" s="538"/>
      <c r="ER16" s="538"/>
      <c r="ES16" s="538"/>
      <c r="ET16" s="538"/>
      <c r="EU16" s="538"/>
      <c r="EV16" s="538"/>
      <c r="EW16" s="33"/>
      <c r="EX16" s="33"/>
      <c r="EY16" s="33"/>
      <c r="EZ16" s="33"/>
      <c r="FA16" s="549"/>
      <c r="FB16" s="549"/>
      <c r="FC16" s="549"/>
      <c r="FD16" s="549"/>
      <c r="FE16" s="551"/>
      <c r="FF16" s="551"/>
      <c r="FG16" s="551"/>
      <c r="FH16" s="551"/>
      <c r="FI16" s="33"/>
      <c r="FJ16" s="33"/>
    </row>
    <row r="17" spans="1:166" ht="35.1" customHeight="1" x14ac:dyDescent="0.3">
      <c r="A17" s="23" t="s">
        <v>61</v>
      </c>
      <c r="B17" s="25">
        <v>30900</v>
      </c>
      <c r="C17" s="25"/>
      <c r="D17" s="25">
        <v>22400</v>
      </c>
      <c r="E17" s="25"/>
      <c r="F17" s="25">
        <v>5211.25</v>
      </c>
      <c r="G17" s="25"/>
      <c r="H17" s="25">
        <v>1890</v>
      </c>
      <c r="I17" s="25">
        <v>48564</v>
      </c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>
        <v>1925000</v>
      </c>
      <c r="U17" s="25"/>
      <c r="V17" s="25"/>
      <c r="W17" s="25">
        <v>212500</v>
      </c>
      <c r="X17" s="25"/>
      <c r="Y17" s="25"/>
      <c r="Z17" s="25">
        <v>1062.01</v>
      </c>
      <c r="AA17" s="25"/>
      <c r="AB17" s="25"/>
      <c r="AC17" s="25"/>
      <c r="AD17" s="25"/>
      <c r="AE17" s="25"/>
      <c r="AF17" s="25"/>
      <c r="AG17" s="25"/>
      <c r="AH17" s="25"/>
      <c r="AI17" s="25">
        <v>5000000</v>
      </c>
      <c r="AJ17" s="25">
        <v>182000000</v>
      </c>
      <c r="AK17" s="25"/>
      <c r="AL17" s="25"/>
      <c r="AM17" s="25">
        <v>22500</v>
      </c>
      <c r="AN17" s="25"/>
      <c r="AO17" s="25">
        <v>1052000</v>
      </c>
      <c r="AP17" s="25"/>
      <c r="AQ17" s="25"/>
      <c r="AR17" s="25"/>
      <c r="AS17" s="25"/>
      <c r="AT17" s="25"/>
      <c r="AU17" s="25">
        <v>371870</v>
      </c>
      <c r="AV17" s="25"/>
      <c r="AW17" s="25"/>
      <c r="AX17" s="25"/>
      <c r="AY17" s="25"/>
      <c r="AZ17" s="25">
        <v>178166017.30000001</v>
      </c>
      <c r="BA17" s="25">
        <v>16491428.949999999</v>
      </c>
      <c r="BB17" s="757">
        <f t="shared" si="3"/>
        <v>385351343.50999999</v>
      </c>
      <c r="BC17" s="26">
        <v>1264500</v>
      </c>
      <c r="BD17" s="26"/>
      <c r="BE17" s="26"/>
      <c r="BF17" s="26"/>
      <c r="BG17" s="26"/>
      <c r="BH17" s="26"/>
      <c r="BI17" s="26">
        <v>20000</v>
      </c>
      <c r="BJ17" s="26"/>
      <c r="BK17" s="26"/>
      <c r="BL17" s="26">
        <v>215413.21</v>
      </c>
      <c r="BM17" s="26">
        <v>1130800</v>
      </c>
      <c r="BN17" s="26">
        <v>3085.7</v>
      </c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>
        <v>12000000</v>
      </c>
      <c r="CH17" s="26">
        <v>161000000</v>
      </c>
      <c r="CI17" s="26"/>
      <c r="CJ17" s="26"/>
      <c r="CK17" s="26">
        <v>30900</v>
      </c>
      <c r="CL17" s="26">
        <v>371870</v>
      </c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>
        <v>178166017.30000001</v>
      </c>
      <c r="CY17" s="26">
        <v>16491428.949999999</v>
      </c>
      <c r="CZ17" s="26"/>
      <c r="DA17" s="26"/>
      <c r="DB17" s="26"/>
      <c r="DC17" s="26"/>
      <c r="DD17" s="757">
        <f t="shared" si="7"/>
        <v>370694015.16000003</v>
      </c>
      <c r="DE17" s="26">
        <v>6398693.9100000001</v>
      </c>
      <c r="DF17" s="26">
        <v>143200</v>
      </c>
      <c r="DG17" s="26">
        <v>971930</v>
      </c>
      <c r="DH17" s="26"/>
      <c r="DI17" s="26"/>
      <c r="DJ17" s="26"/>
      <c r="DK17" s="26"/>
      <c r="DL17" s="26"/>
      <c r="DM17" s="26"/>
      <c r="DN17" s="26">
        <v>700</v>
      </c>
      <c r="DO17" s="757">
        <f t="shared" si="4"/>
        <v>1115830</v>
      </c>
      <c r="DP17" s="26">
        <v>15743080</v>
      </c>
      <c r="DQ17" s="26">
        <f t="shared" si="5"/>
        <v>23257603.91</v>
      </c>
      <c r="DR17" s="26">
        <v>23257603.91</v>
      </c>
      <c r="DS17" s="26">
        <f t="shared" si="0"/>
        <v>0</v>
      </c>
      <c r="DT17" s="26">
        <v>385351343.50999999</v>
      </c>
      <c r="DU17" s="26">
        <v>370694015.16000003</v>
      </c>
      <c r="DV17" s="26">
        <f t="shared" si="8"/>
        <v>0</v>
      </c>
      <c r="DW17" s="26">
        <f t="shared" si="2"/>
        <v>0</v>
      </c>
      <c r="DX17" s="26">
        <v>34777096.340000004</v>
      </c>
      <c r="DY17" s="26">
        <v>34777096.340000391</v>
      </c>
      <c r="DZ17" s="26">
        <f t="shared" si="6"/>
        <v>3.8743019104003906E-7</v>
      </c>
      <c r="EA17" s="538"/>
      <c r="EB17" s="538"/>
      <c r="EC17" s="538"/>
      <c r="ED17" s="538"/>
      <c r="EE17" s="538"/>
      <c r="EF17" s="538"/>
      <c r="EG17" s="538"/>
      <c r="EH17" s="538"/>
      <c r="EI17" s="538"/>
      <c r="EJ17" s="538"/>
      <c r="EK17" s="538"/>
      <c r="EL17" s="538"/>
      <c r="EM17" s="538"/>
      <c r="EN17" s="538"/>
      <c r="EO17" s="538"/>
      <c r="EP17" s="538"/>
      <c r="EQ17" s="538"/>
      <c r="ER17" s="538"/>
      <c r="ES17" s="538"/>
      <c r="ET17" s="538"/>
      <c r="EU17" s="538"/>
      <c r="EV17" s="538"/>
      <c r="EW17" s="33"/>
      <c r="EX17" s="33"/>
      <c r="EY17" s="33"/>
      <c r="EZ17" s="33"/>
      <c r="FA17" s="549"/>
      <c r="FB17" s="549"/>
      <c r="FC17" s="549"/>
      <c r="FD17" s="549"/>
      <c r="FE17" s="551"/>
      <c r="FF17" s="551"/>
      <c r="FG17" s="551"/>
      <c r="FH17" s="551"/>
      <c r="FI17" s="33"/>
      <c r="FJ17" s="33"/>
    </row>
    <row r="18" spans="1:166" ht="35.1" customHeight="1" x14ac:dyDescent="0.3">
      <c r="A18" s="23" t="s">
        <v>62</v>
      </c>
      <c r="B18" s="25">
        <v>350</v>
      </c>
      <c r="C18" s="25"/>
      <c r="D18" s="25"/>
      <c r="E18" s="25"/>
      <c r="F18" s="25"/>
      <c r="G18" s="25"/>
      <c r="H18" s="25"/>
      <c r="I18" s="25">
        <v>1848</v>
      </c>
      <c r="J18" s="25">
        <v>40</v>
      </c>
      <c r="K18" s="25"/>
      <c r="L18" s="25"/>
      <c r="M18" s="25"/>
      <c r="N18" s="25"/>
      <c r="O18" s="25"/>
      <c r="P18" s="25"/>
      <c r="Q18" s="25"/>
      <c r="R18" s="25"/>
      <c r="S18" s="25"/>
      <c r="T18" s="25">
        <v>30000</v>
      </c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>
        <v>12000000</v>
      </c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>
        <v>12630</v>
      </c>
      <c r="AV18" s="25"/>
      <c r="AW18" s="25"/>
      <c r="AX18" s="25"/>
      <c r="AY18" s="25"/>
      <c r="AZ18" s="25">
        <v>11487992</v>
      </c>
      <c r="BA18" s="25">
        <v>799552.2</v>
      </c>
      <c r="BB18" s="757">
        <f t="shared" si="3"/>
        <v>24332412.199999999</v>
      </c>
      <c r="BC18" s="26">
        <v>10000</v>
      </c>
      <c r="BD18" s="26"/>
      <c r="BE18" s="26"/>
      <c r="BF18" s="26"/>
      <c r="BG18" s="26"/>
      <c r="BH18" s="26"/>
      <c r="BI18" s="26"/>
      <c r="BJ18" s="26"/>
      <c r="BK18" s="26"/>
      <c r="BL18" s="26"/>
      <c r="BM18" s="26">
        <v>325800</v>
      </c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>
        <v>11000000</v>
      </c>
      <c r="CI18" s="26"/>
      <c r="CJ18" s="26"/>
      <c r="CK18" s="26">
        <v>350</v>
      </c>
      <c r="CL18" s="26">
        <v>12630</v>
      </c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>
        <v>11487992</v>
      </c>
      <c r="CY18" s="26">
        <v>799552.2</v>
      </c>
      <c r="CZ18" s="26"/>
      <c r="DA18" s="26"/>
      <c r="DB18" s="26">
        <v>50743.05</v>
      </c>
      <c r="DC18" s="26"/>
      <c r="DD18" s="757">
        <f t="shared" si="7"/>
        <v>23687067.25</v>
      </c>
      <c r="DE18" s="26">
        <v>460327.5</v>
      </c>
      <c r="DF18" s="26">
        <v>37465</v>
      </c>
      <c r="DG18" s="26">
        <v>217910</v>
      </c>
      <c r="DH18" s="26">
        <v>6500</v>
      </c>
      <c r="DI18" s="26"/>
      <c r="DJ18" s="26"/>
      <c r="DK18" s="26"/>
      <c r="DL18" s="26"/>
      <c r="DM18" s="26"/>
      <c r="DN18" s="26"/>
      <c r="DO18" s="757">
        <f t="shared" si="4"/>
        <v>261875</v>
      </c>
      <c r="DP18" s="26">
        <v>1246768.8600000001</v>
      </c>
      <c r="DQ18" s="26">
        <f t="shared" si="5"/>
        <v>1968971.36</v>
      </c>
      <c r="DR18" s="26">
        <v>1968971.36</v>
      </c>
      <c r="DS18" s="26">
        <f t="shared" si="0"/>
        <v>0</v>
      </c>
      <c r="DT18" s="26">
        <v>24332412.199999999</v>
      </c>
      <c r="DU18" s="26">
        <v>23687067.25</v>
      </c>
      <c r="DV18" s="26">
        <f t="shared" si="8"/>
        <v>0</v>
      </c>
      <c r="DW18" s="26">
        <f t="shared" si="2"/>
        <v>0</v>
      </c>
      <c r="DX18" s="26">
        <v>1743499.99</v>
      </c>
      <c r="DY18" s="26">
        <v>1743499.99</v>
      </c>
      <c r="DZ18" s="26">
        <f t="shared" si="6"/>
        <v>0</v>
      </c>
      <c r="EA18" s="538"/>
      <c r="EB18" s="538"/>
      <c r="EC18" s="538"/>
      <c r="ED18" s="538"/>
      <c r="EE18" s="538"/>
      <c r="EF18" s="538"/>
      <c r="EG18" s="538"/>
      <c r="EH18" s="538"/>
      <c r="EI18" s="538"/>
      <c r="EJ18" s="538"/>
      <c r="EK18" s="538"/>
      <c r="EL18" s="538"/>
      <c r="EM18" s="538"/>
      <c r="EN18" s="538"/>
      <c r="EO18" s="538"/>
      <c r="EP18" s="538"/>
      <c r="EQ18" s="538"/>
      <c r="ER18" s="538"/>
      <c r="ES18" s="538"/>
      <c r="ET18" s="538"/>
      <c r="EU18" s="538"/>
      <c r="EV18" s="538"/>
      <c r="EW18" s="33"/>
      <c r="EX18" s="33"/>
      <c r="EY18" s="33"/>
      <c r="EZ18" s="33"/>
      <c r="FA18" s="549"/>
      <c r="FB18" s="549"/>
      <c r="FC18" s="549"/>
      <c r="FD18" s="549"/>
      <c r="FE18" s="551"/>
      <c r="FF18" s="551"/>
      <c r="FG18" s="551"/>
      <c r="FH18" s="551"/>
      <c r="FI18" s="33"/>
      <c r="FJ18" s="33"/>
    </row>
    <row r="19" spans="1:166" ht="35.1" customHeight="1" x14ac:dyDescent="0.3">
      <c r="A19" s="23" t="s">
        <v>63</v>
      </c>
      <c r="B19" s="25">
        <v>50500</v>
      </c>
      <c r="C19" s="25"/>
      <c r="D19" s="25">
        <v>3180</v>
      </c>
      <c r="E19" s="25"/>
      <c r="F19" s="25">
        <v>637.5</v>
      </c>
      <c r="G19" s="25"/>
      <c r="H19" s="25">
        <v>1090</v>
      </c>
      <c r="I19" s="25">
        <v>62256</v>
      </c>
      <c r="J19" s="25">
        <v>400</v>
      </c>
      <c r="K19" s="25"/>
      <c r="L19" s="25"/>
      <c r="M19" s="25"/>
      <c r="N19" s="25"/>
      <c r="O19" s="25"/>
      <c r="P19" s="25"/>
      <c r="Q19" s="25"/>
      <c r="R19" s="25"/>
      <c r="S19" s="25"/>
      <c r="T19" s="25">
        <v>18624000</v>
      </c>
      <c r="U19" s="25"/>
      <c r="V19" s="25"/>
      <c r="W19" s="25">
        <v>108000</v>
      </c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>
        <v>202000000</v>
      </c>
      <c r="AJ19" s="25">
        <v>14300000</v>
      </c>
      <c r="AK19" s="25"/>
      <c r="AL19" s="25"/>
      <c r="AM19" s="25"/>
      <c r="AN19" s="25"/>
      <c r="AO19" s="25">
        <v>410000</v>
      </c>
      <c r="AP19" s="25"/>
      <c r="AQ19" s="25"/>
      <c r="AR19" s="25"/>
      <c r="AS19" s="25"/>
      <c r="AT19" s="25"/>
      <c r="AU19" s="25">
        <v>233180</v>
      </c>
      <c r="AV19" s="25"/>
      <c r="AW19" s="25"/>
      <c r="AX19" s="25"/>
      <c r="AY19" s="25"/>
      <c r="AZ19" s="25">
        <v>203523072.90000001</v>
      </c>
      <c r="BA19" s="25">
        <v>19502175.390000001</v>
      </c>
      <c r="BB19" s="757">
        <f t="shared" si="3"/>
        <v>458818491.78999996</v>
      </c>
      <c r="BC19" s="26">
        <v>10393000</v>
      </c>
      <c r="BD19" s="26"/>
      <c r="BE19" s="26"/>
      <c r="BF19" s="26"/>
      <c r="BG19" s="26"/>
      <c r="BH19" s="26"/>
      <c r="BI19" s="26">
        <v>201528.86</v>
      </c>
      <c r="BJ19" s="26"/>
      <c r="BK19" s="26"/>
      <c r="BL19" s="26"/>
      <c r="BM19" s="26">
        <v>1457280</v>
      </c>
      <c r="BN19" s="26">
        <v>980</v>
      </c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>
        <v>181300000</v>
      </c>
      <c r="CH19" s="26">
        <v>31571500</v>
      </c>
      <c r="CI19" s="26"/>
      <c r="CJ19" s="26"/>
      <c r="CK19" s="26">
        <v>50500</v>
      </c>
      <c r="CL19" s="26">
        <v>233180</v>
      </c>
      <c r="CM19" s="26"/>
      <c r="CN19" s="26"/>
      <c r="CO19" s="26"/>
      <c r="CP19" s="26"/>
      <c r="CQ19" s="26"/>
      <c r="CR19" s="26"/>
      <c r="CS19" s="26"/>
      <c r="CT19" s="26"/>
      <c r="CU19" s="26">
        <v>250</v>
      </c>
      <c r="CV19" s="26"/>
      <c r="CW19" s="26"/>
      <c r="CX19" s="26">
        <v>203523072.90000001</v>
      </c>
      <c r="CY19" s="26">
        <v>19502175.390000001</v>
      </c>
      <c r="CZ19" s="26"/>
      <c r="DA19" s="26"/>
      <c r="DB19" s="26">
        <v>506449.04</v>
      </c>
      <c r="DC19" s="26"/>
      <c r="DD19" s="757">
        <f t="shared" si="7"/>
        <v>448739916.19</v>
      </c>
      <c r="DE19" s="26">
        <v>7031139.0300000003</v>
      </c>
      <c r="DF19" s="26">
        <v>116000</v>
      </c>
      <c r="DG19" s="26">
        <v>513700</v>
      </c>
      <c r="DH19" s="26"/>
      <c r="DI19" s="26"/>
      <c r="DJ19" s="26"/>
      <c r="DK19" s="26"/>
      <c r="DL19" s="26"/>
      <c r="DM19" s="26"/>
      <c r="DN19" s="26">
        <v>1400</v>
      </c>
      <c r="DO19" s="757">
        <f t="shared" si="4"/>
        <v>631100</v>
      </c>
      <c r="DP19" s="26">
        <v>17575358.09</v>
      </c>
      <c r="DQ19" s="26">
        <f t="shared" si="5"/>
        <v>25237597.120000001</v>
      </c>
      <c r="DR19" s="26">
        <v>25237597.120000001</v>
      </c>
      <c r="DS19" s="26">
        <f t="shared" si="0"/>
        <v>0</v>
      </c>
      <c r="DT19" s="26">
        <v>458818491.79000002</v>
      </c>
      <c r="DU19" s="26">
        <v>448739916.19</v>
      </c>
      <c r="DV19" s="26">
        <f t="shared" si="8"/>
        <v>0</v>
      </c>
      <c r="DW19" s="1073">
        <f t="shared" si="2"/>
        <v>0</v>
      </c>
      <c r="DX19" s="26">
        <v>24872911.82</v>
      </c>
      <c r="DY19" s="26">
        <v>24872911.820000887</v>
      </c>
      <c r="DZ19" s="26">
        <f t="shared" si="6"/>
        <v>8.8661909103393555E-7</v>
      </c>
      <c r="EA19" s="538"/>
      <c r="EB19" s="538"/>
      <c r="EC19" s="538"/>
      <c r="ED19" s="538"/>
      <c r="EE19" s="538"/>
      <c r="EF19" s="538"/>
      <c r="EG19" s="538"/>
      <c r="EH19" s="538"/>
      <c r="EI19" s="538"/>
      <c r="EJ19" s="538"/>
      <c r="EK19" s="538"/>
      <c r="EL19" s="538"/>
      <c r="EM19" s="538"/>
      <c r="EN19" s="538"/>
      <c r="EO19" s="538"/>
      <c r="EP19" s="538"/>
      <c r="EQ19" s="538"/>
      <c r="ER19" s="538"/>
      <c r="ES19" s="538"/>
      <c r="ET19" s="538"/>
      <c r="EU19" s="538"/>
      <c r="EV19" s="538"/>
      <c r="EW19" s="33"/>
      <c r="EX19" s="33"/>
      <c r="EY19" s="33"/>
      <c r="EZ19" s="33"/>
      <c r="FA19" s="549"/>
      <c r="FB19" s="549"/>
      <c r="FC19" s="549"/>
      <c r="FD19" s="549"/>
      <c r="FE19" s="551"/>
      <c r="FF19" s="551"/>
      <c r="FG19" s="551"/>
      <c r="FH19" s="551"/>
      <c r="FI19" s="33"/>
      <c r="FJ19" s="33"/>
    </row>
    <row r="20" spans="1:166" ht="35.1" customHeight="1" x14ac:dyDescent="0.3">
      <c r="A20" s="23" t="s">
        <v>64</v>
      </c>
      <c r="B20" s="25">
        <v>14000</v>
      </c>
      <c r="C20" s="25"/>
      <c r="D20" s="25">
        <v>67400</v>
      </c>
      <c r="E20" s="25"/>
      <c r="F20" s="25"/>
      <c r="G20" s="25"/>
      <c r="H20" s="25">
        <v>650</v>
      </c>
      <c r="I20" s="25">
        <v>22470</v>
      </c>
      <c r="J20" s="25">
        <v>40</v>
      </c>
      <c r="K20" s="25"/>
      <c r="L20" s="25"/>
      <c r="M20" s="25"/>
      <c r="N20" s="25"/>
      <c r="O20" s="25"/>
      <c r="P20" s="25"/>
      <c r="Q20" s="25"/>
      <c r="R20" s="25"/>
      <c r="S20" s="25"/>
      <c r="T20" s="25">
        <v>2438700</v>
      </c>
      <c r="U20" s="25"/>
      <c r="V20" s="25"/>
      <c r="W20" s="25">
        <v>80000</v>
      </c>
      <c r="X20" s="25"/>
      <c r="Y20" s="25"/>
      <c r="Z20" s="25">
        <v>27.64</v>
      </c>
      <c r="AA20" s="25"/>
      <c r="AB20" s="25"/>
      <c r="AC20" s="25"/>
      <c r="AD20" s="25"/>
      <c r="AE20" s="25"/>
      <c r="AF20" s="25"/>
      <c r="AG20" s="25"/>
      <c r="AH20" s="25"/>
      <c r="AI20" s="25"/>
      <c r="AJ20" s="25">
        <v>56000000</v>
      </c>
      <c r="AK20" s="25"/>
      <c r="AL20" s="25"/>
      <c r="AM20" s="25">
        <v>12500</v>
      </c>
      <c r="AN20" s="25"/>
      <c r="AO20" s="25">
        <v>60000</v>
      </c>
      <c r="AP20" s="25"/>
      <c r="AQ20" s="25"/>
      <c r="AR20" s="25"/>
      <c r="AS20" s="25"/>
      <c r="AT20" s="25"/>
      <c r="AU20" s="25">
        <v>152420</v>
      </c>
      <c r="AV20" s="25"/>
      <c r="AW20" s="25"/>
      <c r="AX20" s="25"/>
      <c r="AY20" s="25"/>
      <c r="AZ20" s="25">
        <v>62615520.799999997</v>
      </c>
      <c r="BA20" s="25">
        <v>6267024.1399999997</v>
      </c>
      <c r="BB20" s="757">
        <f t="shared" si="3"/>
        <v>127730752.58</v>
      </c>
      <c r="BC20" s="26">
        <v>283000</v>
      </c>
      <c r="BD20" s="26"/>
      <c r="BE20" s="26"/>
      <c r="BF20" s="26"/>
      <c r="BG20" s="26"/>
      <c r="BH20" s="26"/>
      <c r="BI20" s="26">
        <v>57000</v>
      </c>
      <c r="BJ20" s="26"/>
      <c r="BK20" s="26"/>
      <c r="BL20" s="26"/>
      <c r="BM20" s="26">
        <v>838600</v>
      </c>
      <c r="BN20" s="26">
        <v>821.1</v>
      </c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>
        <v>55000000</v>
      </c>
      <c r="CH20" s="26">
        <v>38000</v>
      </c>
      <c r="CI20" s="26"/>
      <c r="CJ20" s="26"/>
      <c r="CK20" s="26">
        <v>14000</v>
      </c>
      <c r="CL20" s="26">
        <v>152420</v>
      </c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>
        <v>62615520.799999997</v>
      </c>
      <c r="CY20" s="26">
        <v>6267024.1399999997</v>
      </c>
      <c r="CZ20" s="26"/>
      <c r="DA20" s="26"/>
      <c r="DB20" s="26">
        <v>180819.88</v>
      </c>
      <c r="DC20" s="26"/>
      <c r="DD20" s="757">
        <f t="shared" si="7"/>
        <v>125447205.92</v>
      </c>
      <c r="DE20" s="26">
        <v>2355039.3199999998</v>
      </c>
      <c r="DF20" s="26">
        <v>125190</v>
      </c>
      <c r="DG20" s="26">
        <v>138240</v>
      </c>
      <c r="DH20" s="26"/>
      <c r="DI20" s="26"/>
      <c r="DJ20" s="26"/>
      <c r="DK20" s="26"/>
      <c r="DL20" s="26"/>
      <c r="DM20" s="26"/>
      <c r="DN20" s="26">
        <v>700</v>
      </c>
      <c r="DO20" s="757">
        <f t="shared" si="4"/>
        <v>264130</v>
      </c>
      <c r="DP20" s="26">
        <v>5486200</v>
      </c>
      <c r="DQ20" s="26">
        <f t="shared" si="5"/>
        <v>8105369.3200000003</v>
      </c>
      <c r="DR20" s="26">
        <v>8105369.3200000003</v>
      </c>
      <c r="DS20" s="26">
        <f t="shared" si="0"/>
        <v>0</v>
      </c>
      <c r="DT20" s="26">
        <v>127730752.58</v>
      </c>
      <c r="DU20" s="26">
        <v>125447205.92</v>
      </c>
      <c r="DV20" s="26">
        <f t="shared" si="8"/>
        <v>0</v>
      </c>
      <c r="DW20" s="26">
        <f t="shared" si="2"/>
        <v>0</v>
      </c>
      <c r="DX20" s="26">
        <v>6899788.29</v>
      </c>
      <c r="DY20" s="26">
        <v>6899788.2900000215</v>
      </c>
      <c r="DZ20" s="26">
        <f t="shared" si="6"/>
        <v>2.1420419216156006E-8</v>
      </c>
      <c r="EA20" s="538"/>
      <c r="EB20" s="538"/>
      <c r="EC20" s="538"/>
      <c r="ED20" s="538"/>
      <c r="EE20" s="538"/>
      <c r="EF20" s="538"/>
      <c r="EG20" s="538"/>
      <c r="EH20" s="538"/>
      <c r="EI20" s="538"/>
      <c r="EJ20" s="538"/>
      <c r="EK20" s="538"/>
      <c r="EL20" s="538"/>
      <c r="EM20" s="538"/>
      <c r="EN20" s="538"/>
      <c r="EO20" s="538"/>
      <c r="EP20" s="538"/>
      <c r="EQ20" s="538"/>
      <c r="ER20" s="538"/>
      <c r="ES20" s="538"/>
      <c r="ET20" s="538"/>
      <c r="EU20" s="538"/>
      <c r="EV20" s="538"/>
      <c r="EW20" s="33"/>
      <c r="EX20" s="33"/>
      <c r="EY20" s="33"/>
      <c r="EZ20" s="33"/>
      <c r="FA20" s="549"/>
      <c r="FB20" s="549"/>
      <c r="FC20" s="549"/>
      <c r="FD20" s="549"/>
      <c r="FE20" s="551"/>
      <c r="FF20" s="551"/>
      <c r="FG20" s="551"/>
      <c r="FH20" s="551"/>
      <c r="FI20" s="33"/>
      <c r="FJ20" s="33"/>
    </row>
    <row r="21" spans="1:166" ht="35.1" customHeight="1" x14ac:dyDescent="0.3">
      <c r="A21" s="23" t="s">
        <v>65</v>
      </c>
      <c r="B21" s="25">
        <v>275</v>
      </c>
      <c r="C21" s="25"/>
      <c r="D21" s="25"/>
      <c r="E21" s="25"/>
      <c r="F21" s="25"/>
      <c r="G21" s="25"/>
      <c r="H21" s="25"/>
      <c r="I21" s="25">
        <v>2574</v>
      </c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>
        <v>1042000</v>
      </c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>
        <v>6000000</v>
      </c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>
        <v>10470</v>
      </c>
      <c r="AV21" s="25"/>
      <c r="AW21" s="25"/>
      <c r="AX21" s="25"/>
      <c r="AY21" s="25"/>
      <c r="AZ21" s="25">
        <v>5650386.4000000004</v>
      </c>
      <c r="BA21" s="25">
        <v>1041824.37</v>
      </c>
      <c r="BB21" s="757">
        <f t="shared" si="3"/>
        <v>13747529.77</v>
      </c>
      <c r="BC21" s="26">
        <v>673000</v>
      </c>
      <c r="BD21" s="26"/>
      <c r="BE21" s="26"/>
      <c r="BF21" s="26"/>
      <c r="BG21" s="26"/>
      <c r="BH21" s="26"/>
      <c r="BI21" s="26"/>
      <c r="BJ21" s="26"/>
      <c r="BK21" s="26"/>
      <c r="BL21" s="26"/>
      <c r="BM21" s="26">
        <v>154480</v>
      </c>
      <c r="BN21" s="26">
        <v>0.5</v>
      </c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>
        <v>4500000</v>
      </c>
      <c r="CI21" s="26"/>
      <c r="CJ21" s="26"/>
      <c r="CK21" s="26">
        <v>275</v>
      </c>
      <c r="CL21" s="26">
        <v>10470</v>
      </c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>
        <v>5650386.4000000004</v>
      </c>
      <c r="CY21" s="26">
        <v>1041824.37</v>
      </c>
      <c r="CZ21" s="26"/>
      <c r="DA21" s="26"/>
      <c r="DB21" s="26"/>
      <c r="DC21" s="26"/>
      <c r="DD21" s="757">
        <f t="shared" si="7"/>
        <v>12030436.27</v>
      </c>
      <c r="DE21" s="26">
        <v>160728.75</v>
      </c>
      <c r="DF21" s="26">
        <v>23410</v>
      </c>
      <c r="DG21" s="26">
        <v>204645</v>
      </c>
      <c r="DH21" s="26"/>
      <c r="DI21" s="26"/>
      <c r="DJ21" s="26"/>
      <c r="DK21" s="26"/>
      <c r="DL21" s="26"/>
      <c r="DM21" s="26"/>
      <c r="DN21" s="26"/>
      <c r="DO21" s="757">
        <f t="shared" si="4"/>
        <v>228055</v>
      </c>
      <c r="DP21" s="26">
        <v>1754456.47</v>
      </c>
      <c r="DQ21" s="26">
        <f t="shared" si="5"/>
        <v>2143240.2199999997</v>
      </c>
      <c r="DR21" s="26">
        <v>2143240.2200000002</v>
      </c>
      <c r="DS21" s="26">
        <f t="shared" si="0"/>
        <v>0</v>
      </c>
      <c r="DT21" s="26">
        <v>13747529.77</v>
      </c>
      <c r="DU21" s="26">
        <v>12030436.27</v>
      </c>
      <c r="DV21" s="26">
        <f t="shared" si="8"/>
        <v>0</v>
      </c>
      <c r="DW21" s="26">
        <f t="shared" si="2"/>
        <v>0</v>
      </c>
      <c r="DX21" s="26">
        <v>811254.85</v>
      </c>
      <c r="DY21" s="26">
        <v>811254.85000002384</v>
      </c>
      <c r="DZ21" s="26">
        <f t="shared" si="6"/>
        <v>2.3865140974521637E-8</v>
      </c>
      <c r="EA21" s="538"/>
      <c r="EB21" s="538"/>
      <c r="EC21" s="538"/>
      <c r="ED21" s="538"/>
      <c r="EE21" s="538"/>
      <c r="EF21" s="538"/>
      <c r="EG21" s="538"/>
      <c r="EH21" s="538"/>
      <c r="EI21" s="538"/>
      <c r="EJ21" s="538"/>
      <c r="EK21" s="538"/>
      <c r="EL21" s="538"/>
      <c r="EM21" s="538"/>
      <c r="EN21" s="538"/>
      <c r="EO21" s="538"/>
      <c r="EP21" s="538"/>
      <c r="EQ21" s="538"/>
      <c r="ER21" s="538"/>
      <c r="ES21" s="538"/>
      <c r="ET21" s="538"/>
      <c r="EU21" s="538"/>
      <c r="EV21" s="538"/>
      <c r="EW21" s="33"/>
      <c r="EX21" s="33"/>
      <c r="EY21" s="33"/>
      <c r="EZ21" s="33"/>
      <c r="FA21" s="549"/>
      <c r="FB21" s="549"/>
      <c r="FC21" s="549"/>
      <c r="FD21" s="549"/>
      <c r="FE21" s="551"/>
      <c r="FF21" s="551"/>
      <c r="FG21" s="551"/>
      <c r="FH21" s="551"/>
      <c r="FI21" s="33"/>
      <c r="FJ21" s="33"/>
    </row>
    <row r="22" spans="1:166" ht="35.1" customHeight="1" x14ac:dyDescent="0.3">
      <c r="A22" s="23" t="s">
        <v>66</v>
      </c>
      <c r="B22" s="25">
        <v>330</v>
      </c>
      <c r="C22" s="25"/>
      <c r="D22" s="25"/>
      <c r="E22" s="25"/>
      <c r="F22" s="25"/>
      <c r="G22" s="25"/>
      <c r="H22" s="25"/>
      <c r="I22" s="25">
        <v>6996</v>
      </c>
      <c r="J22" s="25">
        <v>40</v>
      </c>
      <c r="K22" s="25"/>
      <c r="L22" s="25"/>
      <c r="M22" s="25"/>
      <c r="N22" s="25"/>
      <c r="O22" s="25"/>
      <c r="P22" s="25"/>
      <c r="Q22" s="25"/>
      <c r="R22" s="25"/>
      <c r="S22" s="25"/>
      <c r="T22" s="25">
        <v>495000</v>
      </c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>
        <v>14400000</v>
      </c>
      <c r="AK22" s="25"/>
      <c r="AL22" s="25"/>
      <c r="AM22" s="25"/>
      <c r="AN22" s="25"/>
      <c r="AO22" s="25">
        <v>10000</v>
      </c>
      <c r="AP22" s="25"/>
      <c r="AQ22" s="25"/>
      <c r="AR22" s="25"/>
      <c r="AS22" s="25"/>
      <c r="AT22" s="25"/>
      <c r="AU22" s="25">
        <v>41100</v>
      </c>
      <c r="AV22" s="25"/>
      <c r="AW22" s="25"/>
      <c r="AX22" s="25"/>
      <c r="AY22" s="25"/>
      <c r="AZ22" s="25">
        <v>15387725.15</v>
      </c>
      <c r="BA22" s="25">
        <v>2914479.63</v>
      </c>
      <c r="BB22" s="757">
        <f t="shared" si="3"/>
        <v>33255670.779999997</v>
      </c>
      <c r="BC22" s="26">
        <v>1310000</v>
      </c>
      <c r="BD22" s="26"/>
      <c r="BE22" s="26"/>
      <c r="BF22" s="26"/>
      <c r="BG22" s="26"/>
      <c r="BH22" s="26"/>
      <c r="BI22" s="26">
        <v>27000</v>
      </c>
      <c r="BJ22" s="26"/>
      <c r="BK22" s="26"/>
      <c r="BL22" s="26"/>
      <c r="BM22" s="26">
        <v>472680</v>
      </c>
      <c r="BN22" s="26">
        <v>358</v>
      </c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>
        <v>12100000</v>
      </c>
      <c r="CI22" s="26"/>
      <c r="CJ22" s="26"/>
      <c r="CK22" s="26">
        <v>330</v>
      </c>
      <c r="CL22" s="26">
        <v>41100</v>
      </c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>
        <v>15387725.15</v>
      </c>
      <c r="CY22" s="26">
        <v>2914479.63</v>
      </c>
      <c r="CZ22" s="26"/>
      <c r="DA22" s="26"/>
      <c r="DB22" s="26">
        <v>50743.05</v>
      </c>
      <c r="DC22" s="26"/>
      <c r="DD22" s="757">
        <f t="shared" si="7"/>
        <v>32304415.829999998</v>
      </c>
      <c r="DE22" s="26">
        <v>705747.51</v>
      </c>
      <c r="DF22" s="26">
        <v>17748</v>
      </c>
      <c r="DG22" s="26">
        <v>68340</v>
      </c>
      <c r="DH22" s="26">
        <v>1000</v>
      </c>
      <c r="DI22" s="26"/>
      <c r="DJ22" s="26"/>
      <c r="DK22" s="26"/>
      <c r="DL22" s="26"/>
      <c r="DM22" s="26"/>
      <c r="DN22" s="26"/>
      <c r="DO22" s="757">
        <f t="shared" si="4"/>
        <v>87088</v>
      </c>
      <c r="DP22" s="26">
        <v>1302739.43</v>
      </c>
      <c r="DQ22" s="26">
        <f t="shared" si="5"/>
        <v>2095574.94</v>
      </c>
      <c r="DR22" s="26">
        <v>2095574.94</v>
      </c>
      <c r="DS22" s="26">
        <f t="shared" si="0"/>
        <v>0</v>
      </c>
      <c r="DT22" s="26">
        <v>33255670.780000001</v>
      </c>
      <c r="DU22" s="26">
        <v>32304415.829999998</v>
      </c>
      <c r="DV22" s="26">
        <f t="shared" si="8"/>
        <v>0</v>
      </c>
      <c r="DW22" s="26">
        <f t="shared" si="2"/>
        <v>0</v>
      </c>
      <c r="DX22" s="26">
        <v>3314975.4</v>
      </c>
      <c r="DY22" s="26">
        <v>3314975.3999999426</v>
      </c>
      <c r="DZ22" s="26">
        <f t="shared" si="6"/>
        <v>-5.7276338338851929E-8</v>
      </c>
      <c r="EA22" s="538"/>
      <c r="EB22" s="538"/>
      <c r="EC22" s="538"/>
      <c r="ED22" s="538"/>
      <c r="EE22" s="538"/>
      <c r="EF22" s="538"/>
      <c r="EG22" s="538"/>
      <c r="EH22" s="538"/>
      <c r="EI22" s="538"/>
      <c r="EJ22" s="538"/>
      <c r="EK22" s="538"/>
      <c r="EL22" s="538"/>
      <c r="EM22" s="538"/>
      <c r="EN22" s="538"/>
      <c r="EO22" s="538"/>
      <c r="EP22" s="538"/>
      <c r="EQ22" s="538"/>
      <c r="ER22" s="538"/>
      <c r="ES22" s="538"/>
      <c r="ET22" s="538"/>
      <c r="EU22" s="538"/>
      <c r="EV22" s="538"/>
      <c r="EW22" s="33"/>
      <c r="EX22" s="33"/>
      <c r="EY22" s="33"/>
      <c r="EZ22" s="33"/>
      <c r="FA22" s="549"/>
      <c r="FB22" s="549"/>
      <c r="FC22" s="549"/>
      <c r="FD22" s="549"/>
      <c r="FE22" s="551"/>
      <c r="FF22" s="551"/>
      <c r="FG22" s="551"/>
      <c r="FH22" s="551"/>
      <c r="FI22" s="33"/>
      <c r="FJ22" s="33"/>
    </row>
    <row r="23" spans="1:166" ht="35.1" customHeight="1" x14ac:dyDescent="0.3">
      <c r="A23" s="23" t="s">
        <v>67</v>
      </c>
      <c r="B23" s="25">
        <v>14500</v>
      </c>
      <c r="C23" s="25"/>
      <c r="D23" s="25">
        <v>27000</v>
      </c>
      <c r="E23" s="25"/>
      <c r="F23" s="25"/>
      <c r="G23" s="25"/>
      <c r="H23" s="25">
        <v>984</v>
      </c>
      <c r="I23" s="25">
        <v>20994</v>
      </c>
      <c r="J23" s="25">
        <v>80</v>
      </c>
      <c r="K23" s="25"/>
      <c r="L23" s="25"/>
      <c r="M23" s="25"/>
      <c r="N23" s="25"/>
      <c r="O23" s="25"/>
      <c r="P23" s="25"/>
      <c r="Q23" s="25"/>
      <c r="R23" s="25"/>
      <c r="S23" s="25"/>
      <c r="T23" s="25">
        <v>2432000</v>
      </c>
      <c r="U23" s="25"/>
      <c r="V23" s="25"/>
      <c r="W23" s="25">
        <v>143000</v>
      </c>
      <c r="X23" s="25"/>
      <c r="Y23" s="25"/>
      <c r="Z23" s="25">
        <v>18.149999999999999</v>
      </c>
      <c r="AA23" s="25"/>
      <c r="AB23" s="25"/>
      <c r="AC23" s="25"/>
      <c r="AD23" s="25"/>
      <c r="AE23" s="25"/>
      <c r="AF23" s="25"/>
      <c r="AG23" s="25"/>
      <c r="AH23" s="25"/>
      <c r="AI23" s="25"/>
      <c r="AJ23" s="25">
        <v>48000000</v>
      </c>
      <c r="AK23" s="25"/>
      <c r="AL23" s="25"/>
      <c r="AM23" s="25"/>
      <c r="AN23" s="25"/>
      <c r="AO23" s="25">
        <v>46000</v>
      </c>
      <c r="AP23" s="25"/>
      <c r="AQ23" s="25"/>
      <c r="AR23" s="25"/>
      <c r="AS23" s="25"/>
      <c r="AT23" s="25"/>
      <c r="AU23" s="25">
        <v>80230</v>
      </c>
      <c r="AV23" s="25"/>
      <c r="AW23" s="25"/>
      <c r="AX23" s="25"/>
      <c r="AY23" s="25"/>
      <c r="AZ23" s="25">
        <v>48674729</v>
      </c>
      <c r="BA23" s="25">
        <v>27278030.449999999</v>
      </c>
      <c r="BB23" s="757">
        <f t="shared" si="3"/>
        <v>126717565.60000001</v>
      </c>
      <c r="BC23" s="26">
        <v>3573500</v>
      </c>
      <c r="BD23" s="26"/>
      <c r="BE23" s="26"/>
      <c r="BF23" s="26"/>
      <c r="BG23" s="26"/>
      <c r="BH23" s="26"/>
      <c r="BI23" s="26">
        <v>74500</v>
      </c>
      <c r="BJ23" s="26"/>
      <c r="BK23" s="26"/>
      <c r="BL23" s="26"/>
      <c r="BM23" s="26">
        <v>962240</v>
      </c>
      <c r="BN23" s="26">
        <v>646.6</v>
      </c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>
        <v>41000000</v>
      </c>
      <c r="CH23" s="26">
        <v>328000</v>
      </c>
      <c r="CI23" s="26"/>
      <c r="CJ23" s="26"/>
      <c r="CK23" s="26">
        <v>14500</v>
      </c>
      <c r="CL23" s="26">
        <v>80230</v>
      </c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>
        <v>48674729</v>
      </c>
      <c r="CY23" s="26">
        <v>27278030.449999999</v>
      </c>
      <c r="CZ23" s="26"/>
      <c r="DA23" s="26"/>
      <c r="DB23" s="26">
        <v>99151</v>
      </c>
      <c r="DC23" s="26"/>
      <c r="DD23" s="757">
        <f t="shared" si="7"/>
        <v>122085527.05</v>
      </c>
      <c r="DE23" s="26">
        <v>2203618.39</v>
      </c>
      <c r="DF23" s="26">
        <v>94050</v>
      </c>
      <c r="DG23" s="26">
        <v>414625</v>
      </c>
      <c r="DH23" s="26"/>
      <c r="DI23" s="26"/>
      <c r="DJ23" s="26"/>
      <c r="DK23" s="26"/>
      <c r="DL23" s="26"/>
      <c r="DM23" s="26"/>
      <c r="DN23" s="26"/>
      <c r="DO23" s="757">
        <f t="shared" si="4"/>
        <v>508675</v>
      </c>
      <c r="DP23" s="26">
        <v>6273331</v>
      </c>
      <c r="DQ23" s="26">
        <f t="shared" si="5"/>
        <v>8985624.3900000006</v>
      </c>
      <c r="DR23" s="26">
        <v>8985624.3900000006</v>
      </c>
      <c r="DS23" s="26">
        <f t="shared" si="0"/>
        <v>0</v>
      </c>
      <c r="DT23" s="26">
        <v>126717565.59999999</v>
      </c>
      <c r="DU23" s="26">
        <v>122085527.05</v>
      </c>
      <c r="DV23" s="26">
        <f t="shared" si="8"/>
        <v>0</v>
      </c>
      <c r="DW23" s="26">
        <f>DU23-DD23</f>
        <v>0</v>
      </c>
      <c r="DX23" s="26">
        <v>7456408.9500000002</v>
      </c>
      <c r="DY23" s="26">
        <v>7456408.9499999881</v>
      </c>
      <c r="DZ23" s="26">
        <f t="shared" si="6"/>
        <v>-1.2107193470001221E-8</v>
      </c>
      <c r="EA23" s="538"/>
      <c r="EB23" s="538"/>
      <c r="EC23" s="538"/>
      <c r="ED23" s="538"/>
      <c r="EE23" s="538"/>
      <c r="EF23" s="538"/>
      <c r="EG23" s="538"/>
      <c r="EH23" s="538"/>
      <c r="EI23" s="538"/>
      <c r="EJ23" s="538"/>
      <c r="EK23" s="538"/>
      <c r="EL23" s="538"/>
      <c r="EM23" s="538"/>
      <c r="EN23" s="538"/>
      <c r="EO23" s="538"/>
      <c r="EP23" s="538"/>
      <c r="EQ23" s="538"/>
      <c r="ER23" s="538"/>
      <c r="ES23" s="538"/>
      <c r="ET23" s="538"/>
      <c r="EU23" s="538"/>
      <c r="EV23" s="538"/>
      <c r="EW23" s="33"/>
      <c r="EX23" s="33"/>
      <c r="EY23" s="33"/>
      <c r="EZ23" s="33"/>
      <c r="FA23" s="549"/>
      <c r="FB23" s="549"/>
      <c r="FC23" s="549"/>
      <c r="FD23" s="549"/>
      <c r="FE23" s="551"/>
      <c r="FF23" s="551"/>
      <c r="FG23" s="551"/>
      <c r="FH23" s="551"/>
      <c r="FI23" s="33"/>
      <c r="FJ23" s="33"/>
    </row>
    <row r="24" spans="1:166" ht="35.1" customHeight="1" x14ac:dyDescent="0.3">
      <c r="A24" s="23" t="s">
        <v>68</v>
      </c>
      <c r="B24" s="25">
        <v>48400</v>
      </c>
      <c r="C24" s="25"/>
      <c r="D24" s="25">
        <v>179360</v>
      </c>
      <c r="E24" s="25"/>
      <c r="F24" s="25">
        <v>71180.740000000005</v>
      </c>
      <c r="G24" s="25"/>
      <c r="H24" s="25">
        <v>2618</v>
      </c>
      <c r="I24" s="25">
        <v>54822</v>
      </c>
      <c r="J24" s="25">
        <v>680</v>
      </c>
      <c r="K24" s="25"/>
      <c r="L24" s="25"/>
      <c r="M24" s="25"/>
      <c r="N24" s="25"/>
      <c r="O24" s="25"/>
      <c r="P24" s="25"/>
      <c r="Q24" s="25"/>
      <c r="R24" s="25"/>
      <c r="S24" s="25"/>
      <c r="T24" s="25">
        <v>1919500</v>
      </c>
      <c r="U24" s="25"/>
      <c r="V24" s="25"/>
      <c r="W24" s="25">
        <v>381400</v>
      </c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>
        <v>1700000</v>
      </c>
      <c r="AJ24" s="25">
        <v>176000000</v>
      </c>
      <c r="AK24" s="25"/>
      <c r="AL24" s="25"/>
      <c r="AM24" s="25">
        <v>50000</v>
      </c>
      <c r="AN24" s="25"/>
      <c r="AO24" s="25">
        <v>3000</v>
      </c>
      <c r="AP24" s="25"/>
      <c r="AQ24" s="25"/>
      <c r="AR24" s="25"/>
      <c r="AS24" s="25"/>
      <c r="AT24" s="25"/>
      <c r="AU24" s="25">
        <v>81460</v>
      </c>
      <c r="AV24" s="25"/>
      <c r="AW24" s="25"/>
      <c r="AX24" s="25"/>
      <c r="AY24" s="25"/>
      <c r="AZ24" s="25">
        <v>168835737.44</v>
      </c>
      <c r="BA24" s="25">
        <v>16300732.779999999</v>
      </c>
      <c r="BB24" s="757">
        <f t="shared" si="3"/>
        <v>365628890.95999998</v>
      </c>
      <c r="BC24" s="26">
        <v>3532500</v>
      </c>
      <c r="BD24" s="26"/>
      <c r="BE24" s="26"/>
      <c r="BF24" s="26"/>
      <c r="BG24" s="26"/>
      <c r="BH24" s="26"/>
      <c r="BI24" s="26">
        <v>867300.64</v>
      </c>
      <c r="BJ24" s="26"/>
      <c r="BK24" s="26"/>
      <c r="BL24" s="26"/>
      <c r="BM24" s="26"/>
      <c r="BN24" s="26">
        <v>387.8</v>
      </c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>
        <v>150000000</v>
      </c>
      <c r="CH24" s="26">
        <v>8400000</v>
      </c>
      <c r="CI24" s="26"/>
      <c r="CJ24" s="26"/>
      <c r="CK24" s="26">
        <v>48400</v>
      </c>
      <c r="CL24" s="26">
        <v>81460</v>
      </c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>
        <v>168835737.44</v>
      </c>
      <c r="CY24" s="26">
        <v>16300732.779999999</v>
      </c>
      <c r="CZ24" s="26"/>
      <c r="DA24" s="26"/>
      <c r="DB24" s="26">
        <v>912393.44</v>
      </c>
      <c r="DC24" s="26"/>
      <c r="DD24" s="757">
        <f t="shared" si="7"/>
        <v>348978912.09999996</v>
      </c>
      <c r="DE24" s="26">
        <v>8671125.0099999998</v>
      </c>
      <c r="DF24" s="26">
        <v>226105</v>
      </c>
      <c r="DG24" s="26">
        <v>216920</v>
      </c>
      <c r="DH24" s="26"/>
      <c r="DI24" s="26"/>
      <c r="DJ24" s="26"/>
      <c r="DK24" s="26"/>
      <c r="DL24" s="26"/>
      <c r="DM24" s="26"/>
      <c r="DN24" s="26">
        <v>700</v>
      </c>
      <c r="DO24" s="757">
        <f t="shared" si="4"/>
        <v>443725</v>
      </c>
      <c r="DP24" s="26">
        <v>18788649.710000001</v>
      </c>
      <c r="DQ24" s="26">
        <f t="shared" si="5"/>
        <v>27903499.719999999</v>
      </c>
      <c r="DR24" s="26">
        <v>27903499.719999999</v>
      </c>
      <c r="DS24" s="26">
        <f t="shared" si="0"/>
        <v>0</v>
      </c>
      <c r="DT24" s="26">
        <v>365628890.95999998</v>
      </c>
      <c r="DU24" s="26">
        <v>348978912.10000002</v>
      </c>
      <c r="DV24" s="26">
        <f t="shared" si="8"/>
        <v>0</v>
      </c>
      <c r="DW24" s="26">
        <f>DU24-DD24</f>
        <v>0</v>
      </c>
      <c r="DX24" s="26">
        <v>20486066.350000001</v>
      </c>
      <c r="DY24" s="26">
        <v>20486066.349999338</v>
      </c>
      <c r="DZ24" s="26">
        <f t="shared" si="6"/>
        <v>-6.631016731262207E-7</v>
      </c>
      <c r="EA24" s="538"/>
      <c r="EB24" s="538"/>
      <c r="EC24" s="538"/>
      <c r="ED24" s="538"/>
      <c r="EE24" s="538"/>
      <c r="EF24" s="538"/>
      <c r="EG24" s="538"/>
      <c r="EH24" s="538"/>
      <c r="EI24" s="538"/>
      <c r="EJ24" s="538"/>
      <c r="EK24" s="538"/>
      <c r="EL24" s="538"/>
      <c r="EM24" s="538"/>
      <c r="EN24" s="538"/>
      <c r="EO24" s="538"/>
      <c r="EP24" s="538"/>
      <c r="EQ24" s="538"/>
      <c r="ER24" s="538"/>
      <c r="ES24" s="538"/>
      <c r="ET24" s="538"/>
      <c r="EU24" s="538"/>
      <c r="EV24" s="538"/>
      <c r="EW24" s="33"/>
      <c r="EX24" s="33"/>
      <c r="EY24" s="33"/>
      <c r="EZ24" s="33"/>
      <c r="FA24" s="549"/>
      <c r="FB24" s="549"/>
      <c r="FC24" s="549"/>
      <c r="FD24" s="549"/>
      <c r="FE24" s="551"/>
      <c r="FF24" s="551"/>
      <c r="FG24" s="551"/>
      <c r="FH24" s="551"/>
      <c r="FI24" s="33"/>
      <c r="FJ24" s="33"/>
    </row>
    <row r="25" spans="1:166" ht="34.5" customHeight="1" x14ac:dyDescent="0.3">
      <c r="A25" s="23" t="s">
        <v>69</v>
      </c>
      <c r="B25" s="25">
        <v>5500</v>
      </c>
      <c r="C25" s="25"/>
      <c r="D25" s="25"/>
      <c r="E25" s="25"/>
      <c r="F25" s="25">
        <v>237.5</v>
      </c>
      <c r="G25" s="25"/>
      <c r="H25" s="25">
        <v>356</v>
      </c>
      <c r="I25" s="25">
        <v>9420</v>
      </c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>
        <v>2285500</v>
      </c>
      <c r="U25" s="25"/>
      <c r="V25" s="25"/>
      <c r="W25" s="25">
        <v>38500</v>
      </c>
      <c r="X25" s="25"/>
      <c r="Y25" s="25"/>
      <c r="Z25" s="25">
        <v>2390.77</v>
      </c>
      <c r="AA25" s="25"/>
      <c r="AB25" s="25"/>
      <c r="AC25" s="25"/>
      <c r="AD25" s="25"/>
      <c r="AE25" s="25"/>
      <c r="AF25" s="25"/>
      <c r="AG25" s="25"/>
      <c r="AH25" s="25"/>
      <c r="AI25" s="25"/>
      <c r="AJ25" s="25">
        <v>36000000</v>
      </c>
      <c r="AK25" s="25"/>
      <c r="AL25" s="25"/>
      <c r="AM25" s="25"/>
      <c r="AN25" s="25"/>
      <c r="AO25" s="25">
        <v>42000</v>
      </c>
      <c r="AP25" s="25"/>
      <c r="AQ25" s="25"/>
      <c r="AR25" s="25"/>
      <c r="AS25" s="25"/>
      <c r="AT25" s="25"/>
      <c r="AU25" s="25">
        <v>86610</v>
      </c>
      <c r="AV25" s="25"/>
      <c r="AW25" s="25"/>
      <c r="AX25" s="25"/>
      <c r="AY25" s="25"/>
      <c r="AZ25" s="25">
        <v>41815172.899999999</v>
      </c>
      <c r="BA25" s="25">
        <v>2795217.02</v>
      </c>
      <c r="BB25" s="757">
        <f t="shared" si="3"/>
        <v>83080904.189999998</v>
      </c>
      <c r="BC25" s="26">
        <v>1871000</v>
      </c>
      <c r="BD25" s="26"/>
      <c r="BE25" s="26"/>
      <c r="BF25" s="26"/>
      <c r="BG25" s="26"/>
      <c r="BH25" s="26"/>
      <c r="BI25" s="26">
        <v>37500</v>
      </c>
      <c r="BJ25" s="26"/>
      <c r="BK25" s="26"/>
      <c r="BL25" s="26"/>
      <c r="BM25" s="26">
        <v>1180320</v>
      </c>
      <c r="BN25" s="26">
        <v>507.8</v>
      </c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>
        <v>239000</v>
      </c>
      <c r="CH25" s="26">
        <v>37400000</v>
      </c>
      <c r="CI25" s="26"/>
      <c r="CJ25" s="26"/>
      <c r="CK25" s="26">
        <v>5500</v>
      </c>
      <c r="CL25" s="26">
        <v>86610</v>
      </c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>
        <v>41815172.899999999</v>
      </c>
      <c r="CY25" s="26">
        <v>2795217.02</v>
      </c>
      <c r="CZ25" s="26"/>
      <c r="DA25" s="26"/>
      <c r="DB25" s="26"/>
      <c r="DC25" s="26"/>
      <c r="DD25" s="757">
        <f t="shared" si="7"/>
        <v>85430827.719999984</v>
      </c>
      <c r="DE25" s="26">
        <v>1851616.06</v>
      </c>
      <c r="DF25" s="26">
        <v>37195</v>
      </c>
      <c r="DG25" s="26">
        <v>243320</v>
      </c>
      <c r="DH25" s="26">
        <v>4500</v>
      </c>
      <c r="DI25" s="26"/>
      <c r="DJ25" s="26"/>
      <c r="DK25" s="26"/>
      <c r="DL25" s="26"/>
      <c r="DM25" s="26"/>
      <c r="DN25" s="26"/>
      <c r="DO25" s="757">
        <f t="shared" si="4"/>
        <v>285015</v>
      </c>
      <c r="DP25" s="26">
        <v>1999586.5</v>
      </c>
      <c r="DQ25" s="26">
        <f t="shared" si="5"/>
        <v>4136217.56</v>
      </c>
      <c r="DR25" s="26">
        <v>4136217.56</v>
      </c>
      <c r="DS25" s="26">
        <f t="shared" si="0"/>
        <v>0</v>
      </c>
      <c r="DT25" s="26">
        <v>83080904.189999998</v>
      </c>
      <c r="DU25" s="26">
        <v>85430827.719999999</v>
      </c>
      <c r="DV25" s="26">
        <f t="shared" si="8"/>
        <v>0</v>
      </c>
      <c r="DW25" s="26">
        <f t="shared" si="2"/>
        <v>0</v>
      </c>
      <c r="DX25" s="26">
        <v>8886044.25</v>
      </c>
      <c r="DY25" s="26">
        <v>8886044.2500000745</v>
      </c>
      <c r="DZ25" s="26">
        <f t="shared" si="6"/>
        <v>7.4505805969238281E-8</v>
      </c>
      <c r="EA25" s="538"/>
      <c r="EB25" s="538"/>
      <c r="EC25" s="538"/>
      <c r="ED25" s="538"/>
      <c r="EE25" s="538"/>
      <c r="EF25" s="538"/>
      <c r="EG25" s="538"/>
      <c r="EH25" s="538"/>
      <c r="EI25" s="538"/>
      <c r="EJ25" s="538"/>
      <c r="EK25" s="538"/>
      <c r="EL25" s="538"/>
      <c r="EM25" s="538"/>
      <c r="EN25" s="538"/>
      <c r="EO25" s="538"/>
      <c r="EP25" s="538"/>
      <c r="EQ25" s="538"/>
      <c r="ER25" s="538"/>
      <c r="ES25" s="538"/>
      <c r="ET25" s="538"/>
      <c r="EU25" s="538"/>
      <c r="EV25" s="538"/>
      <c r="EW25" s="33"/>
      <c r="EX25" s="33"/>
      <c r="EY25" s="33"/>
      <c r="EZ25" s="33"/>
      <c r="FA25" s="549"/>
      <c r="FB25" s="549"/>
      <c r="FC25" s="549"/>
      <c r="FD25" s="549"/>
      <c r="FE25" s="551"/>
      <c r="FF25" s="551"/>
      <c r="FG25" s="551"/>
      <c r="FH25" s="551"/>
      <c r="FI25" s="33"/>
      <c r="FJ25" s="33"/>
    </row>
    <row r="26" spans="1:166" ht="35.1" customHeight="1" x14ac:dyDescent="0.3">
      <c r="A26" s="23" t="s">
        <v>70</v>
      </c>
      <c r="B26" s="25"/>
      <c r="C26" s="25"/>
      <c r="D26" s="25"/>
      <c r="E26" s="25"/>
      <c r="F26" s="25"/>
      <c r="G26" s="25"/>
      <c r="H26" s="25"/>
      <c r="I26" s="25">
        <v>1032</v>
      </c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>
        <v>10800000</v>
      </c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>
        <v>18130</v>
      </c>
      <c r="AV26" s="25"/>
      <c r="AW26" s="25"/>
      <c r="AX26" s="25"/>
      <c r="AY26" s="25"/>
      <c r="AZ26" s="25">
        <v>11275032.800000001</v>
      </c>
      <c r="BA26" s="25">
        <v>390274.23</v>
      </c>
      <c r="BB26" s="757">
        <f t="shared" si="3"/>
        <v>22484469.030000001</v>
      </c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>
        <v>201000</v>
      </c>
      <c r="BN26" s="26">
        <v>86.5</v>
      </c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>
        <v>10600000</v>
      </c>
      <c r="CI26" s="26"/>
      <c r="CJ26" s="26"/>
      <c r="CK26" s="26"/>
      <c r="CL26" s="26">
        <v>18130</v>
      </c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>
        <v>11275032.800000001</v>
      </c>
      <c r="CY26" s="26">
        <v>390274.23</v>
      </c>
      <c r="CZ26" s="26"/>
      <c r="DA26" s="26"/>
      <c r="DB26" s="26"/>
      <c r="DC26" s="26"/>
      <c r="DD26" s="757">
        <f t="shared" si="7"/>
        <v>22484523.530000001</v>
      </c>
      <c r="DE26" s="26">
        <v>965797.42</v>
      </c>
      <c r="DF26" s="26">
        <v>32319</v>
      </c>
      <c r="DG26" s="26">
        <v>123345</v>
      </c>
      <c r="DH26" s="26"/>
      <c r="DI26" s="26"/>
      <c r="DJ26" s="26"/>
      <c r="DK26" s="26"/>
      <c r="DL26" s="26"/>
      <c r="DM26" s="26"/>
      <c r="DN26" s="26"/>
      <c r="DO26" s="757">
        <f t="shared" si="4"/>
        <v>155664</v>
      </c>
      <c r="DP26" s="26">
        <v>1360816.93</v>
      </c>
      <c r="DQ26" s="26">
        <f t="shared" si="5"/>
        <v>2482278.35</v>
      </c>
      <c r="DR26" s="26">
        <v>2482278.35</v>
      </c>
      <c r="DS26" s="26">
        <f t="shared" si="0"/>
        <v>0</v>
      </c>
      <c r="DT26" s="26">
        <v>22484469.030000001</v>
      </c>
      <c r="DU26" s="26">
        <v>22484523.530000001</v>
      </c>
      <c r="DV26" s="26">
        <f t="shared" si="8"/>
        <v>0</v>
      </c>
      <c r="DW26" s="26">
        <f t="shared" si="2"/>
        <v>0</v>
      </c>
      <c r="DX26" s="26">
        <v>1830131.04</v>
      </c>
      <c r="DY26" s="26">
        <v>1830131.04</v>
      </c>
      <c r="DZ26" s="26">
        <f t="shared" si="6"/>
        <v>0</v>
      </c>
      <c r="EA26" s="538"/>
      <c r="EB26" s="538"/>
      <c r="EC26" s="538"/>
      <c r="ED26" s="538"/>
      <c r="EE26" s="538"/>
      <c r="EF26" s="538"/>
      <c r="EG26" s="538"/>
      <c r="EH26" s="538"/>
      <c r="EI26" s="538"/>
      <c r="EJ26" s="538"/>
      <c r="EK26" s="538"/>
      <c r="EL26" s="538"/>
      <c r="EM26" s="538"/>
      <c r="EN26" s="538"/>
      <c r="EO26" s="538"/>
      <c r="EP26" s="538"/>
      <c r="EQ26" s="538"/>
      <c r="ER26" s="538"/>
      <c r="ES26" s="538"/>
      <c r="ET26" s="538"/>
      <c r="EU26" s="538"/>
      <c r="EV26" s="538"/>
      <c r="EW26" s="33"/>
      <c r="EX26" s="33"/>
      <c r="EY26" s="33"/>
      <c r="EZ26" s="33"/>
      <c r="FA26" s="549"/>
      <c r="FB26" s="549"/>
      <c r="FC26" s="549"/>
      <c r="FD26" s="549"/>
      <c r="FE26" s="551"/>
      <c r="FF26" s="551"/>
      <c r="FG26" s="551"/>
      <c r="FH26" s="551"/>
      <c r="FI26" s="33"/>
      <c r="FJ26" s="33"/>
    </row>
    <row r="27" spans="1:166" ht="35.1" customHeight="1" x14ac:dyDescent="0.3">
      <c r="A27" s="23" t="s">
        <v>135</v>
      </c>
      <c r="B27" s="25"/>
      <c r="C27" s="25"/>
      <c r="D27" s="25"/>
      <c r="E27" s="25"/>
      <c r="F27" s="25"/>
      <c r="G27" s="25"/>
      <c r="H27" s="25"/>
      <c r="I27" s="25">
        <v>5736</v>
      </c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>
        <v>47.46</v>
      </c>
      <c r="AA27" s="25"/>
      <c r="AB27" s="25"/>
      <c r="AC27" s="25"/>
      <c r="AD27" s="25"/>
      <c r="AE27" s="25"/>
      <c r="AF27" s="25"/>
      <c r="AG27" s="25"/>
      <c r="AH27" s="25"/>
      <c r="AI27" s="25"/>
      <c r="AJ27" s="25">
        <v>13000000</v>
      </c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>
        <v>14368950.9</v>
      </c>
      <c r="BA27" s="25">
        <v>2022547.44</v>
      </c>
      <c r="BB27" s="757">
        <f t="shared" si="3"/>
        <v>29397281.800000001</v>
      </c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>
        <v>11700000</v>
      </c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>
        <v>14368950.9</v>
      </c>
      <c r="CY27" s="26">
        <v>2022547.44</v>
      </c>
      <c r="CZ27" s="26"/>
      <c r="DA27" s="26"/>
      <c r="DB27" s="26"/>
      <c r="DC27" s="26"/>
      <c r="DD27" s="757">
        <f t="shared" si="7"/>
        <v>28091498.34</v>
      </c>
      <c r="DE27" s="26">
        <v>966364.39</v>
      </c>
      <c r="DF27" s="26">
        <v>25900</v>
      </c>
      <c r="DG27" s="26"/>
      <c r="DH27" s="26"/>
      <c r="DI27" s="26"/>
      <c r="DJ27" s="26"/>
      <c r="DK27" s="26"/>
      <c r="DL27" s="26"/>
      <c r="DM27" s="26"/>
      <c r="DN27" s="26"/>
      <c r="DO27" s="757">
        <f t="shared" si="4"/>
        <v>25900</v>
      </c>
      <c r="DP27" s="26">
        <v>1867980</v>
      </c>
      <c r="DQ27" s="26">
        <f t="shared" si="5"/>
        <v>2860244.39</v>
      </c>
      <c r="DR27" s="26">
        <v>2860244.39</v>
      </c>
      <c r="DS27" s="26">
        <f t="shared" si="0"/>
        <v>0</v>
      </c>
      <c r="DT27" s="26">
        <v>29397281.800000001</v>
      </c>
      <c r="DU27" s="26">
        <v>28091498.34</v>
      </c>
      <c r="DV27" s="26">
        <f t="shared" si="8"/>
        <v>0</v>
      </c>
      <c r="DW27" s="26">
        <f t="shared" si="2"/>
        <v>0</v>
      </c>
      <c r="DX27" s="26">
        <v>1505759.8</v>
      </c>
      <c r="DY27" s="26">
        <v>1505759.8000000715</v>
      </c>
      <c r="DZ27" s="26">
        <f t="shared" si="6"/>
        <v>7.1479007601737976E-8</v>
      </c>
      <c r="EA27" s="538"/>
      <c r="EB27" s="538"/>
      <c r="EC27" s="538"/>
      <c r="ED27" s="538"/>
      <c r="EE27" s="538"/>
      <c r="EF27" s="538"/>
      <c r="EG27" s="538"/>
      <c r="EH27" s="538"/>
      <c r="EI27" s="538"/>
      <c r="EJ27" s="538"/>
      <c r="EK27" s="538"/>
      <c r="EL27" s="538"/>
      <c r="EM27" s="538"/>
      <c r="EN27" s="538"/>
      <c r="EO27" s="538"/>
      <c r="EP27" s="538"/>
      <c r="EQ27" s="538"/>
      <c r="ER27" s="538"/>
      <c r="ES27" s="538"/>
      <c r="ET27" s="538"/>
      <c r="EU27" s="538"/>
      <c r="EV27" s="538"/>
      <c r="EW27" s="33"/>
      <c r="EX27" s="33"/>
      <c r="EY27" s="33"/>
      <c r="EZ27" s="33"/>
      <c r="FA27" s="549"/>
      <c r="FB27" s="549"/>
      <c r="FC27" s="549"/>
      <c r="FD27" s="549"/>
      <c r="FE27" s="551"/>
      <c r="FF27" s="551"/>
      <c r="FG27" s="551"/>
      <c r="FH27" s="551"/>
      <c r="FI27" s="33"/>
      <c r="FJ27" s="33"/>
    </row>
    <row r="28" spans="1:166" ht="35.1" customHeight="1" x14ac:dyDescent="0.3">
      <c r="A28" s="23" t="s">
        <v>336</v>
      </c>
      <c r="B28" s="25">
        <v>25</v>
      </c>
      <c r="C28" s="25"/>
      <c r="D28" s="25"/>
      <c r="E28" s="25"/>
      <c r="F28" s="25"/>
      <c r="G28" s="25"/>
      <c r="H28" s="25"/>
      <c r="I28" s="25">
        <v>9216</v>
      </c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>
        <v>36000000</v>
      </c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>
        <v>59170</v>
      </c>
      <c r="AV28" s="25"/>
      <c r="AW28" s="25"/>
      <c r="AX28" s="25"/>
      <c r="AY28" s="25"/>
      <c r="AZ28" s="25">
        <v>36574499.700000003</v>
      </c>
      <c r="BA28" s="25">
        <v>2921949.29</v>
      </c>
      <c r="BB28" s="757">
        <f t="shared" si="3"/>
        <v>75564859.99000001</v>
      </c>
      <c r="BC28" s="26"/>
      <c r="BD28" s="26"/>
      <c r="BE28" s="26"/>
      <c r="BF28" s="26"/>
      <c r="BG28" s="26"/>
      <c r="BH28" s="26"/>
      <c r="BI28" s="26">
        <v>15645.68</v>
      </c>
      <c r="BJ28" s="26"/>
      <c r="BK28" s="26"/>
      <c r="BL28" s="26"/>
      <c r="BM28" s="26">
        <v>387280</v>
      </c>
      <c r="BN28" s="26">
        <v>88.5</v>
      </c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>
        <v>34500000</v>
      </c>
      <c r="CH28" s="26"/>
      <c r="CI28" s="26"/>
      <c r="CJ28" s="26"/>
      <c r="CK28" s="26">
        <v>25</v>
      </c>
      <c r="CL28" s="26">
        <v>59170</v>
      </c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>
        <v>36574499.700000003</v>
      </c>
      <c r="CY28" s="26">
        <v>2921949.91</v>
      </c>
      <c r="CZ28" s="26"/>
      <c r="DA28" s="26"/>
      <c r="DB28" s="26"/>
      <c r="DC28" s="26"/>
      <c r="DD28" s="757">
        <f t="shared" si="7"/>
        <v>74458658.789999992</v>
      </c>
      <c r="DE28" s="26">
        <v>1384819.47</v>
      </c>
      <c r="DF28" s="26">
        <v>31153</v>
      </c>
      <c r="DG28" s="26">
        <v>171950</v>
      </c>
      <c r="DH28" s="26"/>
      <c r="DI28" s="26"/>
      <c r="DJ28" s="26"/>
      <c r="DK28" s="26"/>
      <c r="DL28" s="26"/>
      <c r="DM28" s="26"/>
      <c r="DN28" s="26"/>
      <c r="DO28" s="757">
        <f t="shared" si="4"/>
        <v>203103</v>
      </c>
      <c r="DP28" s="26">
        <v>2103296.41</v>
      </c>
      <c r="DQ28" s="26">
        <f t="shared" si="5"/>
        <v>3691218.88</v>
      </c>
      <c r="DR28" s="26">
        <v>3691218.88</v>
      </c>
      <c r="DS28" s="1073">
        <f t="shared" si="0"/>
        <v>0</v>
      </c>
      <c r="DT28" s="26">
        <v>75564859.989999995</v>
      </c>
      <c r="DU28" s="26">
        <v>74458658.170000002</v>
      </c>
      <c r="DV28" s="26">
        <f t="shared" si="8"/>
        <v>0</v>
      </c>
      <c r="DW28" s="26">
        <f t="shared" si="2"/>
        <v>-0.61999998986721039</v>
      </c>
      <c r="DX28" s="26">
        <v>5773919.2800000003</v>
      </c>
      <c r="DY28" s="26">
        <v>5773919.2799999416</v>
      </c>
      <c r="DZ28" s="26">
        <f t="shared" si="6"/>
        <v>-5.8673322200775146E-8</v>
      </c>
      <c r="EA28" s="538"/>
      <c r="EB28" s="538"/>
      <c r="EC28" s="538"/>
      <c r="ED28" s="538"/>
      <c r="EE28" s="538"/>
      <c r="EF28" s="538"/>
      <c r="EG28" s="538"/>
      <c r="EH28" s="538"/>
      <c r="EI28" s="538"/>
      <c r="EJ28" s="538"/>
      <c r="EK28" s="538"/>
      <c r="EL28" s="538"/>
      <c r="EM28" s="538"/>
      <c r="EN28" s="538"/>
      <c r="EO28" s="538"/>
      <c r="EP28" s="538"/>
      <c r="EQ28" s="538"/>
      <c r="ER28" s="538"/>
      <c r="ES28" s="538"/>
      <c r="ET28" s="538"/>
      <c r="EU28" s="538"/>
      <c r="EV28" s="538"/>
      <c r="EW28" s="33"/>
      <c r="EX28" s="33"/>
      <c r="EY28" s="33"/>
      <c r="EZ28" s="33"/>
      <c r="FA28" s="549"/>
      <c r="FB28" s="549"/>
      <c r="FC28" s="549"/>
      <c r="FD28" s="549"/>
      <c r="FE28" s="551"/>
      <c r="FF28" s="551"/>
      <c r="FG28" s="551"/>
      <c r="FH28" s="551"/>
      <c r="FI28" s="33"/>
      <c r="FJ28" s="33"/>
    </row>
    <row r="29" spans="1:166" ht="35.1" customHeight="1" x14ac:dyDescent="0.3">
      <c r="A29" s="23" t="s">
        <v>733</v>
      </c>
      <c r="B29" s="25"/>
      <c r="C29" s="25"/>
      <c r="D29" s="25"/>
      <c r="E29" s="25"/>
      <c r="F29" s="25"/>
      <c r="G29" s="25"/>
      <c r="H29" s="25"/>
      <c r="I29" s="25">
        <v>3360</v>
      </c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>
        <v>8200000</v>
      </c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>
        <v>10500159.5</v>
      </c>
      <c r="BA29" s="25">
        <v>899834.5</v>
      </c>
      <c r="BB29" s="757">
        <f t="shared" si="3"/>
        <v>19603354</v>
      </c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>
        <v>8800000</v>
      </c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>
        <v>10500159.5</v>
      </c>
      <c r="CY29" s="26">
        <v>899834.5</v>
      </c>
      <c r="CZ29" s="26"/>
      <c r="DA29" s="26"/>
      <c r="DB29" s="26"/>
      <c r="DC29" s="26"/>
      <c r="DD29" s="757">
        <f t="shared" si="7"/>
        <v>20199994</v>
      </c>
      <c r="DE29" s="26">
        <v>805344.5</v>
      </c>
      <c r="DF29" s="26"/>
      <c r="DG29" s="26"/>
      <c r="DH29" s="26"/>
      <c r="DI29" s="26"/>
      <c r="DJ29" s="26"/>
      <c r="DK29" s="26"/>
      <c r="DL29" s="26"/>
      <c r="DM29" s="26"/>
      <c r="DN29" s="26"/>
      <c r="DO29" s="757">
        <f t="shared" si="4"/>
        <v>0</v>
      </c>
      <c r="DP29" s="26">
        <v>874715</v>
      </c>
      <c r="DQ29" s="26">
        <f t="shared" si="5"/>
        <v>1680059.5</v>
      </c>
      <c r="DR29" s="26">
        <v>1680059.5</v>
      </c>
      <c r="DS29" s="26">
        <f t="shared" si="0"/>
        <v>0</v>
      </c>
      <c r="DT29" s="26">
        <v>19603354</v>
      </c>
      <c r="DU29" s="26">
        <v>20199994</v>
      </c>
      <c r="DV29" s="1073">
        <f t="shared" si="8"/>
        <v>0</v>
      </c>
      <c r="DW29" s="26">
        <f t="shared" si="2"/>
        <v>0</v>
      </c>
      <c r="DX29" s="26">
        <v>1698468.14</v>
      </c>
      <c r="DY29" s="26">
        <v>1698468.1400000118</v>
      </c>
      <c r="DZ29" s="26">
        <f t="shared" si="6"/>
        <v>1.1874362826347351E-8</v>
      </c>
      <c r="EA29" s="538"/>
      <c r="EB29" s="538"/>
      <c r="EC29" s="538"/>
      <c r="ED29" s="538"/>
      <c r="EE29" s="538"/>
      <c r="EF29" s="538"/>
      <c r="EG29" s="538"/>
      <c r="EH29" s="538"/>
      <c r="EI29" s="538"/>
      <c r="EJ29" s="538"/>
      <c r="EK29" s="538"/>
      <c r="EL29" s="538"/>
      <c r="EM29" s="538"/>
      <c r="EN29" s="538"/>
      <c r="EO29" s="538"/>
      <c r="EP29" s="538"/>
      <c r="EQ29" s="538"/>
      <c r="ER29" s="538"/>
      <c r="ES29" s="538"/>
      <c r="ET29" s="538"/>
      <c r="EU29" s="538"/>
      <c r="EV29" s="538"/>
      <c r="EW29" s="33"/>
      <c r="EX29" s="33"/>
      <c r="EY29" s="33"/>
      <c r="EZ29" s="33"/>
      <c r="FA29" s="549"/>
      <c r="FB29" s="549"/>
      <c r="FC29" s="549"/>
      <c r="FD29" s="549"/>
      <c r="FE29" s="551"/>
      <c r="FF29" s="551"/>
      <c r="FG29" s="551"/>
      <c r="FH29" s="551"/>
      <c r="FI29" s="33"/>
      <c r="FJ29" s="33"/>
    </row>
    <row r="30" spans="1:166" ht="35.1" customHeight="1" x14ac:dyDescent="0.3">
      <c r="A30" s="23" t="s">
        <v>71</v>
      </c>
      <c r="B30" s="25">
        <v>151500</v>
      </c>
      <c r="C30" s="25"/>
      <c r="D30" s="25">
        <v>108200</v>
      </c>
      <c r="E30" s="25"/>
      <c r="F30" s="25">
        <v>42086</v>
      </c>
      <c r="G30" s="25"/>
      <c r="H30" s="25">
        <v>4930</v>
      </c>
      <c r="I30" s="25">
        <v>177624</v>
      </c>
      <c r="J30" s="25">
        <v>1360</v>
      </c>
      <c r="K30" s="25"/>
      <c r="L30" s="25"/>
      <c r="M30" s="25"/>
      <c r="N30" s="25"/>
      <c r="O30" s="25"/>
      <c r="P30" s="25"/>
      <c r="Q30" s="25"/>
      <c r="R30" s="25"/>
      <c r="S30" s="25"/>
      <c r="T30" s="25">
        <v>22020200</v>
      </c>
      <c r="U30" s="25">
        <v>4907000</v>
      </c>
      <c r="V30" s="25"/>
      <c r="W30" s="25">
        <v>683510</v>
      </c>
      <c r="X30" s="25"/>
      <c r="Y30" s="25"/>
      <c r="Z30" s="25">
        <v>26765.85</v>
      </c>
      <c r="AA30" s="25"/>
      <c r="AB30" s="25"/>
      <c r="AC30" s="25"/>
      <c r="AD30" s="25"/>
      <c r="AE30" s="25"/>
      <c r="AF30" s="25"/>
      <c r="AG30" s="25"/>
      <c r="AH30" s="25"/>
      <c r="AI30" s="25">
        <v>10700000</v>
      </c>
      <c r="AJ30" s="25">
        <v>240000000</v>
      </c>
      <c r="AK30" s="25"/>
      <c r="AL30" s="25"/>
      <c r="AM30" s="25">
        <v>47500</v>
      </c>
      <c r="AN30" s="25"/>
      <c r="AO30" s="25">
        <v>188000</v>
      </c>
      <c r="AP30" s="25"/>
      <c r="AQ30" s="25"/>
      <c r="AR30" s="25"/>
      <c r="AS30" s="25"/>
      <c r="AT30" s="25"/>
      <c r="AU30" s="25">
        <v>320600</v>
      </c>
      <c r="AV30" s="25"/>
      <c r="AW30" s="25"/>
      <c r="AX30" s="25"/>
      <c r="AY30" s="25"/>
      <c r="AZ30" s="25">
        <v>304105559.94999999</v>
      </c>
      <c r="BA30" s="25">
        <v>65486432.880000003</v>
      </c>
      <c r="BB30" s="757">
        <f t="shared" si="3"/>
        <v>648971268.67999995</v>
      </c>
      <c r="BC30" s="26">
        <v>17975400</v>
      </c>
      <c r="BD30" s="26"/>
      <c r="BE30" s="26"/>
      <c r="BF30" s="26"/>
      <c r="BG30" s="26"/>
      <c r="BH30" s="26"/>
      <c r="BI30" s="26">
        <v>832532.77</v>
      </c>
      <c r="BJ30" s="26"/>
      <c r="BK30" s="26"/>
      <c r="BL30" s="26"/>
      <c r="BM30" s="26">
        <v>1542360</v>
      </c>
      <c r="BN30" s="26">
        <v>2709</v>
      </c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>
        <v>251000000</v>
      </c>
      <c r="CH30" s="26">
        <v>14904000</v>
      </c>
      <c r="CI30" s="26"/>
      <c r="CJ30" s="26"/>
      <c r="CK30" s="26">
        <v>151500</v>
      </c>
      <c r="CL30" s="26">
        <v>320600</v>
      </c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>
        <v>304105559.94999999</v>
      </c>
      <c r="CY30" s="26">
        <v>65486432.880000003</v>
      </c>
      <c r="CZ30" s="26"/>
      <c r="DA30" s="26"/>
      <c r="DB30" s="26">
        <v>2155591.0099999998</v>
      </c>
      <c r="DC30" s="26"/>
      <c r="DD30" s="757">
        <f t="shared" si="7"/>
        <v>658476685.61000001</v>
      </c>
      <c r="DE30" s="26">
        <v>8490939.2799999993</v>
      </c>
      <c r="DF30" s="26">
        <v>255523</v>
      </c>
      <c r="DG30" s="26">
        <v>430000</v>
      </c>
      <c r="DH30" s="26"/>
      <c r="DI30" s="26"/>
      <c r="DJ30" s="26"/>
      <c r="DK30" s="26"/>
      <c r="DL30" s="26"/>
      <c r="DM30" s="26"/>
      <c r="DN30" s="26">
        <v>2450</v>
      </c>
      <c r="DO30" s="757">
        <f t="shared" si="4"/>
        <v>687973</v>
      </c>
      <c r="DP30" s="26">
        <v>24041920</v>
      </c>
      <c r="DQ30" s="26">
        <f t="shared" si="5"/>
        <v>33220832.280000001</v>
      </c>
      <c r="DR30" s="26">
        <v>33220832.280000001</v>
      </c>
      <c r="DS30" s="26">
        <f t="shared" si="0"/>
        <v>0</v>
      </c>
      <c r="DT30" s="26">
        <v>648971268.67999995</v>
      </c>
      <c r="DU30" s="26">
        <v>658476685.61000001</v>
      </c>
      <c r="DV30" s="26">
        <f t="shared" si="8"/>
        <v>0</v>
      </c>
      <c r="DW30" s="1073">
        <f t="shared" si="2"/>
        <v>0</v>
      </c>
      <c r="DX30" s="26">
        <v>44310540.420000002</v>
      </c>
      <c r="DY30" s="26">
        <v>44310540.420000613</v>
      </c>
      <c r="DZ30" s="26">
        <f t="shared" si="6"/>
        <v>6.1094760894775391E-7</v>
      </c>
      <c r="EA30" s="538"/>
      <c r="EB30" s="538"/>
      <c r="EC30" s="538"/>
      <c r="ED30" s="538"/>
      <c r="EE30" s="538"/>
      <c r="EF30" s="538"/>
      <c r="EG30" s="538"/>
      <c r="EH30" s="538"/>
      <c r="EI30" s="538"/>
      <c r="EJ30" s="538"/>
      <c r="EK30" s="538"/>
      <c r="EL30" s="538"/>
      <c r="EM30" s="538"/>
      <c r="EN30" s="538"/>
      <c r="EO30" s="538"/>
      <c r="EP30" s="538"/>
      <c r="EQ30" s="538"/>
      <c r="ER30" s="538"/>
      <c r="ES30" s="538"/>
      <c r="ET30" s="538"/>
      <c r="EU30" s="538"/>
      <c r="EV30" s="538"/>
      <c r="EW30" s="33"/>
      <c r="EX30" s="33"/>
      <c r="EY30" s="33"/>
      <c r="EZ30" s="33"/>
      <c r="FA30" s="549"/>
      <c r="FB30" s="549"/>
      <c r="FC30" s="549"/>
      <c r="FD30" s="549"/>
      <c r="FE30" s="551"/>
      <c r="FF30" s="551"/>
      <c r="FG30" s="551"/>
      <c r="FH30" s="551"/>
      <c r="FI30" s="33"/>
      <c r="FJ30" s="33"/>
    </row>
    <row r="31" spans="1:166" ht="35.1" customHeight="1" x14ac:dyDescent="0.3">
      <c r="A31" s="23" t="s">
        <v>72</v>
      </c>
      <c r="B31" s="25">
        <v>12000</v>
      </c>
      <c r="C31" s="25"/>
      <c r="D31" s="25">
        <v>2000</v>
      </c>
      <c r="E31" s="25"/>
      <c r="F31" s="25"/>
      <c r="G31" s="25"/>
      <c r="H31" s="25">
        <v>1210</v>
      </c>
      <c r="I31" s="25">
        <v>103098</v>
      </c>
      <c r="J31" s="25">
        <v>40</v>
      </c>
      <c r="K31" s="25"/>
      <c r="L31" s="25"/>
      <c r="M31" s="25"/>
      <c r="N31" s="25"/>
      <c r="O31" s="25"/>
      <c r="P31" s="25"/>
      <c r="Q31" s="25"/>
      <c r="R31" s="25"/>
      <c r="S31" s="25"/>
      <c r="T31" s="25">
        <v>3132000</v>
      </c>
      <c r="U31" s="25"/>
      <c r="V31" s="25"/>
      <c r="W31" s="25">
        <v>170100</v>
      </c>
      <c r="X31" s="25"/>
      <c r="Y31" s="25"/>
      <c r="Z31" s="25">
        <v>8.85</v>
      </c>
      <c r="AA31" s="25"/>
      <c r="AB31" s="25"/>
      <c r="AC31" s="25"/>
      <c r="AD31" s="25"/>
      <c r="AE31" s="25"/>
      <c r="AF31" s="25"/>
      <c r="AG31" s="25"/>
      <c r="AH31" s="25"/>
      <c r="AI31" s="25">
        <v>67000000</v>
      </c>
      <c r="AJ31" s="25">
        <v>260000000</v>
      </c>
      <c r="AK31" s="25"/>
      <c r="AL31" s="25"/>
      <c r="AM31" s="25"/>
      <c r="AN31" s="25"/>
      <c r="AO31" s="25">
        <v>180000</v>
      </c>
      <c r="AP31" s="25"/>
      <c r="AQ31" s="25"/>
      <c r="AR31" s="25"/>
      <c r="AS31" s="25"/>
      <c r="AT31" s="25"/>
      <c r="AU31" s="25">
        <v>248020</v>
      </c>
      <c r="AV31" s="25"/>
      <c r="AW31" s="25"/>
      <c r="AX31" s="25"/>
      <c r="AY31" s="25"/>
      <c r="AZ31" s="25">
        <v>148055836.5</v>
      </c>
      <c r="BA31" s="25">
        <v>41464669.200000003</v>
      </c>
      <c r="BB31" s="757">
        <f>SUM(B31:BA31)</f>
        <v>520368982.55000001</v>
      </c>
      <c r="BC31" s="26">
        <v>3580800</v>
      </c>
      <c r="BD31" s="26"/>
      <c r="BE31" s="26"/>
      <c r="BF31" s="26"/>
      <c r="BG31" s="26"/>
      <c r="BH31" s="26"/>
      <c r="BI31" s="26">
        <v>278479.18</v>
      </c>
      <c r="BJ31" s="26"/>
      <c r="BK31" s="26"/>
      <c r="BL31" s="26"/>
      <c r="BM31" s="26">
        <v>861280</v>
      </c>
      <c r="BN31" s="26">
        <v>1939.6</v>
      </c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>
        <v>174000000</v>
      </c>
      <c r="CH31" s="26">
        <v>118400000</v>
      </c>
      <c r="CI31" s="26"/>
      <c r="CJ31" s="26"/>
      <c r="CK31" s="26">
        <v>12000</v>
      </c>
      <c r="CL31" s="26">
        <v>248020</v>
      </c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>
        <v>148055836.5</v>
      </c>
      <c r="CY31" s="26">
        <v>41464669.200000003</v>
      </c>
      <c r="CZ31" s="26"/>
      <c r="DA31" s="26"/>
      <c r="DB31" s="26">
        <v>364115.77</v>
      </c>
      <c r="DC31" s="26"/>
      <c r="DD31" s="757">
        <f t="shared" si="7"/>
        <v>487267140.24999994</v>
      </c>
      <c r="DE31" s="26">
        <v>3758098.33</v>
      </c>
      <c r="DF31" s="26">
        <v>147750</v>
      </c>
      <c r="DG31" s="26">
        <v>200150</v>
      </c>
      <c r="DH31" s="26"/>
      <c r="DI31" s="26"/>
      <c r="DJ31" s="26"/>
      <c r="DK31" s="26"/>
      <c r="DL31" s="26"/>
      <c r="DM31" s="26"/>
      <c r="DN31" s="26"/>
      <c r="DO31" s="757">
        <f t="shared" si="4"/>
        <v>347900</v>
      </c>
      <c r="DP31" s="26">
        <v>40745143</v>
      </c>
      <c r="DQ31" s="26">
        <f t="shared" si="5"/>
        <v>44851141.329999998</v>
      </c>
      <c r="DR31" s="26">
        <v>44851141.329999998</v>
      </c>
      <c r="DS31" s="26">
        <f t="shared" si="0"/>
        <v>0</v>
      </c>
      <c r="DT31" s="26">
        <v>520368982.55000001</v>
      </c>
      <c r="DU31" s="26">
        <v>487267140.25</v>
      </c>
      <c r="DV31" s="26">
        <f t="shared" si="8"/>
        <v>0</v>
      </c>
      <c r="DW31" s="1073">
        <f t="shared" si="2"/>
        <v>0</v>
      </c>
      <c r="DX31" s="26">
        <v>27451936.809999999</v>
      </c>
      <c r="DY31" s="26">
        <v>27451936.809999764</v>
      </c>
      <c r="DZ31" s="26">
        <f t="shared" si="6"/>
        <v>-2.3469328880310059E-7</v>
      </c>
      <c r="EA31" s="538"/>
      <c r="EB31" s="538"/>
      <c r="EC31" s="538"/>
      <c r="ED31" s="538"/>
      <c r="EE31" s="538"/>
      <c r="EF31" s="538"/>
      <c r="EG31" s="538"/>
      <c r="EH31" s="538"/>
      <c r="EI31" s="538"/>
      <c r="EJ31" s="538"/>
      <c r="EK31" s="538"/>
      <c r="EL31" s="538"/>
      <c r="EM31" s="538"/>
      <c r="EN31" s="538"/>
      <c r="EO31" s="538"/>
      <c r="EP31" s="538"/>
      <c r="EQ31" s="538"/>
      <c r="ER31" s="538"/>
      <c r="ES31" s="538"/>
      <c r="ET31" s="538"/>
      <c r="EU31" s="538"/>
      <c r="EV31" s="538"/>
      <c r="EW31" s="33"/>
      <c r="EX31" s="33"/>
      <c r="EY31" s="33"/>
      <c r="EZ31" s="33"/>
      <c r="FA31" s="549"/>
      <c r="FB31" s="549"/>
      <c r="FC31" s="549"/>
      <c r="FD31" s="549"/>
      <c r="FE31" s="551"/>
      <c r="FF31" s="551"/>
      <c r="FG31" s="551"/>
      <c r="FH31" s="551"/>
      <c r="FI31" s="33"/>
      <c r="FJ31" s="33"/>
    </row>
    <row r="32" spans="1:166" ht="35.1" customHeight="1" x14ac:dyDescent="0.3">
      <c r="A32" s="23" t="s">
        <v>73</v>
      </c>
      <c r="B32" s="25">
        <v>14500</v>
      </c>
      <c r="C32" s="25"/>
      <c r="D32" s="25">
        <v>13000</v>
      </c>
      <c r="E32" s="25"/>
      <c r="F32" s="25"/>
      <c r="G32" s="25"/>
      <c r="H32" s="25">
        <v>1140</v>
      </c>
      <c r="I32" s="25">
        <v>32790</v>
      </c>
      <c r="J32" s="25">
        <v>160</v>
      </c>
      <c r="K32" s="25"/>
      <c r="L32" s="25"/>
      <c r="M32" s="25"/>
      <c r="N32" s="25"/>
      <c r="O32" s="25"/>
      <c r="P32" s="25"/>
      <c r="Q32" s="25"/>
      <c r="R32" s="25"/>
      <c r="S32" s="25"/>
      <c r="T32" s="25">
        <v>3130000</v>
      </c>
      <c r="U32" s="25"/>
      <c r="V32" s="25"/>
      <c r="W32" s="25">
        <v>150400</v>
      </c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>
        <v>135000000</v>
      </c>
      <c r="AK32" s="25"/>
      <c r="AL32" s="25"/>
      <c r="AM32" s="25"/>
      <c r="AN32" s="25"/>
      <c r="AO32" s="25">
        <v>640000</v>
      </c>
      <c r="AP32" s="25"/>
      <c r="AQ32" s="25"/>
      <c r="AR32" s="25"/>
      <c r="AS32" s="25"/>
      <c r="AT32" s="25"/>
      <c r="AU32" s="25">
        <v>210000</v>
      </c>
      <c r="AV32" s="25"/>
      <c r="AW32" s="25"/>
      <c r="AX32" s="25"/>
      <c r="AY32" s="25"/>
      <c r="AZ32" s="25">
        <v>138670136</v>
      </c>
      <c r="BA32" s="25">
        <v>9066351.9299999997</v>
      </c>
      <c r="BB32" s="757">
        <f t="shared" si="3"/>
        <v>286928477.93000001</v>
      </c>
      <c r="BC32" s="26">
        <v>1458000</v>
      </c>
      <c r="BD32" s="26"/>
      <c r="BE32" s="26"/>
      <c r="BF32" s="26"/>
      <c r="BG32" s="26"/>
      <c r="BH32" s="26"/>
      <c r="BI32" s="26">
        <v>235815.35</v>
      </c>
      <c r="BJ32" s="26"/>
      <c r="BK32" s="26"/>
      <c r="BL32" s="26"/>
      <c r="BM32" s="26">
        <v>1116600</v>
      </c>
      <c r="BN32" s="866">
        <v>1663.4</v>
      </c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>
        <v>128000000</v>
      </c>
      <c r="CH32" s="26"/>
      <c r="CI32" s="26"/>
      <c r="CJ32" s="26"/>
      <c r="CK32" s="26">
        <v>14500</v>
      </c>
      <c r="CL32" s="26">
        <v>210000</v>
      </c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>
        <v>138670136</v>
      </c>
      <c r="CY32" s="26">
        <v>9066351.9299999997</v>
      </c>
      <c r="CZ32" s="26"/>
      <c r="DA32" s="26"/>
      <c r="DB32" s="26">
        <v>217877.18</v>
      </c>
      <c r="DC32" s="26"/>
      <c r="DD32" s="757">
        <f t="shared" si="7"/>
        <v>278990943.86000001</v>
      </c>
      <c r="DE32" s="26">
        <v>4674956.28</v>
      </c>
      <c r="DF32" s="26">
        <v>113058</v>
      </c>
      <c r="DG32" s="26">
        <v>1329300</v>
      </c>
      <c r="DH32" s="26"/>
      <c r="DI32" s="26"/>
      <c r="DJ32" s="26"/>
      <c r="DK32" s="26"/>
      <c r="DL32" s="26"/>
      <c r="DM32" s="26"/>
      <c r="DN32" s="26">
        <v>350</v>
      </c>
      <c r="DO32" s="757">
        <f t="shared" si="4"/>
        <v>1442708</v>
      </c>
      <c r="DP32" s="26">
        <v>13653050</v>
      </c>
      <c r="DQ32" s="26">
        <f t="shared" si="5"/>
        <v>19770714.280000001</v>
      </c>
      <c r="DR32" s="26">
        <v>19770714.280000001</v>
      </c>
      <c r="DS32" s="26">
        <f t="shared" si="0"/>
        <v>0</v>
      </c>
      <c r="DT32" s="26">
        <v>286928477.93000001</v>
      </c>
      <c r="DU32" s="26">
        <v>278990943.86000001</v>
      </c>
      <c r="DV32" s="26">
        <f t="shared" si="8"/>
        <v>0</v>
      </c>
      <c r="DW32" s="26">
        <f t="shared" si="2"/>
        <v>0</v>
      </c>
      <c r="DX32" s="26">
        <v>13600853.380000001</v>
      </c>
      <c r="DY32" s="26">
        <v>13600853.380000234</v>
      </c>
      <c r="DZ32" s="26">
        <f t="shared" si="6"/>
        <v>2.3283064365386963E-7</v>
      </c>
      <c r="EA32" s="538"/>
      <c r="EB32" s="538"/>
      <c r="EC32" s="538"/>
      <c r="ED32" s="538"/>
      <c r="EE32" s="538"/>
      <c r="EF32" s="538"/>
      <c r="EG32" s="538"/>
      <c r="EH32" s="538"/>
      <c r="EI32" s="538"/>
      <c r="EJ32" s="538"/>
      <c r="EK32" s="538"/>
      <c r="EL32" s="538"/>
      <c r="EM32" s="538"/>
      <c r="EN32" s="538"/>
      <c r="EO32" s="538"/>
      <c r="EP32" s="538"/>
      <c r="EQ32" s="538"/>
      <c r="ER32" s="538"/>
      <c r="ES32" s="538"/>
      <c r="ET32" s="538"/>
      <c r="EU32" s="538"/>
      <c r="EV32" s="538"/>
      <c r="EW32" s="33"/>
      <c r="EX32" s="33"/>
      <c r="EY32" s="33"/>
      <c r="EZ32" s="33"/>
      <c r="FA32" s="549"/>
      <c r="FB32" s="549"/>
      <c r="FC32" s="549"/>
      <c r="FD32" s="549"/>
      <c r="FE32" s="551"/>
      <c r="FF32" s="551"/>
      <c r="FG32" s="551"/>
      <c r="FH32" s="551"/>
      <c r="FI32" s="33"/>
      <c r="FJ32" s="33"/>
    </row>
    <row r="33" spans="1:166" ht="35.1" customHeight="1" x14ac:dyDescent="0.3">
      <c r="A33" s="23" t="s">
        <v>74</v>
      </c>
      <c r="B33" s="25"/>
      <c r="C33" s="25"/>
      <c r="D33" s="25"/>
      <c r="E33" s="25"/>
      <c r="F33" s="25"/>
      <c r="G33" s="25"/>
      <c r="H33" s="25">
        <v>100</v>
      </c>
      <c r="I33" s="25">
        <v>4980</v>
      </c>
      <c r="J33" s="25">
        <v>40</v>
      </c>
      <c r="K33" s="25"/>
      <c r="L33" s="25"/>
      <c r="M33" s="25"/>
      <c r="N33" s="25"/>
      <c r="O33" s="25"/>
      <c r="P33" s="25"/>
      <c r="Q33" s="25"/>
      <c r="R33" s="25"/>
      <c r="S33" s="25"/>
      <c r="T33" s="25">
        <v>2060000</v>
      </c>
      <c r="U33" s="25"/>
      <c r="V33" s="25"/>
      <c r="W33" s="25">
        <v>11000</v>
      </c>
      <c r="X33" s="25"/>
      <c r="Y33" s="25"/>
      <c r="Z33" s="25">
        <v>2104.85</v>
      </c>
      <c r="AA33" s="25"/>
      <c r="AB33" s="25"/>
      <c r="AC33" s="25"/>
      <c r="AD33" s="25"/>
      <c r="AE33" s="25"/>
      <c r="AF33" s="25"/>
      <c r="AG33" s="25"/>
      <c r="AH33" s="25"/>
      <c r="AI33" s="25"/>
      <c r="AJ33" s="25">
        <v>14600000</v>
      </c>
      <c r="AK33" s="25"/>
      <c r="AL33" s="25"/>
      <c r="AM33" s="25"/>
      <c r="AN33" s="25"/>
      <c r="AO33" s="25">
        <v>10000</v>
      </c>
      <c r="AP33" s="25"/>
      <c r="AQ33" s="25"/>
      <c r="AR33" s="25"/>
      <c r="AS33" s="25"/>
      <c r="AT33" s="25"/>
      <c r="AU33" s="25">
        <v>36250</v>
      </c>
      <c r="AV33" s="25"/>
      <c r="AW33" s="25"/>
      <c r="AX33" s="25"/>
      <c r="AY33" s="25"/>
      <c r="AZ33" s="25">
        <v>16758351.300000001</v>
      </c>
      <c r="BA33" s="25">
        <v>1308009.5</v>
      </c>
      <c r="BB33" s="757">
        <f t="shared" si="3"/>
        <v>34790835.649999999</v>
      </c>
      <c r="BC33" s="26">
        <v>300000</v>
      </c>
      <c r="BD33" s="26"/>
      <c r="BE33" s="26"/>
      <c r="BF33" s="26"/>
      <c r="BG33" s="26"/>
      <c r="BH33" s="26"/>
      <c r="BI33" s="26">
        <v>20826.2</v>
      </c>
      <c r="BJ33" s="26"/>
      <c r="BK33" s="26"/>
      <c r="BL33" s="26"/>
      <c r="BM33" s="26">
        <v>1081640</v>
      </c>
      <c r="BN33" s="26">
        <v>289.60000000000002</v>
      </c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>
        <v>15700000</v>
      </c>
      <c r="CH33" s="26"/>
      <c r="CI33" s="26"/>
      <c r="CJ33" s="26"/>
      <c r="CK33" s="26"/>
      <c r="CL33" s="26">
        <v>36250</v>
      </c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>
        <v>16758351.300000001</v>
      </c>
      <c r="CY33" s="26">
        <v>1308009.5</v>
      </c>
      <c r="CZ33" s="26"/>
      <c r="DA33" s="26"/>
      <c r="DB33" s="26">
        <v>50743.05</v>
      </c>
      <c r="DC33" s="26"/>
      <c r="DD33" s="757">
        <f t="shared" si="7"/>
        <v>35256109.649999999</v>
      </c>
      <c r="DE33" s="26">
        <v>348805.3</v>
      </c>
      <c r="DF33" s="26">
        <v>46750</v>
      </c>
      <c r="DG33" s="26">
        <v>248750</v>
      </c>
      <c r="DH33" s="26"/>
      <c r="DI33" s="26"/>
      <c r="DJ33" s="26"/>
      <c r="DK33" s="26"/>
      <c r="DL33" s="26"/>
      <c r="DM33" s="26"/>
      <c r="DN33" s="26"/>
      <c r="DO33" s="757">
        <f t="shared" si="4"/>
        <v>295500</v>
      </c>
      <c r="DP33" s="26">
        <v>1667544.2</v>
      </c>
      <c r="DQ33" s="26">
        <f t="shared" si="5"/>
        <v>2311849.5</v>
      </c>
      <c r="DR33" s="26">
        <v>2311849.5</v>
      </c>
      <c r="DS33" s="26">
        <f t="shared" si="0"/>
        <v>0</v>
      </c>
      <c r="DT33" s="26">
        <v>34790835.649999999</v>
      </c>
      <c r="DU33" s="26">
        <v>35256109.649999999</v>
      </c>
      <c r="DV33" s="26">
        <f t="shared" si="8"/>
        <v>0</v>
      </c>
      <c r="DW33" s="26">
        <f t="shared" si="2"/>
        <v>0</v>
      </c>
      <c r="DX33" s="26">
        <v>2760658.31</v>
      </c>
      <c r="DY33" s="26">
        <v>2760658.3100000918</v>
      </c>
      <c r="DZ33" s="26">
        <f t="shared" si="6"/>
        <v>9.1735273599624634E-8</v>
      </c>
      <c r="EA33" s="538"/>
      <c r="EB33" s="538"/>
      <c r="EC33" s="538"/>
      <c r="ED33" s="538"/>
      <c r="EE33" s="538"/>
      <c r="EF33" s="538"/>
      <c r="EG33" s="538"/>
      <c r="EH33" s="538"/>
      <c r="EI33" s="538"/>
      <c r="EJ33" s="538"/>
      <c r="EK33" s="538"/>
      <c r="EL33" s="538"/>
      <c r="EM33" s="538"/>
      <c r="EN33" s="538"/>
      <c r="EO33" s="538"/>
      <c r="EP33" s="538"/>
      <c r="EQ33" s="538"/>
      <c r="ER33" s="538"/>
      <c r="ES33" s="538"/>
      <c r="ET33" s="538"/>
      <c r="EU33" s="538"/>
      <c r="EV33" s="538"/>
      <c r="EW33" s="33"/>
      <c r="EX33" s="33"/>
      <c r="EY33" s="33"/>
      <c r="EZ33" s="33"/>
      <c r="FA33" s="549"/>
      <c r="FB33" s="549"/>
      <c r="FC33" s="549"/>
      <c r="FD33" s="549"/>
      <c r="FE33" s="551"/>
      <c r="FF33" s="551"/>
      <c r="FG33" s="551"/>
      <c r="FH33" s="551"/>
      <c r="FI33" s="33"/>
      <c r="FJ33" s="33"/>
    </row>
    <row r="34" spans="1:166" ht="35.1" customHeight="1" x14ac:dyDescent="0.3">
      <c r="A34" s="23" t="s">
        <v>75</v>
      </c>
      <c r="B34" s="25">
        <v>7500</v>
      </c>
      <c r="C34" s="25"/>
      <c r="D34" s="25"/>
      <c r="E34" s="25"/>
      <c r="F34" s="25">
        <v>64512.5</v>
      </c>
      <c r="G34" s="25"/>
      <c r="H34" s="25">
        <v>660</v>
      </c>
      <c r="I34" s="25">
        <v>23088</v>
      </c>
      <c r="J34" s="25">
        <v>80</v>
      </c>
      <c r="K34" s="25"/>
      <c r="L34" s="25"/>
      <c r="M34" s="25"/>
      <c r="N34" s="25"/>
      <c r="O34" s="25"/>
      <c r="P34" s="25"/>
      <c r="Q34" s="25"/>
      <c r="R34" s="25"/>
      <c r="S34" s="25"/>
      <c r="T34" s="25">
        <v>2371000</v>
      </c>
      <c r="U34" s="25"/>
      <c r="V34" s="25"/>
      <c r="W34" s="25">
        <v>93500</v>
      </c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>
        <v>104000000</v>
      </c>
      <c r="AL34" s="25"/>
      <c r="AM34" s="25"/>
      <c r="AN34" s="25"/>
      <c r="AO34" s="25"/>
      <c r="AP34" s="25"/>
      <c r="AQ34" s="25"/>
      <c r="AR34" s="25"/>
      <c r="AS34" s="25"/>
      <c r="AT34" s="25"/>
      <c r="AU34" s="25">
        <v>175480</v>
      </c>
      <c r="AV34" s="25"/>
      <c r="AW34" s="25"/>
      <c r="AX34" s="25"/>
      <c r="AY34" s="25"/>
      <c r="AZ34" s="25">
        <v>110247196.2</v>
      </c>
      <c r="BA34" s="25">
        <v>9536842.5600000005</v>
      </c>
      <c r="BB34" s="757">
        <f t="shared" si="3"/>
        <v>226519859.25999999</v>
      </c>
      <c r="BC34" s="26">
        <v>665000</v>
      </c>
      <c r="BD34" s="26"/>
      <c r="BE34" s="26"/>
      <c r="BF34" s="26"/>
      <c r="BG34" s="26"/>
      <c r="BH34" s="26"/>
      <c r="BI34" s="26">
        <v>107695.98</v>
      </c>
      <c r="BJ34" s="26"/>
      <c r="BK34" s="26"/>
      <c r="BL34" s="26"/>
      <c r="BM34" s="26">
        <v>1680240</v>
      </c>
      <c r="BN34" s="26">
        <v>740</v>
      </c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>
        <v>99600000</v>
      </c>
      <c r="CH34" s="26">
        <v>207000</v>
      </c>
      <c r="CI34" s="26"/>
      <c r="CJ34" s="26"/>
      <c r="CK34" s="26">
        <v>7500</v>
      </c>
      <c r="CL34" s="26">
        <v>175480</v>
      </c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>
        <v>110247196.2</v>
      </c>
      <c r="CY34" s="26">
        <v>9536842.5600000005</v>
      </c>
      <c r="CZ34" s="26"/>
      <c r="DA34" s="26"/>
      <c r="DB34" s="26">
        <v>383915.88</v>
      </c>
      <c r="DC34" s="26"/>
      <c r="DD34" s="757">
        <f t="shared" si="7"/>
        <v>222611610.62</v>
      </c>
      <c r="DE34" s="26">
        <v>3069833.17</v>
      </c>
      <c r="DF34" s="26">
        <v>105790</v>
      </c>
      <c r="DG34" s="26">
        <v>292260</v>
      </c>
      <c r="DH34" s="26"/>
      <c r="DI34" s="26"/>
      <c r="DJ34" s="26"/>
      <c r="DK34" s="26"/>
      <c r="DL34" s="26"/>
      <c r="DM34" s="26"/>
      <c r="DN34" s="26">
        <v>350</v>
      </c>
      <c r="DO34" s="757">
        <f t="shared" si="4"/>
        <v>398400</v>
      </c>
      <c r="DP34" s="26">
        <v>9740635</v>
      </c>
      <c r="DQ34" s="26">
        <f t="shared" si="5"/>
        <v>13208868.17</v>
      </c>
      <c r="DR34" s="26">
        <v>13208868.17</v>
      </c>
      <c r="DS34" s="26">
        <f t="shared" si="0"/>
        <v>0</v>
      </c>
      <c r="DT34" s="26">
        <v>226519859.25999999</v>
      </c>
      <c r="DU34" s="26">
        <v>222611610.62</v>
      </c>
      <c r="DV34" s="26">
        <f t="shared" si="8"/>
        <v>0</v>
      </c>
      <c r="DW34" s="26">
        <f t="shared" si="2"/>
        <v>0</v>
      </c>
      <c r="DX34" s="26">
        <v>14715860.92</v>
      </c>
      <c r="DY34" s="26">
        <v>14715860.919999659</v>
      </c>
      <c r="DZ34" s="26">
        <f t="shared" si="6"/>
        <v>-3.4086406230926514E-7</v>
      </c>
      <c r="EA34" s="538"/>
      <c r="EB34" s="538"/>
      <c r="EC34" s="538"/>
      <c r="ED34" s="538"/>
      <c r="EE34" s="538"/>
      <c r="EF34" s="538"/>
      <c r="EG34" s="538"/>
      <c r="EH34" s="538"/>
      <c r="EI34" s="538"/>
      <c r="EJ34" s="538"/>
      <c r="EK34" s="538"/>
      <c r="EL34" s="538"/>
      <c r="EM34" s="538"/>
      <c r="EN34" s="538"/>
      <c r="EO34" s="538"/>
      <c r="EP34" s="538"/>
      <c r="EQ34" s="538"/>
      <c r="ER34" s="538"/>
      <c r="ES34" s="538"/>
      <c r="ET34" s="538"/>
      <c r="EU34" s="538"/>
      <c r="EV34" s="538"/>
      <c r="EW34" s="33"/>
      <c r="EX34" s="33"/>
      <c r="EY34" s="33"/>
      <c r="EZ34" s="33"/>
      <c r="FA34" s="549"/>
      <c r="FB34" s="549"/>
      <c r="FC34" s="549"/>
      <c r="FD34" s="549"/>
      <c r="FE34" s="551"/>
      <c r="FF34" s="551"/>
      <c r="FG34" s="551"/>
      <c r="FH34" s="551"/>
      <c r="FI34" s="33"/>
      <c r="FJ34" s="33"/>
    </row>
    <row r="35" spans="1:166" ht="35.1" customHeight="1" x14ac:dyDescent="0.3">
      <c r="A35" s="23" t="s">
        <v>76</v>
      </c>
      <c r="B35" s="25">
        <v>1000</v>
      </c>
      <c r="C35" s="25"/>
      <c r="D35" s="25">
        <v>180</v>
      </c>
      <c r="E35" s="25"/>
      <c r="F35" s="25"/>
      <c r="G35" s="25"/>
      <c r="H35" s="25">
        <v>50</v>
      </c>
      <c r="I35" s="25">
        <v>11328</v>
      </c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>
        <v>994000</v>
      </c>
      <c r="U35" s="25"/>
      <c r="V35" s="25"/>
      <c r="W35" s="25">
        <v>5000</v>
      </c>
      <c r="X35" s="25"/>
      <c r="Y35" s="25"/>
      <c r="Z35" s="25">
        <v>15287.22</v>
      </c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>
        <v>32400000</v>
      </c>
      <c r="AL35" s="25"/>
      <c r="AM35" s="25"/>
      <c r="AN35" s="25"/>
      <c r="AO35" s="25">
        <v>130000</v>
      </c>
      <c r="AP35" s="25"/>
      <c r="AQ35" s="25"/>
      <c r="AR35" s="25"/>
      <c r="AS35" s="25"/>
      <c r="AT35" s="25"/>
      <c r="AU35" s="25">
        <v>92750</v>
      </c>
      <c r="AV35" s="25"/>
      <c r="AW35" s="25"/>
      <c r="AX35" s="25"/>
      <c r="AY35" s="25"/>
      <c r="AZ35" s="25">
        <v>36132022.5</v>
      </c>
      <c r="BA35" s="25">
        <v>4097818.91</v>
      </c>
      <c r="BB35" s="757">
        <f t="shared" si="3"/>
        <v>73879436.629999995</v>
      </c>
      <c r="BC35" s="26">
        <v>810000</v>
      </c>
      <c r="BD35" s="26"/>
      <c r="BE35" s="26"/>
      <c r="BF35" s="26"/>
      <c r="BG35" s="26"/>
      <c r="BH35" s="26"/>
      <c r="BI35" s="26">
        <v>161526.82999999999</v>
      </c>
      <c r="BJ35" s="26"/>
      <c r="BK35" s="26"/>
      <c r="BL35" s="26"/>
      <c r="BM35" s="26">
        <v>492640</v>
      </c>
      <c r="BN35" s="26">
        <v>904.8</v>
      </c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>
        <v>32000000</v>
      </c>
      <c r="CH35" s="26"/>
      <c r="CI35" s="26"/>
      <c r="CJ35" s="26"/>
      <c r="CK35" s="26">
        <v>1000</v>
      </c>
      <c r="CL35" s="26">
        <v>92750</v>
      </c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>
        <v>36132022.5</v>
      </c>
      <c r="CY35" s="26">
        <v>4097818.91</v>
      </c>
      <c r="CZ35" s="26"/>
      <c r="DA35" s="26"/>
      <c r="DB35" s="26"/>
      <c r="DC35" s="26"/>
      <c r="DD35" s="757">
        <f t="shared" si="7"/>
        <v>73788663.039999992</v>
      </c>
      <c r="DE35" s="26">
        <v>877982.74</v>
      </c>
      <c r="DF35" s="26">
        <v>61437</v>
      </c>
      <c r="DG35" s="26">
        <v>161960</v>
      </c>
      <c r="DH35" s="26">
        <v>3500</v>
      </c>
      <c r="DI35" s="26"/>
      <c r="DJ35" s="26"/>
      <c r="DK35" s="26"/>
      <c r="DL35" s="26"/>
      <c r="DM35" s="26"/>
      <c r="DN35" s="26"/>
      <c r="DO35" s="757">
        <f t="shared" si="4"/>
        <v>226897</v>
      </c>
      <c r="DP35" s="26">
        <v>1806490</v>
      </c>
      <c r="DQ35" s="26">
        <f t="shared" si="5"/>
        <v>2911369.74</v>
      </c>
      <c r="DR35" s="26">
        <v>2911369.74</v>
      </c>
      <c r="DS35" s="26">
        <f t="shared" si="0"/>
        <v>0</v>
      </c>
      <c r="DT35" s="26">
        <v>73879436.629999995</v>
      </c>
      <c r="DU35" s="26">
        <v>73788663.040000007</v>
      </c>
      <c r="DV35" s="26">
        <f t="shared" si="8"/>
        <v>0</v>
      </c>
      <c r="DW35" s="26">
        <f t="shared" si="2"/>
        <v>0</v>
      </c>
      <c r="DX35" s="26">
        <v>4707709.72</v>
      </c>
      <c r="DY35" s="26">
        <v>4707709.7200000435</v>
      </c>
      <c r="DZ35" s="26">
        <f t="shared" si="6"/>
        <v>4.377216100692749E-8</v>
      </c>
      <c r="EA35" s="538"/>
      <c r="EB35" s="538"/>
      <c r="EC35" s="538"/>
      <c r="ED35" s="538"/>
      <c r="EE35" s="538"/>
      <c r="EF35" s="538"/>
      <c r="EG35" s="538"/>
      <c r="EH35" s="538"/>
      <c r="EI35" s="538"/>
      <c r="EJ35" s="538"/>
      <c r="EK35" s="538"/>
      <c r="EL35" s="538"/>
      <c r="EM35" s="538"/>
      <c r="EN35" s="538"/>
      <c r="EO35" s="538"/>
      <c r="EP35" s="538"/>
      <c r="EQ35" s="538"/>
      <c r="ER35" s="538"/>
      <c r="ES35" s="538"/>
      <c r="ET35" s="538"/>
      <c r="EU35" s="538"/>
      <c r="EV35" s="538"/>
      <c r="EW35" s="33"/>
      <c r="EX35" s="33"/>
      <c r="EY35" s="33"/>
      <c r="EZ35" s="33"/>
      <c r="FA35" s="549"/>
      <c r="FB35" s="549"/>
      <c r="FC35" s="549"/>
      <c r="FD35" s="549"/>
      <c r="FE35" s="551"/>
      <c r="FF35" s="551"/>
      <c r="FG35" s="551"/>
      <c r="FH35" s="551"/>
      <c r="FI35" s="33"/>
      <c r="FJ35" s="33"/>
    </row>
    <row r="36" spans="1:166" ht="35.1" customHeight="1" x14ac:dyDescent="0.3">
      <c r="A36" s="23" t="s">
        <v>627</v>
      </c>
      <c r="B36" s="25">
        <v>9250</v>
      </c>
      <c r="C36" s="25"/>
      <c r="D36" s="25">
        <v>180</v>
      </c>
      <c r="E36" s="25"/>
      <c r="F36" s="25"/>
      <c r="G36" s="25"/>
      <c r="H36" s="25"/>
      <c r="I36" s="25">
        <v>14598</v>
      </c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>
        <v>1.38</v>
      </c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>
        <v>40000000</v>
      </c>
      <c r="AL36" s="25"/>
      <c r="AM36" s="25"/>
      <c r="AN36" s="25"/>
      <c r="AO36" s="25">
        <v>183000</v>
      </c>
      <c r="AP36" s="25"/>
      <c r="AQ36" s="25"/>
      <c r="AR36" s="25"/>
      <c r="AS36" s="25"/>
      <c r="AT36" s="25"/>
      <c r="AU36" s="25">
        <v>77950</v>
      </c>
      <c r="AV36" s="25"/>
      <c r="AW36" s="25"/>
      <c r="AX36" s="25"/>
      <c r="AY36" s="25"/>
      <c r="AZ36" s="25">
        <v>51164269.200000003</v>
      </c>
      <c r="BA36" s="25">
        <v>5237897.95</v>
      </c>
      <c r="BB36" s="757">
        <f t="shared" si="3"/>
        <v>96687146.530000016</v>
      </c>
      <c r="BC36" s="26">
        <v>10286.129999999999</v>
      </c>
      <c r="BD36" s="26"/>
      <c r="BE36" s="26"/>
      <c r="BF36" s="26"/>
      <c r="BG36" s="26"/>
      <c r="BH36" s="26"/>
      <c r="BI36" s="26"/>
      <c r="BJ36" s="26"/>
      <c r="BK36" s="26"/>
      <c r="BL36" s="26"/>
      <c r="BM36" s="26">
        <v>227920</v>
      </c>
      <c r="BN36" s="26">
        <v>1077</v>
      </c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>
        <v>46000000</v>
      </c>
      <c r="CH36" s="26"/>
      <c r="CI36" s="26"/>
      <c r="CJ36" s="26"/>
      <c r="CK36" s="26">
        <v>9250</v>
      </c>
      <c r="CL36" s="26">
        <v>77950</v>
      </c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>
        <v>51164269.200000003</v>
      </c>
      <c r="CY36" s="26">
        <v>5237897.95</v>
      </c>
      <c r="CZ36" s="26"/>
      <c r="DA36" s="26"/>
      <c r="DB36" s="26"/>
      <c r="DC36" s="26"/>
      <c r="DD36" s="757">
        <f t="shared" si="7"/>
        <v>102728650.28000002</v>
      </c>
      <c r="DE36" s="26">
        <v>2003056.03</v>
      </c>
      <c r="DF36" s="26">
        <v>29050</v>
      </c>
      <c r="DG36" s="26">
        <v>214000</v>
      </c>
      <c r="DH36" s="26">
        <v>4500</v>
      </c>
      <c r="DI36" s="26"/>
      <c r="DJ36" s="26"/>
      <c r="DK36" s="26"/>
      <c r="DL36" s="26"/>
      <c r="DM36" s="26"/>
      <c r="DN36" s="26"/>
      <c r="DO36" s="757">
        <f t="shared" si="4"/>
        <v>247550</v>
      </c>
      <c r="DP36" s="26">
        <v>2983970</v>
      </c>
      <c r="DQ36" s="26">
        <f t="shared" si="5"/>
        <v>5234576.03</v>
      </c>
      <c r="DR36" s="26">
        <v>5234576.03</v>
      </c>
      <c r="DS36" s="26">
        <f t="shared" si="0"/>
        <v>0</v>
      </c>
      <c r="DT36" s="26">
        <v>96687146.530000001</v>
      </c>
      <c r="DU36" s="26">
        <v>102728650.28</v>
      </c>
      <c r="DV36" s="26">
        <f t="shared" si="8"/>
        <v>0</v>
      </c>
      <c r="DW36" s="26">
        <f t="shared" si="2"/>
        <v>0</v>
      </c>
      <c r="DX36" s="26">
        <v>10332719.279999999</v>
      </c>
      <c r="DY36" s="26">
        <v>10332719.279999882</v>
      </c>
      <c r="DZ36" s="26">
        <f t="shared" si="6"/>
        <v>-1.1734664440155029E-7</v>
      </c>
      <c r="EA36" s="538"/>
      <c r="EB36" s="538"/>
      <c r="EC36" s="538"/>
      <c r="ED36" s="538"/>
      <c r="EE36" s="538"/>
      <c r="EF36" s="538"/>
      <c r="EG36" s="538"/>
      <c r="EH36" s="538"/>
      <c r="EI36" s="538"/>
      <c r="EJ36" s="538"/>
      <c r="EK36" s="538"/>
      <c r="EL36" s="538"/>
      <c r="EM36" s="538"/>
      <c r="EN36" s="538"/>
      <c r="EO36" s="538"/>
      <c r="EP36" s="538"/>
      <c r="EQ36" s="538"/>
      <c r="ER36" s="538"/>
      <c r="ES36" s="538"/>
      <c r="ET36" s="538"/>
      <c r="EU36" s="538"/>
      <c r="EV36" s="538"/>
      <c r="EW36" s="33"/>
      <c r="EX36" s="33"/>
      <c r="EY36" s="33"/>
      <c r="EZ36" s="33"/>
      <c r="FA36" s="549"/>
      <c r="FB36" s="549"/>
      <c r="FC36" s="549"/>
      <c r="FD36" s="549"/>
      <c r="FE36" s="551"/>
      <c r="FF36" s="551"/>
      <c r="FG36" s="551"/>
      <c r="FH36" s="551"/>
      <c r="FI36" s="33"/>
      <c r="FJ36" s="33"/>
    </row>
    <row r="37" spans="1:166" ht="35.1" customHeight="1" x14ac:dyDescent="0.3">
      <c r="A37" s="23" t="s">
        <v>78</v>
      </c>
      <c r="B37" s="25"/>
      <c r="C37" s="25"/>
      <c r="D37" s="25">
        <v>7000</v>
      </c>
      <c r="E37" s="25"/>
      <c r="F37" s="25"/>
      <c r="G37" s="25"/>
      <c r="H37" s="25">
        <v>1060</v>
      </c>
      <c r="I37" s="25">
        <v>64098</v>
      </c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>
        <v>6355000</v>
      </c>
      <c r="U37" s="25"/>
      <c r="V37" s="25"/>
      <c r="W37" s="25">
        <v>151000</v>
      </c>
      <c r="X37" s="25"/>
      <c r="Y37" s="25"/>
      <c r="Z37" s="25">
        <v>111.74</v>
      </c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>
        <v>72000000</v>
      </c>
      <c r="AL37" s="25"/>
      <c r="AM37" s="25">
        <v>57500</v>
      </c>
      <c r="AN37" s="25"/>
      <c r="AO37" s="25"/>
      <c r="AP37" s="25"/>
      <c r="AQ37" s="25"/>
      <c r="AR37" s="25"/>
      <c r="AS37" s="25"/>
      <c r="AT37" s="25"/>
      <c r="AU37" s="25">
        <v>85150</v>
      </c>
      <c r="AV37" s="25"/>
      <c r="AW37" s="25"/>
      <c r="AX37" s="25"/>
      <c r="AY37" s="25"/>
      <c r="AZ37" s="25">
        <v>91727967.700000003</v>
      </c>
      <c r="BA37" s="25">
        <v>22727952.359999999</v>
      </c>
      <c r="BB37" s="757">
        <f t="shared" si="3"/>
        <v>193176839.80000001</v>
      </c>
      <c r="BC37" s="26">
        <v>981500</v>
      </c>
      <c r="BD37" s="26"/>
      <c r="BE37" s="26"/>
      <c r="BF37" s="26"/>
      <c r="BG37" s="26"/>
      <c r="BH37" s="26"/>
      <c r="BI37" s="26">
        <v>51000</v>
      </c>
      <c r="BJ37" s="26"/>
      <c r="BK37" s="26"/>
      <c r="BL37" s="26"/>
      <c r="BM37" s="26">
        <v>1472480</v>
      </c>
      <c r="BN37" s="1073">
        <v>467.1</v>
      </c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>
        <v>69000000</v>
      </c>
      <c r="CH37" s="26"/>
      <c r="CI37" s="26"/>
      <c r="CJ37" s="26"/>
      <c r="CK37" s="26"/>
      <c r="CL37" s="26">
        <v>85150</v>
      </c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>
        <v>91727967.700000003</v>
      </c>
      <c r="CY37" s="26">
        <v>22727952.359999999</v>
      </c>
      <c r="CZ37" s="26"/>
      <c r="DA37" s="26"/>
      <c r="DB37" s="26"/>
      <c r="DC37" s="26"/>
      <c r="DD37" s="757">
        <f t="shared" si="7"/>
        <v>186046517.16000003</v>
      </c>
      <c r="DE37" s="26">
        <v>3701109.42</v>
      </c>
      <c r="DF37" s="26">
        <v>140830</v>
      </c>
      <c r="DG37" s="26">
        <v>227550</v>
      </c>
      <c r="DH37" s="26">
        <v>3500</v>
      </c>
      <c r="DI37" s="26"/>
      <c r="DJ37" s="26"/>
      <c r="DK37" s="26"/>
      <c r="DL37" s="26"/>
      <c r="DM37" s="26"/>
      <c r="DN37" s="26"/>
      <c r="DO37" s="757">
        <f t="shared" si="4"/>
        <v>371880</v>
      </c>
      <c r="DP37" s="26">
        <v>9707227.3000000007</v>
      </c>
      <c r="DQ37" s="26">
        <f t="shared" si="5"/>
        <v>13780216.720000001</v>
      </c>
      <c r="DR37" s="26">
        <v>13780216.720000001</v>
      </c>
      <c r="DS37" s="26">
        <f t="shared" si="0"/>
        <v>0</v>
      </c>
      <c r="DT37" s="26">
        <v>193176839.80000001</v>
      </c>
      <c r="DU37" s="26">
        <v>186046517.16</v>
      </c>
      <c r="DV37" s="26">
        <f t="shared" si="8"/>
        <v>0</v>
      </c>
      <c r="DW37" s="26">
        <f t="shared" si="2"/>
        <v>0</v>
      </c>
      <c r="DX37" s="26">
        <v>15281449.300000001</v>
      </c>
      <c r="DY37" s="26">
        <v>15281449.300000042</v>
      </c>
      <c r="DZ37" s="26">
        <f t="shared" si="6"/>
        <v>4.0978193283081055E-8</v>
      </c>
      <c r="EA37" s="538"/>
      <c r="EB37" s="538"/>
      <c r="EC37" s="538"/>
      <c r="ED37" s="538"/>
      <c r="EE37" s="538"/>
      <c r="EF37" s="538"/>
      <c r="EG37" s="538"/>
      <c r="EH37" s="538"/>
      <c r="EI37" s="538"/>
      <c r="EJ37" s="538"/>
      <c r="EK37" s="538"/>
      <c r="EL37" s="538"/>
      <c r="EM37" s="538"/>
      <c r="EN37" s="538"/>
      <c r="EO37" s="538"/>
      <c r="EP37" s="538"/>
      <c r="EQ37" s="538"/>
      <c r="ER37" s="538"/>
      <c r="ES37" s="538"/>
      <c r="ET37" s="538"/>
      <c r="EU37" s="538"/>
      <c r="EV37" s="538"/>
      <c r="EW37" s="33"/>
      <c r="EX37" s="33"/>
      <c r="EY37" s="33"/>
      <c r="EZ37" s="33"/>
      <c r="FA37" s="549"/>
      <c r="FB37" s="549"/>
      <c r="FC37" s="549"/>
      <c r="FD37" s="549"/>
      <c r="FE37" s="551"/>
      <c r="FF37" s="551"/>
      <c r="FG37" s="551"/>
      <c r="FH37" s="551"/>
      <c r="FI37" s="33"/>
      <c r="FJ37" s="33"/>
    </row>
    <row r="38" spans="1:166" ht="35.1" customHeight="1" x14ac:dyDescent="0.3">
      <c r="A38" s="23" t="s">
        <v>79</v>
      </c>
      <c r="B38" s="25"/>
      <c r="C38" s="25"/>
      <c r="D38" s="25">
        <v>2000</v>
      </c>
      <c r="E38" s="25"/>
      <c r="F38" s="25"/>
      <c r="G38" s="25"/>
      <c r="H38" s="25">
        <v>1482</v>
      </c>
      <c r="I38" s="25">
        <v>79686</v>
      </c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>
        <v>220200</v>
      </c>
      <c r="X38" s="25"/>
      <c r="Y38" s="25"/>
      <c r="Z38" s="25">
        <v>314.49</v>
      </c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>
        <v>111000000</v>
      </c>
      <c r="AL38" s="25"/>
      <c r="AM38" s="25"/>
      <c r="AN38" s="25"/>
      <c r="AO38" s="25">
        <v>15000</v>
      </c>
      <c r="AP38" s="25"/>
      <c r="AQ38" s="25"/>
      <c r="AR38" s="25"/>
      <c r="AS38" s="25"/>
      <c r="AT38" s="25"/>
      <c r="AU38" s="25">
        <v>89180</v>
      </c>
      <c r="AV38" s="25"/>
      <c r="AW38" s="25"/>
      <c r="AX38" s="25"/>
      <c r="AY38" s="25"/>
      <c r="AZ38" s="25">
        <v>131803200</v>
      </c>
      <c r="BA38" s="25">
        <v>31363140.649999999</v>
      </c>
      <c r="BB38" s="757">
        <f t="shared" si="3"/>
        <v>274574203.13999999</v>
      </c>
      <c r="BC38" s="26"/>
      <c r="BD38" s="26"/>
      <c r="BE38" s="26"/>
      <c r="BF38" s="26"/>
      <c r="BG38" s="26"/>
      <c r="BH38" s="26"/>
      <c r="BI38" s="26"/>
      <c r="BJ38" s="26"/>
      <c r="BK38" s="26"/>
      <c r="BL38" s="26">
        <v>208004.04</v>
      </c>
      <c r="BM38" s="26">
        <v>1272960</v>
      </c>
      <c r="BN38" s="1073">
        <v>668.7</v>
      </c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>
        <v>96000000</v>
      </c>
      <c r="CH38" s="26"/>
      <c r="CI38" s="26"/>
      <c r="CJ38" s="26"/>
      <c r="CK38" s="26"/>
      <c r="CL38" s="26">
        <v>89180</v>
      </c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>
        <v>131803200</v>
      </c>
      <c r="CY38" s="26">
        <v>31363140.649999999</v>
      </c>
      <c r="CZ38" s="26"/>
      <c r="DA38" s="26"/>
      <c r="DB38" s="26"/>
      <c r="DC38" s="26"/>
      <c r="DD38" s="757">
        <f t="shared" si="7"/>
        <v>260737153.39000002</v>
      </c>
      <c r="DE38" s="26">
        <v>6355773.0499999998</v>
      </c>
      <c r="DF38" s="26">
        <v>76250</v>
      </c>
      <c r="DG38" s="26">
        <v>473420</v>
      </c>
      <c r="DH38" s="26"/>
      <c r="DI38" s="26"/>
      <c r="DJ38" s="26"/>
      <c r="DK38" s="26"/>
      <c r="DL38" s="26"/>
      <c r="DM38" s="26"/>
      <c r="DN38" s="26"/>
      <c r="DO38" s="757">
        <f t="shared" si="4"/>
        <v>549670</v>
      </c>
      <c r="DP38" s="26">
        <v>14574028</v>
      </c>
      <c r="DQ38" s="26">
        <f t="shared" si="5"/>
        <v>21479471.050000001</v>
      </c>
      <c r="DR38" s="26">
        <v>21479471.050000001</v>
      </c>
      <c r="DS38" s="26">
        <f t="shared" si="0"/>
        <v>0</v>
      </c>
      <c r="DT38" s="26">
        <v>274574203.13999999</v>
      </c>
      <c r="DU38" s="26">
        <v>260737153.38999999</v>
      </c>
      <c r="DV38" s="26">
        <f t="shared" si="8"/>
        <v>0</v>
      </c>
      <c r="DW38" s="1073">
        <f t="shared" si="2"/>
        <v>0</v>
      </c>
      <c r="DX38" s="26">
        <v>11480658.52</v>
      </c>
      <c r="DY38" s="26">
        <v>11480658.520000501</v>
      </c>
      <c r="DZ38" s="26">
        <f t="shared" si="6"/>
        <v>5.0105154514312744E-7</v>
      </c>
      <c r="EA38" s="538"/>
      <c r="EB38" s="538"/>
      <c r="EC38" s="538"/>
      <c r="ED38" s="538"/>
      <c r="EE38" s="538"/>
      <c r="EF38" s="538"/>
      <c r="EG38" s="538"/>
      <c r="EH38" s="538"/>
      <c r="EI38" s="538"/>
      <c r="EJ38" s="538"/>
      <c r="EK38" s="538"/>
      <c r="EL38" s="538"/>
      <c r="EM38" s="538"/>
      <c r="EN38" s="538"/>
      <c r="EO38" s="538"/>
      <c r="EP38" s="538"/>
      <c r="EQ38" s="538"/>
      <c r="ER38" s="538"/>
      <c r="ES38" s="538"/>
      <c r="ET38" s="538"/>
      <c r="EU38" s="538"/>
      <c r="EV38" s="538"/>
      <c r="EW38" s="33"/>
      <c r="EX38" s="33"/>
      <c r="EY38" s="33"/>
      <c r="EZ38" s="33"/>
      <c r="FA38" s="549"/>
      <c r="FB38" s="549"/>
      <c r="FC38" s="549"/>
      <c r="FD38" s="549"/>
      <c r="FE38" s="551"/>
      <c r="FF38" s="551"/>
      <c r="FG38" s="551"/>
      <c r="FH38" s="551"/>
      <c r="FI38" s="33"/>
      <c r="FJ38" s="33"/>
    </row>
    <row r="39" spans="1:166" ht="35.1" customHeight="1" x14ac:dyDescent="0.3">
      <c r="A39" s="23" t="s">
        <v>732</v>
      </c>
      <c r="B39" s="25"/>
      <c r="C39" s="25"/>
      <c r="D39" s="25"/>
      <c r="E39" s="25"/>
      <c r="F39" s="25"/>
      <c r="G39" s="25"/>
      <c r="H39" s="25"/>
      <c r="I39" s="25">
        <v>28326</v>
      </c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>
        <v>5.84</v>
      </c>
      <c r="AA39" s="25"/>
      <c r="AB39" s="25"/>
      <c r="AC39" s="25"/>
      <c r="AD39" s="25"/>
      <c r="AE39" s="25"/>
      <c r="AF39" s="25"/>
      <c r="AG39" s="25"/>
      <c r="AH39" s="25"/>
      <c r="AI39" s="25"/>
      <c r="AJ39" s="25">
        <v>46000000</v>
      </c>
      <c r="AK39" s="25"/>
      <c r="AL39" s="25"/>
      <c r="AM39" s="25"/>
      <c r="AN39" s="25"/>
      <c r="AO39" s="25">
        <v>295000</v>
      </c>
      <c r="AP39" s="25"/>
      <c r="AQ39" s="25"/>
      <c r="AR39" s="25"/>
      <c r="AS39" s="25"/>
      <c r="AT39" s="25"/>
      <c r="AU39" s="25">
        <v>145220</v>
      </c>
      <c r="AV39" s="25"/>
      <c r="AW39" s="25"/>
      <c r="AX39" s="25"/>
      <c r="AY39" s="25"/>
      <c r="AZ39" s="25">
        <v>59335425</v>
      </c>
      <c r="BA39" s="25">
        <v>9786385.5600000005</v>
      </c>
      <c r="BB39" s="757">
        <f t="shared" si="3"/>
        <v>115590362.40000001</v>
      </c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>
        <v>1272.4000000000001</v>
      </c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>
        <v>49000000</v>
      </c>
      <c r="CH39" s="26"/>
      <c r="CI39" s="26"/>
      <c r="CJ39" s="26"/>
      <c r="CK39" s="26"/>
      <c r="CL39" s="26">
        <v>145220</v>
      </c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>
        <v>59335425</v>
      </c>
      <c r="CY39" s="26">
        <v>9786385.5600000005</v>
      </c>
      <c r="CZ39" s="26"/>
      <c r="DA39" s="26"/>
      <c r="DB39" s="26"/>
      <c r="DC39" s="26"/>
      <c r="DD39" s="757">
        <f t="shared" si="7"/>
        <v>118268302.96000001</v>
      </c>
      <c r="DE39" s="26">
        <v>3126035.63</v>
      </c>
      <c r="DF39" s="26">
        <v>68920</v>
      </c>
      <c r="DG39" s="26">
        <v>365050</v>
      </c>
      <c r="DH39" s="26"/>
      <c r="DI39" s="26"/>
      <c r="DJ39" s="26"/>
      <c r="DK39" s="26"/>
      <c r="DL39" s="26"/>
      <c r="DM39" s="26"/>
      <c r="DN39" s="26"/>
      <c r="DO39" s="757">
        <f t="shared" si="4"/>
        <v>433970</v>
      </c>
      <c r="DP39" s="26">
        <v>1051100</v>
      </c>
      <c r="DQ39" s="26">
        <f t="shared" si="5"/>
        <v>4611105.63</v>
      </c>
      <c r="DR39" s="26">
        <v>4611105.63</v>
      </c>
      <c r="DS39" s="26">
        <f t="shared" si="0"/>
        <v>0</v>
      </c>
      <c r="DT39" s="26">
        <v>115590362.40000001</v>
      </c>
      <c r="DU39" s="26">
        <v>118268302.95999999</v>
      </c>
      <c r="DV39" s="26">
        <f t="shared" si="8"/>
        <v>0</v>
      </c>
      <c r="DW39" s="26">
        <f t="shared" si="2"/>
        <v>0</v>
      </c>
      <c r="DX39" s="26">
        <v>6171109.25</v>
      </c>
      <c r="DY39" s="26">
        <v>6171109.2499999702</v>
      </c>
      <c r="DZ39" s="26">
        <f t="shared" si="6"/>
        <v>-2.9802322387695313E-8</v>
      </c>
      <c r="EA39" s="538"/>
      <c r="EB39" s="538"/>
      <c r="EC39" s="538"/>
      <c r="ED39" s="538"/>
      <c r="EE39" s="538"/>
      <c r="EF39" s="538"/>
      <c r="EG39" s="538"/>
      <c r="EH39" s="538"/>
      <c r="EI39" s="538"/>
      <c r="EJ39" s="538"/>
      <c r="EK39" s="538"/>
      <c r="EL39" s="538"/>
      <c r="EM39" s="538"/>
      <c r="EN39" s="538"/>
      <c r="EO39" s="538"/>
      <c r="EP39" s="538"/>
      <c r="EQ39" s="538"/>
      <c r="ER39" s="538"/>
      <c r="ES39" s="538"/>
      <c r="ET39" s="538"/>
      <c r="EU39" s="538"/>
      <c r="EV39" s="538"/>
      <c r="EW39" s="33"/>
      <c r="EX39" s="33"/>
      <c r="EY39" s="33"/>
      <c r="EZ39" s="33"/>
      <c r="FA39" s="549"/>
      <c r="FB39" s="549"/>
      <c r="FC39" s="549"/>
      <c r="FD39" s="549"/>
      <c r="FE39" s="551"/>
      <c r="FF39" s="551"/>
      <c r="FG39" s="551"/>
      <c r="FH39" s="551"/>
      <c r="FI39" s="33"/>
      <c r="FJ39" s="33"/>
    </row>
    <row r="40" spans="1:166" ht="35.1" customHeight="1" x14ac:dyDescent="0.3">
      <c r="A40" s="24" t="s">
        <v>80</v>
      </c>
      <c r="B40" s="25">
        <v>1300</v>
      </c>
      <c r="C40" s="25"/>
      <c r="D40" s="25">
        <v>31000</v>
      </c>
      <c r="E40" s="25"/>
      <c r="F40" s="25"/>
      <c r="G40" s="25"/>
      <c r="H40" s="25">
        <v>782</v>
      </c>
      <c r="I40" s="25">
        <v>10704</v>
      </c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>
        <v>355500</v>
      </c>
      <c r="U40" s="25"/>
      <c r="V40" s="25"/>
      <c r="W40" s="25">
        <v>90500</v>
      </c>
      <c r="X40" s="25"/>
      <c r="Y40" s="25"/>
      <c r="Z40" s="25">
        <v>2.42</v>
      </c>
      <c r="AA40" s="25"/>
      <c r="AB40" s="25"/>
      <c r="AC40" s="25"/>
      <c r="AD40" s="25"/>
      <c r="AE40" s="25"/>
      <c r="AF40" s="25"/>
      <c r="AG40" s="25"/>
      <c r="AH40" s="25"/>
      <c r="AI40" s="25"/>
      <c r="AJ40" s="25">
        <v>20000000</v>
      </c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>
        <v>37830</v>
      </c>
      <c r="AV40" s="25"/>
      <c r="AW40" s="25"/>
      <c r="AX40" s="25"/>
      <c r="AY40" s="25"/>
      <c r="AZ40" s="25">
        <v>25342265.850000001</v>
      </c>
      <c r="BA40" s="25">
        <v>3520705.74</v>
      </c>
      <c r="BB40" s="757">
        <f>SUM(B40:BA40)</f>
        <v>49390590.010000005</v>
      </c>
      <c r="BC40" s="26">
        <v>701000</v>
      </c>
      <c r="BD40" s="26"/>
      <c r="BE40" s="26"/>
      <c r="BF40" s="26"/>
      <c r="BG40" s="26"/>
      <c r="BH40" s="26"/>
      <c r="BI40" s="866">
        <v>62418.26</v>
      </c>
      <c r="BJ40" s="866"/>
      <c r="BK40" s="26"/>
      <c r="BL40" s="26"/>
      <c r="BM40" s="866">
        <v>986240</v>
      </c>
      <c r="BN40" s="866">
        <v>122</v>
      </c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>
        <v>21000000</v>
      </c>
      <c r="CH40" s="26"/>
      <c r="CI40" s="26"/>
      <c r="CJ40" s="26"/>
      <c r="CK40" s="26">
        <v>1300</v>
      </c>
      <c r="CL40" s="26">
        <v>37830</v>
      </c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>
        <v>25342265.850000001</v>
      </c>
      <c r="CY40" s="26">
        <v>3520705.74</v>
      </c>
      <c r="CZ40" s="26"/>
      <c r="DA40" s="26"/>
      <c r="DB40" s="26">
        <v>50743.05</v>
      </c>
      <c r="DC40" s="26"/>
      <c r="DD40" s="757">
        <f t="shared" si="7"/>
        <v>51702624.899999999</v>
      </c>
      <c r="DE40" s="26">
        <v>1443786.83</v>
      </c>
      <c r="DF40" s="26">
        <v>56450</v>
      </c>
      <c r="DG40" s="26">
        <v>135450</v>
      </c>
      <c r="DH40" s="26"/>
      <c r="DI40" s="26"/>
      <c r="DJ40" s="26"/>
      <c r="DK40" s="26"/>
      <c r="DL40" s="26"/>
      <c r="DM40" s="26"/>
      <c r="DN40" s="26"/>
      <c r="DO40" s="757">
        <f t="shared" si="4"/>
        <v>191900</v>
      </c>
      <c r="DP40" s="26">
        <v>1439525</v>
      </c>
      <c r="DQ40" s="26">
        <f t="shared" si="5"/>
        <v>3075211.83</v>
      </c>
      <c r="DR40" s="26">
        <v>3075211.83</v>
      </c>
      <c r="DS40" s="26">
        <f t="shared" si="0"/>
        <v>0</v>
      </c>
      <c r="DT40" s="26">
        <v>49390590.009999998</v>
      </c>
      <c r="DU40" s="26">
        <v>51702624.899999999</v>
      </c>
      <c r="DV40" s="26">
        <f t="shared" si="8"/>
        <v>0</v>
      </c>
      <c r="DW40" s="26">
        <f>DU40-DD40</f>
        <v>0</v>
      </c>
      <c r="DX40" s="26">
        <v>4487975.34</v>
      </c>
      <c r="DY40" s="26">
        <v>4487975.3400000855</v>
      </c>
      <c r="DZ40" s="26">
        <f t="shared" si="6"/>
        <v>8.5681676864624023E-8</v>
      </c>
      <c r="EA40" s="538"/>
      <c r="EB40" s="538"/>
      <c r="EC40" s="538"/>
      <c r="ED40" s="538"/>
      <c r="EE40" s="538"/>
      <c r="EF40" s="538"/>
      <c r="EG40" s="538"/>
      <c r="EH40" s="538"/>
      <c r="EI40" s="538"/>
      <c r="EJ40" s="538"/>
      <c r="EK40" s="538"/>
      <c r="EL40" s="538"/>
      <c r="EM40" s="538"/>
      <c r="EN40" s="538"/>
      <c r="EO40" s="538"/>
      <c r="EP40" s="538"/>
      <c r="EQ40" s="538"/>
      <c r="ER40" s="538"/>
      <c r="ES40" s="538"/>
      <c r="ET40" s="538"/>
      <c r="EU40" s="538"/>
      <c r="EV40" s="538"/>
      <c r="EW40" s="33"/>
      <c r="EX40" s="33"/>
      <c r="EY40" s="33"/>
      <c r="EZ40" s="33"/>
      <c r="FA40" s="549"/>
      <c r="FB40" s="549"/>
      <c r="FC40" s="549"/>
      <c r="FD40" s="549"/>
      <c r="FE40" s="551"/>
      <c r="FF40" s="551"/>
      <c r="FG40" s="551"/>
      <c r="FH40" s="551"/>
      <c r="FI40" s="33"/>
      <c r="FJ40" s="33"/>
    </row>
    <row r="41" spans="1:166" ht="35.1" customHeight="1" x14ac:dyDescent="0.3">
      <c r="A41" s="24" t="s">
        <v>81</v>
      </c>
      <c r="B41" s="25">
        <v>13550</v>
      </c>
      <c r="C41" s="25"/>
      <c r="D41" s="25">
        <v>38200</v>
      </c>
      <c r="E41" s="25"/>
      <c r="F41" s="25"/>
      <c r="G41" s="25"/>
      <c r="H41" s="25">
        <v>4026</v>
      </c>
      <c r="I41" s="25">
        <v>29292</v>
      </c>
      <c r="J41" s="25">
        <v>240</v>
      </c>
      <c r="K41" s="25"/>
      <c r="L41" s="25"/>
      <c r="M41" s="25"/>
      <c r="N41" s="25"/>
      <c r="O41" s="25"/>
      <c r="P41" s="25"/>
      <c r="Q41" s="25"/>
      <c r="R41" s="25"/>
      <c r="S41" s="25"/>
      <c r="T41" s="25">
        <v>5800800</v>
      </c>
      <c r="U41" s="25"/>
      <c r="V41" s="25"/>
      <c r="W41" s="25">
        <v>487700</v>
      </c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>
        <v>85000000</v>
      </c>
      <c r="AK41" s="25"/>
      <c r="AL41" s="25"/>
      <c r="AM41" s="25"/>
      <c r="AN41" s="25"/>
      <c r="AO41" s="25">
        <v>13000</v>
      </c>
      <c r="AP41" s="25"/>
      <c r="AQ41" s="25"/>
      <c r="AR41" s="25"/>
      <c r="AS41" s="25"/>
      <c r="AT41" s="25"/>
      <c r="AU41" s="25">
        <v>92700</v>
      </c>
      <c r="AV41" s="25"/>
      <c r="AW41" s="25"/>
      <c r="AX41" s="25"/>
      <c r="AY41" s="25"/>
      <c r="AZ41" s="25">
        <v>72984166.400000006</v>
      </c>
      <c r="BA41" s="25">
        <v>9209437.6600000001</v>
      </c>
      <c r="BB41" s="757">
        <f t="shared" si="3"/>
        <v>173673112.06</v>
      </c>
      <c r="BC41" s="26">
        <v>5686000</v>
      </c>
      <c r="BD41" s="26"/>
      <c r="BE41" s="26"/>
      <c r="BF41" s="26"/>
      <c r="BG41" s="26"/>
      <c r="BH41" s="26"/>
      <c r="BI41" s="26">
        <v>4892658.75</v>
      </c>
      <c r="BJ41" s="26"/>
      <c r="BK41" s="26"/>
      <c r="BL41" s="26"/>
      <c r="BM41" s="26">
        <v>3077960</v>
      </c>
      <c r="BN41" s="866">
        <v>498.4</v>
      </c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>
        <v>10000000</v>
      </c>
      <c r="CH41" s="26">
        <v>64000000</v>
      </c>
      <c r="CI41" s="26"/>
      <c r="CJ41" s="26"/>
      <c r="CK41" s="26">
        <v>13550</v>
      </c>
      <c r="CL41" s="26">
        <v>92700</v>
      </c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>
        <v>72984166.400000006</v>
      </c>
      <c r="CY41" s="26">
        <v>9209437.6600000001</v>
      </c>
      <c r="CZ41" s="26"/>
      <c r="DA41" s="26"/>
      <c r="DB41" s="26">
        <v>375465.27</v>
      </c>
      <c r="DC41" s="26"/>
      <c r="DD41" s="757">
        <f t="shared" si="7"/>
        <v>170332436.48000002</v>
      </c>
      <c r="DE41" s="26">
        <v>2166649.37</v>
      </c>
      <c r="DF41" s="26">
        <v>137151</v>
      </c>
      <c r="DG41" s="26">
        <v>443600</v>
      </c>
      <c r="DH41" s="26">
        <v>7000</v>
      </c>
      <c r="DI41" s="26"/>
      <c r="DJ41" s="26"/>
      <c r="DK41" s="26"/>
      <c r="DL41" s="26"/>
      <c r="DM41" s="26"/>
      <c r="DN41" s="26">
        <v>700</v>
      </c>
      <c r="DO41" s="757">
        <f t="shared" si="4"/>
        <v>588451</v>
      </c>
      <c r="DP41" s="26">
        <v>15090085.51</v>
      </c>
      <c r="DQ41" s="26">
        <f t="shared" si="5"/>
        <v>17845185.879999999</v>
      </c>
      <c r="DR41" s="26">
        <v>17845185.879999999</v>
      </c>
      <c r="DS41" s="26">
        <f t="shared" si="0"/>
        <v>0</v>
      </c>
      <c r="DT41" s="26">
        <v>173673112.06</v>
      </c>
      <c r="DU41" s="26">
        <v>170332436.47999999</v>
      </c>
      <c r="DV41" s="26">
        <f t="shared" si="8"/>
        <v>0</v>
      </c>
      <c r="DW41" s="26">
        <f>DU41-DD41</f>
        <v>0</v>
      </c>
      <c r="DX41" s="26">
        <v>12487387.42</v>
      </c>
      <c r="DY41" s="26">
        <v>12487387.419999957</v>
      </c>
      <c r="DZ41" s="26">
        <f t="shared" si="6"/>
        <v>-4.2840838432312012E-8</v>
      </c>
      <c r="EA41" s="538"/>
      <c r="EB41" s="538"/>
      <c r="EC41" s="538"/>
      <c r="ED41" s="538"/>
      <c r="EE41" s="538"/>
      <c r="EF41" s="538"/>
      <c r="EG41" s="538"/>
      <c r="EH41" s="538"/>
      <c r="EI41" s="538"/>
      <c r="EJ41" s="538"/>
      <c r="EK41" s="538"/>
      <c r="EL41" s="538"/>
      <c r="EM41" s="538"/>
      <c r="EN41" s="538"/>
      <c r="EO41" s="538"/>
      <c r="EP41" s="538"/>
      <c r="EQ41" s="538"/>
      <c r="ER41" s="538"/>
      <c r="ES41" s="538"/>
      <c r="ET41" s="538"/>
      <c r="EU41" s="538"/>
      <c r="EV41" s="538"/>
      <c r="EW41" s="33"/>
      <c r="EX41" s="33"/>
      <c r="EY41" s="33"/>
      <c r="EZ41" s="33"/>
      <c r="FA41" s="549"/>
      <c r="FB41" s="549"/>
      <c r="FC41" s="549"/>
      <c r="FD41" s="549"/>
      <c r="FE41" s="551"/>
      <c r="FF41" s="551"/>
      <c r="FG41" s="551"/>
      <c r="FH41" s="551"/>
      <c r="FI41" s="33"/>
      <c r="FJ41" s="33"/>
    </row>
    <row r="42" spans="1:166" ht="35.1" customHeight="1" x14ac:dyDescent="0.3">
      <c r="A42" s="24" t="s">
        <v>82</v>
      </c>
      <c r="B42" s="25"/>
      <c r="C42" s="25"/>
      <c r="D42" s="25"/>
      <c r="E42" s="25"/>
      <c r="F42" s="25"/>
      <c r="G42" s="25"/>
      <c r="H42" s="25"/>
      <c r="I42" s="25">
        <v>4710</v>
      </c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>
        <v>930000</v>
      </c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>
        <v>15600000</v>
      </c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>
        <v>23790</v>
      </c>
      <c r="AV42" s="25"/>
      <c r="AW42" s="25"/>
      <c r="AX42" s="25"/>
      <c r="AY42" s="25"/>
      <c r="AZ42" s="25">
        <v>15039568.4</v>
      </c>
      <c r="BA42" s="25">
        <v>1985419.31</v>
      </c>
      <c r="BB42" s="757">
        <f t="shared" si="3"/>
        <v>33583487.710000001</v>
      </c>
      <c r="BC42" s="26">
        <v>300000</v>
      </c>
      <c r="BD42" s="26"/>
      <c r="BE42" s="26"/>
      <c r="BF42" s="26"/>
      <c r="BG42" s="26"/>
      <c r="BH42" s="26"/>
      <c r="BI42" s="26"/>
      <c r="BJ42" s="26"/>
      <c r="BK42" s="26"/>
      <c r="BL42" s="26"/>
      <c r="BM42" s="26">
        <v>628080</v>
      </c>
      <c r="BN42" s="26">
        <v>41</v>
      </c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>
        <v>12500000</v>
      </c>
      <c r="CI42" s="26"/>
      <c r="CJ42" s="26"/>
      <c r="CK42" s="26"/>
      <c r="CL42" s="26">
        <v>23790</v>
      </c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>
        <v>15039568.4</v>
      </c>
      <c r="CY42" s="26">
        <v>1985419.31</v>
      </c>
      <c r="CZ42" s="26"/>
      <c r="DA42" s="26"/>
      <c r="DB42" s="26">
        <v>266707.02</v>
      </c>
      <c r="DC42" s="26"/>
      <c r="DD42" s="757">
        <f t="shared" si="7"/>
        <v>30743605.729999997</v>
      </c>
      <c r="DE42" s="26">
        <v>764582.08</v>
      </c>
      <c r="DF42" s="26">
        <v>32125</v>
      </c>
      <c r="DG42" s="26">
        <v>165150</v>
      </c>
      <c r="DH42" s="26"/>
      <c r="DI42" s="26"/>
      <c r="DJ42" s="26"/>
      <c r="DK42" s="26"/>
      <c r="DL42" s="26"/>
      <c r="DM42" s="26"/>
      <c r="DN42" s="26"/>
      <c r="DO42" s="757">
        <f t="shared" si="4"/>
        <v>197275</v>
      </c>
      <c r="DP42" s="26">
        <v>3585762.89</v>
      </c>
      <c r="DQ42" s="26">
        <f t="shared" si="5"/>
        <v>4547619.97</v>
      </c>
      <c r="DR42" s="26">
        <v>4547619.97</v>
      </c>
      <c r="DS42" s="26">
        <f t="shared" si="0"/>
        <v>0</v>
      </c>
      <c r="DT42" s="26">
        <v>33583487.710000001</v>
      </c>
      <c r="DU42" s="26">
        <v>30743605.73</v>
      </c>
      <c r="DV42" s="26">
        <f t="shared" si="8"/>
        <v>0</v>
      </c>
      <c r="DW42" s="26">
        <f t="shared" si="2"/>
        <v>0</v>
      </c>
      <c r="DX42" s="26">
        <v>4193209.74</v>
      </c>
      <c r="DY42" s="26">
        <v>4193209.7399998941</v>
      </c>
      <c r="DZ42" s="26">
        <f t="shared" si="6"/>
        <v>-1.0617077350616455E-7</v>
      </c>
      <c r="EA42" s="538"/>
      <c r="EB42" s="538"/>
      <c r="EC42" s="538"/>
      <c r="ED42" s="538"/>
      <c r="EE42" s="538"/>
      <c r="EF42" s="538"/>
      <c r="EG42" s="538"/>
      <c r="EH42" s="538"/>
      <c r="EI42" s="538"/>
      <c r="EJ42" s="538"/>
      <c r="EK42" s="538"/>
      <c r="EL42" s="538"/>
      <c r="EM42" s="538"/>
      <c r="EN42" s="538"/>
      <c r="EO42" s="538"/>
      <c r="EP42" s="538"/>
      <c r="EQ42" s="538"/>
      <c r="ER42" s="538"/>
      <c r="ES42" s="538"/>
      <c r="ET42" s="538"/>
      <c r="EU42" s="538"/>
      <c r="EV42" s="538"/>
      <c r="EW42" s="33"/>
      <c r="EX42" s="33"/>
      <c r="EY42" s="33"/>
      <c r="EZ42" s="33"/>
      <c r="FA42" s="549"/>
      <c r="FB42" s="549"/>
      <c r="FC42" s="549"/>
      <c r="FD42" s="549"/>
      <c r="FE42" s="551"/>
      <c r="FF42" s="551"/>
      <c r="FG42" s="551"/>
      <c r="FH42" s="551"/>
      <c r="FI42" s="33"/>
      <c r="FJ42" s="33"/>
    </row>
    <row r="43" spans="1:166" ht="35.1" customHeight="1" x14ac:dyDescent="0.3">
      <c r="A43" s="24" t="s">
        <v>83</v>
      </c>
      <c r="B43" s="25"/>
      <c r="C43" s="25"/>
      <c r="D43" s="25"/>
      <c r="E43" s="25"/>
      <c r="F43" s="25"/>
      <c r="G43" s="25"/>
      <c r="H43" s="25"/>
      <c r="I43" s="25">
        <v>66</v>
      </c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>
        <v>4</v>
      </c>
      <c r="AA43" s="25"/>
      <c r="AB43" s="25"/>
      <c r="AC43" s="25"/>
      <c r="AD43" s="25"/>
      <c r="AE43" s="25"/>
      <c r="AF43" s="25"/>
      <c r="AG43" s="25"/>
      <c r="AH43" s="25"/>
      <c r="AI43" s="25"/>
      <c r="AJ43" s="25">
        <v>1200000</v>
      </c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>
        <v>381200</v>
      </c>
      <c r="BA43" s="25">
        <v>20000</v>
      </c>
      <c r="BB43" s="757">
        <f t="shared" si="3"/>
        <v>1601270</v>
      </c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>
        <v>381200</v>
      </c>
      <c r="CY43" s="26">
        <v>20000</v>
      </c>
      <c r="CZ43" s="26"/>
      <c r="DA43" s="26"/>
      <c r="DB43" s="26"/>
      <c r="DC43" s="26"/>
      <c r="DD43" s="757">
        <f t="shared" si="7"/>
        <v>401200</v>
      </c>
      <c r="DE43" s="26">
        <v>577140.79</v>
      </c>
      <c r="DF43" s="26">
        <v>21733</v>
      </c>
      <c r="DG43" s="26">
        <v>269500</v>
      </c>
      <c r="DH43" s="26"/>
      <c r="DI43" s="26"/>
      <c r="DJ43" s="26"/>
      <c r="DK43" s="26"/>
      <c r="DL43" s="26"/>
      <c r="DM43" s="26"/>
      <c r="DN43" s="26"/>
      <c r="DO43" s="757">
        <f t="shared" si="4"/>
        <v>291233</v>
      </c>
      <c r="DP43" s="26">
        <v>915150</v>
      </c>
      <c r="DQ43" s="26">
        <f t="shared" si="5"/>
        <v>1783523.79</v>
      </c>
      <c r="DR43" s="26">
        <v>1783523.79</v>
      </c>
      <c r="DS43" s="1073">
        <f t="shared" si="0"/>
        <v>0</v>
      </c>
      <c r="DT43" s="26">
        <v>1601270</v>
      </c>
      <c r="DU43" s="26">
        <v>401200</v>
      </c>
      <c r="DV43" s="26">
        <f t="shared" si="8"/>
        <v>0</v>
      </c>
      <c r="DW43" s="26">
        <f t="shared" si="2"/>
        <v>0</v>
      </c>
      <c r="DX43" s="26">
        <v>1557325.36</v>
      </c>
      <c r="DY43" s="26">
        <v>1557325.3600000143</v>
      </c>
      <c r="DZ43" s="26">
        <f t="shared" si="6"/>
        <v>1.4202669262886047E-8</v>
      </c>
      <c r="EA43" s="538"/>
      <c r="EB43" s="538"/>
      <c r="EC43" s="538"/>
      <c r="ED43" s="538"/>
      <c r="EE43" s="538"/>
      <c r="EF43" s="538"/>
      <c r="EG43" s="538"/>
      <c r="EH43" s="538"/>
      <c r="EI43" s="538"/>
      <c r="EJ43" s="538"/>
      <c r="EK43" s="538"/>
      <c r="EL43" s="538"/>
      <c r="EM43" s="538"/>
      <c r="EN43" s="538"/>
      <c r="EO43" s="538"/>
      <c r="EP43" s="538"/>
      <c r="EQ43" s="538"/>
      <c r="ER43" s="538"/>
      <c r="ES43" s="538"/>
      <c r="ET43" s="538"/>
      <c r="EU43" s="538"/>
      <c r="EV43" s="538"/>
      <c r="EW43" s="33"/>
      <c r="EX43" s="33"/>
      <c r="EY43" s="33"/>
      <c r="EZ43" s="33"/>
      <c r="FA43" s="549"/>
      <c r="FB43" s="549"/>
      <c r="FC43" s="549"/>
      <c r="FD43" s="549"/>
      <c r="FE43" s="551"/>
      <c r="FF43" s="551"/>
      <c r="FG43" s="551"/>
      <c r="FH43" s="551"/>
      <c r="FI43" s="33"/>
      <c r="FJ43" s="33"/>
    </row>
    <row r="44" spans="1:166" ht="35.1" customHeight="1" x14ac:dyDescent="0.3">
      <c r="A44" s="24" t="s">
        <v>577</v>
      </c>
      <c r="B44" s="25">
        <v>36000</v>
      </c>
      <c r="C44" s="25"/>
      <c r="D44" s="25">
        <v>58910</v>
      </c>
      <c r="E44" s="25"/>
      <c r="F44" s="25"/>
      <c r="G44" s="25"/>
      <c r="H44" s="25">
        <v>6230</v>
      </c>
      <c r="I44" s="25">
        <v>49434</v>
      </c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>
        <v>2271000</v>
      </c>
      <c r="U44" s="25"/>
      <c r="V44" s="25"/>
      <c r="W44" s="25">
        <v>633500</v>
      </c>
      <c r="X44" s="25"/>
      <c r="Y44" s="25"/>
      <c r="Z44" s="25">
        <v>33.65</v>
      </c>
      <c r="AA44" s="25"/>
      <c r="AB44" s="25"/>
      <c r="AC44" s="25"/>
      <c r="AD44" s="25"/>
      <c r="AE44" s="25"/>
      <c r="AF44" s="25"/>
      <c r="AG44" s="25"/>
      <c r="AH44" s="25"/>
      <c r="AI44" s="25"/>
      <c r="AJ44" s="25">
        <v>110000000</v>
      </c>
      <c r="AK44" s="25"/>
      <c r="AL44" s="25"/>
      <c r="AM44" s="25">
        <v>27000</v>
      </c>
      <c r="AN44" s="25"/>
      <c r="AO44" s="25">
        <v>50000</v>
      </c>
      <c r="AP44" s="25"/>
      <c r="AQ44" s="25"/>
      <c r="AR44" s="25"/>
      <c r="AS44" s="25"/>
      <c r="AT44" s="25"/>
      <c r="AU44" s="25">
        <v>206100</v>
      </c>
      <c r="AV44" s="25"/>
      <c r="AW44" s="25"/>
      <c r="AX44" s="25"/>
      <c r="AY44" s="25"/>
      <c r="AZ44" s="25">
        <v>125626227.7</v>
      </c>
      <c r="BA44" s="25">
        <v>15701875.050000001</v>
      </c>
      <c r="BB44" s="757">
        <f t="shared" si="3"/>
        <v>254666310.40000004</v>
      </c>
      <c r="BC44" s="26">
        <v>837300</v>
      </c>
      <c r="BD44" s="26"/>
      <c r="BE44" s="26"/>
      <c r="BF44" s="26"/>
      <c r="BG44" s="26"/>
      <c r="BH44" s="26"/>
      <c r="BI44" s="26">
        <v>976000</v>
      </c>
      <c r="BJ44" s="26"/>
      <c r="BK44" s="26"/>
      <c r="BL44" s="26"/>
      <c r="BM44" s="26"/>
      <c r="BN44" s="26">
        <v>1970</v>
      </c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>
        <v>106000000</v>
      </c>
      <c r="CI44" s="26"/>
      <c r="CJ44" s="26"/>
      <c r="CK44" s="26">
        <v>36000</v>
      </c>
      <c r="CL44" s="26">
        <v>206100</v>
      </c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>
        <v>125626227.7</v>
      </c>
      <c r="CY44" s="26">
        <v>15701875.050000001</v>
      </c>
      <c r="CZ44" s="26"/>
      <c r="DA44" s="26"/>
      <c r="DB44" s="26"/>
      <c r="DC44" s="26"/>
      <c r="DD44" s="757">
        <f t="shared" si="7"/>
        <v>249385472.75</v>
      </c>
      <c r="DE44" s="26">
        <v>6187413.4400000004</v>
      </c>
      <c r="DF44" s="26">
        <v>133050</v>
      </c>
      <c r="DG44" s="26">
        <v>489500</v>
      </c>
      <c r="DH44" s="26"/>
      <c r="DI44" s="26"/>
      <c r="DJ44" s="26"/>
      <c r="DK44" s="26"/>
      <c r="DL44" s="26"/>
      <c r="DM44" s="26"/>
      <c r="DN44" s="26">
        <v>700</v>
      </c>
      <c r="DO44" s="757">
        <f t="shared" si="4"/>
        <v>623250</v>
      </c>
      <c r="DP44" s="26">
        <v>10270940</v>
      </c>
      <c r="DQ44" s="26">
        <f t="shared" si="5"/>
        <v>17081603.440000001</v>
      </c>
      <c r="DR44" s="26">
        <v>17081603.440000001</v>
      </c>
      <c r="DS44" s="26">
        <f t="shared" si="0"/>
        <v>0</v>
      </c>
      <c r="DT44" s="26">
        <v>254666310.40000001</v>
      </c>
      <c r="DU44" s="26">
        <v>249385472.75</v>
      </c>
      <c r="DV44" s="26">
        <f t="shared" si="8"/>
        <v>0</v>
      </c>
      <c r="DW44" s="26">
        <f t="shared" si="2"/>
        <v>0</v>
      </c>
      <c r="DX44" s="26">
        <v>26975056.48</v>
      </c>
      <c r="DY44" s="26">
        <v>26995056.480000496</v>
      </c>
      <c r="DZ44" s="26">
        <f t="shared" si="6"/>
        <v>20000.000000495464</v>
      </c>
      <c r="EA44" s="538"/>
      <c r="EB44" s="538"/>
      <c r="EC44" s="538"/>
      <c r="ED44" s="538"/>
      <c r="EE44" s="538"/>
      <c r="EF44" s="538"/>
      <c r="EG44" s="538"/>
      <c r="EH44" s="538"/>
      <c r="EI44" s="538"/>
      <c r="EJ44" s="538"/>
      <c r="EK44" s="538"/>
      <c r="EL44" s="538"/>
      <c r="EM44" s="538"/>
      <c r="EN44" s="538"/>
      <c r="EO44" s="538"/>
      <c r="EP44" s="538"/>
      <c r="EQ44" s="538"/>
      <c r="ER44" s="538"/>
      <c r="ES44" s="538"/>
      <c r="ET44" s="538"/>
      <c r="EU44" s="538"/>
      <c r="EV44" s="538"/>
      <c r="EW44" s="33"/>
      <c r="EX44" s="33"/>
      <c r="EY44" s="33"/>
      <c r="EZ44" s="33"/>
      <c r="FA44" s="549"/>
      <c r="FB44" s="549"/>
      <c r="FC44" s="549"/>
      <c r="FD44" s="549"/>
      <c r="FE44" s="551"/>
      <c r="FF44" s="551"/>
      <c r="FG44" s="551"/>
      <c r="FH44" s="551"/>
      <c r="FI44" s="33"/>
      <c r="FJ44" s="33"/>
    </row>
    <row r="45" spans="1:166" ht="35.1" customHeight="1" x14ac:dyDescent="0.3">
      <c r="A45" s="24" t="s">
        <v>84</v>
      </c>
      <c r="B45" s="25">
        <v>4650</v>
      </c>
      <c r="C45" s="25"/>
      <c r="D45" s="25"/>
      <c r="E45" s="25"/>
      <c r="F45" s="25"/>
      <c r="G45" s="25"/>
      <c r="H45" s="25">
        <v>820</v>
      </c>
      <c r="I45" s="25">
        <v>36162</v>
      </c>
      <c r="J45" s="25">
        <v>200</v>
      </c>
      <c r="K45" s="25"/>
      <c r="L45" s="25"/>
      <c r="M45" s="25"/>
      <c r="N45" s="25"/>
      <c r="O45" s="25"/>
      <c r="P45" s="25"/>
      <c r="Q45" s="25"/>
      <c r="R45" s="25"/>
      <c r="S45" s="25"/>
      <c r="T45" s="25">
        <v>2150000</v>
      </c>
      <c r="U45" s="25"/>
      <c r="V45" s="25"/>
      <c r="W45" s="25">
        <v>124500</v>
      </c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>
        <v>46400000</v>
      </c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>
        <v>35050</v>
      </c>
      <c r="AV45" s="25"/>
      <c r="AW45" s="25">
        <v>350</v>
      </c>
      <c r="AX45" s="25"/>
      <c r="AY45" s="25"/>
      <c r="AZ45" s="25">
        <v>58570304</v>
      </c>
      <c r="BA45" s="25">
        <v>13125343.18</v>
      </c>
      <c r="BB45" s="757">
        <f t="shared" si="3"/>
        <v>120447379.18000001</v>
      </c>
      <c r="BC45" s="26">
        <v>575000</v>
      </c>
      <c r="BD45" s="26"/>
      <c r="BE45" s="26"/>
      <c r="BF45" s="26"/>
      <c r="BG45" s="26"/>
      <c r="BH45" s="26"/>
      <c r="BI45" s="26">
        <v>69618.210000000006</v>
      </c>
      <c r="BJ45" s="26"/>
      <c r="BK45" s="26"/>
      <c r="BL45" s="26"/>
      <c r="BM45" s="26">
        <v>859200</v>
      </c>
      <c r="BN45" s="866">
        <v>191</v>
      </c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>
        <v>41000000</v>
      </c>
      <c r="CH45" s="26">
        <v>3400</v>
      </c>
      <c r="CI45" s="26"/>
      <c r="CJ45" s="26"/>
      <c r="CK45" s="26">
        <v>4650</v>
      </c>
      <c r="CL45" s="26">
        <v>35050</v>
      </c>
      <c r="CM45" s="26"/>
      <c r="CN45" s="26"/>
      <c r="CO45" s="26"/>
      <c r="CP45" s="26"/>
      <c r="CQ45" s="26"/>
      <c r="CR45" s="26">
        <v>350</v>
      </c>
      <c r="CS45" s="26"/>
      <c r="CT45" s="26"/>
      <c r="CU45" s="26"/>
      <c r="CV45" s="26"/>
      <c r="CW45" s="26"/>
      <c r="CX45" s="26">
        <v>58570304</v>
      </c>
      <c r="CY45" s="26">
        <v>13125343.18</v>
      </c>
      <c r="CZ45" s="26"/>
      <c r="DA45" s="26"/>
      <c r="DB45" s="866">
        <v>421132.56</v>
      </c>
      <c r="DC45" s="26"/>
      <c r="DD45" s="757">
        <f t="shared" si="7"/>
        <v>114664238.95000002</v>
      </c>
      <c r="DE45" s="26">
        <v>4759528.6100000003</v>
      </c>
      <c r="DF45" s="26">
        <v>105944</v>
      </c>
      <c r="DG45" s="26">
        <v>214500</v>
      </c>
      <c r="DH45" s="26"/>
      <c r="DI45" s="26"/>
      <c r="DJ45" s="26"/>
      <c r="DK45" s="26"/>
      <c r="DL45" s="26"/>
      <c r="DM45" s="26"/>
      <c r="DN45" s="26"/>
      <c r="DO45" s="757">
        <f t="shared" si="4"/>
        <v>320444</v>
      </c>
      <c r="DP45" s="26">
        <v>1820025</v>
      </c>
      <c r="DQ45" s="26">
        <f t="shared" si="5"/>
        <v>6899997.6100000003</v>
      </c>
      <c r="DR45" s="26">
        <v>6899997.6100000003</v>
      </c>
      <c r="DS45" s="26">
        <f t="shared" si="0"/>
        <v>0</v>
      </c>
      <c r="DT45" s="26">
        <v>120447379.18000001</v>
      </c>
      <c r="DU45" s="26">
        <v>114664238.95</v>
      </c>
      <c r="DV45" s="26">
        <f t="shared" si="8"/>
        <v>0</v>
      </c>
      <c r="DW45" s="26">
        <f t="shared" si="2"/>
        <v>0</v>
      </c>
      <c r="DX45" s="26">
        <v>4819704.57</v>
      </c>
      <c r="DY45" s="26">
        <v>4900704.5699999928</v>
      </c>
      <c r="DZ45" s="26">
        <f t="shared" si="6"/>
        <v>80999.999999992549</v>
      </c>
      <c r="EA45" s="538"/>
      <c r="EB45" s="538"/>
      <c r="EC45" s="538"/>
      <c r="ED45" s="538"/>
      <c r="EE45" s="538"/>
      <c r="EF45" s="538"/>
      <c r="EG45" s="538"/>
      <c r="EH45" s="538"/>
      <c r="EI45" s="538"/>
      <c r="EJ45" s="538"/>
      <c r="EK45" s="538"/>
      <c r="EL45" s="538"/>
      <c r="EM45" s="538"/>
      <c r="EN45" s="538"/>
      <c r="EO45" s="538"/>
      <c r="EP45" s="538"/>
      <c r="EQ45" s="538"/>
      <c r="ER45" s="538"/>
      <c r="ES45" s="538"/>
      <c r="ET45" s="538"/>
      <c r="EU45" s="538"/>
      <c r="EV45" s="538"/>
      <c r="EW45" s="33"/>
      <c r="EX45" s="33"/>
      <c r="EY45" s="33"/>
      <c r="EZ45" s="33"/>
      <c r="FA45" s="549"/>
      <c r="FB45" s="549"/>
      <c r="FC45" s="549"/>
      <c r="FD45" s="549"/>
      <c r="FE45" s="551"/>
      <c r="FF45" s="551"/>
      <c r="FG45" s="551"/>
      <c r="FH45" s="551"/>
      <c r="FI45" s="33"/>
      <c r="FJ45" s="33"/>
    </row>
    <row r="46" spans="1:166" ht="35.1" customHeight="1" x14ac:dyDescent="0.3">
      <c r="A46" s="24" t="s">
        <v>85</v>
      </c>
      <c r="B46" s="25">
        <v>32200</v>
      </c>
      <c r="C46" s="25"/>
      <c r="D46" s="25">
        <v>103200</v>
      </c>
      <c r="E46" s="25"/>
      <c r="F46" s="25"/>
      <c r="G46" s="25"/>
      <c r="H46" s="25">
        <v>2404</v>
      </c>
      <c r="I46" s="25">
        <v>62112</v>
      </c>
      <c r="J46" s="25">
        <v>240</v>
      </c>
      <c r="K46" s="25"/>
      <c r="L46" s="25"/>
      <c r="M46" s="25"/>
      <c r="N46" s="25"/>
      <c r="O46" s="25"/>
      <c r="P46" s="25"/>
      <c r="Q46" s="25"/>
      <c r="R46" s="25"/>
      <c r="S46" s="25"/>
      <c r="T46" s="25">
        <v>7937000</v>
      </c>
      <c r="U46" s="25"/>
      <c r="V46" s="25"/>
      <c r="W46" s="25">
        <v>340000</v>
      </c>
      <c r="X46" s="25"/>
      <c r="Y46" s="25"/>
      <c r="Z46" s="25">
        <v>1181.1400000000001</v>
      </c>
      <c r="AA46" s="25"/>
      <c r="AB46" s="25"/>
      <c r="AC46" s="25"/>
      <c r="AD46" s="25"/>
      <c r="AE46" s="25"/>
      <c r="AF46" s="25"/>
      <c r="AG46" s="25"/>
      <c r="AH46" s="25"/>
      <c r="AI46" s="25"/>
      <c r="AJ46" s="25">
        <v>70000000</v>
      </c>
      <c r="AK46" s="25"/>
      <c r="AL46" s="25"/>
      <c r="AM46" s="25"/>
      <c r="AN46" s="25"/>
      <c r="AO46" s="25">
        <v>182000</v>
      </c>
      <c r="AP46" s="25"/>
      <c r="AQ46" s="25"/>
      <c r="AR46" s="25"/>
      <c r="AS46" s="25"/>
      <c r="AT46" s="25"/>
      <c r="AU46" s="25">
        <v>256680</v>
      </c>
      <c r="AV46" s="25"/>
      <c r="AW46" s="25"/>
      <c r="AX46" s="25"/>
      <c r="AY46" s="25"/>
      <c r="AZ46" s="25">
        <v>92154939.400000006</v>
      </c>
      <c r="BA46" s="25">
        <v>23274751.949999999</v>
      </c>
      <c r="BB46" s="757">
        <f t="shared" si="3"/>
        <v>194346708.49000001</v>
      </c>
      <c r="BC46" s="26">
        <v>6041000</v>
      </c>
      <c r="BD46" s="26"/>
      <c r="BE46" s="26"/>
      <c r="BF46" s="26"/>
      <c r="BG46" s="26"/>
      <c r="BH46" s="26"/>
      <c r="BI46" s="26">
        <v>292977.33</v>
      </c>
      <c r="BJ46" s="26"/>
      <c r="BK46" s="26"/>
      <c r="BL46" s="26"/>
      <c r="BM46" s="26">
        <v>5633880</v>
      </c>
      <c r="BN46" s="26">
        <v>2612.8000000000002</v>
      </c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>
        <v>67000000</v>
      </c>
      <c r="CH46" s="26">
        <v>4105500</v>
      </c>
      <c r="CI46" s="26"/>
      <c r="CJ46" s="26"/>
      <c r="CK46" s="26">
        <v>32200</v>
      </c>
      <c r="CL46" s="26">
        <v>256680</v>
      </c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>
        <v>92154939.400000006</v>
      </c>
      <c r="CY46" s="26">
        <v>23274751.949999999</v>
      </c>
      <c r="CZ46" s="26"/>
      <c r="DA46" s="26"/>
      <c r="DB46" s="1073">
        <v>1024604.56</v>
      </c>
      <c r="DC46" s="26"/>
      <c r="DD46" s="757">
        <f t="shared" si="7"/>
        <v>199819146.03999999</v>
      </c>
      <c r="DE46" s="26">
        <v>2975872.91</v>
      </c>
      <c r="DF46" s="26">
        <v>208350</v>
      </c>
      <c r="DG46" s="26">
        <v>753800</v>
      </c>
      <c r="DH46" s="26"/>
      <c r="DI46" s="26"/>
      <c r="DJ46" s="26"/>
      <c r="DK46" s="26"/>
      <c r="DL46" s="26"/>
      <c r="DM46" s="26"/>
      <c r="DN46" s="26"/>
      <c r="DO46" s="757">
        <f t="shared" si="4"/>
        <v>962150</v>
      </c>
      <c r="DP46" s="26">
        <v>5485225</v>
      </c>
      <c r="DQ46" s="26">
        <f t="shared" si="5"/>
        <v>9423247.9100000001</v>
      </c>
      <c r="DR46" s="26">
        <v>9423247.9100000001</v>
      </c>
      <c r="DS46" s="26">
        <f t="shared" si="0"/>
        <v>0</v>
      </c>
      <c r="DT46" s="26">
        <v>194346708.49000001</v>
      </c>
      <c r="DU46" s="26">
        <v>199819146.03999999</v>
      </c>
      <c r="DV46" s="26">
        <f t="shared" si="8"/>
        <v>0</v>
      </c>
      <c r="DW46" s="1073">
        <f t="shared" si="2"/>
        <v>0</v>
      </c>
      <c r="DX46" s="26">
        <v>56247229.700000003</v>
      </c>
      <c r="DY46" s="26">
        <v>56247229.69999975</v>
      </c>
      <c r="DZ46" s="26">
        <f t="shared" si="6"/>
        <v>-2.5331974029541016E-7</v>
      </c>
      <c r="EA46" s="538"/>
      <c r="EB46" s="538"/>
      <c r="EC46" s="538"/>
      <c r="ED46" s="538"/>
      <c r="EE46" s="538"/>
      <c r="EF46" s="538"/>
      <c r="EG46" s="538"/>
      <c r="EH46" s="538"/>
      <c r="EI46" s="538"/>
      <c r="EJ46" s="538"/>
      <c r="EK46" s="538"/>
      <c r="EL46" s="538"/>
      <c r="EM46" s="538"/>
      <c r="EN46" s="538"/>
      <c r="EO46" s="538"/>
      <c r="EP46" s="538"/>
      <c r="EQ46" s="538"/>
      <c r="ER46" s="538"/>
      <c r="ES46" s="538"/>
      <c r="ET46" s="538"/>
      <c r="EU46" s="538"/>
      <c r="EV46" s="538"/>
      <c r="EW46" s="33"/>
      <c r="EX46" s="33"/>
      <c r="EY46" s="33"/>
      <c r="EZ46" s="33"/>
      <c r="FA46" s="549"/>
      <c r="FB46" s="549"/>
      <c r="FC46" s="549"/>
      <c r="FD46" s="549"/>
      <c r="FE46" s="551"/>
      <c r="FF46" s="551"/>
      <c r="FG46" s="551"/>
      <c r="FH46" s="551"/>
      <c r="FI46" s="33"/>
      <c r="FJ46" s="33"/>
    </row>
    <row r="47" spans="1:166" ht="35.1" customHeight="1" x14ac:dyDescent="0.3">
      <c r="A47" s="24" t="s">
        <v>86</v>
      </c>
      <c r="B47" s="25">
        <v>50</v>
      </c>
      <c r="C47" s="25"/>
      <c r="D47" s="25"/>
      <c r="E47" s="25"/>
      <c r="F47" s="25"/>
      <c r="G47" s="25"/>
      <c r="H47" s="25">
        <v>50</v>
      </c>
      <c r="I47" s="25">
        <v>1464</v>
      </c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>
        <v>8000</v>
      </c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>
        <v>12000000</v>
      </c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>
        <v>2300</v>
      </c>
      <c r="AV47" s="25"/>
      <c r="AW47" s="25"/>
      <c r="AX47" s="25"/>
      <c r="AY47" s="25"/>
      <c r="AZ47" s="25">
        <v>10233400</v>
      </c>
      <c r="BA47" s="25">
        <v>598918.76</v>
      </c>
      <c r="BB47" s="757">
        <f t="shared" si="3"/>
        <v>22844182.760000002</v>
      </c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>
        <v>92920</v>
      </c>
      <c r="BN47" s="26">
        <v>57</v>
      </c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>
        <v>9600000</v>
      </c>
      <c r="CH47" s="26"/>
      <c r="CI47" s="26"/>
      <c r="CJ47" s="26"/>
      <c r="CK47" s="26">
        <v>50</v>
      </c>
      <c r="CL47" s="26">
        <v>2300</v>
      </c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>
        <v>10233400</v>
      </c>
      <c r="CY47" s="26">
        <v>598918.76</v>
      </c>
      <c r="CZ47" s="26"/>
      <c r="DA47" s="26"/>
      <c r="DB47" s="26"/>
      <c r="DC47" s="26"/>
      <c r="DD47" s="757">
        <f t="shared" si="7"/>
        <v>20527645.760000002</v>
      </c>
      <c r="DE47" s="26">
        <v>258571.87</v>
      </c>
      <c r="DF47" s="26">
        <v>12271</v>
      </c>
      <c r="DG47" s="26">
        <v>170650</v>
      </c>
      <c r="DH47" s="26"/>
      <c r="DI47" s="26"/>
      <c r="DJ47" s="26"/>
      <c r="DK47" s="26"/>
      <c r="DL47" s="26"/>
      <c r="DM47" s="26"/>
      <c r="DN47" s="26"/>
      <c r="DO47" s="757">
        <f t="shared" si="4"/>
        <v>182921</v>
      </c>
      <c r="DP47" s="26">
        <v>2290955.7599999998</v>
      </c>
      <c r="DQ47" s="26">
        <f t="shared" si="5"/>
        <v>2732448.63</v>
      </c>
      <c r="DR47" s="26">
        <v>2732448.63</v>
      </c>
      <c r="DS47" s="26">
        <f t="shared" si="0"/>
        <v>0</v>
      </c>
      <c r="DT47" s="26">
        <v>22844182.760000002</v>
      </c>
      <c r="DU47" s="26">
        <v>20527645.760000002</v>
      </c>
      <c r="DV47" s="26">
        <f t="shared" si="8"/>
        <v>0</v>
      </c>
      <c r="DW47" s="26">
        <f t="shared" si="2"/>
        <v>0</v>
      </c>
      <c r="DX47" s="26">
        <v>1490696.08</v>
      </c>
      <c r="DY47" s="26">
        <v>1490696.0799999833</v>
      </c>
      <c r="DZ47" s="26">
        <f t="shared" si="6"/>
        <v>-1.6763806343078613E-8</v>
      </c>
      <c r="EA47" s="538"/>
      <c r="EB47" s="538"/>
      <c r="EC47" s="538"/>
      <c r="ED47" s="538"/>
      <c r="EE47" s="538"/>
      <c r="EF47" s="538"/>
      <c r="EG47" s="538"/>
      <c r="EH47" s="538"/>
      <c r="EI47" s="538"/>
      <c r="EJ47" s="538"/>
      <c r="EK47" s="538"/>
      <c r="EL47" s="538"/>
      <c r="EM47" s="538"/>
      <c r="EN47" s="538"/>
      <c r="EO47" s="538"/>
      <c r="EP47" s="538"/>
      <c r="EQ47" s="538"/>
      <c r="ER47" s="538"/>
      <c r="ES47" s="538"/>
      <c r="ET47" s="538"/>
      <c r="EU47" s="538"/>
      <c r="EV47" s="538"/>
      <c r="EW47" s="33"/>
      <c r="EX47" s="33"/>
      <c r="EY47" s="33"/>
      <c r="EZ47" s="33"/>
      <c r="FA47" s="549"/>
      <c r="FB47" s="549"/>
      <c r="FC47" s="549"/>
      <c r="FD47" s="549"/>
      <c r="FE47" s="551"/>
      <c r="FF47" s="551"/>
      <c r="FG47" s="551"/>
      <c r="FH47" s="551"/>
      <c r="FI47" s="33"/>
      <c r="FJ47" s="33"/>
    </row>
    <row r="48" spans="1:166" ht="35.1" customHeight="1" x14ac:dyDescent="0.3">
      <c r="A48" s="24" t="s">
        <v>87</v>
      </c>
      <c r="B48" s="25">
        <v>425</v>
      </c>
      <c r="C48" s="25"/>
      <c r="D48" s="25"/>
      <c r="E48" s="25"/>
      <c r="F48" s="25"/>
      <c r="G48" s="25"/>
      <c r="H48" s="25"/>
      <c r="I48" s="25">
        <v>2406</v>
      </c>
      <c r="J48" s="25">
        <v>80</v>
      </c>
      <c r="K48" s="25"/>
      <c r="L48" s="25"/>
      <c r="M48" s="25"/>
      <c r="N48" s="25"/>
      <c r="O48" s="25"/>
      <c r="P48" s="25"/>
      <c r="Q48" s="25"/>
      <c r="R48" s="25"/>
      <c r="S48" s="25"/>
      <c r="T48" s="25">
        <v>50000</v>
      </c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>
        <v>7200000</v>
      </c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>
        <v>17370</v>
      </c>
      <c r="AV48" s="25"/>
      <c r="AW48" s="25"/>
      <c r="AX48" s="25"/>
      <c r="AY48" s="25"/>
      <c r="AZ48" s="25">
        <v>7211441.0999999996</v>
      </c>
      <c r="BA48" s="25">
        <v>915990.9</v>
      </c>
      <c r="BB48" s="757">
        <f t="shared" si="3"/>
        <v>15397713</v>
      </c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>
        <v>310320</v>
      </c>
      <c r="BN48" s="26">
        <v>20</v>
      </c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>
        <v>6000000</v>
      </c>
      <c r="CH48" s="26"/>
      <c r="CI48" s="26"/>
      <c r="CJ48" s="26"/>
      <c r="CK48" s="26">
        <v>425</v>
      </c>
      <c r="CL48" s="26">
        <v>17370</v>
      </c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>
        <v>7211441.0999999996</v>
      </c>
      <c r="CY48" s="26">
        <v>915990.9</v>
      </c>
      <c r="CZ48" s="26"/>
      <c r="DA48" s="26"/>
      <c r="DB48" s="26">
        <v>101486.1</v>
      </c>
      <c r="DC48" s="26"/>
      <c r="DD48" s="757">
        <f t="shared" si="7"/>
        <v>14557053.1</v>
      </c>
      <c r="DE48" s="26">
        <v>680538.3</v>
      </c>
      <c r="DF48" s="26">
        <v>33846</v>
      </c>
      <c r="DG48" s="26">
        <v>120235</v>
      </c>
      <c r="DH48" s="26">
        <v>4000</v>
      </c>
      <c r="DI48" s="26"/>
      <c r="DJ48" s="26"/>
      <c r="DK48" s="26"/>
      <c r="DL48" s="26"/>
      <c r="DM48" s="26"/>
      <c r="DN48" s="26"/>
      <c r="DO48" s="757">
        <f t="shared" si="4"/>
        <v>158081</v>
      </c>
      <c r="DP48" s="26">
        <v>2067940.7</v>
      </c>
      <c r="DQ48" s="26">
        <f t="shared" si="5"/>
        <v>2906560</v>
      </c>
      <c r="DR48" s="26">
        <v>2906560</v>
      </c>
      <c r="DS48" s="26">
        <f t="shared" si="0"/>
        <v>0</v>
      </c>
      <c r="DT48" s="26">
        <v>15397713</v>
      </c>
      <c r="DU48" s="26">
        <v>14557053.1</v>
      </c>
      <c r="DV48" s="26">
        <f t="shared" si="8"/>
        <v>0</v>
      </c>
      <c r="DW48" s="26">
        <f t="shared" si="2"/>
        <v>0</v>
      </c>
      <c r="DX48" s="26">
        <v>4077044.73</v>
      </c>
      <c r="DY48" s="26">
        <v>4077044.729999993</v>
      </c>
      <c r="DZ48" s="26">
        <f t="shared" si="6"/>
        <v>-6.9849193096160889E-9</v>
      </c>
      <c r="EA48" s="538"/>
      <c r="EB48" s="538"/>
      <c r="EC48" s="538"/>
      <c r="ED48" s="538"/>
      <c r="EE48" s="538"/>
      <c r="EF48" s="538"/>
      <c r="EG48" s="538"/>
      <c r="EH48" s="538"/>
      <c r="EI48" s="538"/>
      <c r="EJ48" s="538"/>
      <c r="EK48" s="538"/>
      <c r="EL48" s="538"/>
      <c r="EM48" s="538"/>
      <c r="EN48" s="538"/>
      <c r="EO48" s="538"/>
      <c r="EP48" s="538"/>
      <c r="EQ48" s="538"/>
      <c r="ER48" s="538"/>
      <c r="ES48" s="538"/>
      <c r="ET48" s="538"/>
      <c r="EU48" s="538"/>
      <c r="EV48" s="538"/>
      <c r="EW48" s="33"/>
      <c r="EX48" s="33"/>
      <c r="EY48" s="33"/>
      <c r="EZ48" s="33"/>
      <c r="FA48" s="549"/>
      <c r="FB48" s="549"/>
      <c r="FC48" s="549"/>
      <c r="FD48" s="549"/>
      <c r="FE48" s="551"/>
      <c r="FF48" s="551"/>
      <c r="FG48" s="551"/>
      <c r="FH48" s="551"/>
      <c r="FI48" s="33"/>
      <c r="FJ48" s="33"/>
    </row>
    <row r="49" spans="1:166" ht="35.1" customHeight="1" x14ac:dyDescent="0.3">
      <c r="A49" s="24" t="s">
        <v>88</v>
      </c>
      <c r="B49" s="25">
        <v>84500</v>
      </c>
      <c r="C49" s="25">
        <v>9000</v>
      </c>
      <c r="D49" s="25">
        <f>3000+14200</f>
        <v>17200</v>
      </c>
      <c r="E49" s="25"/>
      <c r="F49" s="25">
        <v>937.5</v>
      </c>
      <c r="G49" s="25"/>
      <c r="H49" s="25">
        <v>1336</v>
      </c>
      <c r="I49" s="25">
        <v>83292</v>
      </c>
      <c r="J49" s="25">
        <v>640</v>
      </c>
      <c r="K49" s="25"/>
      <c r="L49" s="25"/>
      <c r="M49" s="25"/>
      <c r="N49" s="25"/>
      <c r="O49" s="25"/>
      <c r="P49" s="25"/>
      <c r="Q49" s="25"/>
      <c r="R49" s="25"/>
      <c r="S49" s="25"/>
      <c r="T49" s="1079">
        <v>8151500</v>
      </c>
      <c r="U49" s="25"/>
      <c r="V49" s="25"/>
      <c r="W49" s="25">
        <v>214000</v>
      </c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>
        <v>370000000</v>
      </c>
      <c r="AJ49" s="25">
        <v>67100000</v>
      </c>
      <c r="AK49" s="25"/>
      <c r="AL49" s="25"/>
      <c r="AM49" s="25">
        <v>75000</v>
      </c>
      <c r="AN49" s="25"/>
      <c r="AO49" s="25">
        <v>150000</v>
      </c>
      <c r="AP49" s="25"/>
      <c r="AQ49" s="25"/>
      <c r="AR49" s="25"/>
      <c r="AS49" s="25"/>
      <c r="AT49" s="25"/>
      <c r="AU49" s="25">
        <v>154420</v>
      </c>
      <c r="AV49" s="25"/>
      <c r="AW49" s="25"/>
      <c r="AX49" s="25"/>
      <c r="AY49" s="25"/>
      <c r="AZ49" s="25">
        <v>307172203</v>
      </c>
      <c r="BA49" s="25">
        <v>30901105.460000001</v>
      </c>
      <c r="BB49" s="757">
        <f t="shared" si="3"/>
        <v>784115133.96000004</v>
      </c>
      <c r="BC49" s="1073">
        <v>6574500</v>
      </c>
      <c r="BD49" s="26"/>
      <c r="BE49" s="26"/>
      <c r="BF49" s="26"/>
      <c r="BG49" s="26"/>
      <c r="BH49" s="26"/>
      <c r="BI49" s="26">
        <v>388502.83</v>
      </c>
      <c r="BJ49" s="26"/>
      <c r="BK49" s="26"/>
      <c r="BL49" s="26">
        <v>31212.6</v>
      </c>
      <c r="BM49" s="26">
        <v>1421960</v>
      </c>
      <c r="BN49" s="26">
        <v>1575.5</v>
      </c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>
        <v>273000000</v>
      </c>
      <c r="CH49" s="26">
        <v>157000000</v>
      </c>
      <c r="CI49" s="26"/>
      <c r="CJ49" s="26"/>
      <c r="CK49" s="26">
        <v>84500</v>
      </c>
      <c r="CL49" s="26">
        <v>154420</v>
      </c>
      <c r="CM49" s="26"/>
      <c r="CN49" s="26"/>
      <c r="CO49" s="26"/>
      <c r="CP49" s="26"/>
      <c r="CQ49" s="26"/>
      <c r="CR49" s="26"/>
      <c r="CS49" s="26"/>
      <c r="CT49" s="26"/>
      <c r="CU49" s="26">
        <v>2500</v>
      </c>
      <c r="CV49" s="26"/>
      <c r="CW49" s="26"/>
      <c r="CX49" s="26">
        <v>307172203</v>
      </c>
      <c r="CY49" s="26">
        <v>30901105.460000001</v>
      </c>
      <c r="CZ49" s="26"/>
      <c r="DA49" s="1073"/>
      <c r="DB49" s="26">
        <v>1058702.03</v>
      </c>
      <c r="DC49" s="26"/>
      <c r="DD49" s="757">
        <f t="shared" si="7"/>
        <v>777791181.42000008</v>
      </c>
      <c r="DE49" s="26">
        <v>10322493.09</v>
      </c>
      <c r="DF49" s="26">
        <v>180095</v>
      </c>
      <c r="DG49" s="26">
        <v>517800</v>
      </c>
      <c r="DH49" s="26"/>
      <c r="DI49" s="26"/>
      <c r="DJ49" s="26"/>
      <c r="DK49" s="26"/>
      <c r="DL49" s="26"/>
      <c r="DM49" s="26"/>
      <c r="DN49" s="26"/>
      <c r="DO49" s="757">
        <f t="shared" si="4"/>
        <v>697895</v>
      </c>
      <c r="DP49" s="26">
        <v>21694015</v>
      </c>
      <c r="DQ49" s="26">
        <f t="shared" si="5"/>
        <v>32714403.09</v>
      </c>
      <c r="DR49" s="26">
        <v>32714403.09</v>
      </c>
      <c r="DS49" s="26">
        <f t="shared" si="0"/>
        <v>0</v>
      </c>
      <c r="DT49" s="26">
        <v>784115133.96000004</v>
      </c>
      <c r="DU49" s="26">
        <v>777791181.41999996</v>
      </c>
      <c r="DV49" s="26">
        <f t="shared" si="8"/>
        <v>0</v>
      </c>
      <c r="DW49" s="26">
        <f t="shared" si="2"/>
        <v>0</v>
      </c>
      <c r="DX49" s="26">
        <v>31378356.640000001</v>
      </c>
      <c r="DY49" s="26">
        <v>31378356.639999747</v>
      </c>
      <c r="DZ49" s="26">
        <f t="shared" si="6"/>
        <v>-2.5331974029541016E-7</v>
      </c>
      <c r="EA49" s="538"/>
      <c r="EB49" s="538"/>
      <c r="EC49" s="538"/>
      <c r="ED49" s="538"/>
      <c r="EE49" s="538"/>
      <c r="EF49" s="538"/>
      <c r="EG49" s="538"/>
      <c r="EH49" s="538"/>
      <c r="EI49" s="538"/>
      <c r="EJ49" s="538"/>
      <c r="EK49" s="538"/>
      <c r="EL49" s="538"/>
      <c r="EM49" s="538"/>
      <c r="EN49" s="538"/>
      <c r="EO49" s="538"/>
      <c r="EP49" s="538"/>
      <c r="EQ49" s="538"/>
      <c r="ER49" s="538"/>
      <c r="ES49" s="538"/>
      <c r="ET49" s="538"/>
      <c r="EU49" s="538"/>
      <c r="EV49" s="538"/>
      <c r="EW49" s="33"/>
      <c r="EX49" s="33"/>
      <c r="EY49" s="33"/>
      <c r="EZ49" s="33"/>
      <c r="FA49" s="549"/>
      <c r="FB49" s="549"/>
      <c r="FC49" s="549"/>
      <c r="FD49" s="549"/>
      <c r="FE49" s="551"/>
      <c r="FF49" s="551"/>
      <c r="FG49" s="551"/>
      <c r="FH49" s="551"/>
      <c r="FI49" s="33"/>
      <c r="FJ49" s="33"/>
    </row>
    <row r="50" spans="1:166" ht="35.1" customHeight="1" x14ac:dyDescent="0.3">
      <c r="A50" s="24" t="s">
        <v>89</v>
      </c>
      <c r="B50" s="25">
        <v>30</v>
      </c>
      <c r="C50" s="25"/>
      <c r="D50" s="25"/>
      <c r="E50" s="25"/>
      <c r="F50" s="25"/>
      <c r="G50" s="25"/>
      <c r="H50" s="25"/>
      <c r="I50" s="25">
        <v>828</v>
      </c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>
        <v>6000000</v>
      </c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>
        <v>18250</v>
      </c>
      <c r="AV50" s="25"/>
      <c r="AW50" s="25"/>
      <c r="AX50" s="25"/>
      <c r="AY50" s="25"/>
      <c r="AZ50" s="25">
        <v>5876026.0999999996</v>
      </c>
      <c r="BA50" s="25">
        <v>507971.27</v>
      </c>
      <c r="BB50" s="757">
        <f t="shared" si="3"/>
        <v>12403105.369999999</v>
      </c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>
        <v>301200</v>
      </c>
      <c r="BN50" s="26">
        <v>24</v>
      </c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>
        <v>5600000</v>
      </c>
      <c r="CH50" s="26"/>
      <c r="CI50" s="26"/>
      <c r="CJ50" s="26"/>
      <c r="CK50" s="26">
        <v>30</v>
      </c>
      <c r="CL50" s="26">
        <v>18250</v>
      </c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>
        <v>5876026.0999999996</v>
      </c>
      <c r="CY50" s="26">
        <v>507971.27</v>
      </c>
      <c r="CZ50" s="26"/>
      <c r="DA50" s="26"/>
      <c r="DB50" s="26"/>
      <c r="DC50" s="26"/>
      <c r="DD50" s="757">
        <f t="shared" si="7"/>
        <v>12303501.369999999</v>
      </c>
      <c r="DE50" s="26">
        <v>221333.99</v>
      </c>
      <c r="DF50" s="26">
        <v>45040</v>
      </c>
      <c r="DG50" s="26">
        <v>137260</v>
      </c>
      <c r="DH50" s="26">
        <v>3500</v>
      </c>
      <c r="DI50" s="26"/>
      <c r="DJ50" s="26"/>
      <c r="DK50" s="26"/>
      <c r="DL50" s="26"/>
      <c r="DM50" s="26"/>
      <c r="DN50" s="26"/>
      <c r="DO50" s="757">
        <f t="shared" si="4"/>
        <v>185800</v>
      </c>
      <c r="DP50" s="26">
        <v>1089529.17</v>
      </c>
      <c r="DQ50" s="26">
        <f t="shared" si="5"/>
        <v>1496663.16</v>
      </c>
      <c r="DR50" s="26">
        <v>1496663.16</v>
      </c>
      <c r="DS50" s="26">
        <f t="shared" si="0"/>
        <v>0</v>
      </c>
      <c r="DT50" s="26">
        <v>12403105.369999999</v>
      </c>
      <c r="DU50" s="26">
        <v>12303501.369999999</v>
      </c>
      <c r="DV50" s="26">
        <f t="shared" si="8"/>
        <v>0</v>
      </c>
      <c r="DW50" s="26">
        <f t="shared" si="2"/>
        <v>0</v>
      </c>
      <c r="DX50" s="26">
        <v>2618530.19</v>
      </c>
      <c r="DY50" s="26">
        <v>2618530.1899999939</v>
      </c>
      <c r="DZ50" s="26">
        <f t="shared" si="6"/>
        <v>-6.0535967350006104E-9</v>
      </c>
      <c r="EA50" s="538"/>
      <c r="EB50" s="538"/>
      <c r="EC50" s="538"/>
      <c r="ED50" s="538"/>
      <c r="EE50" s="538"/>
      <c r="EF50" s="538"/>
      <c r="EG50" s="538"/>
      <c r="EH50" s="538"/>
      <c r="EI50" s="538"/>
      <c r="EJ50" s="538"/>
      <c r="EK50" s="538"/>
      <c r="EL50" s="538"/>
      <c r="EM50" s="538"/>
      <c r="EN50" s="538"/>
      <c r="EO50" s="538"/>
      <c r="EP50" s="538"/>
      <c r="EQ50" s="538"/>
      <c r="ER50" s="538"/>
      <c r="ES50" s="538"/>
      <c r="ET50" s="538"/>
      <c r="EU50" s="538"/>
      <c r="EV50" s="538"/>
      <c r="EW50" s="33"/>
      <c r="EX50" s="33"/>
      <c r="EY50" s="33"/>
      <c r="EZ50" s="33"/>
      <c r="FA50" s="549"/>
      <c r="FB50" s="549"/>
      <c r="FC50" s="549"/>
      <c r="FD50" s="549"/>
      <c r="FE50" s="551"/>
      <c r="FF50" s="551"/>
      <c r="FG50" s="551"/>
      <c r="FH50" s="551"/>
      <c r="FI50" s="33"/>
      <c r="FJ50" s="33"/>
    </row>
    <row r="51" spans="1:166" ht="35.1" customHeight="1" x14ac:dyDescent="0.3">
      <c r="A51" s="24" t="s">
        <v>90</v>
      </c>
      <c r="B51" s="25">
        <v>50</v>
      </c>
      <c r="C51" s="25"/>
      <c r="D51" s="25"/>
      <c r="E51" s="25"/>
      <c r="F51" s="25"/>
      <c r="G51" s="25"/>
      <c r="H51" s="25"/>
      <c r="I51" s="25">
        <v>228</v>
      </c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>
        <v>3600000</v>
      </c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>
        <v>2030</v>
      </c>
      <c r="AV51" s="25"/>
      <c r="AW51" s="25"/>
      <c r="AX51" s="25"/>
      <c r="AY51" s="25"/>
      <c r="AZ51" s="25">
        <v>2062979.2</v>
      </c>
      <c r="BA51" s="25">
        <v>85832.7</v>
      </c>
      <c r="BB51" s="757">
        <f t="shared" si="3"/>
        <v>5751119.9000000004</v>
      </c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>
        <v>283840</v>
      </c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>
        <v>1200000</v>
      </c>
      <c r="CI51" s="26"/>
      <c r="CJ51" s="26"/>
      <c r="CK51" s="26">
        <v>50</v>
      </c>
      <c r="CL51" s="26">
        <v>2030</v>
      </c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>
        <v>2062979.2</v>
      </c>
      <c r="CY51" s="26">
        <v>85832.7</v>
      </c>
      <c r="CZ51" s="26"/>
      <c r="DA51" s="26"/>
      <c r="DB51" s="26"/>
      <c r="DC51" s="26"/>
      <c r="DD51" s="757">
        <f t="shared" si="7"/>
        <v>3634731.9000000004</v>
      </c>
      <c r="DE51" s="26">
        <v>887141.52</v>
      </c>
      <c r="DF51" s="26">
        <v>31629</v>
      </c>
      <c r="DG51" s="26">
        <v>134070</v>
      </c>
      <c r="DH51" s="26"/>
      <c r="DI51" s="26"/>
      <c r="DJ51" s="26"/>
      <c r="DK51" s="26"/>
      <c r="DL51" s="26"/>
      <c r="DM51" s="26"/>
      <c r="DN51" s="26"/>
      <c r="DO51" s="757">
        <f t="shared" si="4"/>
        <v>165699</v>
      </c>
      <c r="DP51" s="26">
        <v>1380299.16</v>
      </c>
      <c r="DQ51" s="26">
        <f t="shared" si="5"/>
        <v>2433139.6799999997</v>
      </c>
      <c r="DR51" s="26">
        <v>2433139.6800000002</v>
      </c>
      <c r="DS51" s="26">
        <f t="shared" si="0"/>
        <v>0</v>
      </c>
      <c r="DT51" s="26">
        <v>5751119.9000000004</v>
      </c>
      <c r="DU51" s="26">
        <v>3634731.9</v>
      </c>
      <c r="DV51" s="26">
        <f t="shared" si="8"/>
        <v>0</v>
      </c>
      <c r="DW51" s="26">
        <f t="shared" si="2"/>
        <v>0</v>
      </c>
      <c r="DX51" s="26">
        <v>1033409.68</v>
      </c>
      <c r="DY51" s="26">
        <v>1033409.6799999923</v>
      </c>
      <c r="DZ51" s="26">
        <f t="shared" si="6"/>
        <v>-7.7998265624046326E-9</v>
      </c>
      <c r="EA51" s="538"/>
      <c r="EB51" s="538"/>
      <c r="EC51" s="538"/>
      <c r="ED51" s="538"/>
      <c r="EE51" s="538"/>
      <c r="EF51" s="538"/>
      <c r="EG51" s="538"/>
      <c r="EH51" s="538"/>
      <c r="EI51" s="538"/>
      <c r="EJ51" s="538"/>
      <c r="EK51" s="538"/>
      <c r="EL51" s="538"/>
      <c r="EM51" s="538"/>
      <c r="EN51" s="538"/>
      <c r="EO51" s="538"/>
      <c r="EP51" s="538"/>
      <c r="EQ51" s="538"/>
      <c r="ER51" s="538"/>
      <c r="ES51" s="538"/>
      <c r="ET51" s="538"/>
      <c r="EU51" s="538"/>
      <c r="EV51" s="538"/>
      <c r="EW51" s="33"/>
      <c r="EX51" s="33"/>
      <c r="EY51" s="33"/>
      <c r="EZ51" s="33"/>
      <c r="FA51" s="549"/>
      <c r="FB51" s="549"/>
      <c r="FC51" s="549"/>
      <c r="FD51" s="549"/>
      <c r="FE51" s="551"/>
      <c r="FF51" s="551"/>
      <c r="FG51" s="551"/>
      <c r="FH51" s="551"/>
      <c r="FI51" s="33"/>
      <c r="FJ51" s="33"/>
    </row>
    <row r="52" spans="1:166" ht="35.1" customHeight="1" x14ac:dyDescent="0.3">
      <c r="A52" s="24" t="s">
        <v>91</v>
      </c>
      <c r="B52" s="25">
        <v>29495</v>
      </c>
      <c r="C52" s="25"/>
      <c r="D52" s="25"/>
      <c r="E52" s="25"/>
      <c r="F52" s="25"/>
      <c r="G52" s="25"/>
      <c r="H52" s="25">
        <v>120</v>
      </c>
      <c r="I52" s="25">
        <v>4296</v>
      </c>
      <c r="J52" s="25">
        <v>40</v>
      </c>
      <c r="K52" s="25"/>
      <c r="L52" s="25"/>
      <c r="M52" s="25"/>
      <c r="N52" s="25"/>
      <c r="O52" s="25"/>
      <c r="P52" s="25"/>
      <c r="Q52" s="25"/>
      <c r="R52" s="25"/>
      <c r="S52" s="25"/>
      <c r="T52" s="25">
        <v>270000</v>
      </c>
      <c r="U52" s="25"/>
      <c r="V52" s="25"/>
      <c r="W52" s="25">
        <v>15500</v>
      </c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>
        <v>22400000</v>
      </c>
      <c r="AK52" s="25"/>
      <c r="AL52" s="25"/>
      <c r="AM52" s="25"/>
      <c r="AN52" s="25"/>
      <c r="AO52" s="25">
        <v>11000</v>
      </c>
      <c r="AP52" s="25"/>
      <c r="AQ52" s="25"/>
      <c r="AR52" s="25"/>
      <c r="AS52" s="25"/>
      <c r="AT52" s="25"/>
      <c r="AU52" s="25">
        <v>31980</v>
      </c>
      <c r="AV52" s="25"/>
      <c r="AW52" s="25"/>
      <c r="AX52" s="25"/>
      <c r="AY52" s="25"/>
      <c r="AZ52" s="25">
        <v>22138716.800000001</v>
      </c>
      <c r="BA52" s="25">
        <v>1597636.98</v>
      </c>
      <c r="BB52" s="757">
        <f t="shared" si="3"/>
        <v>46498784.779999994</v>
      </c>
      <c r="BC52" s="26">
        <v>500000</v>
      </c>
      <c r="BD52" s="26"/>
      <c r="BE52" s="26"/>
      <c r="BF52" s="26"/>
      <c r="BG52" s="26"/>
      <c r="BH52" s="26"/>
      <c r="BI52" s="26">
        <v>61271.360000000001</v>
      </c>
      <c r="BJ52" s="26"/>
      <c r="BK52" s="26"/>
      <c r="BL52" s="26"/>
      <c r="BM52" s="26">
        <v>462360</v>
      </c>
      <c r="BN52" s="26">
        <v>170</v>
      </c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>
        <v>20500000</v>
      </c>
      <c r="CH52" s="26"/>
      <c r="CI52" s="26"/>
      <c r="CJ52" s="26"/>
      <c r="CK52" s="26">
        <v>29495</v>
      </c>
      <c r="CL52" s="26">
        <v>31980</v>
      </c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>
        <v>22138716.800000001</v>
      </c>
      <c r="CY52" s="26">
        <v>1597636.98</v>
      </c>
      <c r="CZ52" s="26"/>
      <c r="DA52" s="26"/>
      <c r="DB52" s="26">
        <v>50743.05</v>
      </c>
      <c r="DC52" s="26"/>
      <c r="DD52" s="757">
        <f t="shared" si="7"/>
        <v>45372373.18999999</v>
      </c>
      <c r="DE52" s="26">
        <v>830644.22</v>
      </c>
      <c r="DF52" s="26">
        <v>44260</v>
      </c>
      <c r="DG52" s="26">
        <v>186450</v>
      </c>
      <c r="DH52" s="26"/>
      <c r="DI52" s="26"/>
      <c r="DJ52" s="26"/>
      <c r="DK52" s="26"/>
      <c r="DL52" s="26"/>
      <c r="DM52" s="26"/>
      <c r="DN52" s="26"/>
      <c r="DO52" s="757">
        <f t="shared" si="4"/>
        <v>230710</v>
      </c>
      <c r="DP52" s="26">
        <v>3969446.77</v>
      </c>
      <c r="DQ52" s="26">
        <f t="shared" si="5"/>
        <v>5030800.9899999993</v>
      </c>
      <c r="DR52" s="26">
        <v>5030800.99</v>
      </c>
      <c r="DS52" s="26">
        <f t="shared" si="0"/>
        <v>0</v>
      </c>
      <c r="DT52" s="26">
        <v>46498784.780000001</v>
      </c>
      <c r="DU52" s="26">
        <v>45372373.189999998</v>
      </c>
      <c r="DV52" s="26">
        <f t="shared" si="8"/>
        <v>0</v>
      </c>
      <c r="DW52" s="26">
        <f t="shared" si="2"/>
        <v>0</v>
      </c>
      <c r="DX52" s="26">
        <v>5030575.04</v>
      </c>
      <c r="DY52" s="26">
        <v>5030575.0399999321</v>
      </c>
      <c r="DZ52" s="26">
        <f t="shared" si="6"/>
        <v>-6.7986547946929932E-8</v>
      </c>
      <c r="EA52" s="538"/>
      <c r="EB52" s="538"/>
      <c r="EC52" s="538"/>
      <c r="ED52" s="538"/>
      <c r="EE52" s="538"/>
      <c r="EF52" s="538"/>
      <c r="EG52" s="538"/>
      <c r="EH52" s="538"/>
      <c r="EI52" s="538"/>
      <c r="EJ52" s="538"/>
      <c r="EK52" s="538"/>
      <c r="EL52" s="538"/>
      <c r="EM52" s="538"/>
      <c r="EN52" s="538"/>
      <c r="EO52" s="538"/>
      <c r="EP52" s="538"/>
      <c r="EQ52" s="538"/>
      <c r="ER52" s="538"/>
      <c r="ES52" s="538"/>
      <c r="ET52" s="538"/>
      <c r="EU52" s="538"/>
      <c r="EV52" s="538"/>
      <c r="EW52" s="33"/>
      <c r="EX52" s="33"/>
      <c r="EY52" s="33"/>
      <c r="EZ52" s="33"/>
      <c r="FA52" s="549"/>
      <c r="FB52" s="549"/>
      <c r="FC52" s="549"/>
      <c r="FD52" s="549"/>
      <c r="FE52" s="551"/>
      <c r="FF52" s="551"/>
      <c r="FG52" s="551"/>
      <c r="FH52" s="551"/>
      <c r="FI52" s="33"/>
      <c r="FJ52" s="33"/>
    </row>
    <row r="53" spans="1:166" ht="35.1" customHeight="1" x14ac:dyDescent="0.3">
      <c r="A53" s="24" t="s">
        <v>1104</v>
      </c>
      <c r="B53" s="25">
        <v>300</v>
      </c>
      <c r="C53" s="25"/>
      <c r="D53" s="25"/>
      <c r="E53" s="25"/>
      <c r="F53" s="25"/>
      <c r="G53" s="25"/>
      <c r="H53" s="25"/>
      <c r="I53" s="25">
        <v>4152</v>
      </c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>
        <v>22200000</v>
      </c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>
        <v>6000</v>
      </c>
      <c r="AV53" s="25"/>
      <c r="AW53" s="25"/>
      <c r="AX53" s="25"/>
      <c r="AY53" s="25"/>
      <c r="AZ53" s="25">
        <v>23322675.5</v>
      </c>
      <c r="BA53" s="25">
        <v>1442054.98</v>
      </c>
      <c r="BB53" s="757">
        <f t="shared" si="3"/>
        <v>46975182.479999997</v>
      </c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>
        <v>380880</v>
      </c>
      <c r="BN53" s="1073">
        <v>30</v>
      </c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>
        <v>20500000</v>
      </c>
      <c r="CI53" s="26"/>
      <c r="CJ53" s="26"/>
      <c r="CK53" s="26">
        <v>300</v>
      </c>
      <c r="CL53" s="26">
        <v>6000</v>
      </c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>
        <v>23322675.5</v>
      </c>
      <c r="CY53" s="26">
        <v>1442054.98</v>
      </c>
      <c r="CZ53" s="26"/>
      <c r="DA53" s="26"/>
      <c r="DB53" s="26"/>
      <c r="DC53" s="26"/>
      <c r="DD53" s="757">
        <f t="shared" si="7"/>
        <v>45651940.479999997</v>
      </c>
      <c r="DE53" s="26">
        <v>1488744.08</v>
      </c>
      <c r="DF53" s="26">
        <v>24910</v>
      </c>
      <c r="DG53" s="26">
        <v>62940</v>
      </c>
      <c r="DH53" s="26"/>
      <c r="DI53" s="26"/>
      <c r="DJ53" s="26"/>
      <c r="DK53" s="26"/>
      <c r="DL53" s="26"/>
      <c r="DM53" s="26"/>
      <c r="DN53" s="26"/>
      <c r="DO53" s="757">
        <f t="shared" si="4"/>
        <v>87850</v>
      </c>
      <c r="DP53" s="26">
        <v>1683967.34</v>
      </c>
      <c r="DQ53" s="26">
        <f t="shared" si="5"/>
        <v>3260561.42</v>
      </c>
      <c r="DR53" s="26">
        <v>3260561.42</v>
      </c>
      <c r="DS53" s="1073">
        <f t="shared" si="0"/>
        <v>0</v>
      </c>
      <c r="DT53" s="26">
        <v>46975182.479999997</v>
      </c>
      <c r="DU53" s="26">
        <v>45651940.479999997</v>
      </c>
      <c r="DV53" s="26">
        <f t="shared" si="8"/>
        <v>0</v>
      </c>
      <c r="DW53" s="26">
        <f t="shared" si="2"/>
        <v>0</v>
      </c>
      <c r="DX53" s="26">
        <v>2336588.4500000002</v>
      </c>
      <c r="DY53" s="26">
        <v>2336588.4500000328</v>
      </c>
      <c r="DZ53" s="26">
        <f t="shared" si="6"/>
        <v>3.2596290111541748E-8</v>
      </c>
      <c r="EA53" s="538"/>
      <c r="EB53" s="538"/>
      <c r="EC53" s="538"/>
      <c r="ED53" s="538"/>
      <c r="EE53" s="538"/>
      <c r="EF53" s="538"/>
      <c r="EG53" s="538"/>
      <c r="EH53" s="538"/>
      <c r="EI53" s="538"/>
      <c r="EJ53" s="538"/>
      <c r="EK53" s="538"/>
      <c r="EL53" s="538"/>
      <c r="EM53" s="538"/>
      <c r="EN53" s="538"/>
      <c r="EO53" s="538"/>
      <c r="EP53" s="538"/>
      <c r="EQ53" s="538"/>
      <c r="ER53" s="538"/>
      <c r="ES53" s="538"/>
      <c r="ET53" s="538"/>
      <c r="EU53" s="538"/>
      <c r="EV53" s="538"/>
      <c r="EW53" s="33"/>
      <c r="EX53" s="33"/>
      <c r="EY53" s="33"/>
      <c r="EZ53" s="33"/>
      <c r="FA53" s="549"/>
      <c r="FB53" s="549"/>
      <c r="FC53" s="549"/>
      <c r="FD53" s="549"/>
      <c r="FE53" s="551"/>
      <c r="FF53" s="551"/>
      <c r="FG53" s="551"/>
      <c r="FH53" s="551"/>
      <c r="FI53" s="33"/>
      <c r="FJ53" s="33"/>
    </row>
    <row r="54" spans="1:166" ht="35.1" customHeight="1" x14ac:dyDescent="0.3">
      <c r="A54" s="24" t="s">
        <v>634</v>
      </c>
      <c r="B54" s="25">
        <v>12890</v>
      </c>
      <c r="C54" s="25"/>
      <c r="D54" s="25">
        <v>38000</v>
      </c>
      <c r="E54" s="25"/>
      <c r="F54" s="25">
        <v>187.5</v>
      </c>
      <c r="G54" s="25"/>
      <c r="H54" s="25">
        <v>2690</v>
      </c>
      <c r="I54" s="25">
        <v>82836</v>
      </c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>
        <v>5627000</v>
      </c>
      <c r="U54" s="25"/>
      <c r="V54" s="25"/>
      <c r="W54" s="25">
        <v>268000</v>
      </c>
      <c r="X54" s="25"/>
      <c r="Y54" s="25"/>
      <c r="Z54" s="25">
        <v>313.86</v>
      </c>
      <c r="AA54" s="25"/>
      <c r="AB54" s="25"/>
      <c r="AC54" s="25"/>
      <c r="AD54" s="25"/>
      <c r="AE54" s="25">
        <v>16651200</v>
      </c>
      <c r="AF54" s="25"/>
      <c r="AG54" s="25">
        <v>70968.240000000005</v>
      </c>
      <c r="AH54" s="25"/>
      <c r="AI54" s="25"/>
      <c r="AJ54" s="25">
        <v>150000000</v>
      </c>
      <c r="AK54" s="25"/>
      <c r="AL54" s="25"/>
      <c r="AM54" s="25">
        <v>77500</v>
      </c>
      <c r="AN54" s="25"/>
      <c r="AO54" s="25">
        <v>34000</v>
      </c>
      <c r="AP54" s="25"/>
      <c r="AQ54" s="25"/>
      <c r="AR54" s="25"/>
      <c r="AS54" s="25"/>
      <c r="AT54" s="25"/>
      <c r="AU54" s="25">
        <v>129940</v>
      </c>
      <c r="AV54" s="25"/>
      <c r="AW54" s="25"/>
      <c r="AX54" s="25"/>
      <c r="AY54" s="25"/>
      <c r="AZ54" s="25">
        <v>194571096.24000001</v>
      </c>
      <c r="BA54" s="25">
        <v>194192580.88</v>
      </c>
      <c r="BB54" s="757">
        <f t="shared" si="3"/>
        <v>561759202.72000003</v>
      </c>
      <c r="BC54" s="26">
        <v>7838000</v>
      </c>
      <c r="BD54" s="26"/>
      <c r="BE54" s="26"/>
      <c r="BF54" s="26"/>
      <c r="BG54" s="26"/>
      <c r="BH54" s="26"/>
      <c r="BI54" s="26">
        <v>34000</v>
      </c>
      <c r="BJ54" s="26"/>
      <c r="BK54" s="26"/>
      <c r="BL54" s="26"/>
      <c r="BM54" s="26">
        <v>5625080</v>
      </c>
      <c r="BN54" s="866">
        <v>462</v>
      </c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>
        <v>28265500</v>
      </c>
      <c r="CF54" s="26">
        <v>70968.240000000005</v>
      </c>
      <c r="CG54" s="26">
        <v>380000</v>
      </c>
      <c r="CH54" s="26">
        <v>135000000</v>
      </c>
      <c r="CI54" s="26"/>
      <c r="CJ54" s="26"/>
      <c r="CK54" s="26">
        <v>12890</v>
      </c>
      <c r="CL54" s="26">
        <v>129940</v>
      </c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>
        <v>194571096.24000001</v>
      </c>
      <c r="CY54" s="26">
        <v>194192580.88</v>
      </c>
      <c r="CZ54" s="26"/>
      <c r="DA54" s="26"/>
      <c r="DB54" s="26"/>
      <c r="DC54" s="26"/>
      <c r="DD54" s="757">
        <f t="shared" si="7"/>
        <v>566120517.36000001</v>
      </c>
      <c r="DE54" s="26">
        <v>11586157.300000001</v>
      </c>
      <c r="DF54" s="26">
        <v>122600</v>
      </c>
      <c r="DG54" s="26">
        <v>508110</v>
      </c>
      <c r="DH54" s="26"/>
      <c r="DI54" s="26"/>
      <c r="DJ54" s="26"/>
      <c r="DK54" s="26"/>
      <c r="DL54" s="26"/>
      <c r="DM54" s="26"/>
      <c r="DN54" s="26">
        <v>700</v>
      </c>
      <c r="DO54" s="757">
        <f t="shared" si="4"/>
        <v>631410</v>
      </c>
      <c r="DP54" s="26">
        <v>17304815</v>
      </c>
      <c r="DQ54" s="26">
        <f t="shared" si="5"/>
        <v>29522382.300000001</v>
      </c>
      <c r="DR54" s="26">
        <v>29522382.300000001</v>
      </c>
      <c r="DS54" s="1073">
        <f t="shared" si="0"/>
        <v>0</v>
      </c>
      <c r="DT54" s="26">
        <v>561759202.72000003</v>
      </c>
      <c r="DU54" s="26">
        <v>566120517.36000001</v>
      </c>
      <c r="DV54" s="26">
        <f t="shared" si="8"/>
        <v>0</v>
      </c>
      <c r="DW54" s="26">
        <f t="shared" si="2"/>
        <v>0</v>
      </c>
      <c r="DX54" s="26">
        <v>50448422.619999997</v>
      </c>
      <c r="DY54" s="26">
        <v>50448422.619999766</v>
      </c>
      <c r="DZ54" s="26">
        <f t="shared" si="6"/>
        <v>-2.3096799850463867E-7</v>
      </c>
      <c r="EA54" s="538"/>
      <c r="EB54" s="538"/>
      <c r="EC54" s="538"/>
      <c r="ED54" s="538"/>
      <c r="EE54" s="538"/>
      <c r="EF54" s="538"/>
      <c r="EG54" s="538"/>
      <c r="EH54" s="538"/>
      <c r="EI54" s="538"/>
      <c r="EJ54" s="538"/>
      <c r="EK54" s="538"/>
      <c r="EL54" s="538"/>
      <c r="EM54" s="538"/>
      <c r="EN54" s="538"/>
      <c r="EO54" s="538"/>
      <c r="EP54" s="538"/>
      <c r="EQ54" s="538"/>
      <c r="ER54" s="538"/>
      <c r="ES54" s="538"/>
      <c r="ET54" s="538"/>
      <c r="EU54" s="538"/>
      <c r="EV54" s="538"/>
      <c r="EW54" s="33"/>
      <c r="EX54" s="33"/>
      <c r="EY54" s="33"/>
      <c r="EZ54" s="33"/>
      <c r="FA54" s="549"/>
      <c r="FB54" s="549"/>
      <c r="FC54" s="549"/>
      <c r="FD54" s="549"/>
      <c r="FE54" s="551"/>
      <c r="FF54" s="551"/>
      <c r="FG54" s="551"/>
      <c r="FH54" s="551"/>
      <c r="FI54" s="33"/>
      <c r="FJ54" s="33"/>
    </row>
    <row r="55" spans="1:166" ht="35.1" customHeight="1" x14ac:dyDescent="0.3">
      <c r="A55" s="24" t="s">
        <v>782</v>
      </c>
      <c r="B55" s="25"/>
      <c r="C55" s="25"/>
      <c r="D55" s="25"/>
      <c r="E55" s="25"/>
      <c r="F55" s="25"/>
      <c r="G55" s="25"/>
      <c r="H55" s="25"/>
      <c r="I55" s="25">
        <v>40296</v>
      </c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>
        <v>25200000</v>
      </c>
      <c r="AK55" s="25"/>
      <c r="AL55" s="25"/>
      <c r="AM55" s="1079"/>
      <c r="AN55" s="25"/>
      <c r="AO55" s="25"/>
      <c r="AP55" s="25"/>
      <c r="AQ55" s="25"/>
      <c r="AR55" s="25"/>
      <c r="AS55" s="25"/>
      <c r="AT55" s="25"/>
      <c r="AU55" s="25">
        <v>9500</v>
      </c>
      <c r="AV55" s="25"/>
      <c r="AW55" s="25"/>
      <c r="AX55" s="25"/>
      <c r="AY55" s="25"/>
      <c r="AZ55" s="25">
        <v>39160000</v>
      </c>
      <c r="BA55" s="25">
        <v>15251842.24</v>
      </c>
      <c r="BB55" s="757">
        <f t="shared" si="3"/>
        <v>79661638.239999995</v>
      </c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1073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>
        <v>24000000</v>
      </c>
      <c r="CI55" s="26"/>
      <c r="CJ55" s="26"/>
      <c r="CK55" s="26"/>
      <c r="CL55" s="26">
        <v>9500</v>
      </c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>
        <v>39160000</v>
      </c>
      <c r="CY55" s="26">
        <v>15251842.24</v>
      </c>
      <c r="CZ55" s="26"/>
      <c r="DA55" s="26"/>
      <c r="DB55" s="26"/>
      <c r="DC55" s="26"/>
      <c r="DD55" s="757">
        <f t="shared" si="7"/>
        <v>78421342.239999995</v>
      </c>
      <c r="DE55" s="26">
        <v>859149.88</v>
      </c>
      <c r="DF55" s="26">
        <v>20070</v>
      </c>
      <c r="DG55" s="26">
        <v>248720</v>
      </c>
      <c r="DH55" s="26"/>
      <c r="DI55" s="26"/>
      <c r="DJ55" s="26"/>
      <c r="DK55" s="26"/>
      <c r="DL55" s="26"/>
      <c r="DM55" s="26"/>
      <c r="DN55" s="26"/>
      <c r="DO55" s="757">
        <f t="shared" si="4"/>
        <v>268790</v>
      </c>
      <c r="DP55" s="26">
        <v>3637583.24</v>
      </c>
      <c r="DQ55" s="26">
        <f t="shared" si="5"/>
        <v>4765523.12</v>
      </c>
      <c r="DR55" s="26">
        <v>4765523.12</v>
      </c>
      <c r="DS55" s="26">
        <f t="shared" si="0"/>
        <v>0</v>
      </c>
      <c r="DT55" s="26">
        <v>79661638.239999995</v>
      </c>
      <c r="DU55" s="26">
        <v>78421342.239999995</v>
      </c>
      <c r="DV55" s="26">
        <f t="shared" si="8"/>
        <v>0</v>
      </c>
      <c r="DW55" s="26">
        <f t="shared" si="2"/>
        <v>0</v>
      </c>
      <c r="DX55" s="26">
        <v>4697346.32</v>
      </c>
      <c r="DY55" s="26">
        <v>4697346.3200000525</v>
      </c>
      <c r="DZ55" s="26">
        <f t="shared" si="6"/>
        <v>5.2154064178466797E-8</v>
      </c>
      <c r="EA55" s="538"/>
      <c r="EB55" s="538"/>
      <c r="EC55" s="538"/>
      <c r="ED55" s="538"/>
      <c r="EE55" s="538"/>
      <c r="EF55" s="538"/>
      <c r="EG55" s="538"/>
      <c r="EH55" s="538"/>
      <c r="EI55" s="538"/>
      <c r="EJ55" s="538"/>
      <c r="EK55" s="538"/>
      <c r="EL55" s="538"/>
      <c r="EM55" s="538"/>
      <c r="EN55" s="538"/>
      <c r="EO55" s="538"/>
      <c r="EP55" s="538"/>
      <c r="EQ55" s="538"/>
      <c r="ER55" s="538"/>
      <c r="ES55" s="538"/>
      <c r="ET55" s="538"/>
      <c r="EU55" s="538"/>
      <c r="EV55" s="538"/>
      <c r="EW55" s="33"/>
      <c r="EX55" s="33"/>
      <c r="EY55" s="33"/>
      <c r="EZ55" s="33"/>
      <c r="FA55" s="549"/>
      <c r="FB55" s="549"/>
      <c r="FC55" s="549"/>
      <c r="FD55" s="549"/>
      <c r="FE55" s="551"/>
      <c r="FF55" s="551"/>
      <c r="FG55" s="551"/>
      <c r="FH55" s="551"/>
      <c r="FI55" s="33"/>
      <c r="FJ55" s="33"/>
    </row>
    <row r="56" spans="1:166" ht="35.1" customHeight="1" x14ac:dyDescent="0.3">
      <c r="A56" s="24" t="s">
        <v>855</v>
      </c>
      <c r="B56" s="25">
        <v>13000</v>
      </c>
      <c r="C56" s="25"/>
      <c r="D56" s="25">
        <v>171200</v>
      </c>
      <c r="E56" s="25"/>
      <c r="F56" s="25"/>
      <c r="G56" s="25"/>
      <c r="H56" s="25">
        <v>1792</v>
      </c>
      <c r="I56" s="25">
        <v>54588</v>
      </c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>
        <v>4169000</v>
      </c>
      <c r="U56" s="25"/>
      <c r="V56" s="25"/>
      <c r="W56" s="25">
        <v>254000</v>
      </c>
      <c r="X56" s="25"/>
      <c r="Y56" s="25"/>
      <c r="Z56" s="25">
        <v>2481.3000000000002</v>
      </c>
      <c r="AA56" s="25"/>
      <c r="AB56" s="25"/>
      <c r="AC56" s="25"/>
      <c r="AD56" s="25"/>
      <c r="AE56" s="25"/>
      <c r="AF56" s="25"/>
      <c r="AG56" s="25"/>
      <c r="AH56" s="25"/>
      <c r="AI56" s="25"/>
      <c r="AJ56" s="25">
        <v>124000000</v>
      </c>
      <c r="AK56" s="25"/>
      <c r="AL56" s="25"/>
      <c r="AM56" s="25">
        <v>10000</v>
      </c>
      <c r="AN56" s="25"/>
      <c r="AO56" s="25">
        <v>60000</v>
      </c>
      <c r="AP56" s="25"/>
      <c r="AQ56" s="25"/>
      <c r="AR56" s="25"/>
      <c r="AS56" s="25"/>
      <c r="AT56" s="25"/>
      <c r="AU56" s="25">
        <v>126880</v>
      </c>
      <c r="AV56" s="25"/>
      <c r="AW56" s="25"/>
      <c r="AX56" s="25"/>
      <c r="AY56" s="25"/>
      <c r="AZ56" s="25">
        <v>143397800</v>
      </c>
      <c r="BA56" s="25">
        <v>19913640.199999999</v>
      </c>
      <c r="BB56" s="757">
        <f t="shared" si="3"/>
        <v>292174381.5</v>
      </c>
      <c r="BC56" s="26">
        <v>152000</v>
      </c>
      <c r="BD56" s="26"/>
      <c r="BE56" s="26"/>
      <c r="BF56" s="26"/>
      <c r="BG56" s="26"/>
      <c r="BH56" s="26"/>
      <c r="BI56" s="26">
        <v>241500</v>
      </c>
      <c r="BJ56" s="26"/>
      <c r="BK56" s="26"/>
      <c r="BL56" s="26"/>
      <c r="BM56" s="26"/>
      <c r="BN56" s="26">
        <v>981.5</v>
      </c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>
        <v>53000</v>
      </c>
      <c r="CH56" s="26">
        <v>121000000</v>
      </c>
      <c r="CI56" s="26"/>
      <c r="CJ56" s="26"/>
      <c r="CK56" s="26">
        <v>13000</v>
      </c>
      <c r="CL56" s="26">
        <v>126880</v>
      </c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>
        <v>143397800</v>
      </c>
      <c r="CY56" s="26">
        <v>19913640.199999999</v>
      </c>
      <c r="CZ56" s="26"/>
      <c r="DA56" s="26"/>
      <c r="DB56" s="26"/>
      <c r="DC56" s="26"/>
      <c r="DD56" s="757">
        <f t="shared" si="7"/>
        <v>284898801.69999999</v>
      </c>
      <c r="DE56" s="26">
        <v>5454930.5599999996</v>
      </c>
      <c r="DF56" s="26">
        <v>232500</v>
      </c>
      <c r="DG56" s="26">
        <v>602900</v>
      </c>
      <c r="DH56" s="26"/>
      <c r="DI56" s="26"/>
      <c r="DJ56" s="26"/>
      <c r="DK56" s="26"/>
      <c r="DL56" s="26"/>
      <c r="DM56" s="26"/>
      <c r="DN56" s="26"/>
      <c r="DO56" s="757">
        <f t="shared" si="4"/>
        <v>835400</v>
      </c>
      <c r="DP56" s="26">
        <v>16885215</v>
      </c>
      <c r="DQ56" s="26">
        <f t="shared" si="5"/>
        <v>23175545.559999999</v>
      </c>
      <c r="DR56" s="26">
        <v>23175545.559999999</v>
      </c>
      <c r="DS56" s="26">
        <f t="shared" si="0"/>
        <v>0</v>
      </c>
      <c r="DT56" s="26">
        <v>292174381.5</v>
      </c>
      <c r="DU56" s="26">
        <v>284898801.69999999</v>
      </c>
      <c r="DV56" s="26">
        <f t="shared" si="8"/>
        <v>0</v>
      </c>
      <c r="DW56" s="26">
        <f t="shared" si="2"/>
        <v>0</v>
      </c>
      <c r="DX56" s="26"/>
      <c r="DY56" s="26"/>
      <c r="DZ56" s="26"/>
      <c r="EA56" s="538"/>
      <c r="EB56" s="538"/>
      <c r="EC56" s="538"/>
      <c r="ED56" s="538"/>
      <c r="EE56" s="538"/>
      <c r="EF56" s="538"/>
      <c r="EG56" s="538"/>
      <c r="EH56" s="538"/>
      <c r="EI56" s="538"/>
      <c r="EJ56" s="538"/>
      <c r="EK56" s="538"/>
      <c r="EL56" s="538"/>
      <c r="EM56" s="538"/>
      <c r="EN56" s="538"/>
      <c r="EO56" s="538"/>
      <c r="EP56" s="538"/>
      <c r="EQ56" s="538"/>
      <c r="ER56" s="538"/>
      <c r="ES56" s="538"/>
      <c r="ET56" s="538"/>
      <c r="EU56" s="538"/>
      <c r="EV56" s="538"/>
      <c r="EW56" s="33"/>
      <c r="EX56" s="33"/>
      <c r="EY56" s="33"/>
      <c r="EZ56" s="33"/>
      <c r="FA56" s="549"/>
      <c r="FB56" s="549"/>
      <c r="FC56" s="549"/>
      <c r="FD56" s="549"/>
      <c r="FE56" s="551"/>
      <c r="FF56" s="551"/>
      <c r="FG56" s="551"/>
      <c r="FH56" s="551"/>
      <c r="FI56" s="33"/>
      <c r="FJ56" s="33"/>
    </row>
    <row r="57" spans="1:166" ht="35.1" customHeight="1" x14ac:dyDescent="0.3">
      <c r="A57" s="24" t="s">
        <v>1110</v>
      </c>
      <c r="B57" s="25">
        <v>1250</v>
      </c>
      <c r="C57" s="25"/>
      <c r="D57" s="25"/>
      <c r="E57" s="25"/>
      <c r="F57" s="25"/>
      <c r="G57" s="25"/>
      <c r="H57" s="25"/>
      <c r="I57" s="25">
        <v>1374</v>
      </c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>
        <v>26</v>
      </c>
      <c r="AA57" s="25"/>
      <c r="AB57" s="25"/>
      <c r="AC57" s="25"/>
      <c r="AD57" s="25"/>
      <c r="AE57" s="25"/>
      <c r="AF57" s="25"/>
      <c r="AG57" s="25"/>
      <c r="AH57" s="25"/>
      <c r="AI57" s="25"/>
      <c r="AJ57" s="25">
        <v>3600000</v>
      </c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>
        <v>345</v>
      </c>
      <c r="AV57" s="25"/>
      <c r="AW57" s="25"/>
      <c r="AX57" s="25"/>
      <c r="AY57" s="25"/>
      <c r="AZ57" s="25">
        <v>3937025</v>
      </c>
      <c r="BA57" s="25">
        <v>367900</v>
      </c>
      <c r="BB57" s="757">
        <f t="shared" si="3"/>
        <v>7907920</v>
      </c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>
        <v>40</v>
      </c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>
        <v>3600000</v>
      </c>
      <c r="CI57" s="26">
        <v>583453.79</v>
      </c>
      <c r="CJ57" s="26"/>
      <c r="CK57" s="26">
        <v>1250</v>
      </c>
      <c r="CL57" s="26">
        <v>345</v>
      </c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>
        <v>3937025</v>
      </c>
      <c r="CY57" s="26">
        <v>367900</v>
      </c>
      <c r="CZ57" s="26"/>
      <c r="DA57" s="26"/>
      <c r="DB57" s="26"/>
      <c r="DC57" s="26"/>
      <c r="DD57" s="757">
        <f t="shared" si="7"/>
        <v>8490013.7899999991</v>
      </c>
      <c r="DE57" s="26">
        <v>215940.79</v>
      </c>
      <c r="DF57" s="26">
        <v>21733</v>
      </c>
      <c r="DG57" s="26">
        <v>269500</v>
      </c>
      <c r="DH57" s="26"/>
      <c r="DI57" s="26"/>
      <c r="DJ57" s="26"/>
      <c r="DK57" s="26"/>
      <c r="DL57" s="26"/>
      <c r="DM57" s="26"/>
      <c r="DN57" s="26"/>
      <c r="DO57" s="757">
        <f t="shared" si="4"/>
        <v>291233</v>
      </c>
      <c r="DP57" s="26">
        <v>76280</v>
      </c>
      <c r="DQ57" s="26">
        <f t="shared" si="5"/>
        <v>583453.79</v>
      </c>
      <c r="DR57" s="26">
        <v>583453.79</v>
      </c>
      <c r="DS57" s="26">
        <f t="shared" si="0"/>
        <v>0</v>
      </c>
      <c r="DT57" s="26">
        <v>7907920</v>
      </c>
      <c r="DU57" s="26">
        <v>8490013.7899999991</v>
      </c>
      <c r="DV57" s="26">
        <f t="shared" si="8"/>
        <v>0</v>
      </c>
      <c r="DW57" s="26">
        <f t="shared" si="2"/>
        <v>0</v>
      </c>
      <c r="DX57" s="26"/>
      <c r="DY57" s="26"/>
      <c r="DZ57" s="26"/>
      <c r="EA57" s="538"/>
      <c r="EB57" s="538"/>
      <c r="EC57" s="538"/>
      <c r="ED57" s="538"/>
      <c r="EE57" s="538"/>
      <c r="EF57" s="538"/>
      <c r="EG57" s="538"/>
      <c r="EH57" s="538"/>
      <c r="EI57" s="538"/>
      <c r="EJ57" s="538"/>
      <c r="EK57" s="538"/>
      <c r="EL57" s="538"/>
      <c r="EM57" s="538"/>
      <c r="EN57" s="538"/>
      <c r="EO57" s="538"/>
      <c r="EP57" s="538"/>
      <c r="EQ57" s="538"/>
      <c r="ER57" s="538"/>
      <c r="ES57" s="538"/>
      <c r="ET57" s="538"/>
      <c r="EU57" s="538"/>
      <c r="EV57" s="538"/>
      <c r="EW57" s="33"/>
      <c r="EX57" s="33"/>
      <c r="EY57" s="33"/>
      <c r="EZ57" s="33"/>
      <c r="FA57" s="549"/>
      <c r="FB57" s="549"/>
      <c r="FC57" s="549"/>
      <c r="FD57" s="549"/>
      <c r="FE57" s="551"/>
      <c r="FF57" s="551"/>
      <c r="FG57" s="551"/>
      <c r="FH57" s="551"/>
      <c r="FI57" s="33"/>
      <c r="FJ57" s="33"/>
    </row>
    <row r="58" spans="1:166" ht="35.1" customHeight="1" x14ac:dyDescent="0.3">
      <c r="A58" s="29" t="s">
        <v>0</v>
      </c>
      <c r="B58" s="25">
        <f>SUM(B4:B57)</f>
        <v>1381645</v>
      </c>
      <c r="C58" s="25">
        <f t="shared" ref="C58:BN58" si="9">SUM(C4:C57)</f>
        <v>22797.55</v>
      </c>
      <c r="D58" s="25">
        <f t="shared" si="9"/>
        <v>2344540</v>
      </c>
      <c r="E58" s="25">
        <f t="shared" si="9"/>
        <v>2500</v>
      </c>
      <c r="F58" s="25">
        <f t="shared" si="9"/>
        <v>232149.24</v>
      </c>
      <c r="G58" s="25">
        <f t="shared" si="9"/>
        <v>60</v>
      </c>
      <c r="H58" s="25">
        <f t="shared" si="9"/>
        <v>83672</v>
      </c>
      <c r="I58" s="25">
        <f t="shared" si="9"/>
        <v>2227482</v>
      </c>
      <c r="J58" s="25">
        <f t="shared" si="9"/>
        <v>7560</v>
      </c>
      <c r="K58" s="25">
        <f t="shared" si="9"/>
        <v>0</v>
      </c>
      <c r="L58" s="25">
        <f t="shared" si="9"/>
        <v>1151630.04</v>
      </c>
      <c r="M58" s="25">
        <f t="shared" si="9"/>
        <v>0</v>
      </c>
      <c r="N58" s="25">
        <f t="shared" si="9"/>
        <v>0</v>
      </c>
      <c r="O58" s="25">
        <f t="shared" si="9"/>
        <v>0</v>
      </c>
      <c r="P58" s="25">
        <f t="shared" si="9"/>
        <v>0</v>
      </c>
      <c r="Q58" s="25">
        <f t="shared" si="9"/>
        <v>0</v>
      </c>
      <c r="R58" s="25">
        <f t="shared" si="9"/>
        <v>0</v>
      </c>
      <c r="S58" s="25">
        <f t="shared" si="9"/>
        <v>0</v>
      </c>
      <c r="T58" s="25">
        <f t="shared" si="9"/>
        <v>183776500</v>
      </c>
      <c r="U58" s="25">
        <f t="shared" si="9"/>
        <v>4907000</v>
      </c>
      <c r="V58" s="25">
        <f t="shared" si="9"/>
        <v>4000</v>
      </c>
      <c r="W58" s="25">
        <f t="shared" si="9"/>
        <v>10411537.189999999</v>
      </c>
      <c r="X58" s="25">
        <f t="shared" si="9"/>
        <v>120000</v>
      </c>
      <c r="Y58" s="25">
        <f t="shared" si="9"/>
        <v>56322920</v>
      </c>
      <c r="Z58" s="25">
        <f t="shared" si="9"/>
        <v>277800.20999999996</v>
      </c>
      <c r="AA58" s="25">
        <f t="shared" si="9"/>
        <v>0</v>
      </c>
      <c r="AB58" s="25">
        <f t="shared" si="9"/>
        <v>0</v>
      </c>
      <c r="AC58" s="25">
        <f t="shared" si="9"/>
        <v>0</v>
      </c>
      <c r="AD58" s="25">
        <f t="shared" si="9"/>
        <v>0</v>
      </c>
      <c r="AE58" s="25">
        <f t="shared" si="9"/>
        <v>21827200</v>
      </c>
      <c r="AF58" s="25">
        <f t="shared" si="9"/>
        <v>52586190</v>
      </c>
      <c r="AG58" s="25">
        <f t="shared" si="9"/>
        <v>3028163.2100000004</v>
      </c>
      <c r="AH58" s="25">
        <f t="shared" si="9"/>
        <v>0</v>
      </c>
      <c r="AI58" s="25">
        <f t="shared" si="9"/>
        <v>695033100</v>
      </c>
      <c r="AJ58" s="25">
        <f t="shared" si="9"/>
        <v>6920034858.6700001</v>
      </c>
      <c r="AK58" s="25">
        <f t="shared" si="9"/>
        <v>4600600000</v>
      </c>
      <c r="AL58" s="25">
        <f t="shared" si="9"/>
        <v>187550</v>
      </c>
      <c r="AM58" s="25">
        <f t="shared" si="9"/>
        <v>834500</v>
      </c>
      <c r="AN58" s="25">
        <f t="shared" si="9"/>
        <v>0</v>
      </c>
      <c r="AO58" s="25">
        <f t="shared" si="9"/>
        <v>6890750</v>
      </c>
      <c r="AP58" s="25">
        <f t="shared" si="9"/>
        <v>0</v>
      </c>
      <c r="AQ58" s="25">
        <f t="shared" si="9"/>
        <v>0</v>
      </c>
      <c r="AR58" s="25">
        <f t="shared" si="9"/>
        <v>0</v>
      </c>
      <c r="AS58" s="25">
        <f t="shared" si="9"/>
        <v>0</v>
      </c>
      <c r="AT58" s="25">
        <f t="shared" si="9"/>
        <v>0</v>
      </c>
      <c r="AU58" s="25">
        <f t="shared" si="9"/>
        <v>6493150</v>
      </c>
      <c r="AV58" s="25">
        <f t="shared" si="9"/>
        <v>0</v>
      </c>
      <c r="AW58" s="25">
        <f t="shared" si="9"/>
        <v>350</v>
      </c>
      <c r="AX58" s="25">
        <f t="shared" si="9"/>
        <v>0</v>
      </c>
      <c r="AY58" s="25">
        <f t="shared" si="9"/>
        <v>0</v>
      </c>
      <c r="AZ58" s="25">
        <f t="shared" si="9"/>
        <v>8462385668.0199976</v>
      </c>
      <c r="BA58" s="25">
        <f t="shared" si="9"/>
        <v>984807843.57999992</v>
      </c>
      <c r="BB58" s="25">
        <f t="shared" si="9"/>
        <v>22017983116.710003</v>
      </c>
      <c r="BC58" s="25">
        <f t="shared" si="9"/>
        <v>139901686.13</v>
      </c>
      <c r="BD58" s="25">
        <f t="shared" si="9"/>
        <v>0</v>
      </c>
      <c r="BE58" s="25">
        <f t="shared" si="9"/>
        <v>0</v>
      </c>
      <c r="BF58" s="25">
        <f t="shared" si="9"/>
        <v>0</v>
      </c>
      <c r="BG58" s="25">
        <f t="shared" si="9"/>
        <v>60</v>
      </c>
      <c r="BH58" s="25">
        <f t="shared" si="9"/>
        <v>4000</v>
      </c>
      <c r="BI58" s="25">
        <f t="shared" si="9"/>
        <v>14682843.41</v>
      </c>
      <c r="BJ58" s="25">
        <f t="shared" si="9"/>
        <v>120000</v>
      </c>
      <c r="BK58" s="25">
        <f t="shared" si="9"/>
        <v>0</v>
      </c>
      <c r="BL58" s="25">
        <f t="shared" si="9"/>
        <v>499694.27</v>
      </c>
      <c r="BM58" s="25">
        <f t="shared" si="9"/>
        <v>50673560</v>
      </c>
      <c r="BN58" s="25">
        <f t="shared" si="9"/>
        <v>45147.6</v>
      </c>
      <c r="BO58" s="25">
        <f t="shared" ref="BO58:BZ58" si="10">SUM(BO4:BO57)</f>
        <v>0</v>
      </c>
      <c r="BP58" s="25">
        <f t="shared" si="10"/>
        <v>0</v>
      </c>
      <c r="BQ58" s="25">
        <f t="shared" si="10"/>
        <v>6300</v>
      </c>
      <c r="BR58" s="25">
        <f t="shared" si="10"/>
        <v>0</v>
      </c>
      <c r="BS58" s="25">
        <f t="shared" si="10"/>
        <v>0</v>
      </c>
      <c r="BT58" s="25">
        <f t="shared" si="10"/>
        <v>0</v>
      </c>
      <c r="BU58" s="25">
        <f t="shared" si="10"/>
        <v>0</v>
      </c>
      <c r="BV58" s="25">
        <f t="shared" si="10"/>
        <v>0</v>
      </c>
      <c r="BW58" s="25">
        <f t="shared" si="10"/>
        <v>0</v>
      </c>
      <c r="BX58" s="25">
        <f t="shared" si="10"/>
        <v>0</v>
      </c>
      <c r="BY58" s="25">
        <f t="shared" si="10"/>
        <v>0</v>
      </c>
      <c r="BZ58" s="25">
        <f t="shared" si="10"/>
        <v>0</v>
      </c>
      <c r="CA58" s="25">
        <f t="shared" ref="CA58:DF58" si="11">SUM(CA4:CA57)</f>
        <v>0</v>
      </c>
      <c r="CB58" s="25">
        <f t="shared" si="11"/>
        <v>0</v>
      </c>
      <c r="CC58" s="25">
        <f t="shared" si="11"/>
        <v>59681445</v>
      </c>
      <c r="CD58" s="25">
        <f t="shared" si="11"/>
        <v>0</v>
      </c>
      <c r="CE58" s="25">
        <f t="shared" si="11"/>
        <v>33633500</v>
      </c>
      <c r="CF58" s="25">
        <f t="shared" si="11"/>
        <v>3028163.2100000004</v>
      </c>
      <c r="CG58" s="25">
        <f t="shared" si="11"/>
        <v>2154972000</v>
      </c>
      <c r="CH58" s="25">
        <f t="shared" si="11"/>
        <v>5842061100</v>
      </c>
      <c r="CI58" s="25">
        <f t="shared" si="11"/>
        <v>3643983453.79</v>
      </c>
      <c r="CJ58" s="25">
        <f t="shared" si="11"/>
        <v>0</v>
      </c>
      <c r="CK58" s="25">
        <f t="shared" si="11"/>
        <v>1381645</v>
      </c>
      <c r="CL58" s="25">
        <f t="shared" si="11"/>
        <v>6493150</v>
      </c>
      <c r="CM58" s="25">
        <f t="shared" si="11"/>
        <v>0</v>
      </c>
      <c r="CN58" s="25">
        <f t="shared" si="11"/>
        <v>0</v>
      </c>
      <c r="CO58" s="25">
        <f t="shared" si="11"/>
        <v>0</v>
      </c>
      <c r="CP58" s="25">
        <f t="shared" si="11"/>
        <v>0</v>
      </c>
      <c r="CQ58" s="25">
        <f t="shared" si="11"/>
        <v>0</v>
      </c>
      <c r="CR58" s="25">
        <f t="shared" si="11"/>
        <v>350</v>
      </c>
      <c r="CS58" s="25">
        <f t="shared" si="11"/>
        <v>0</v>
      </c>
      <c r="CT58" s="25">
        <f t="shared" si="11"/>
        <v>6890750</v>
      </c>
      <c r="CU58" s="25">
        <f t="shared" si="11"/>
        <v>6500</v>
      </c>
      <c r="CV58" s="25">
        <f t="shared" si="11"/>
        <v>834500</v>
      </c>
      <c r="CW58" s="25">
        <f t="shared" si="11"/>
        <v>0</v>
      </c>
      <c r="CX58" s="25">
        <f t="shared" si="11"/>
        <v>8462385668.0199976</v>
      </c>
      <c r="CY58" s="25">
        <f t="shared" si="11"/>
        <v>984807844.19999993</v>
      </c>
      <c r="CZ58" s="25">
        <f t="shared" si="11"/>
        <v>2256332.9299999997</v>
      </c>
      <c r="DA58" s="25">
        <f t="shared" si="11"/>
        <v>0</v>
      </c>
      <c r="DB58" s="25">
        <f t="shared" si="11"/>
        <v>13241495.710000001</v>
      </c>
      <c r="DC58" s="25">
        <f t="shared" si="11"/>
        <v>0</v>
      </c>
      <c r="DD58" s="25">
        <f t="shared" si="11"/>
        <v>21421591189.27</v>
      </c>
      <c r="DE58" s="25">
        <f t="shared" si="11"/>
        <v>192509800.25000009</v>
      </c>
      <c r="DF58" s="25">
        <f t="shared" si="11"/>
        <v>16984044</v>
      </c>
      <c r="DG58" s="25">
        <f t="shared" ref="DG58:DW58" si="12">SUM(DG4:DG57)</f>
        <v>64008355</v>
      </c>
      <c r="DH58" s="25">
        <f t="shared" si="12"/>
        <v>121000</v>
      </c>
      <c r="DI58" s="25">
        <f t="shared" si="12"/>
        <v>0</v>
      </c>
      <c r="DJ58" s="25">
        <f t="shared" si="12"/>
        <v>0</v>
      </c>
      <c r="DK58" s="25">
        <f t="shared" si="12"/>
        <v>280000</v>
      </c>
      <c r="DL58" s="25">
        <f t="shared" si="12"/>
        <v>0</v>
      </c>
      <c r="DM58" s="25">
        <f t="shared" si="12"/>
        <v>0</v>
      </c>
      <c r="DN58" s="25">
        <f t="shared" si="12"/>
        <v>15750</v>
      </c>
      <c r="DO58" s="25">
        <f t="shared" si="12"/>
        <v>81409149</v>
      </c>
      <c r="DP58" s="25">
        <f t="shared" si="12"/>
        <v>1273324848.8800001</v>
      </c>
      <c r="DQ58" s="25">
        <f t="shared" si="12"/>
        <v>1547243798.1299999</v>
      </c>
      <c r="DR58" s="25">
        <f t="shared" si="12"/>
        <v>1547243798.1299999</v>
      </c>
      <c r="DS58" s="25">
        <f t="shared" si="12"/>
        <v>0</v>
      </c>
      <c r="DT58" s="25">
        <f t="shared" si="12"/>
        <v>22017983116.709999</v>
      </c>
      <c r="DU58" s="25">
        <f t="shared" si="12"/>
        <v>21421591188.649998</v>
      </c>
      <c r="DV58" s="25">
        <f t="shared" si="12"/>
        <v>0</v>
      </c>
      <c r="DW58" s="25">
        <f t="shared" si="12"/>
        <v>-0.61999998986721039</v>
      </c>
      <c r="DX58" s="25">
        <f t="shared" ref="DX58:FG58" si="13">SUM(DX4:DX56)</f>
        <v>1399021126.9199998</v>
      </c>
      <c r="DY58" s="25">
        <f t="shared" si="13"/>
        <v>1399122126.9200058</v>
      </c>
      <c r="DZ58" s="25">
        <f t="shared" si="13"/>
        <v>101000.0000052941</v>
      </c>
      <c r="EA58" s="25">
        <f t="shared" si="13"/>
        <v>0</v>
      </c>
      <c r="EB58" s="25">
        <f t="shared" si="13"/>
        <v>0</v>
      </c>
      <c r="EC58" s="25">
        <f t="shared" si="13"/>
        <v>0</v>
      </c>
      <c r="ED58" s="25">
        <f t="shared" si="13"/>
        <v>0</v>
      </c>
      <c r="EE58" s="25">
        <f t="shared" si="13"/>
        <v>0</v>
      </c>
      <c r="EF58" s="25">
        <f t="shared" si="13"/>
        <v>0</v>
      </c>
      <c r="EG58" s="25">
        <f t="shared" si="13"/>
        <v>0</v>
      </c>
      <c r="EH58" s="25">
        <f t="shared" si="13"/>
        <v>0</v>
      </c>
      <c r="EI58" s="25">
        <f t="shared" si="13"/>
        <v>0</v>
      </c>
      <c r="EJ58" s="25">
        <f t="shared" si="13"/>
        <v>0</v>
      </c>
      <c r="EK58" s="25">
        <f t="shared" si="13"/>
        <v>0</v>
      </c>
      <c r="EL58" s="25">
        <f t="shared" si="13"/>
        <v>0</v>
      </c>
      <c r="EM58" s="25">
        <f t="shared" si="13"/>
        <v>0</v>
      </c>
      <c r="EN58" s="25">
        <f t="shared" si="13"/>
        <v>0</v>
      </c>
      <c r="EO58" s="25">
        <f t="shared" si="13"/>
        <v>0</v>
      </c>
      <c r="EP58" s="25">
        <f t="shared" si="13"/>
        <v>0</v>
      </c>
      <c r="EQ58" s="25">
        <f t="shared" si="13"/>
        <v>0</v>
      </c>
      <c r="ER58" s="25">
        <f t="shared" si="13"/>
        <v>0</v>
      </c>
      <c r="ES58" s="25">
        <f t="shared" si="13"/>
        <v>0</v>
      </c>
      <c r="ET58" s="25">
        <f t="shared" si="13"/>
        <v>0</v>
      </c>
      <c r="EU58" s="25">
        <f t="shared" si="13"/>
        <v>0</v>
      </c>
      <c r="EV58" s="25">
        <f t="shared" si="13"/>
        <v>0</v>
      </c>
      <c r="EW58" s="25">
        <f t="shared" si="13"/>
        <v>0</v>
      </c>
      <c r="EX58" s="25">
        <f t="shared" si="13"/>
        <v>0</v>
      </c>
      <c r="EY58" s="25">
        <f t="shared" si="13"/>
        <v>0</v>
      </c>
      <c r="EZ58" s="25">
        <f t="shared" si="13"/>
        <v>0</v>
      </c>
      <c r="FA58" s="25">
        <f t="shared" si="13"/>
        <v>0</v>
      </c>
      <c r="FB58" s="25">
        <f t="shared" si="13"/>
        <v>0</v>
      </c>
      <c r="FC58" s="25">
        <f t="shared" si="13"/>
        <v>0</v>
      </c>
      <c r="FD58" s="25">
        <f t="shared" si="13"/>
        <v>0</v>
      </c>
      <c r="FE58" s="25">
        <f t="shared" si="13"/>
        <v>0</v>
      </c>
      <c r="FF58" s="25">
        <f t="shared" si="13"/>
        <v>0</v>
      </c>
      <c r="FG58" s="25">
        <f t="shared" si="13"/>
        <v>0</v>
      </c>
      <c r="FH58" s="551"/>
      <c r="FI58" s="33"/>
      <c r="FJ58" s="33"/>
    </row>
    <row r="59" spans="1:166" ht="21" customHeight="1" x14ac:dyDescent="0.3">
      <c r="T59" s="38">
        <v>71000</v>
      </c>
      <c r="AE59" s="26"/>
      <c r="AQ59" s="20">
        <v>220000</v>
      </c>
      <c r="AU59" s="20">
        <v>15500</v>
      </c>
      <c r="AV59" s="20">
        <v>131100</v>
      </c>
      <c r="AZ59" s="20">
        <v>14369264.800000001</v>
      </c>
      <c r="BA59" s="20">
        <v>1155616.53</v>
      </c>
      <c r="BB59" s="26">
        <f>SUM(B59:BA59)</f>
        <v>15962481.33</v>
      </c>
      <c r="BC59" s="20">
        <v>150000</v>
      </c>
      <c r="BI59" s="20">
        <v>26000</v>
      </c>
      <c r="BM59" s="508"/>
      <c r="BU59" s="38"/>
      <c r="BV59" s="38"/>
      <c r="BW59" s="38"/>
      <c r="CI59" s="38">
        <v>12600000</v>
      </c>
      <c r="CJ59" s="38"/>
      <c r="CK59" s="20">
        <v>3050</v>
      </c>
      <c r="CL59" s="20">
        <v>15500</v>
      </c>
      <c r="CM59" s="20">
        <v>131100</v>
      </c>
      <c r="CX59" s="20">
        <v>14369264.800000001</v>
      </c>
      <c r="CY59" s="266">
        <v>1155616.53</v>
      </c>
      <c r="DB59" s="266">
        <v>52351.6</v>
      </c>
      <c r="DE59" s="49"/>
      <c r="DQ59" s="26">
        <f>DP59+DO59+DE59</f>
        <v>0</v>
      </c>
      <c r="DS59" s="26">
        <f>DR59-DQ59</f>
        <v>0</v>
      </c>
    </row>
    <row r="60" spans="1:166" ht="19.5" customHeight="1" x14ac:dyDescent="0.4">
      <c r="A60" s="128"/>
      <c r="AC60" s="508"/>
      <c r="AQ60" s="38"/>
      <c r="BC60" s="38"/>
      <c r="BD60" s="38"/>
      <c r="BE60" s="38"/>
      <c r="BF60" s="38"/>
      <c r="BG60" s="38"/>
      <c r="BH60" s="38"/>
      <c r="BI60" s="38"/>
      <c r="BJ60" s="38"/>
      <c r="BK60" s="38"/>
      <c r="BM60" s="508"/>
      <c r="BT60" s="506"/>
      <c r="CH60" s="507"/>
      <c r="CI60" s="38"/>
      <c r="CJ60" s="38"/>
      <c r="DE60" s="49"/>
      <c r="DQ60" s="26">
        <f>DP60+DO60+DE60</f>
        <v>0</v>
      </c>
      <c r="DS60" s="38">
        <f>DR60-DQ60</f>
        <v>0</v>
      </c>
      <c r="DT60" s="38"/>
    </row>
    <row r="61" spans="1:166" x14ac:dyDescent="0.3">
      <c r="BL61" s="20">
        <v>274620.02</v>
      </c>
      <c r="DE61" s="49"/>
    </row>
    <row r="62" spans="1:166" x14ac:dyDescent="0.3">
      <c r="T62" s="38"/>
      <c r="AC62" s="38"/>
      <c r="AJ62" s="38"/>
      <c r="BL62" s="20">
        <v>197041.01</v>
      </c>
      <c r="DE62" s="49"/>
    </row>
    <row r="63" spans="1:166" x14ac:dyDescent="0.3">
      <c r="BL63" s="38">
        <f>BL58+BL61+BL62</f>
        <v>971355.3</v>
      </c>
      <c r="DE63" s="49"/>
      <c r="DF63" s="508"/>
    </row>
    <row r="64" spans="1:166" x14ac:dyDescent="0.3">
      <c r="DE64" s="49"/>
      <c r="DF64" s="508"/>
    </row>
    <row r="65" spans="20:126" x14ac:dyDescent="0.3">
      <c r="DE65" s="49"/>
      <c r="DF65" s="508"/>
    </row>
    <row r="66" spans="20:126" x14ac:dyDescent="0.3">
      <c r="BK66" s="508"/>
      <c r="DE66" s="49"/>
      <c r="DF66" s="508"/>
    </row>
    <row r="67" spans="20:126" x14ac:dyDescent="0.3">
      <c r="T67" s="20">
        <v>8927000</v>
      </c>
      <c r="W67" s="20">
        <v>139100</v>
      </c>
      <c r="AJ67" s="20">
        <v>432900000</v>
      </c>
      <c r="AM67" s="20">
        <v>75000</v>
      </c>
      <c r="AO67" s="20">
        <v>120000</v>
      </c>
      <c r="AQ67" s="20">
        <v>15000</v>
      </c>
      <c r="AU67" s="20">
        <v>106000</v>
      </c>
      <c r="AV67" s="20">
        <v>8900</v>
      </c>
      <c r="AY67" s="508"/>
      <c r="AZ67" s="20">
        <v>350940891.44</v>
      </c>
      <c r="BA67" s="20">
        <v>56830943.729999997</v>
      </c>
      <c r="BC67" s="20">
        <v>10060615.66</v>
      </c>
      <c r="BI67" s="20">
        <v>528873.27</v>
      </c>
      <c r="CI67" s="20">
        <v>405200000</v>
      </c>
      <c r="CK67" s="20">
        <v>52000</v>
      </c>
      <c r="CL67" s="20">
        <v>106000</v>
      </c>
      <c r="CM67" s="20">
        <v>8900</v>
      </c>
      <c r="CX67" s="20">
        <v>350940891.44</v>
      </c>
      <c r="CY67" s="266">
        <v>56830943.729999997</v>
      </c>
      <c r="DB67" s="266">
        <v>3521057.13</v>
      </c>
      <c r="DE67" s="49"/>
      <c r="DF67" s="508"/>
    </row>
    <row r="68" spans="20:126" x14ac:dyDescent="0.3">
      <c r="AY68" s="508"/>
      <c r="DE68" s="49"/>
      <c r="DF68" s="508"/>
    </row>
    <row r="69" spans="20:126" x14ac:dyDescent="0.3">
      <c r="AY69" s="508"/>
      <c r="DE69" s="49"/>
      <c r="DF69" s="508"/>
    </row>
    <row r="70" spans="20:126" x14ac:dyDescent="0.3">
      <c r="AY70" s="508"/>
      <c r="DE70" s="49"/>
      <c r="DF70" s="508"/>
    </row>
    <row r="71" spans="20:126" x14ac:dyDescent="0.3">
      <c r="AY71" s="508"/>
      <c r="DE71" s="49"/>
      <c r="DF71" s="508"/>
    </row>
    <row r="72" spans="20:126" x14ac:dyDescent="0.3">
      <c r="T72" s="20">
        <v>3300000</v>
      </c>
      <c r="W72" s="20">
        <v>324000</v>
      </c>
      <c r="Z72" s="20">
        <v>256.07</v>
      </c>
      <c r="AE72" s="20">
        <v>9107500</v>
      </c>
      <c r="AJ72" s="20">
        <v>162000000</v>
      </c>
      <c r="AM72" s="20">
        <v>62500</v>
      </c>
      <c r="AU72" s="20">
        <v>147400</v>
      </c>
      <c r="AV72" s="20">
        <v>19320</v>
      </c>
      <c r="AY72" s="508"/>
      <c r="AZ72" s="20">
        <v>212667219</v>
      </c>
      <c r="BA72" s="20">
        <v>200509737.93000001</v>
      </c>
      <c r="BC72" s="20">
        <v>3511500</v>
      </c>
      <c r="BI72" s="20">
        <v>55000</v>
      </c>
      <c r="CE72" s="265">
        <v>4918500</v>
      </c>
      <c r="CI72" s="20">
        <v>145850000</v>
      </c>
      <c r="CK72" s="20">
        <v>57750</v>
      </c>
      <c r="CL72" s="20">
        <v>147400</v>
      </c>
      <c r="CM72" s="20">
        <v>19320</v>
      </c>
      <c r="CX72" s="20">
        <v>212667219</v>
      </c>
      <c r="CY72" s="266">
        <v>200509737.93000001</v>
      </c>
      <c r="DE72" s="49"/>
    </row>
    <row r="73" spans="20:126" x14ac:dyDescent="0.3">
      <c r="AY73" s="508"/>
      <c r="DE73" s="49"/>
      <c r="DV73" s="508">
        <v>98800</v>
      </c>
    </row>
    <row r="74" spans="20:126" x14ac:dyDescent="0.3">
      <c r="AY74" s="508"/>
      <c r="DE74" s="49"/>
      <c r="DV74" s="508">
        <v>513208.36</v>
      </c>
    </row>
    <row r="75" spans="20:126" x14ac:dyDescent="0.3">
      <c r="AY75" s="1084"/>
      <c r="DE75" s="49"/>
      <c r="DV75" s="508">
        <v>1728360</v>
      </c>
    </row>
    <row r="76" spans="20:126" x14ac:dyDescent="0.3">
      <c r="DE76" s="49"/>
      <c r="DV76" s="508">
        <v>388</v>
      </c>
    </row>
    <row r="77" spans="20:126" x14ac:dyDescent="0.3">
      <c r="DE77" s="49"/>
      <c r="DV77" s="508">
        <v>60000000</v>
      </c>
    </row>
    <row r="78" spans="20:126" x14ac:dyDescent="0.3">
      <c r="DE78" s="49"/>
      <c r="DV78" s="508">
        <v>22000</v>
      </c>
    </row>
    <row r="79" spans="20:126" x14ac:dyDescent="0.3">
      <c r="DE79" s="49"/>
      <c r="DV79" s="508">
        <v>10000</v>
      </c>
    </row>
    <row r="80" spans="20:126" x14ac:dyDescent="0.3">
      <c r="DE80" s="49"/>
      <c r="DV80" s="508">
        <v>114493073.8</v>
      </c>
    </row>
    <row r="81" spans="109:126" x14ac:dyDescent="0.3">
      <c r="DE81" s="49"/>
      <c r="DV81" s="508">
        <v>52579859.18</v>
      </c>
    </row>
    <row r="82" spans="109:126" x14ac:dyDescent="0.3">
      <c r="DE82" s="49"/>
      <c r="DV82" s="1084">
        <f>SUM(DV73:DV81)</f>
        <v>229445689.34</v>
      </c>
    </row>
    <row r="83" spans="109:126" x14ac:dyDescent="0.3">
      <c r="DE83" s="49"/>
    </row>
    <row r="84" spans="109:126" x14ac:dyDescent="0.3">
      <c r="DE84" s="49"/>
    </row>
    <row r="85" spans="109:126" x14ac:dyDescent="0.3">
      <c r="DE85" s="49"/>
    </row>
    <row r="86" spans="109:126" x14ac:dyDescent="0.3">
      <c r="DE86" s="49"/>
    </row>
    <row r="87" spans="109:126" x14ac:dyDescent="0.3">
      <c r="DE87" s="49"/>
    </row>
    <row r="88" spans="109:126" x14ac:dyDescent="0.3">
      <c r="DE88" s="49"/>
    </row>
    <row r="89" spans="109:126" x14ac:dyDescent="0.3">
      <c r="DE89" s="49"/>
    </row>
    <row r="90" spans="109:126" x14ac:dyDescent="0.3">
      <c r="DE90" s="49"/>
    </row>
    <row r="91" spans="109:126" x14ac:dyDescent="0.3">
      <c r="DE91" s="49"/>
    </row>
    <row r="92" spans="109:126" x14ac:dyDescent="0.3">
      <c r="DE92" s="49"/>
    </row>
    <row r="93" spans="109:126" x14ac:dyDescent="0.3">
      <c r="DE93" s="49"/>
    </row>
    <row r="94" spans="109:126" x14ac:dyDescent="0.3">
      <c r="DE94" s="49"/>
    </row>
    <row r="95" spans="109:126" x14ac:dyDescent="0.3">
      <c r="DE95" s="49"/>
    </row>
    <row r="96" spans="109:126" x14ac:dyDescent="0.3">
      <c r="DE96" s="49"/>
    </row>
    <row r="97" spans="109:109" x14ac:dyDescent="0.3">
      <c r="DE97" s="49"/>
    </row>
    <row r="98" spans="109:109" x14ac:dyDescent="0.3">
      <c r="DE98" s="49"/>
    </row>
    <row r="99" spans="109:109" x14ac:dyDescent="0.3">
      <c r="DE99" s="49"/>
    </row>
    <row r="100" spans="109:109" x14ac:dyDescent="0.3">
      <c r="DE100" s="49"/>
    </row>
    <row r="101" spans="109:109" x14ac:dyDescent="0.3">
      <c r="DE101" s="49"/>
    </row>
    <row r="102" spans="109:109" x14ac:dyDescent="0.3">
      <c r="DE102" s="49"/>
    </row>
    <row r="103" spans="109:109" x14ac:dyDescent="0.3">
      <c r="DE103" s="49"/>
    </row>
    <row r="104" spans="109:109" x14ac:dyDescent="0.3">
      <c r="DE104" s="49"/>
    </row>
    <row r="105" spans="109:109" x14ac:dyDescent="0.3">
      <c r="DE105" s="49"/>
    </row>
    <row r="106" spans="109:109" x14ac:dyDescent="0.3">
      <c r="DE106" s="49"/>
    </row>
    <row r="107" spans="109:109" x14ac:dyDescent="0.3">
      <c r="DE107" s="49"/>
    </row>
    <row r="108" spans="109:109" x14ac:dyDescent="0.3">
      <c r="DE108" s="49"/>
    </row>
    <row r="109" spans="109:109" x14ac:dyDescent="0.3">
      <c r="DE109" s="49"/>
    </row>
    <row r="110" spans="109:109" x14ac:dyDescent="0.3">
      <c r="DE110" s="49"/>
    </row>
    <row r="111" spans="109:109" x14ac:dyDescent="0.3">
      <c r="DE111" s="49"/>
    </row>
    <row r="112" spans="109:109" x14ac:dyDescent="0.3">
      <c r="DE112" s="49"/>
    </row>
    <row r="113" spans="109:109" x14ac:dyDescent="0.3">
      <c r="DE113" s="49"/>
    </row>
    <row r="114" spans="109:109" x14ac:dyDescent="0.3">
      <c r="DE114" s="49"/>
    </row>
    <row r="115" spans="109:109" x14ac:dyDescent="0.3">
      <c r="DE115" s="49"/>
    </row>
    <row r="116" spans="109:109" x14ac:dyDescent="0.3">
      <c r="DE116" s="49"/>
    </row>
    <row r="117" spans="109:109" x14ac:dyDescent="0.3">
      <c r="DE117" s="49"/>
    </row>
    <row r="118" spans="109:109" x14ac:dyDescent="0.3">
      <c r="DE118" s="49"/>
    </row>
    <row r="119" spans="109:109" x14ac:dyDescent="0.3">
      <c r="DE119" s="49"/>
    </row>
    <row r="120" spans="109:109" x14ac:dyDescent="0.3">
      <c r="DE120" s="49"/>
    </row>
    <row r="121" spans="109:109" x14ac:dyDescent="0.3">
      <c r="DE121" s="49"/>
    </row>
    <row r="122" spans="109:109" x14ac:dyDescent="0.3">
      <c r="DE122" s="49"/>
    </row>
    <row r="123" spans="109:109" x14ac:dyDescent="0.3">
      <c r="DE123" s="49"/>
    </row>
    <row r="124" spans="109:109" x14ac:dyDescent="0.3">
      <c r="DE124" s="49"/>
    </row>
    <row r="125" spans="109:109" x14ac:dyDescent="0.3">
      <c r="DE125" s="49"/>
    </row>
    <row r="126" spans="109:109" x14ac:dyDescent="0.3">
      <c r="DE126" s="49"/>
    </row>
    <row r="127" spans="109:109" x14ac:dyDescent="0.3">
      <c r="DE127" s="49"/>
    </row>
    <row r="128" spans="109:109" x14ac:dyDescent="0.3">
      <c r="DE128" s="49"/>
    </row>
    <row r="129" spans="109:109" x14ac:dyDescent="0.3">
      <c r="DE129" s="49"/>
    </row>
    <row r="130" spans="109:109" x14ac:dyDescent="0.3">
      <c r="DE130" s="49"/>
    </row>
    <row r="131" spans="109:109" x14ac:dyDescent="0.3">
      <c r="DE131" s="49"/>
    </row>
    <row r="132" spans="109:109" x14ac:dyDescent="0.3">
      <c r="DE132" s="49"/>
    </row>
    <row r="133" spans="109:109" x14ac:dyDescent="0.3">
      <c r="DE133" s="49"/>
    </row>
    <row r="134" spans="109:109" x14ac:dyDescent="0.3">
      <c r="DE134" s="49"/>
    </row>
    <row r="135" spans="109:109" x14ac:dyDescent="0.3">
      <c r="DE135" s="49"/>
    </row>
    <row r="136" spans="109:109" x14ac:dyDescent="0.3">
      <c r="DE136" s="49"/>
    </row>
    <row r="137" spans="109:109" x14ac:dyDescent="0.3">
      <c r="DE137" s="49"/>
    </row>
    <row r="138" spans="109:109" x14ac:dyDescent="0.3">
      <c r="DE138" s="49"/>
    </row>
    <row r="139" spans="109:109" x14ac:dyDescent="0.3">
      <c r="DE139" s="49"/>
    </row>
    <row r="140" spans="109:109" x14ac:dyDescent="0.3">
      <c r="DE140" s="49"/>
    </row>
    <row r="141" spans="109:109" x14ac:dyDescent="0.3">
      <c r="DE141" s="49"/>
    </row>
    <row r="142" spans="109:109" x14ac:dyDescent="0.3">
      <c r="DE142" s="49"/>
    </row>
    <row r="143" spans="109:109" x14ac:dyDescent="0.3">
      <c r="DE143" s="49"/>
    </row>
    <row r="144" spans="109:109" x14ac:dyDescent="0.3">
      <c r="DE144" s="49"/>
    </row>
    <row r="145" spans="109:109" x14ac:dyDescent="0.3">
      <c r="DE145" s="49"/>
    </row>
    <row r="146" spans="109:109" x14ac:dyDescent="0.3">
      <c r="DE146" s="49"/>
    </row>
    <row r="147" spans="109:109" x14ac:dyDescent="0.3">
      <c r="DE147" s="49"/>
    </row>
    <row r="148" spans="109:109" x14ac:dyDescent="0.3">
      <c r="DE148" s="49"/>
    </row>
    <row r="149" spans="109:109" x14ac:dyDescent="0.3">
      <c r="DE149" s="49"/>
    </row>
    <row r="150" spans="109:109" x14ac:dyDescent="0.3">
      <c r="DE150" s="49"/>
    </row>
    <row r="151" spans="109:109" x14ac:dyDescent="0.3">
      <c r="DE151" s="49"/>
    </row>
    <row r="152" spans="109:109" x14ac:dyDescent="0.3">
      <c r="DE152" s="49"/>
    </row>
    <row r="153" spans="109:109" x14ac:dyDescent="0.3">
      <c r="DE153" s="49"/>
    </row>
    <row r="154" spans="109:109" x14ac:dyDescent="0.3">
      <c r="DE154" s="49"/>
    </row>
    <row r="155" spans="109:109" x14ac:dyDescent="0.3">
      <c r="DE155" s="49"/>
    </row>
    <row r="156" spans="109:109" x14ac:dyDescent="0.3">
      <c r="DE156" s="49"/>
    </row>
    <row r="157" spans="109:109" x14ac:dyDescent="0.3">
      <c r="DE157" s="49"/>
    </row>
    <row r="158" spans="109:109" x14ac:dyDescent="0.3">
      <c r="DE158" s="49"/>
    </row>
    <row r="159" spans="109:109" x14ac:dyDescent="0.3">
      <c r="DE159" s="49"/>
    </row>
    <row r="160" spans="109:109" x14ac:dyDescent="0.3">
      <c r="DE160" s="49"/>
    </row>
    <row r="161" spans="109:109" x14ac:dyDescent="0.3">
      <c r="DE161" s="49"/>
    </row>
    <row r="162" spans="109:109" x14ac:dyDescent="0.3">
      <c r="DE162" s="49"/>
    </row>
    <row r="163" spans="109:109" x14ac:dyDescent="0.3">
      <c r="DE163" s="49"/>
    </row>
    <row r="164" spans="109:109" x14ac:dyDescent="0.3">
      <c r="DE164" s="49"/>
    </row>
    <row r="165" spans="109:109" x14ac:dyDescent="0.3">
      <c r="DE165" s="49"/>
    </row>
    <row r="166" spans="109:109" x14ac:dyDescent="0.3">
      <c r="DE166" s="49"/>
    </row>
    <row r="167" spans="109:109" x14ac:dyDescent="0.3">
      <c r="DE167" s="49"/>
    </row>
    <row r="168" spans="109:109" x14ac:dyDescent="0.3">
      <c r="DE168" s="49"/>
    </row>
    <row r="169" spans="109:109" x14ac:dyDescent="0.3">
      <c r="DE169" s="49"/>
    </row>
    <row r="170" spans="109:109" x14ac:dyDescent="0.3">
      <c r="DE170" s="49"/>
    </row>
    <row r="171" spans="109:109" x14ac:dyDescent="0.3">
      <c r="DE171" s="49"/>
    </row>
    <row r="172" spans="109:109" x14ac:dyDescent="0.3">
      <c r="DE172" s="49"/>
    </row>
    <row r="173" spans="109:109" x14ac:dyDescent="0.3">
      <c r="DE173" s="49"/>
    </row>
    <row r="174" spans="109:109" x14ac:dyDescent="0.3">
      <c r="DE174" s="49"/>
    </row>
    <row r="175" spans="109:109" x14ac:dyDescent="0.3">
      <c r="DE175" s="49"/>
    </row>
    <row r="176" spans="109:109" x14ac:dyDescent="0.3">
      <c r="DE176" s="49"/>
    </row>
    <row r="177" spans="109:109" x14ac:dyDescent="0.3">
      <c r="DE177" s="49"/>
    </row>
    <row r="178" spans="109:109" x14ac:dyDescent="0.3">
      <c r="DE178" s="49"/>
    </row>
    <row r="179" spans="109:109" x14ac:dyDescent="0.3">
      <c r="DE179" s="49"/>
    </row>
    <row r="180" spans="109:109" x14ac:dyDescent="0.3">
      <c r="DE180" s="49"/>
    </row>
    <row r="181" spans="109:109" x14ac:dyDescent="0.3">
      <c r="DE181" s="49"/>
    </row>
    <row r="182" spans="109:109" x14ac:dyDescent="0.3">
      <c r="DE182" s="49"/>
    </row>
    <row r="183" spans="109:109" x14ac:dyDescent="0.3">
      <c r="DE183" s="49"/>
    </row>
    <row r="184" spans="109:109" x14ac:dyDescent="0.3">
      <c r="DE184" s="49"/>
    </row>
    <row r="185" spans="109:109" x14ac:dyDescent="0.3">
      <c r="DE185" s="49"/>
    </row>
    <row r="186" spans="109:109" x14ac:dyDescent="0.3">
      <c r="DE186" s="49"/>
    </row>
    <row r="187" spans="109:109" x14ac:dyDescent="0.3">
      <c r="DE187" s="49"/>
    </row>
    <row r="188" spans="109:109" x14ac:dyDescent="0.3">
      <c r="DE188" s="49"/>
    </row>
    <row r="189" spans="109:109" x14ac:dyDescent="0.3">
      <c r="DE189" s="49"/>
    </row>
    <row r="190" spans="109:109" x14ac:dyDescent="0.3">
      <c r="DE190" s="49"/>
    </row>
    <row r="191" spans="109:109" x14ac:dyDescent="0.3">
      <c r="DE191" s="49"/>
    </row>
    <row r="192" spans="109:109" x14ac:dyDescent="0.3">
      <c r="DE192" s="49"/>
    </row>
    <row r="193" spans="109:109" x14ac:dyDescent="0.3">
      <c r="DE193" s="49"/>
    </row>
    <row r="194" spans="109:109" x14ac:dyDescent="0.3">
      <c r="DE194" s="49"/>
    </row>
    <row r="195" spans="109:109" x14ac:dyDescent="0.3">
      <c r="DE195" s="49"/>
    </row>
    <row r="196" spans="109:109" x14ac:dyDescent="0.3">
      <c r="DE196" s="49"/>
    </row>
    <row r="197" spans="109:109" x14ac:dyDescent="0.3">
      <c r="DE197" s="49"/>
    </row>
    <row r="198" spans="109:109" x14ac:dyDescent="0.3">
      <c r="DE198" s="49"/>
    </row>
    <row r="199" spans="109:109" x14ac:dyDescent="0.3">
      <c r="DE199" s="49"/>
    </row>
    <row r="200" spans="109:109" x14ac:dyDescent="0.3">
      <c r="DE200" s="49"/>
    </row>
    <row r="201" spans="109:109" x14ac:dyDescent="0.3">
      <c r="DE201" s="49"/>
    </row>
    <row r="202" spans="109:109" x14ac:dyDescent="0.3">
      <c r="DE202" s="49"/>
    </row>
    <row r="203" spans="109:109" x14ac:dyDescent="0.3">
      <c r="DE203" s="49"/>
    </row>
    <row r="204" spans="109:109" x14ac:dyDescent="0.3">
      <c r="DE204" s="49"/>
    </row>
    <row r="205" spans="109:109" x14ac:dyDescent="0.3">
      <c r="DE205" s="49"/>
    </row>
    <row r="206" spans="109:109" x14ac:dyDescent="0.3">
      <c r="DE206" s="49"/>
    </row>
    <row r="207" spans="109:109" x14ac:dyDescent="0.3">
      <c r="DE207" s="49"/>
    </row>
    <row r="208" spans="109:109" x14ac:dyDescent="0.3">
      <c r="DE208" s="49"/>
    </row>
    <row r="209" spans="109:109" x14ac:dyDescent="0.3">
      <c r="DE209" s="49"/>
    </row>
    <row r="210" spans="109:109" x14ac:dyDescent="0.3">
      <c r="DE210" s="49"/>
    </row>
    <row r="211" spans="109:109" x14ac:dyDescent="0.3">
      <c r="DE211" s="49"/>
    </row>
    <row r="212" spans="109:109" x14ac:dyDescent="0.3">
      <c r="DE212" s="49"/>
    </row>
    <row r="213" spans="109:109" x14ac:dyDescent="0.3">
      <c r="DE213" s="49"/>
    </row>
    <row r="214" spans="109:109" x14ac:dyDescent="0.3">
      <c r="DE214" s="49"/>
    </row>
    <row r="215" spans="109:109" x14ac:dyDescent="0.3">
      <c r="DE215" s="49"/>
    </row>
    <row r="216" spans="109:109" x14ac:dyDescent="0.3">
      <c r="DE216" s="49"/>
    </row>
    <row r="217" spans="109:109" x14ac:dyDescent="0.3">
      <c r="DE217" s="49"/>
    </row>
    <row r="218" spans="109:109" x14ac:dyDescent="0.3">
      <c r="DE218" s="49"/>
    </row>
    <row r="219" spans="109:109" x14ac:dyDescent="0.3">
      <c r="DE219" s="49"/>
    </row>
    <row r="220" spans="109:109" x14ac:dyDescent="0.3">
      <c r="DE220" s="49"/>
    </row>
    <row r="221" spans="109:109" x14ac:dyDescent="0.3">
      <c r="DE221" s="49"/>
    </row>
    <row r="222" spans="109:109" x14ac:dyDescent="0.3">
      <c r="DE222" s="49"/>
    </row>
    <row r="223" spans="109:109" x14ac:dyDescent="0.3">
      <c r="DE223" s="49"/>
    </row>
    <row r="224" spans="109:109" x14ac:dyDescent="0.3">
      <c r="DE224" s="49"/>
    </row>
    <row r="225" spans="109:109" x14ac:dyDescent="0.3">
      <c r="DE225" s="49"/>
    </row>
    <row r="226" spans="109:109" x14ac:dyDescent="0.3">
      <c r="DE226" s="49"/>
    </row>
    <row r="227" spans="109:109" x14ac:dyDescent="0.3">
      <c r="DE227" s="49"/>
    </row>
    <row r="228" spans="109:109" x14ac:dyDescent="0.3">
      <c r="DE228" s="49"/>
    </row>
    <row r="229" spans="109:109" x14ac:dyDescent="0.3">
      <c r="DE229" s="49"/>
    </row>
    <row r="230" spans="109:109" x14ac:dyDescent="0.3">
      <c r="DE230" s="49"/>
    </row>
    <row r="231" spans="109:109" x14ac:dyDescent="0.3">
      <c r="DE231" s="49"/>
    </row>
    <row r="232" spans="109:109" x14ac:dyDescent="0.3">
      <c r="DE232" s="49"/>
    </row>
    <row r="233" spans="109:109" x14ac:dyDescent="0.3">
      <c r="DE233" s="49"/>
    </row>
    <row r="234" spans="109:109" x14ac:dyDescent="0.3">
      <c r="DE234" s="49"/>
    </row>
    <row r="235" spans="109:109" x14ac:dyDescent="0.3">
      <c r="DE235" s="49"/>
    </row>
    <row r="236" spans="109:109" x14ac:dyDescent="0.3">
      <c r="DE236" s="49"/>
    </row>
    <row r="237" spans="109:109" x14ac:dyDescent="0.3">
      <c r="DE237" s="49"/>
    </row>
    <row r="238" spans="109:109" x14ac:dyDescent="0.3">
      <c r="DE238" s="49"/>
    </row>
    <row r="239" spans="109:109" x14ac:dyDescent="0.3">
      <c r="DE239" s="49"/>
    </row>
    <row r="240" spans="109:109" x14ac:dyDescent="0.3">
      <c r="DE240" s="49"/>
    </row>
    <row r="241" spans="109:109" x14ac:dyDescent="0.3">
      <c r="DE241" s="49"/>
    </row>
    <row r="242" spans="109:109" x14ac:dyDescent="0.3">
      <c r="DE242" s="49"/>
    </row>
    <row r="243" spans="109:109" x14ac:dyDescent="0.3">
      <c r="DE243" s="49"/>
    </row>
    <row r="244" spans="109:109" x14ac:dyDescent="0.3">
      <c r="DE244" s="49"/>
    </row>
    <row r="245" spans="109:109" x14ac:dyDescent="0.3">
      <c r="DE245" s="49"/>
    </row>
    <row r="246" spans="109:109" x14ac:dyDescent="0.3">
      <c r="DE246" s="49"/>
    </row>
    <row r="247" spans="109:109" x14ac:dyDescent="0.3">
      <c r="DE247" s="49"/>
    </row>
    <row r="248" spans="109:109" x14ac:dyDescent="0.3">
      <c r="DE248" s="49"/>
    </row>
    <row r="249" spans="109:109" x14ac:dyDescent="0.3">
      <c r="DE249" s="49"/>
    </row>
    <row r="250" spans="109:109" x14ac:dyDescent="0.3">
      <c r="DE250" s="49"/>
    </row>
    <row r="251" spans="109:109" x14ac:dyDescent="0.3">
      <c r="DE251" s="49"/>
    </row>
    <row r="252" spans="109:109" x14ac:dyDescent="0.3">
      <c r="DE252" s="49"/>
    </row>
    <row r="253" spans="109:109" x14ac:dyDescent="0.3">
      <c r="DE253" s="49"/>
    </row>
    <row r="254" spans="109:109" x14ac:dyDescent="0.3">
      <c r="DE254" s="49"/>
    </row>
    <row r="255" spans="109:109" x14ac:dyDescent="0.3">
      <c r="DE255" s="49"/>
    </row>
    <row r="256" spans="109:109" x14ac:dyDescent="0.3">
      <c r="DE256" s="49"/>
    </row>
    <row r="257" spans="109:109" x14ac:dyDescent="0.3">
      <c r="DE257" s="49"/>
    </row>
    <row r="258" spans="109:109" x14ac:dyDescent="0.3">
      <c r="DE258" s="49"/>
    </row>
    <row r="259" spans="109:109" x14ac:dyDescent="0.3">
      <c r="DE259" s="49"/>
    </row>
    <row r="260" spans="109:109" x14ac:dyDescent="0.3">
      <c r="DE260" s="49"/>
    </row>
    <row r="261" spans="109:109" x14ac:dyDescent="0.3">
      <c r="DE261" s="49"/>
    </row>
    <row r="262" spans="109:109" x14ac:dyDescent="0.3">
      <c r="DE262" s="49"/>
    </row>
    <row r="263" spans="109:109" x14ac:dyDescent="0.3">
      <c r="DE263" s="49"/>
    </row>
    <row r="264" spans="109:109" x14ac:dyDescent="0.3">
      <c r="DE264" s="49"/>
    </row>
    <row r="265" spans="109:109" x14ac:dyDescent="0.3">
      <c r="DE265" s="49"/>
    </row>
    <row r="266" spans="109:109" x14ac:dyDescent="0.3">
      <c r="DE266" s="49"/>
    </row>
    <row r="267" spans="109:109" x14ac:dyDescent="0.3">
      <c r="DE267" s="49"/>
    </row>
    <row r="268" spans="109:109" x14ac:dyDescent="0.3">
      <c r="DE268" s="49"/>
    </row>
    <row r="269" spans="109:109" x14ac:dyDescent="0.3">
      <c r="DE269" s="49"/>
    </row>
    <row r="270" spans="109:109" x14ac:dyDescent="0.3">
      <c r="DE270" s="49"/>
    </row>
    <row r="271" spans="109:109" x14ac:dyDescent="0.3">
      <c r="DE271" s="49"/>
    </row>
    <row r="272" spans="109:109" x14ac:dyDescent="0.3">
      <c r="DE272" s="49"/>
    </row>
    <row r="273" spans="109:109" x14ac:dyDescent="0.3">
      <c r="DE273" s="49"/>
    </row>
    <row r="274" spans="109:109" x14ac:dyDescent="0.3">
      <c r="DE274" s="49"/>
    </row>
    <row r="275" spans="109:109" x14ac:dyDescent="0.3">
      <c r="DE275" s="49"/>
    </row>
    <row r="276" spans="109:109" x14ac:dyDescent="0.3">
      <c r="DE276" s="49"/>
    </row>
    <row r="277" spans="109:109" x14ac:dyDescent="0.3">
      <c r="DE277" s="49"/>
    </row>
    <row r="278" spans="109:109" x14ac:dyDescent="0.3">
      <c r="DE278" s="49"/>
    </row>
    <row r="279" spans="109:109" x14ac:dyDescent="0.3">
      <c r="DE279" s="49"/>
    </row>
    <row r="280" spans="109:109" x14ac:dyDescent="0.3">
      <c r="DE280" s="49"/>
    </row>
    <row r="281" spans="109:109" x14ac:dyDescent="0.3">
      <c r="DE281" s="49"/>
    </row>
    <row r="282" spans="109:109" x14ac:dyDescent="0.3">
      <c r="DE282" s="49"/>
    </row>
    <row r="283" spans="109:109" x14ac:dyDescent="0.3">
      <c r="DE283" s="49"/>
    </row>
    <row r="284" spans="109:109" x14ac:dyDescent="0.3">
      <c r="DE284" s="49"/>
    </row>
    <row r="285" spans="109:109" x14ac:dyDescent="0.3">
      <c r="DE285" s="49"/>
    </row>
    <row r="286" spans="109:109" x14ac:dyDescent="0.3">
      <c r="DE286" s="49"/>
    </row>
    <row r="287" spans="109:109" x14ac:dyDescent="0.3">
      <c r="DE287" s="49"/>
    </row>
    <row r="288" spans="109:109" x14ac:dyDescent="0.3">
      <c r="DE288" s="49"/>
    </row>
    <row r="289" spans="109:109" x14ac:dyDescent="0.3">
      <c r="DE289" s="49"/>
    </row>
    <row r="290" spans="109:109" x14ac:dyDescent="0.3">
      <c r="DE290" s="49"/>
    </row>
    <row r="291" spans="109:109" x14ac:dyDescent="0.3">
      <c r="DE291" s="49"/>
    </row>
    <row r="292" spans="109:109" x14ac:dyDescent="0.3">
      <c r="DE292" s="49"/>
    </row>
    <row r="293" spans="109:109" x14ac:dyDescent="0.3">
      <c r="DE293" s="49"/>
    </row>
    <row r="294" spans="109:109" x14ac:dyDescent="0.3">
      <c r="DE294" s="49"/>
    </row>
    <row r="295" spans="109:109" x14ac:dyDescent="0.3">
      <c r="DE295" s="49"/>
    </row>
    <row r="296" spans="109:109" x14ac:dyDescent="0.3">
      <c r="DE296" s="49"/>
    </row>
    <row r="297" spans="109:109" x14ac:dyDescent="0.3">
      <c r="DE297" s="49"/>
    </row>
    <row r="298" spans="109:109" x14ac:dyDescent="0.3">
      <c r="DE298" s="49"/>
    </row>
    <row r="299" spans="109:109" x14ac:dyDescent="0.3">
      <c r="DE299" s="49"/>
    </row>
    <row r="300" spans="109:109" x14ac:dyDescent="0.3">
      <c r="DE300" s="49"/>
    </row>
    <row r="301" spans="109:109" x14ac:dyDescent="0.3">
      <c r="DE301" s="49"/>
    </row>
    <row r="302" spans="109:109" x14ac:dyDescent="0.3">
      <c r="DE302" s="49"/>
    </row>
    <row r="303" spans="109:109" x14ac:dyDescent="0.3">
      <c r="DE303" s="49"/>
    </row>
    <row r="304" spans="109:109" x14ac:dyDescent="0.3">
      <c r="DE304" s="49"/>
    </row>
    <row r="305" spans="109:109" x14ac:dyDescent="0.3">
      <c r="DE305" s="49"/>
    </row>
    <row r="306" spans="109:109" x14ac:dyDescent="0.3">
      <c r="DE306" s="49"/>
    </row>
    <row r="307" spans="109:109" x14ac:dyDescent="0.3">
      <c r="DE307" s="49"/>
    </row>
    <row r="308" spans="109:109" x14ac:dyDescent="0.3">
      <c r="DE308" s="49"/>
    </row>
    <row r="309" spans="109:109" x14ac:dyDescent="0.3">
      <c r="DE309" s="49"/>
    </row>
    <row r="310" spans="109:109" x14ac:dyDescent="0.3">
      <c r="DE310" s="49"/>
    </row>
    <row r="311" spans="109:109" x14ac:dyDescent="0.3">
      <c r="DE311" s="49"/>
    </row>
    <row r="312" spans="109:109" x14ac:dyDescent="0.3">
      <c r="DE312" s="49"/>
    </row>
    <row r="313" spans="109:109" x14ac:dyDescent="0.3">
      <c r="DE313" s="49"/>
    </row>
    <row r="314" spans="109:109" x14ac:dyDescent="0.3">
      <c r="DE314" s="49"/>
    </row>
    <row r="315" spans="109:109" x14ac:dyDescent="0.3">
      <c r="DE315" s="49"/>
    </row>
    <row r="316" spans="109:109" x14ac:dyDescent="0.3">
      <c r="DE316" s="49"/>
    </row>
    <row r="317" spans="109:109" x14ac:dyDescent="0.3">
      <c r="DE317" s="49"/>
    </row>
    <row r="318" spans="109:109" x14ac:dyDescent="0.3">
      <c r="DE318" s="49"/>
    </row>
    <row r="319" spans="109:109" x14ac:dyDescent="0.3">
      <c r="DE319" s="49"/>
    </row>
    <row r="320" spans="109:109" x14ac:dyDescent="0.3">
      <c r="DE320" s="49"/>
    </row>
    <row r="321" spans="109:109" x14ac:dyDescent="0.3">
      <c r="DE321" s="49"/>
    </row>
    <row r="322" spans="109:109" x14ac:dyDescent="0.3">
      <c r="DE322" s="49"/>
    </row>
    <row r="323" spans="109:109" x14ac:dyDescent="0.3">
      <c r="DE323" s="49"/>
    </row>
    <row r="324" spans="109:109" x14ac:dyDescent="0.3">
      <c r="DE324" s="49"/>
    </row>
    <row r="325" spans="109:109" x14ac:dyDescent="0.3">
      <c r="DE325" s="49"/>
    </row>
    <row r="326" spans="109:109" x14ac:dyDescent="0.3">
      <c r="DE326" s="49"/>
    </row>
    <row r="327" spans="109:109" x14ac:dyDescent="0.3">
      <c r="DE327" s="49"/>
    </row>
    <row r="328" spans="109:109" x14ac:dyDescent="0.3">
      <c r="DE328" s="49"/>
    </row>
    <row r="329" spans="109:109" x14ac:dyDescent="0.3">
      <c r="DE329" s="49"/>
    </row>
    <row r="330" spans="109:109" x14ac:dyDescent="0.3">
      <c r="DE330" s="49"/>
    </row>
    <row r="331" spans="109:109" x14ac:dyDescent="0.3">
      <c r="DE331" s="49"/>
    </row>
    <row r="332" spans="109:109" x14ac:dyDescent="0.3">
      <c r="DE332" s="49"/>
    </row>
    <row r="333" spans="109:109" x14ac:dyDescent="0.3">
      <c r="DE333" s="49"/>
    </row>
    <row r="334" spans="109:109" x14ac:dyDescent="0.3">
      <c r="DE334" s="49"/>
    </row>
    <row r="335" spans="109:109" x14ac:dyDescent="0.3">
      <c r="DE335" s="49"/>
    </row>
    <row r="336" spans="109:109" x14ac:dyDescent="0.3">
      <c r="DE336" s="49"/>
    </row>
    <row r="337" spans="109:109" x14ac:dyDescent="0.3">
      <c r="DE337" s="49"/>
    </row>
    <row r="338" spans="109:109" x14ac:dyDescent="0.3">
      <c r="DE338" s="49"/>
    </row>
    <row r="339" spans="109:109" x14ac:dyDescent="0.3">
      <c r="DE339" s="49"/>
    </row>
    <row r="340" spans="109:109" x14ac:dyDescent="0.3">
      <c r="DE340" s="49"/>
    </row>
    <row r="341" spans="109:109" x14ac:dyDescent="0.3">
      <c r="DE341" s="49"/>
    </row>
    <row r="342" spans="109:109" x14ac:dyDescent="0.3">
      <c r="DE342" s="49"/>
    </row>
    <row r="343" spans="109:109" x14ac:dyDescent="0.3">
      <c r="DE343" s="49"/>
    </row>
    <row r="344" spans="109:109" x14ac:dyDescent="0.3">
      <c r="DE344" s="49"/>
    </row>
    <row r="345" spans="109:109" x14ac:dyDescent="0.3">
      <c r="DE345" s="49"/>
    </row>
    <row r="346" spans="109:109" x14ac:dyDescent="0.3">
      <c r="DE346" s="49"/>
    </row>
    <row r="347" spans="109:109" x14ac:dyDescent="0.3">
      <c r="DE347" s="49"/>
    </row>
    <row r="348" spans="109:109" x14ac:dyDescent="0.3">
      <c r="DE348" s="49"/>
    </row>
    <row r="349" spans="109:109" x14ac:dyDescent="0.3">
      <c r="DE349" s="49"/>
    </row>
    <row r="350" spans="109:109" x14ac:dyDescent="0.3">
      <c r="DE350" s="49"/>
    </row>
    <row r="351" spans="109:109" x14ac:dyDescent="0.3">
      <c r="DE351" s="49"/>
    </row>
    <row r="352" spans="109:109" x14ac:dyDescent="0.3">
      <c r="DE352" s="49"/>
    </row>
    <row r="353" spans="109:109" x14ac:dyDescent="0.3">
      <c r="DE353" s="49"/>
    </row>
    <row r="354" spans="109:109" x14ac:dyDescent="0.3">
      <c r="DE354" s="49"/>
    </row>
    <row r="355" spans="109:109" x14ac:dyDescent="0.3">
      <c r="DE355" s="49"/>
    </row>
    <row r="356" spans="109:109" x14ac:dyDescent="0.3">
      <c r="DE356" s="49"/>
    </row>
    <row r="357" spans="109:109" x14ac:dyDescent="0.3">
      <c r="DE357" s="49"/>
    </row>
    <row r="358" spans="109:109" x14ac:dyDescent="0.3">
      <c r="DE358" s="49"/>
    </row>
    <row r="359" spans="109:109" x14ac:dyDescent="0.3">
      <c r="DE359" s="49"/>
    </row>
    <row r="360" spans="109:109" x14ac:dyDescent="0.3">
      <c r="DE360" s="49"/>
    </row>
    <row r="361" spans="109:109" x14ac:dyDescent="0.3">
      <c r="DE361" s="49"/>
    </row>
    <row r="362" spans="109:109" x14ac:dyDescent="0.3">
      <c r="DE362" s="49"/>
    </row>
    <row r="363" spans="109:109" x14ac:dyDescent="0.3">
      <c r="DE363" s="49"/>
    </row>
    <row r="364" spans="109:109" x14ac:dyDescent="0.3">
      <c r="DE364" s="49"/>
    </row>
    <row r="365" spans="109:109" x14ac:dyDescent="0.3">
      <c r="DE365" s="49"/>
    </row>
    <row r="366" spans="109:109" x14ac:dyDescent="0.3">
      <c r="DE366" s="49"/>
    </row>
    <row r="367" spans="109:109" x14ac:dyDescent="0.3">
      <c r="DE367" s="49"/>
    </row>
    <row r="368" spans="109:109" x14ac:dyDescent="0.3">
      <c r="DE368" s="49"/>
    </row>
    <row r="369" spans="109:109" x14ac:dyDescent="0.3">
      <c r="DE369" s="49"/>
    </row>
    <row r="370" spans="109:109" x14ac:dyDescent="0.3">
      <c r="DE370" s="49"/>
    </row>
    <row r="371" spans="109:109" x14ac:dyDescent="0.3">
      <c r="DE371" s="49"/>
    </row>
    <row r="372" spans="109:109" x14ac:dyDescent="0.3">
      <c r="DE372" s="49"/>
    </row>
    <row r="373" spans="109:109" x14ac:dyDescent="0.3">
      <c r="DE373" s="49"/>
    </row>
    <row r="374" spans="109:109" x14ac:dyDescent="0.3">
      <c r="DE374" s="49"/>
    </row>
    <row r="375" spans="109:109" x14ac:dyDescent="0.3">
      <c r="DE375" s="49"/>
    </row>
    <row r="376" spans="109:109" x14ac:dyDescent="0.3">
      <c r="DE376" s="49"/>
    </row>
    <row r="377" spans="109:109" x14ac:dyDescent="0.3">
      <c r="DE377" s="49"/>
    </row>
    <row r="378" spans="109:109" x14ac:dyDescent="0.3">
      <c r="DE378" s="49"/>
    </row>
    <row r="379" spans="109:109" x14ac:dyDescent="0.3">
      <c r="DE379" s="49"/>
    </row>
    <row r="380" spans="109:109" x14ac:dyDescent="0.3">
      <c r="DE380" s="49"/>
    </row>
    <row r="381" spans="109:109" x14ac:dyDescent="0.3">
      <c r="DE381" s="49"/>
    </row>
    <row r="382" spans="109:109" x14ac:dyDescent="0.3">
      <c r="DE382" s="49"/>
    </row>
    <row r="383" spans="109:109" x14ac:dyDescent="0.3">
      <c r="DE383" s="49"/>
    </row>
    <row r="384" spans="109:109" x14ac:dyDescent="0.3">
      <c r="DE384" s="49"/>
    </row>
    <row r="385" spans="109:109" x14ac:dyDescent="0.3">
      <c r="DE385" s="49"/>
    </row>
    <row r="386" spans="109:109" x14ac:dyDescent="0.3">
      <c r="DE386" s="49"/>
    </row>
    <row r="387" spans="109:109" x14ac:dyDescent="0.3">
      <c r="DE387" s="49"/>
    </row>
    <row r="388" spans="109:109" x14ac:dyDescent="0.3">
      <c r="DE388" s="49"/>
    </row>
    <row r="389" spans="109:109" x14ac:dyDescent="0.3">
      <c r="DE389" s="49"/>
    </row>
    <row r="390" spans="109:109" x14ac:dyDescent="0.3">
      <c r="DE390" s="49"/>
    </row>
    <row r="391" spans="109:109" x14ac:dyDescent="0.3">
      <c r="DE391" s="49"/>
    </row>
    <row r="392" spans="109:109" x14ac:dyDescent="0.3">
      <c r="DE392" s="49"/>
    </row>
    <row r="393" spans="109:109" x14ac:dyDescent="0.3">
      <c r="DE393" s="49"/>
    </row>
    <row r="394" spans="109:109" x14ac:dyDescent="0.3">
      <c r="DE394" s="49"/>
    </row>
    <row r="395" spans="109:109" x14ac:dyDescent="0.3">
      <c r="DE395" s="49"/>
    </row>
    <row r="396" spans="109:109" x14ac:dyDescent="0.3">
      <c r="DE396" s="49"/>
    </row>
    <row r="397" spans="109:109" x14ac:dyDescent="0.3">
      <c r="DE397" s="49"/>
    </row>
    <row r="398" spans="109:109" x14ac:dyDescent="0.3">
      <c r="DE398" s="49"/>
    </row>
    <row r="399" spans="109:109" x14ac:dyDescent="0.3">
      <c r="DE399" s="49"/>
    </row>
    <row r="400" spans="109:109" x14ac:dyDescent="0.3">
      <c r="DE400" s="49"/>
    </row>
    <row r="401" spans="109:109" x14ac:dyDescent="0.3">
      <c r="DE401" s="49"/>
    </row>
    <row r="402" spans="109:109" x14ac:dyDescent="0.3">
      <c r="DE402" s="49"/>
    </row>
    <row r="403" spans="109:109" x14ac:dyDescent="0.3">
      <c r="DE403" s="49"/>
    </row>
    <row r="404" spans="109:109" x14ac:dyDescent="0.3">
      <c r="DE404" s="49"/>
    </row>
    <row r="405" spans="109:109" x14ac:dyDescent="0.3">
      <c r="DE405" s="49"/>
    </row>
    <row r="406" spans="109:109" x14ac:dyDescent="0.3">
      <c r="DE406" s="49"/>
    </row>
    <row r="407" spans="109:109" x14ac:dyDescent="0.3">
      <c r="DE407" s="49"/>
    </row>
    <row r="408" spans="109:109" x14ac:dyDescent="0.3">
      <c r="DE408" s="49"/>
    </row>
    <row r="409" spans="109:109" x14ac:dyDescent="0.3">
      <c r="DE409" s="49"/>
    </row>
    <row r="410" spans="109:109" x14ac:dyDescent="0.3">
      <c r="DE410" s="49"/>
    </row>
    <row r="411" spans="109:109" x14ac:dyDescent="0.3">
      <c r="DE411" s="49"/>
    </row>
    <row r="412" spans="109:109" x14ac:dyDescent="0.3">
      <c r="DE412" s="49"/>
    </row>
    <row r="413" spans="109:109" x14ac:dyDescent="0.3">
      <c r="DE413" s="49"/>
    </row>
    <row r="414" spans="109:109" x14ac:dyDescent="0.3">
      <c r="DE414" s="49"/>
    </row>
    <row r="415" spans="109:109" x14ac:dyDescent="0.3">
      <c r="DE415" s="49"/>
    </row>
    <row r="416" spans="109:109" x14ac:dyDescent="0.3">
      <c r="DE416" s="49"/>
    </row>
    <row r="417" spans="109:109" x14ac:dyDescent="0.3">
      <c r="DE417" s="49"/>
    </row>
    <row r="418" spans="109:109" x14ac:dyDescent="0.3">
      <c r="DE418" s="49"/>
    </row>
    <row r="419" spans="109:109" x14ac:dyDescent="0.3">
      <c r="DE419" s="49"/>
    </row>
    <row r="420" spans="109:109" x14ac:dyDescent="0.3">
      <c r="DE420" s="49"/>
    </row>
    <row r="421" spans="109:109" x14ac:dyDescent="0.3">
      <c r="DE421" s="49"/>
    </row>
    <row r="422" spans="109:109" x14ac:dyDescent="0.3">
      <c r="DE422" s="49"/>
    </row>
    <row r="423" spans="109:109" x14ac:dyDescent="0.3">
      <c r="DE423" s="49"/>
    </row>
    <row r="424" spans="109:109" x14ac:dyDescent="0.3">
      <c r="DE424" s="49"/>
    </row>
    <row r="425" spans="109:109" x14ac:dyDescent="0.3">
      <c r="DE425" s="49"/>
    </row>
    <row r="426" spans="109:109" x14ac:dyDescent="0.3">
      <c r="DE426" s="49"/>
    </row>
    <row r="427" spans="109:109" x14ac:dyDescent="0.3">
      <c r="DE427" s="49"/>
    </row>
    <row r="428" spans="109:109" x14ac:dyDescent="0.3">
      <c r="DE428" s="49"/>
    </row>
    <row r="429" spans="109:109" x14ac:dyDescent="0.3">
      <c r="DE429" s="49"/>
    </row>
    <row r="430" spans="109:109" x14ac:dyDescent="0.3">
      <c r="DE430" s="49"/>
    </row>
    <row r="431" spans="109:109" x14ac:dyDescent="0.3">
      <c r="DE431" s="49"/>
    </row>
    <row r="432" spans="109:109" x14ac:dyDescent="0.3">
      <c r="DE432" s="49"/>
    </row>
    <row r="433" spans="109:109" x14ac:dyDescent="0.3">
      <c r="DE433" s="49"/>
    </row>
    <row r="434" spans="109:109" x14ac:dyDescent="0.3">
      <c r="DE434" s="49"/>
    </row>
    <row r="435" spans="109:109" x14ac:dyDescent="0.3">
      <c r="DE435" s="49"/>
    </row>
    <row r="436" spans="109:109" x14ac:dyDescent="0.3">
      <c r="DE436" s="49"/>
    </row>
    <row r="437" spans="109:109" x14ac:dyDescent="0.3">
      <c r="DE437" s="49"/>
    </row>
    <row r="438" spans="109:109" x14ac:dyDescent="0.3">
      <c r="DE438" s="49"/>
    </row>
    <row r="439" spans="109:109" x14ac:dyDescent="0.3">
      <c r="DE439" s="49"/>
    </row>
    <row r="440" spans="109:109" x14ac:dyDescent="0.3">
      <c r="DE440" s="49"/>
    </row>
    <row r="441" spans="109:109" x14ac:dyDescent="0.3">
      <c r="DE441" s="49"/>
    </row>
    <row r="442" spans="109:109" x14ac:dyDescent="0.3">
      <c r="DE442" s="49"/>
    </row>
    <row r="443" spans="109:109" x14ac:dyDescent="0.3">
      <c r="DE443" s="49"/>
    </row>
    <row r="444" spans="109:109" x14ac:dyDescent="0.3">
      <c r="DE444" s="49"/>
    </row>
    <row r="445" spans="109:109" x14ac:dyDescent="0.3">
      <c r="DE445" s="49"/>
    </row>
    <row r="446" spans="109:109" x14ac:dyDescent="0.3">
      <c r="DE446" s="49"/>
    </row>
    <row r="447" spans="109:109" x14ac:dyDescent="0.3">
      <c r="DE447" s="49"/>
    </row>
    <row r="448" spans="109:109" x14ac:dyDescent="0.3">
      <c r="DE448" s="49"/>
    </row>
    <row r="449" spans="109:109" x14ac:dyDescent="0.3">
      <c r="DE449" s="49"/>
    </row>
    <row r="450" spans="109:109" x14ac:dyDescent="0.3">
      <c r="DE450" s="49"/>
    </row>
    <row r="451" spans="109:109" x14ac:dyDescent="0.3">
      <c r="DE451" s="49"/>
    </row>
    <row r="452" spans="109:109" x14ac:dyDescent="0.3">
      <c r="DE452" s="49"/>
    </row>
    <row r="453" spans="109:109" x14ac:dyDescent="0.3">
      <c r="DE453" s="49"/>
    </row>
    <row r="454" spans="109:109" x14ac:dyDescent="0.3">
      <c r="DE454" s="49"/>
    </row>
    <row r="455" spans="109:109" x14ac:dyDescent="0.3">
      <c r="DE455" s="49"/>
    </row>
    <row r="456" spans="109:109" x14ac:dyDescent="0.3">
      <c r="DE456" s="49"/>
    </row>
    <row r="457" spans="109:109" x14ac:dyDescent="0.3">
      <c r="DE457" s="49"/>
    </row>
    <row r="458" spans="109:109" x14ac:dyDescent="0.3">
      <c r="DE458" s="49"/>
    </row>
    <row r="459" spans="109:109" x14ac:dyDescent="0.3">
      <c r="DE459" s="49"/>
    </row>
    <row r="460" spans="109:109" x14ac:dyDescent="0.3">
      <c r="DE460" s="49"/>
    </row>
    <row r="461" spans="109:109" x14ac:dyDescent="0.3">
      <c r="DE461" s="49"/>
    </row>
    <row r="462" spans="109:109" x14ac:dyDescent="0.3">
      <c r="DE462" s="49"/>
    </row>
    <row r="463" spans="109:109" x14ac:dyDescent="0.3">
      <c r="DE463" s="49"/>
    </row>
    <row r="464" spans="109:109" x14ac:dyDescent="0.3">
      <c r="DE464" s="49"/>
    </row>
    <row r="465" spans="109:109" x14ac:dyDescent="0.3">
      <c r="DE465" s="49"/>
    </row>
    <row r="466" spans="109:109" x14ac:dyDescent="0.3">
      <c r="DE466" s="49"/>
    </row>
    <row r="467" spans="109:109" x14ac:dyDescent="0.3">
      <c r="DE467" s="49"/>
    </row>
    <row r="468" spans="109:109" x14ac:dyDescent="0.3">
      <c r="DE468" s="49"/>
    </row>
    <row r="469" spans="109:109" x14ac:dyDescent="0.3">
      <c r="DE469" s="49"/>
    </row>
    <row r="470" spans="109:109" x14ac:dyDescent="0.3">
      <c r="DE470" s="49"/>
    </row>
    <row r="471" spans="109:109" x14ac:dyDescent="0.3">
      <c r="DE471" s="49"/>
    </row>
    <row r="472" spans="109:109" x14ac:dyDescent="0.3">
      <c r="DE472" s="49"/>
    </row>
    <row r="473" spans="109:109" x14ac:dyDescent="0.3">
      <c r="DE473" s="49"/>
    </row>
    <row r="474" spans="109:109" x14ac:dyDescent="0.3">
      <c r="DE474" s="49"/>
    </row>
    <row r="475" spans="109:109" x14ac:dyDescent="0.3">
      <c r="DE475" s="49"/>
    </row>
    <row r="476" spans="109:109" x14ac:dyDescent="0.3">
      <c r="DE476" s="49"/>
    </row>
    <row r="477" spans="109:109" x14ac:dyDescent="0.3">
      <c r="DE477" s="49"/>
    </row>
    <row r="478" spans="109:109" x14ac:dyDescent="0.3">
      <c r="DE478" s="49"/>
    </row>
    <row r="479" spans="109:109" x14ac:dyDescent="0.3">
      <c r="DE479" s="49"/>
    </row>
    <row r="480" spans="109:109" x14ac:dyDescent="0.3">
      <c r="DE480" s="49"/>
    </row>
    <row r="481" spans="109:109" x14ac:dyDescent="0.3">
      <c r="DE481" s="49"/>
    </row>
    <row r="482" spans="109:109" x14ac:dyDescent="0.3">
      <c r="DE482" s="49"/>
    </row>
    <row r="483" spans="109:109" x14ac:dyDescent="0.3">
      <c r="DE483" s="49"/>
    </row>
    <row r="484" spans="109:109" x14ac:dyDescent="0.3">
      <c r="DE484" s="49"/>
    </row>
    <row r="485" spans="109:109" x14ac:dyDescent="0.3">
      <c r="DE485" s="49"/>
    </row>
    <row r="486" spans="109:109" x14ac:dyDescent="0.3">
      <c r="DE486" s="49"/>
    </row>
    <row r="487" spans="109:109" x14ac:dyDescent="0.3">
      <c r="DE487" s="49"/>
    </row>
    <row r="488" spans="109:109" x14ac:dyDescent="0.3">
      <c r="DE488" s="49"/>
    </row>
    <row r="489" spans="109:109" x14ac:dyDescent="0.3">
      <c r="DE489" s="49"/>
    </row>
    <row r="490" spans="109:109" x14ac:dyDescent="0.3">
      <c r="DE490" s="49"/>
    </row>
    <row r="491" spans="109:109" x14ac:dyDescent="0.3">
      <c r="DE491" s="49"/>
    </row>
    <row r="492" spans="109:109" x14ac:dyDescent="0.3">
      <c r="DE492" s="49"/>
    </row>
    <row r="493" spans="109:109" x14ac:dyDescent="0.3">
      <c r="DE493" s="49"/>
    </row>
    <row r="494" spans="109:109" x14ac:dyDescent="0.3">
      <c r="DE494" s="49"/>
    </row>
    <row r="495" spans="109:109" x14ac:dyDescent="0.3">
      <c r="DE495" s="49"/>
    </row>
    <row r="496" spans="109:109" x14ac:dyDescent="0.3">
      <c r="DE496" s="49"/>
    </row>
    <row r="497" spans="109:109" x14ac:dyDescent="0.3">
      <c r="DE497" s="49"/>
    </row>
    <row r="498" spans="109:109" x14ac:dyDescent="0.3">
      <c r="DE498" s="49"/>
    </row>
    <row r="499" spans="109:109" x14ac:dyDescent="0.3">
      <c r="DE499" s="49"/>
    </row>
    <row r="500" spans="109:109" x14ac:dyDescent="0.3">
      <c r="DE500" s="49"/>
    </row>
    <row r="501" spans="109:109" x14ac:dyDescent="0.3">
      <c r="DE501" s="49"/>
    </row>
    <row r="502" spans="109:109" x14ac:dyDescent="0.3">
      <c r="DE502" s="49"/>
    </row>
    <row r="503" spans="109:109" x14ac:dyDescent="0.3">
      <c r="DE503" s="49"/>
    </row>
    <row r="504" spans="109:109" x14ac:dyDescent="0.3">
      <c r="DE504" s="49"/>
    </row>
    <row r="505" spans="109:109" x14ac:dyDescent="0.3">
      <c r="DE505" s="49"/>
    </row>
    <row r="506" spans="109:109" x14ac:dyDescent="0.3">
      <c r="DE506" s="49"/>
    </row>
    <row r="507" spans="109:109" x14ac:dyDescent="0.3">
      <c r="DE507" s="49"/>
    </row>
    <row r="508" spans="109:109" x14ac:dyDescent="0.3">
      <c r="DE508" s="49"/>
    </row>
    <row r="509" spans="109:109" x14ac:dyDescent="0.3">
      <c r="DE509" s="49"/>
    </row>
    <row r="510" spans="109:109" x14ac:dyDescent="0.3">
      <c r="DE510" s="49"/>
    </row>
    <row r="511" spans="109:109" x14ac:dyDescent="0.3">
      <c r="DE511" s="49"/>
    </row>
    <row r="512" spans="109:109" x14ac:dyDescent="0.3">
      <c r="DE512" s="49"/>
    </row>
    <row r="513" spans="109:109" x14ac:dyDescent="0.3">
      <c r="DE513" s="49"/>
    </row>
    <row r="514" spans="109:109" x14ac:dyDescent="0.3">
      <c r="DE514" s="49"/>
    </row>
    <row r="515" spans="109:109" x14ac:dyDescent="0.3">
      <c r="DE515" s="49"/>
    </row>
    <row r="516" spans="109:109" x14ac:dyDescent="0.3">
      <c r="DE516" s="49"/>
    </row>
    <row r="517" spans="109:109" x14ac:dyDescent="0.3">
      <c r="DE517" s="49"/>
    </row>
    <row r="518" spans="109:109" x14ac:dyDescent="0.3">
      <c r="DE518" s="49"/>
    </row>
    <row r="519" spans="109:109" x14ac:dyDescent="0.3">
      <c r="DE519" s="49"/>
    </row>
    <row r="520" spans="109:109" x14ac:dyDescent="0.3">
      <c r="DE520" s="49"/>
    </row>
    <row r="521" spans="109:109" x14ac:dyDescent="0.3">
      <c r="DE521" s="49"/>
    </row>
    <row r="522" spans="109:109" x14ac:dyDescent="0.3">
      <c r="DE522" s="49"/>
    </row>
    <row r="523" spans="109:109" x14ac:dyDescent="0.3">
      <c r="DE523" s="49"/>
    </row>
    <row r="524" spans="109:109" x14ac:dyDescent="0.3">
      <c r="DE524" s="49"/>
    </row>
    <row r="525" spans="109:109" x14ac:dyDescent="0.3">
      <c r="DE525" s="49"/>
    </row>
    <row r="526" spans="109:109" x14ac:dyDescent="0.3">
      <c r="DE526" s="49"/>
    </row>
    <row r="527" spans="109:109" x14ac:dyDescent="0.3">
      <c r="DE527" s="49"/>
    </row>
    <row r="528" spans="109:109" x14ac:dyDescent="0.3">
      <c r="DE528" s="49"/>
    </row>
    <row r="529" spans="109:109" x14ac:dyDescent="0.3">
      <c r="DE529" s="49"/>
    </row>
    <row r="530" spans="109:109" x14ac:dyDescent="0.3">
      <c r="DE530" s="49"/>
    </row>
    <row r="531" spans="109:109" x14ac:dyDescent="0.3">
      <c r="DE531" s="49"/>
    </row>
    <row r="532" spans="109:109" x14ac:dyDescent="0.3">
      <c r="DE532" s="49"/>
    </row>
    <row r="533" spans="109:109" x14ac:dyDescent="0.3">
      <c r="DE533" s="49"/>
    </row>
    <row r="534" spans="109:109" x14ac:dyDescent="0.3">
      <c r="DE534" s="49"/>
    </row>
    <row r="535" spans="109:109" x14ac:dyDescent="0.3">
      <c r="DE535" s="49"/>
    </row>
    <row r="536" spans="109:109" x14ac:dyDescent="0.3">
      <c r="DE536" s="49"/>
    </row>
    <row r="537" spans="109:109" x14ac:dyDescent="0.3">
      <c r="DE537" s="49"/>
    </row>
    <row r="538" spans="109:109" x14ac:dyDescent="0.3">
      <c r="DE538" s="49"/>
    </row>
    <row r="539" spans="109:109" x14ac:dyDescent="0.3">
      <c r="DE539" s="49"/>
    </row>
    <row r="540" spans="109:109" x14ac:dyDescent="0.3">
      <c r="DE540" s="49"/>
    </row>
    <row r="541" spans="109:109" x14ac:dyDescent="0.3">
      <c r="DE541" s="49"/>
    </row>
    <row r="542" spans="109:109" x14ac:dyDescent="0.3">
      <c r="DE542" s="49"/>
    </row>
    <row r="543" spans="109:109" x14ac:dyDescent="0.3">
      <c r="DE543" s="49"/>
    </row>
    <row r="544" spans="109:109" x14ac:dyDescent="0.3">
      <c r="DE544" s="49"/>
    </row>
    <row r="545" spans="109:109" x14ac:dyDescent="0.3">
      <c r="DE545" s="49"/>
    </row>
    <row r="546" spans="109:109" x14ac:dyDescent="0.3">
      <c r="DE546" s="49"/>
    </row>
    <row r="547" spans="109:109" x14ac:dyDescent="0.3">
      <c r="DE547" s="49"/>
    </row>
    <row r="548" spans="109:109" x14ac:dyDescent="0.3">
      <c r="DE548" s="49"/>
    </row>
    <row r="549" spans="109:109" x14ac:dyDescent="0.3">
      <c r="DE549" s="49"/>
    </row>
    <row r="550" spans="109:109" x14ac:dyDescent="0.3">
      <c r="DE550" s="49"/>
    </row>
    <row r="551" spans="109:109" x14ac:dyDescent="0.3">
      <c r="DE551" s="49"/>
    </row>
    <row r="552" spans="109:109" x14ac:dyDescent="0.3">
      <c r="DE552" s="49"/>
    </row>
    <row r="553" spans="109:109" x14ac:dyDescent="0.3">
      <c r="DE553" s="49"/>
    </row>
    <row r="554" spans="109:109" x14ac:dyDescent="0.3">
      <c r="DE554" s="49"/>
    </row>
    <row r="555" spans="109:109" x14ac:dyDescent="0.3">
      <c r="DE555" s="49"/>
    </row>
    <row r="556" spans="109:109" x14ac:dyDescent="0.3">
      <c r="DE556" s="49"/>
    </row>
    <row r="557" spans="109:109" x14ac:dyDescent="0.3">
      <c r="DE557" s="49"/>
    </row>
    <row r="558" spans="109:109" x14ac:dyDescent="0.3">
      <c r="DE558" s="49"/>
    </row>
    <row r="559" spans="109:109" x14ac:dyDescent="0.3">
      <c r="DE559" s="49"/>
    </row>
    <row r="560" spans="109:109" x14ac:dyDescent="0.3">
      <c r="DE560" s="49"/>
    </row>
    <row r="561" spans="109:109" x14ac:dyDescent="0.3">
      <c r="DE561" s="49"/>
    </row>
    <row r="562" spans="109:109" x14ac:dyDescent="0.3">
      <c r="DE562" s="49"/>
    </row>
    <row r="563" spans="109:109" x14ac:dyDescent="0.3">
      <c r="DE563" s="49"/>
    </row>
    <row r="564" spans="109:109" x14ac:dyDescent="0.3">
      <c r="DE564" s="49"/>
    </row>
    <row r="565" spans="109:109" x14ac:dyDescent="0.3">
      <c r="DE565" s="49"/>
    </row>
    <row r="566" spans="109:109" x14ac:dyDescent="0.3">
      <c r="DE566" s="49"/>
    </row>
    <row r="567" spans="109:109" x14ac:dyDescent="0.3">
      <c r="DE567" s="49"/>
    </row>
    <row r="568" spans="109:109" x14ac:dyDescent="0.3">
      <c r="DE568" s="49"/>
    </row>
    <row r="569" spans="109:109" x14ac:dyDescent="0.3">
      <c r="DE569" s="49"/>
    </row>
    <row r="570" spans="109:109" x14ac:dyDescent="0.3">
      <c r="DE570" s="49"/>
    </row>
    <row r="571" spans="109:109" x14ac:dyDescent="0.3">
      <c r="DE571" s="49"/>
    </row>
    <row r="572" spans="109:109" x14ac:dyDescent="0.3">
      <c r="DE572" s="49"/>
    </row>
    <row r="573" spans="109:109" x14ac:dyDescent="0.3">
      <c r="DE573" s="49"/>
    </row>
    <row r="574" spans="109:109" x14ac:dyDescent="0.3">
      <c r="DE574" s="49"/>
    </row>
    <row r="575" spans="109:109" x14ac:dyDescent="0.3">
      <c r="DE575" s="49"/>
    </row>
    <row r="576" spans="109:109" x14ac:dyDescent="0.3">
      <c r="DE576" s="49"/>
    </row>
    <row r="577" spans="109:109" x14ac:dyDescent="0.3">
      <c r="DE577" s="49"/>
    </row>
    <row r="578" spans="109:109" x14ac:dyDescent="0.3">
      <c r="DE578" s="49"/>
    </row>
    <row r="579" spans="109:109" x14ac:dyDescent="0.3">
      <c r="DE579" s="49"/>
    </row>
    <row r="580" spans="109:109" x14ac:dyDescent="0.3">
      <c r="DE580" s="49"/>
    </row>
    <row r="581" spans="109:109" x14ac:dyDescent="0.3">
      <c r="DE581" s="49"/>
    </row>
    <row r="582" spans="109:109" x14ac:dyDescent="0.3">
      <c r="DE582" s="49"/>
    </row>
    <row r="583" spans="109:109" x14ac:dyDescent="0.3">
      <c r="DE583" s="49"/>
    </row>
    <row r="584" spans="109:109" x14ac:dyDescent="0.3">
      <c r="DE584" s="49"/>
    </row>
    <row r="585" spans="109:109" x14ac:dyDescent="0.3">
      <c r="DE585" s="49"/>
    </row>
    <row r="586" spans="109:109" x14ac:dyDescent="0.3">
      <c r="DE586" s="49"/>
    </row>
    <row r="587" spans="109:109" x14ac:dyDescent="0.3">
      <c r="DE587" s="49"/>
    </row>
    <row r="588" spans="109:109" x14ac:dyDescent="0.3">
      <c r="DE588" s="49"/>
    </row>
    <row r="589" spans="109:109" x14ac:dyDescent="0.3">
      <c r="DE589" s="49"/>
    </row>
    <row r="590" spans="109:109" x14ac:dyDescent="0.3">
      <c r="DE590" s="49"/>
    </row>
    <row r="591" spans="109:109" x14ac:dyDescent="0.3">
      <c r="DE591" s="49"/>
    </row>
    <row r="592" spans="109:109" x14ac:dyDescent="0.3">
      <c r="DE592" s="49"/>
    </row>
    <row r="593" spans="109:109" x14ac:dyDescent="0.3">
      <c r="DE593" s="49"/>
    </row>
    <row r="594" spans="109:109" x14ac:dyDescent="0.3">
      <c r="DE594" s="49"/>
    </row>
    <row r="595" spans="109:109" x14ac:dyDescent="0.3">
      <c r="DE595" s="49"/>
    </row>
    <row r="596" spans="109:109" x14ac:dyDescent="0.3">
      <c r="DE596" s="49"/>
    </row>
    <row r="597" spans="109:109" x14ac:dyDescent="0.3">
      <c r="DE597" s="49"/>
    </row>
    <row r="598" spans="109:109" x14ac:dyDescent="0.3">
      <c r="DE598" s="49"/>
    </row>
    <row r="599" spans="109:109" x14ac:dyDescent="0.3">
      <c r="DE599" s="49"/>
    </row>
    <row r="600" spans="109:109" x14ac:dyDescent="0.3">
      <c r="DE600" s="49"/>
    </row>
    <row r="601" spans="109:109" x14ac:dyDescent="0.3">
      <c r="DE601" s="49"/>
    </row>
    <row r="602" spans="109:109" x14ac:dyDescent="0.3">
      <c r="DE602" s="49"/>
    </row>
    <row r="603" spans="109:109" x14ac:dyDescent="0.3">
      <c r="DE603" s="49"/>
    </row>
    <row r="604" spans="109:109" x14ac:dyDescent="0.3">
      <c r="DE604" s="49"/>
    </row>
    <row r="605" spans="109:109" x14ac:dyDescent="0.3">
      <c r="DE605" s="49"/>
    </row>
    <row r="606" spans="109:109" x14ac:dyDescent="0.3">
      <c r="DE606" s="49"/>
    </row>
    <row r="607" spans="109:109" x14ac:dyDescent="0.3">
      <c r="DE607" s="49"/>
    </row>
    <row r="608" spans="109:109" x14ac:dyDescent="0.3">
      <c r="DE608" s="49"/>
    </row>
    <row r="609" spans="109:109" x14ac:dyDescent="0.3">
      <c r="DE609" s="49"/>
    </row>
    <row r="610" spans="109:109" x14ac:dyDescent="0.3">
      <c r="DE610" s="49"/>
    </row>
    <row r="611" spans="109:109" x14ac:dyDescent="0.3">
      <c r="DE611" s="49"/>
    </row>
    <row r="612" spans="109:109" x14ac:dyDescent="0.3">
      <c r="DE612" s="49"/>
    </row>
    <row r="613" spans="109:109" x14ac:dyDescent="0.3">
      <c r="DE613" s="49"/>
    </row>
    <row r="614" spans="109:109" x14ac:dyDescent="0.3">
      <c r="DE614" s="49"/>
    </row>
    <row r="615" spans="109:109" x14ac:dyDescent="0.3">
      <c r="DE615" s="49"/>
    </row>
    <row r="616" spans="109:109" x14ac:dyDescent="0.3">
      <c r="DE616" s="49"/>
    </row>
    <row r="617" spans="109:109" x14ac:dyDescent="0.3">
      <c r="DE617" s="49"/>
    </row>
    <row r="618" spans="109:109" x14ac:dyDescent="0.3">
      <c r="DE618" s="49"/>
    </row>
    <row r="619" spans="109:109" x14ac:dyDescent="0.3">
      <c r="DE619" s="49"/>
    </row>
    <row r="620" spans="109:109" x14ac:dyDescent="0.3">
      <c r="DE620" s="49"/>
    </row>
    <row r="621" spans="109:109" x14ac:dyDescent="0.3">
      <c r="DE621" s="49"/>
    </row>
    <row r="622" spans="109:109" x14ac:dyDescent="0.3">
      <c r="DE622" s="49"/>
    </row>
    <row r="623" spans="109:109" x14ac:dyDescent="0.3">
      <c r="DE623" s="49"/>
    </row>
    <row r="624" spans="109:109" x14ac:dyDescent="0.3">
      <c r="DE624" s="49"/>
    </row>
    <row r="625" spans="109:109" x14ac:dyDescent="0.3">
      <c r="DE625" s="49"/>
    </row>
    <row r="626" spans="109:109" x14ac:dyDescent="0.3">
      <c r="DE626" s="49"/>
    </row>
    <row r="627" spans="109:109" x14ac:dyDescent="0.3">
      <c r="DE627" s="49"/>
    </row>
    <row r="628" spans="109:109" x14ac:dyDescent="0.3">
      <c r="DE628" s="49"/>
    </row>
    <row r="629" spans="109:109" x14ac:dyDescent="0.3">
      <c r="DE629" s="49"/>
    </row>
    <row r="630" spans="109:109" x14ac:dyDescent="0.3">
      <c r="DE630" s="49"/>
    </row>
    <row r="631" spans="109:109" x14ac:dyDescent="0.3">
      <c r="DE631" s="49"/>
    </row>
    <row r="632" spans="109:109" x14ac:dyDescent="0.3">
      <c r="DE632" s="49"/>
    </row>
    <row r="633" spans="109:109" x14ac:dyDescent="0.3">
      <c r="DE633" s="49"/>
    </row>
    <row r="634" spans="109:109" x14ac:dyDescent="0.3">
      <c r="DE634" s="49"/>
    </row>
    <row r="635" spans="109:109" x14ac:dyDescent="0.3">
      <c r="DE635" s="49"/>
    </row>
    <row r="636" spans="109:109" x14ac:dyDescent="0.3">
      <c r="DE636" s="49"/>
    </row>
    <row r="637" spans="109:109" x14ac:dyDescent="0.3">
      <c r="DE637" s="49"/>
    </row>
    <row r="638" spans="109:109" x14ac:dyDescent="0.3">
      <c r="DE638" s="49"/>
    </row>
    <row r="639" spans="109:109" x14ac:dyDescent="0.3">
      <c r="DE639" s="49"/>
    </row>
    <row r="640" spans="109:109" x14ac:dyDescent="0.3">
      <c r="DE640" s="49"/>
    </row>
    <row r="641" spans="109:109" x14ac:dyDescent="0.3">
      <c r="DE641" s="49"/>
    </row>
    <row r="642" spans="109:109" x14ac:dyDescent="0.3">
      <c r="DE642" s="49"/>
    </row>
    <row r="643" spans="109:109" x14ac:dyDescent="0.3">
      <c r="DE643" s="49"/>
    </row>
    <row r="644" spans="109:109" x14ac:dyDescent="0.3">
      <c r="DE644" s="49"/>
    </row>
    <row r="645" spans="109:109" x14ac:dyDescent="0.3">
      <c r="DE645" s="49"/>
    </row>
    <row r="646" spans="109:109" x14ac:dyDescent="0.3">
      <c r="DE646" s="49"/>
    </row>
    <row r="647" spans="109:109" x14ac:dyDescent="0.3">
      <c r="DE647" s="49"/>
    </row>
    <row r="648" spans="109:109" x14ac:dyDescent="0.3">
      <c r="DE648" s="49"/>
    </row>
    <row r="649" spans="109:109" x14ac:dyDescent="0.3">
      <c r="DE649" s="49"/>
    </row>
    <row r="650" spans="109:109" x14ac:dyDescent="0.3">
      <c r="DE650" s="49"/>
    </row>
    <row r="651" spans="109:109" x14ac:dyDescent="0.3">
      <c r="DE651" s="49"/>
    </row>
    <row r="652" spans="109:109" x14ac:dyDescent="0.3">
      <c r="DE652" s="49"/>
    </row>
    <row r="653" spans="109:109" x14ac:dyDescent="0.3">
      <c r="DE653" s="49"/>
    </row>
    <row r="654" spans="109:109" x14ac:dyDescent="0.3">
      <c r="DE654" s="49"/>
    </row>
    <row r="655" spans="109:109" x14ac:dyDescent="0.3">
      <c r="DE655" s="49"/>
    </row>
    <row r="656" spans="109:109" x14ac:dyDescent="0.3">
      <c r="DE656" s="49"/>
    </row>
    <row r="657" spans="109:109" x14ac:dyDescent="0.3">
      <c r="DE657" s="49"/>
    </row>
    <row r="658" spans="109:109" x14ac:dyDescent="0.3">
      <c r="DE658" s="49"/>
    </row>
    <row r="659" spans="109:109" x14ac:dyDescent="0.3">
      <c r="DE659" s="49"/>
    </row>
    <row r="660" spans="109:109" x14ac:dyDescent="0.3">
      <c r="DE660" s="49"/>
    </row>
    <row r="661" spans="109:109" x14ac:dyDescent="0.3">
      <c r="DE661" s="49"/>
    </row>
    <row r="662" spans="109:109" x14ac:dyDescent="0.3">
      <c r="DE662" s="49"/>
    </row>
    <row r="663" spans="109:109" x14ac:dyDescent="0.3">
      <c r="DE663" s="49"/>
    </row>
    <row r="664" spans="109:109" x14ac:dyDescent="0.3">
      <c r="DE664" s="49"/>
    </row>
    <row r="665" spans="109:109" x14ac:dyDescent="0.3">
      <c r="DE665" s="49"/>
    </row>
    <row r="666" spans="109:109" x14ac:dyDescent="0.3">
      <c r="DE666" s="49"/>
    </row>
    <row r="667" spans="109:109" x14ac:dyDescent="0.3">
      <c r="DE667" s="49"/>
    </row>
    <row r="668" spans="109:109" x14ac:dyDescent="0.3">
      <c r="DE668" s="49"/>
    </row>
    <row r="669" spans="109:109" x14ac:dyDescent="0.3">
      <c r="DE669" s="49"/>
    </row>
    <row r="670" spans="109:109" x14ac:dyDescent="0.3">
      <c r="DE670" s="49"/>
    </row>
    <row r="671" spans="109:109" x14ac:dyDescent="0.3">
      <c r="DE671" s="49"/>
    </row>
    <row r="672" spans="109:109" x14ac:dyDescent="0.3">
      <c r="DE672" s="49"/>
    </row>
    <row r="673" spans="109:109" x14ac:dyDescent="0.3">
      <c r="DE673" s="49"/>
    </row>
    <row r="674" spans="109:109" x14ac:dyDescent="0.3">
      <c r="DE674" s="49"/>
    </row>
    <row r="675" spans="109:109" x14ac:dyDescent="0.3">
      <c r="DE675" s="49"/>
    </row>
    <row r="676" spans="109:109" x14ac:dyDescent="0.3">
      <c r="DE676" s="49"/>
    </row>
    <row r="677" spans="109:109" x14ac:dyDescent="0.3">
      <c r="DE677" s="49"/>
    </row>
    <row r="678" spans="109:109" x14ac:dyDescent="0.3">
      <c r="DE678" s="49"/>
    </row>
    <row r="679" spans="109:109" x14ac:dyDescent="0.3">
      <c r="DE679" s="49"/>
    </row>
    <row r="680" spans="109:109" x14ac:dyDescent="0.3">
      <c r="DE680" s="49"/>
    </row>
    <row r="681" spans="109:109" x14ac:dyDescent="0.3">
      <c r="DE681" s="49"/>
    </row>
    <row r="682" spans="109:109" x14ac:dyDescent="0.3">
      <c r="DE682" s="49"/>
    </row>
    <row r="683" spans="109:109" x14ac:dyDescent="0.3">
      <c r="DE683" s="49"/>
    </row>
    <row r="684" spans="109:109" x14ac:dyDescent="0.3">
      <c r="DE684" s="49"/>
    </row>
    <row r="685" spans="109:109" x14ac:dyDescent="0.3">
      <c r="DE685" s="49"/>
    </row>
    <row r="686" spans="109:109" x14ac:dyDescent="0.3">
      <c r="DE686" s="49"/>
    </row>
    <row r="687" spans="109:109" x14ac:dyDescent="0.3">
      <c r="DE687" s="49"/>
    </row>
    <row r="688" spans="109:109" x14ac:dyDescent="0.3">
      <c r="DE688" s="49"/>
    </row>
    <row r="689" spans="109:109" x14ac:dyDescent="0.3">
      <c r="DE689" s="49"/>
    </row>
    <row r="690" spans="109:109" x14ac:dyDescent="0.3">
      <c r="DE690" s="49"/>
    </row>
    <row r="691" spans="109:109" x14ac:dyDescent="0.3">
      <c r="DE691" s="49"/>
    </row>
    <row r="692" spans="109:109" x14ac:dyDescent="0.3">
      <c r="DE692" s="49"/>
    </row>
    <row r="693" spans="109:109" x14ac:dyDescent="0.3">
      <c r="DE693" s="49"/>
    </row>
    <row r="694" spans="109:109" x14ac:dyDescent="0.3">
      <c r="DE694" s="49"/>
    </row>
    <row r="695" spans="109:109" x14ac:dyDescent="0.3">
      <c r="DE695" s="49"/>
    </row>
    <row r="696" spans="109:109" x14ac:dyDescent="0.3">
      <c r="DE696" s="49"/>
    </row>
    <row r="697" spans="109:109" x14ac:dyDescent="0.3">
      <c r="DE697" s="49"/>
    </row>
    <row r="698" spans="109:109" x14ac:dyDescent="0.3">
      <c r="DE698" s="49"/>
    </row>
    <row r="699" spans="109:109" x14ac:dyDescent="0.3">
      <c r="DE699" s="49"/>
    </row>
    <row r="700" spans="109:109" x14ac:dyDescent="0.3">
      <c r="DE700" s="49"/>
    </row>
    <row r="701" spans="109:109" x14ac:dyDescent="0.3">
      <c r="DE701" s="49"/>
    </row>
    <row r="702" spans="109:109" x14ac:dyDescent="0.3">
      <c r="DE702" s="49"/>
    </row>
    <row r="703" spans="109:109" x14ac:dyDescent="0.3">
      <c r="DE703" s="49"/>
    </row>
    <row r="704" spans="109:109" x14ac:dyDescent="0.3">
      <c r="DE704" s="49"/>
    </row>
    <row r="705" spans="109:109" x14ac:dyDescent="0.3">
      <c r="DE705" s="49"/>
    </row>
    <row r="706" spans="109:109" x14ac:dyDescent="0.3">
      <c r="DE706" s="49"/>
    </row>
    <row r="707" spans="109:109" x14ac:dyDescent="0.3">
      <c r="DE707" s="49"/>
    </row>
    <row r="708" spans="109:109" x14ac:dyDescent="0.3">
      <c r="DE708" s="49"/>
    </row>
    <row r="709" spans="109:109" x14ac:dyDescent="0.3">
      <c r="DE709" s="49"/>
    </row>
    <row r="710" spans="109:109" x14ac:dyDescent="0.3">
      <c r="DE710" s="49"/>
    </row>
    <row r="711" spans="109:109" x14ac:dyDescent="0.3">
      <c r="DE711" s="49"/>
    </row>
    <row r="712" spans="109:109" x14ac:dyDescent="0.3">
      <c r="DE712" s="49"/>
    </row>
    <row r="713" spans="109:109" x14ac:dyDescent="0.3">
      <c r="DE713" s="49"/>
    </row>
    <row r="714" spans="109:109" x14ac:dyDescent="0.3">
      <c r="DE714" s="49"/>
    </row>
    <row r="715" spans="109:109" x14ac:dyDescent="0.3">
      <c r="DE715" s="49"/>
    </row>
    <row r="716" spans="109:109" x14ac:dyDescent="0.3">
      <c r="DE716" s="49"/>
    </row>
    <row r="717" spans="109:109" x14ac:dyDescent="0.3">
      <c r="DE717" s="49"/>
    </row>
    <row r="718" spans="109:109" x14ac:dyDescent="0.3">
      <c r="DE718" s="49"/>
    </row>
    <row r="719" spans="109:109" x14ac:dyDescent="0.3">
      <c r="DE719" s="49"/>
    </row>
    <row r="720" spans="109:109" x14ac:dyDescent="0.3">
      <c r="DE720" s="49"/>
    </row>
    <row r="721" spans="109:109" x14ac:dyDescent="0.3">
      <c r="DE721" s="49"/>
    </row>
    <row r="722" spans="109:109" x14ac:dyDescent="0.3">
      <c r="DE722" s="49"/>
    </row>
    <row r="723" spans="109:109" x14ac:dyDescent="0.3">
      <c r="DE723" s="49"/>
    </row>
    <row r="724" spans="109:109" x14ac:dyDescent="0.3">
      <c r="DE724" s="49"/>
    </row>
    <row r="725" spans="109:109" x14ac:dyDescent="0.3">
      <c r="DE725" s="49"/>
    </row>
    <row r="726" spans="109:109" x14ac:dyDescent="0.3">
      <c r="DE726" s="49"/>
    </row>
    <row r="727" spans="109:109" x14ac:dyDescent="0.3">
      <c r="DE727" s="49"/>
    </row>
    <row r="728" spans="109:109" x14ac:dyDescent="0.3">
      <c r="DE728" s="49"/>
    </row>
    <row r="729" spans="109:109" x14ac:dyDescent="0.3">
      <c r="DE729" s="49"/>
    </row>
    <row r="730" spans="109:109" x14ac:dyDescent="0.3">
      <c r="DE730" s="49"/>
    </row>
    <row r="731" spans="109:109" x14ac:dyDescent="0.3">
      <c r="DE731" s="49"/>
    </row>
    <row r="732" spans="109:109" x14ac:dyDescent="0.3">
      <c r="DE732" s="49"/>
    </row>
    <row r="733" spans="109:109" x14ac:dyDescent="0.3">
      <c r="DE733" s="49"/>
    </row>
    <row r="734" spans="109:109" x14ac:dyDescent="0.3">
      <c r="DE734" s="49"/>
    </row>
    <row r="735" spans="109:109" x14ac:dyDescent="0.3">
      <c r="DE735" s="49"/>
    </row>
    <row r="736" spans="109:109" x14ac:dyDescent="0.3">
      <c r="DE736" s="49"/>
    </row>
    <row r="737" spans="109:109" x14ac:dyDescent="0.3">
      <c r="DE737" s="49"/>
    </row>
    <row r="738" spans="109:109" x14ac:dyDescent="0.3">
      <c r="DE738" s="49"/>
    </row>
    <row r="739" spans="109:109" x14ac:dyDescent="0.3">
      <c r="DE739" s="49"/>
    </row>
    <row r="740" spans="109:109" x14ac:dyDescent="0.3">
      <c r="DE740" s="49"/>
    </row>
    <row r="741" spans="109:109" x14ac:dyDescent="0.3">
      <c r="DE741" s="49"/>
    </row>
    <row r="742" spans="109:109" x14ac:dyDescent="0.3">
      <c r="DE742" s="49"/>
    </row>
    <row r="743" spans="109:109" x14ac:dyDescent="0.3">
      <c r="DE743" s="49"/>
    </row>
    <row r="744" spans="109:109" x14ac:dyDescent="0.3">
      <c r="DE744" s="49"/>
    </row>
    <row r="745" spans="109:109" x14ac:dyDescent="0.3">
      <c r="DE745" s="49"/>
    </row>
    <row r="746" spans="109:109" x14ac:dyDescent="0.3">
      <c r="DE746" s="49"/>
    </row>
    <row r="747" spans="109:109" x14ac:dyDescent="0.3">
      <c r="DE747" s="49"/>
    </row>
    <row r="748" spans="109:109" x14ac:dyDescent="0.3">
      <c r="DE748" s="49"/>
    </row>
    <row r="749" spans="109:109" x14ac:dyDescent="0.3">
      <c r="DE749" s="49"/>
    </row>
    <row r="750" spans="109:109" x14ac:dyDescent="0.3">
      <c r="DE750" s="49"/>
    </row>
    <row r="751" spans="109:109" x14ac:dyDescent="0.3">
      <c r="DE751" s="49"/>
    </row>
    <row r="752" spans="109:109" x14ac:dyDescent="0.3">
      <c r="DE752" s="49"/>
    </row>
    <row r="753" spans="109:109" x14ac:dyDescent="0.3">
      <c r="DE753" s="49"/>
    </row>
    <row r="754" spans="109:109" x14ac:dyDescent="0.3">
      <c r="DE754" s="49"/>
    </row>
    <row r="755" spans="109:109" x14ac:dyDescent="0.3">
      <c r="DE755" s="49"/>
    </row>
    <row r="756" spans="109:109" x14ac:dyDescent="0.3">
      <c r="DE756" s="49"/>
    </row>
    <row r="757" spans="109:109" x14ac:dyDescent="0.3">
      <c r="DE757" s="49"/>
    </row>
    <row r="758" spans="109:109" x14ac:dyDescent="0.3">
      <c r="DE758" s="49"/>
    </row>
    <row r="759" spans="109:109" x14ac:dyDescent="0.3">
      <c r="DE759" s="49"/>
    </row>
    <row r="760" spans="109:109" x14ac:dyDescent="0.3">
      <c r="DE760" s="49"/>
    </row>
    <row r="761" spans="109:109" x14ac:dyDescent="0.3">
      <c r="DE761" s="49"/>
    </row>
    <row r="762" spans="109:109" x14ac:dyDescent="0.3">
      <c r="DE762" s="49"/>
    </row>
    <row r="763" spans="109:109" x14ac:dyDescent="0.3">
      <c r="DE763" s="49"/>
    </row>
    <row r="764" spans="109:109" x14ac:dyDescent="0.3">
      <c r="DE764" s="49"/>
    </row>
    <row r="765" spans="109:109" x14ac:dyDescent="0.3">
      <c r="DE765" s="49"/>
    </row>
    <row r="766" spans="109:109" x14ac:dyDescent="0.3">
      <c r="DE766" s="49"/>
    </row>
    <row r="767" spans="109:109" x14ac:dyDescent="0.3">
      <c r="DE767" s="49"/>
    </row>
    <row r="768" spans="109:109" x14ac:dyDescent="0.3">
      <c r="DE768" s="49"/>
    </row>
    <row r="769" spans="109:109" x14ac:dyDescent="0.3">
      <c r="DE769" s="49"/>
    </row>
    <row r="770" spans="109:109" x14ac:dyDescent="0.3">
      <c r="DE770" s="49"/>
    </row>
    <row r="771" spans="109:109" x14ac:dyDescent="0.3">
      <c r="DE771" s="49"/>
    </row>
    <row r="772" spans="109:109" x14ac:dyDescent="0.3">
      <c r="DE772" s="49"/>
    </row>
    <row r="773" spans="109:109" x14ac:dyDescent="0.3">
      <c r="DE773" s="49"/>
    </row>
    <row r="774" spans="109:109" x14ac:dyDescent="0.3">
      <c r="DE774" s="49"/>
    </row>
    <row r="775" spans="109:109" x14ac:dyDescent="0.3">
      <c r="DE775" s="49"/>
    </row>
    <row r="776" spans="109:109" x14ac:dyDescent="0.3">
      <c r="DE776" s="49"/>
    </row>
    <row r="777" spans="109:109" x14ac:dyDescent="0.3">
      <c r="DE777" s="49"/>
    </row>
    <row r="778" spans="109:109" x14ac:dyDescent="0.3">
      <c r="DE778" s="49"/>
    </row>
    <row r="779" spans="109:109" x14ac:dyDescent="0.3">
      <c r="DE779" s="49"/>
    </row>
    <row r="780" spans="109:109" x14ac:dyDescent="0.3">
      <c r="DE780" s="49"/>
    </row>
    <row r="781" spans="109:109" x14ac:dyDescent="0.3">
      <c r="DE781" s="49"/>
    </row>
    <row r="782" spans="109:109" x14ac:dyDescent="0.3">
      <c r="DE782" s="49"/>
    </row>
    <row r="783" spans="109:109" x14ac:dyDescent="0.3">
      <c r="DE783" s="49"/>
    </row>
    <row r="784" spans="109:109" x14ac:dyDescent="0.3">
      <c r="DE784" s="49"/>
    </row>
    <row r="785" spans="109:109" x14ac:dyDescent="0.3">
      <c r="DE785" s="49"/>
    </row>
    <row r="786" spans="109:109" x14ac:dyDescent="0.3">
      <c r="DE786" s="49"/>
    </row>
    <row r="787" spans="109:109" x14ac:dyDescent="0.3">
      <c r="DE787" s="49"/>
    </row>
    <row r="788" spans="109:109" x14ac:dyDescent="0.3">
      <c r="DE788" s="49"/>
    </row>
    <row r="789" spans="109:109" x14ac:dyDescent="0.3">
      <c r="DE789" s="49"/>
    </row>
    <row r="790" spans="109:109" x14ac:dyDescent="0.3">
      <c r="DE790" s="49"/>
    </row>
    <row r="791" spans="109:109" x14ac:dyDescent="0.3">
      <c r="DE791" s="49"/>
    </row>
    <row r="792" spans="109:109" x14ac:dyDescent="0.3">
      <c r="DE792" s="49"/>
    </row>
    <row r="793" spans="109:109" x14ac:dyDescent="0.3">
      <c r="DE793" s="49"/>
    </row>
    <row r="794" spans="109:109" x14ac:dyDescent="0.3">
      <c r="DE794" s="49"/>
    </row>
    <row r="795" spans="109:109" x14ac:dyDescent="0.3">
      <c r="DE795" s="49"/>
    </row>
    <row r="796" spans="109:109" x14ac:dyDescent="0.3">
      <c r="DE796" s="49"/>
    </row>
    <row r="797" spans="109:109" x14ac:dyDescent="0.3">
      <c r="DE797" s="49"/>
    </row>
    <row r="798" spans="109:109" x14ac:dyDescent="0.3">
      <c r="DE798" s="49"/>
    </row>
    <row r="799" spans="109:109" x14ac:dyDescent="0.3">
      <c r="DE799" s="49"/>
    </row>
    <row r="800" spans="109:109" x14ac:dyDescent="0.3">
      <c r="DE800" s="49"/>
    </row>
    <row r="801" spans="109:109" x14ac:dyDescent="0.3">
      <c r="DE801" s="49"/>
    </row>
    <row r="802" spans="109:109" x14ac:dyDescent="0.3">
      <c r="DE802" s="49"/>
    </row>
    <row r="803" spans="109:109" x14ac:dyDescent="0.3">
      <c r="DE803" s="49"/>
    </row>
    <row r="804" spans="109:109" x14ac:dyDescent="0.3">
      <c r="DE804" s="49"/>
    </row>
    <row r="805" spans="109:109" x14ac:dyDescent="0.3">
      <c r="DE805" s="49"/>
    </row>
    <row r="806" spans="109:109" x14ac:dyDescent="0.3">
      <c r="DE806" s="49"/>
    </row>
    <row r="807" spans="109:109" x14ac:dyDescent="0.3">
      <c r="DE807" s="49"/>
    </row>
    <row r="808" spans="109:109" x14ac:dyDescent="0.3">
      <c r="DE808" s="49"/>
    </row>
    <row r="809" spans="109:109" x14ac:dyDescent="0.3">
      <c r="DE809" s="49"/>
    </row>
    <row r="810" spans="109:109" x14ac:dyDescent="0.3">
      <c r="DE810" s="49"/>
    </row>
    <row r="811" spans="109:109" x14ac:dyDescent="0.3">
      <c r="DE811" s="49"/>
    </row>
    <row r="812" spans="109:109" x14ac:dyDescent="0.3">
      <c r="DE812" s="49"/>
    </row>
    <row r="813" spans="109:109" x14ac:dyDescent="0.3">
      <c r="DE813" s="49"/>
    </row>
    <row r="814" spans="109:109" x14ac:dyDescent="0.3">
      <c r="DE814" s="49"/>
    </row>
    <row r="815" spans="109:109" x14ac:dyDescent="0.3">
      <c r="DE815" s="49"/>
    </row>
    <row r="816" spans="109:109" x14ac:dyDescent="0.3">
      <c r="DE816" s="49"/>
    </row>
    <row r="817" spans="109:109" x14ac:dyDescent="0.3">
      <c r="DE817" s="49"/>
    </row>
    <row r="818" spans="109:109" x14ac:dyDescent="0.3">
      <c r="DE818" s="49"/>
    </row>
    <row r="819" spans="109:109" x14ac:dyDescent="0.3">
      <c r="DE819" s="49"/>
    </row>
    <row r="820" spans="109:109" x14ac:dyDescent="0.3">
      <c r="DE820" s="49"/>
    </row>
    <row r="821" spans="109:109" x14ac:dyDescent="0.3">
      <c r="DE821" s="49"/>
    </row>
    <row r="822" spans="109:109" x14ac:dyDescent="0.3">
      <c r="DE822" s="49"/>
    </row>
    <row r="823" spans="109:109" x14ac:dyDescent="0.3">
      <c r="DE823" s="49"/>
    </row>
    <row r="824" spans="109:109" x14ac:dyDescent="0.3">
      <c r="DE824" s="49"/>
    </row>
    <row r="825" spans="109:109" x14ac:dyDescent="0.3">
      <c r="DE825" s="49"/>
    </row>
    <row r="826" spans="109:109" x14ac:dyDescent="0.3">
      <c r="DE826" s="49"/>
    </row>
    <row r="827" spans="109:109" x14ac:dyDescent="0.3">
      <c r="DE827" s="49"/>
    </row>
    <row r="828" spans="109:109" x14ac:dyDescent="0.3">
      <c r="DE828" s="49"/>
    </row>
    <row r="829" spans="109:109" x14ac:dyDescent="0.3">
      <c r="DE829" s="49"/>
    </row>
    <row r="830" spans="109:109" x14ac:dyDescent="0.3">
      <c r="DE830" s="49"/>
    </row>
    <row r="831" spans="109:109" x14ac:dyDescent="0.3">
      <c r="DE831" s="49"/>
    </row>
    <row r="832" spans="109:109" x14ac:dyDescent="0.3">
      <c r="DE832" s="49"/>
    </row>
    <row r="833" spans="109:109" x14ac:dyDescent="0.3">
      <c r="DE833" s="49"/>
    </row>
    <row r="834" spans="109:109" x14ac:dyDescent="0.3">
      <c r="DE834" s="49"/>
    </row>
    <row r="835" spans="109:109" x14ac:dyDescent="0.3">
      <c r="DE835" s="49"/>
    </row>
    <row r="836" spans="109:109" x14ac:dyDescent="0.3">
      <c r="DE836" s="49"/>
    </row>
    <row r="837" spans="109:109" x14ac:dyDescent="0.3">
      <c r="DE837" s="49"/>
    </row>
    <row r="838" spans="109:109" x14ac:dyDescent="0.3">
      <c r="DE838" s="49"/>
    </row>
    <row r="839" spans="109:109" x14ac:dyDescent="0.3">
      <c r="DE839" s="49"/>
    </row>
    <row r="840" spans="109:109" x14ac:dyDescent="0.3">
      <c r="DE840" s="49"/>
    </row>
    <row r="841" spans="109:109" x14ac:dyDescent="0.3">
      <c r="DE841" s="49"/>
    </row>
    <row r="842" spans="109:109" x14ac:dyDescent="0.3">
      <c r="DE842" s="49"/>
    </row>
    <row r="843" spans="109:109" x14ac:dyDescent="0.3">
      <c r="DE843" s="49"/>
    </row>
    <row r="844" spans="109:109" x14ac:dyDescent="0.3">
      <c r="DE844" s="49"/>
    </row>
    <row r="845" spans="109:109" x14ac:dyDescent="0.3">
      <c r="DE845" s="49"/>
    </row>
    <row r="846" spans="109:109" x14ac:dyDescent="0.3">
      <c r="DE846" s="49"/>
    </row>
    <row r="847" spans="109:109" x14ac:dyDescent="0.3">
      <c r="DE847" s="49"/>
    </row>
    <row r="848" spans="109:109" x14ac:dyDescent="0.3">
      <c r="DE848" s="49"/>
    </row>
    <row r="849" spans="109:109" x14ac:dyDescent="0.3">
      <c r="DE849" s="49"/>
    </row>
    <row r="850" spans="109:109" x14ac:dyDescent="0.3">
      <c r="DE850" s="49"/>
    </row>
    <row r="851" spans="109:109" x14ac:dyDescent="0.3">
      <c r="DE851" s="49"/>
    </row>
    <row r="852" spans="109:109" x14ac:dyDescent="0.3">
      <c r="DE852" s="49"/>
    </row>
    <row r="853" spans="109:109" x14ac:dyDescent="0.3">
      <c r="DE853" s="49"/>
    </row>
    <row r="854" spans="109:109" x14ac:dyDescent="0.3">
      <c r="DE854" s="49"/>
    </row>
    <row r="855" spans="109:109" x14ac:dyDescent="0.3">
      <c r="DE855" s="49"/>
    </row>
    <row r="856" spans="109:109" x14ac:dyDescent="0.3">
      <c r="DE856" s="49"/>
    </row>
    <row r="857" spans="109:109" x14ac:dyDescent="0.3">
      <c r="DE857" s="49"/>
    </row>
    <row r="858" spans="109:109" x14ac:dyDescent="0.3">
      <c r="DE858" s="49"/>
    </row>
    <row r="859" spans="109:109" x14ac:dyDescent="0.3">
      <c r="DE859" s="49"/>
    </row>
    <row r="860" spans="109:109" x14ac:dyDescent="0.3">
      <c r="DE860" s="49"/>
    </row>
    <row r="861" spans="109:109" x14ac:dyDescent="0.3">
      <c r="DE861" s="49"/>
    </row>
    <row r="862" spans="109:109" x14ac:dyDescent="0.3">
      <c r="DE862" s="49"/>
    </row>
    <row r="863" spans="109:109" x14ac:dyDescent="0.3">
      <c r="DE863" s="49"/>
    </row>
    <row r="864" spans="109:109" x14ac:dyDescent="0.3">
      <c r="DE864" s="49"/>
    </row>
    <row r="865" spans="109:109" x14ac:dyDescent="0.3">
      <c r="DE865" s="49"/>
    </row>
    <row r="866" spans="109:109" x14ac:dyDescent="0.3">
      <c r="DE866" s="49"/>
    </row>
    <row r="867" spans="109:109" x14ac:dyDescent="0.3">
      <c r="DE867" s="49"/>
    </row>
    <row r="868" spans="109:109" x14ac:dyDescent="0.3">
      <c r="DE868" s="49"/>
    </row>
    <row r="869" spans="109:109" x14ac:dyDescent="0.3">
      <c r="DE869" s="49"/>
    </row>
    <row r="870" spans="109:109" x14ac:dyDescent="0.3">
      <c r="DE870" s="49"/>
    </row>
    <row r="871" spans="109:109" x14ac:dyDescent="0.3">
      <c r="DE871" s="49"/>
    </row>
    <row r="872" spans="109:109" x14ac:dyDescent="0.3">
      <c r="DE872" s="49"/>
    </row>
    <row r="873" spans="109:109" x14ac:dyDescent="0.3">
      <c r="DE873" s="49"/>
    </row>
    <row r="874" spans="109:109" x14ac:dyDescent="0.3">
      <c r="DE874" s="49"/>
    </row>
    <row r="875" spans="109:109" x14ac:dyDescent="0.3">
      <c r="DE875" s="49"/>
    </row>
    <row r="876" spans="109:109" x14ac:dyDescent="0.3">
      <c r="DE876" s="49"/>
    </row>
    <row r="877" spans="109:109" x14ac:dyDescent="0.3">
      <c r="DE877" s="49"/>
    </row>
    <row r="878" spans="109:109" x14ac:dyDescent="0.3">
      <c r="DE878" s="49"/>
    </row>
    <row r="879" spans="109:109" x14ac:dyDescent="0.3">
      <c r="DE879" s="49"/>
    </row>
    <row r="880" spans="109:109" x14ac:dyDescent="0.3">
      <c r="DE880" s="49"/>
    </row>
    <row r="881" spans="109:109" x14ac:dyDescent="0.3">
      <c r="DE881" s="49"/>
    </row>
    <row r="882" spans="109:109" x14ac:dyDescent="0.3">
      <c r="DE882" s="49"/>
    </row>
    <row r="883" spans="109:109" x14ac:dyDescent="0.3">
      <c r="DE883" s="49"/>
    </row>
    <row r="884" spans="109:109" x14ac:dyDescent="0.3">
      <c r="DE884" s="49"/>
    </row>
    <row r="885" spans="109:109" x14ac:dyDescent="0.3">
      <c r="DE885" s="49"/>
    </row>
    <row r="886" spans="109:109" x14ac:dyDescent="0.3">
      <c r="DE886" s="49"/>
    </row>
    <row r="887" spans="109:109" x14ac:dyDescent="0.3">
      <c r="DE887" s="49"/>
    </row>
    <row r="888" spans="109:109" x14ac:dyDescent="0.3">
      <c r="DE888" s="49"/>
    </row>
    <row r="889" spans="109:109" x14ac:dyDescent="0.3">
      <c r="DE889" s="49"/>
    </row>
    <row r="890" spans="109:109" x14ac:dyDescent="0.3">
      <c r="DE890" s="49"/>
    </row>
    <row r="891" spans="109:109" x14ac:dyDescent="0.3">
      <c r="DE891" s="49"/>
    </row>
    <row r="892" spans="109:109" x14ac:dyDescent="0.3">
      <c r="DE892" s="49"/>
    </row>
    <row r="893" spans="109:109" x14ac:dyDescent="0.3">
      <c r="DE893" s="49"/>
    </row>
    <row r="894" spans="109:109" x14ac:dyDescent="0.3">
      <c r="DE894" s="49"/>
    </row>
    <row r="895" spans="109:109" x14ac:dyDescent="0.3">
      <c r="DE895" s="49"/>
    </row>
    <row r="896" spans="109:109" x14ac:dyDescent="0.3">
      <c r="DE896" s="49"/>
    </row>
    <row r="897" spans="109:109" x14ac:dyDescent="0.3">
      <c r="DE897" s="49"/>
    </row>
    <row r="898" spans="109:109" x14ac:dyDescent="0.3">
      <c r="DE898" s="49"/>
    </row>
    <row r="899" spans="109:109" x14ac:dyDescent="0.3">
      <c r="DE899" s="49"/>
    </row>
    <row r="900" spans="109:109" x14ac:dyDescent="0.3">
      <c r="DE900" s="49"/>
    </row>
    <row r="901" spans="109:109" x14ac:dyDescent="0.3">
      <c r="DE901" s="49"/>
    </row>
    <row r="902" spans="109:109" x14ac:dyDescent="0.3">
      <c r="DE902" s="49"/>
    </row>
    <row r="903" spans="109:109" x14ac:dyDescent="0.3">
      <c r="DE903" s="49"/>
    </row>
    <row r="904" spans="109:109" x14ac:dyDescent="0.3">
      <c r="DE904" s="49"/>
    </row>
    <row r="905" spans="109:109" x14ac:dyDescent="0.3">
      <c r="DE905" s="49"/>
    </row>
    <row r="906" spans="109:109" x14ac:dyDescent="0.3">
      <c r="DE906" s="49"/>
    </row>
    <row r="907" spans="109:109" x14ac:dyDescent="0.3">
      <c r="DE907" s="49"/>
    </row>
    <row r="908" spans="109:109" x14ac:dyDescent="0.3">
      <c r="DE908" s="49"/>
    </row>
    <row r="909" spans="109:109" x14ac:dyDescent="0.3">
      <c r="DE909" s="49"/>
    </row>
    <row r="910" spans="109:109" x14ac:dyDescent="0.3">
      <c r="DE910" s="49"/>
    </row>
    <row r="911" spans="109:109" x14ac:dyDescent="0.3">
      <c r="DE911" s="49"/>
    </row>
    <row r="912" spans="109:109" x14ac:dyDescent="0.3">
      <c r="DE912" s="49"/>
    </row>
    <row r="913" spans="109:109" x14ac:dyDescent="0.3">
      <c r="DE913" s="49"/>
    </row>
    <row r="914" spans="109:109" x14ac:dyDescent="0.3">
      <c r="DE914" s="49"/>
    </row>
    <row r="915" spans="109:109" x14ac:dyDescent="0.3">
      <c r="DE915" s="49"/>
    </row>
    <row r="916" spans="109:109" x14ac:dyDescent="0.3">
      <c r="DE916" s="49"/>
    </row>
    <row r="917" spans="109:109" x14ac:dyDescent="0.3">
      <c r="DE917" s="49"/>
    </row>
    <row r="918" spans="109:109" x14ac:dyDescent="0.3">
      <c r="DE918" s="49"/>
    </row>
    <row r="919" spans="109:109" x14ac:dyDescent="0.3">
      <c r="DE919" s="49"/>
    </row>
    <row r="920" spans="109:109" x14ac:dyDescent="0.3">
      <c r="DE920" s="49"/>
    </row>
    <row r="921" spans="109:109" x14ac:dyDescent="0.3">
      <c r="DE921" s="49"/>
    </row>
    <row r="922" spans="109:109" x14ac:dyDescent="0.3">
      <c r="DE922" s="49"/>
    </row>
    <row r="923" spans="109:109" x14ac:dyDescent="0.3">
      <c r="DE923" s="49"/>
    </row>
    <row r="924" spans="109:109" x14ac:dyDescent="0.3">
      <c r="DE924" s="49"/>
    </row>
    <row r="925" spans="109:109" x14ac:dyDescent="0.3">
      <c r="DE925" s="49"/>
    </row>
    <row r="926" spans="109:109" x14ac:dyDescent="0.3">
      <c r="DE926" s="49"/>
    </row>
    <row r="927" spans="109:109" x14ac:dyDescent="0.3">
      <c r="DE927" s="49"/>
    </row>
    <row r="928" spans="109:109" x14ac:dyDescent="0.3">
      <c r="DE928" s="49"/>
    </row>
    <row r="929" spans="109:109" x14ac:dyDescent="0.3">
      <c r="DE929" s="49"/>
    </row>
    <row r="930" spans="109:109" x14ac:dyDescent="0.3">
      <c r="DE930" s="49"/>
    </row>
    <row r="931" spans="109:109" x14ac:dyDescent="0.3">
      <c r="DE931" s="49"/>
    </row>
    <row r="932" spans="109:109" x14ac:dyDescent="0.3">
      <c r="DE932" s="49"/>
    </row>
    <row r="933" spans="109:109" x14ac:dyDescent="0.3">
      <c r="DE933" s="49"/>
    </row>
    <row r="934" spans="109:109" x14ac:dyDescent="0.3">
      <c r="DE934" s="49"/>
    </row>
    <row r="935" spans="109:109" x14ac:dyDescent="0.3">
      <c r="DE935" s="49"/>
    </row>
    <row r="936" spans="109:109" x14ac:dyDescent="0.3">
      <c r="DE936" s="49"/>
    </row>
    <row r="937" spans="109:109" x14ac:dyDescent="0.3">
      <c r="DE937" s="49"/>
    </row>
    <row r="938" spans="109:109" x14ac:dyDescent="0.3">
      <c r="DE938" s="49"/>
    </row>
    <row r="939" spans="109:109" x14ac:dyDescent="0.3">
      <c r="DE939" s="49"/>
    </row>
    <row r="940" spans="109:109" x14ac:dyDescent="0.3">
      <c r="DE940" s="49"/>
    </row>
    <row r="941" spans="109:109" x14ac:dyDescent="0.3">
      <c r="DE941" s="49"/>
    </row>
    <row r="942" spans="109:109" x14ac:dyDescent="0.3">
      <c r="DE942" s="49"/>
    </row>
    <row r="943" spans="109:109" x14ac:dyDescent="0.3">
      <c r="DE943" s="49"/>
    </row>
    <row r="944" spans="109:109" x14ac:dyDescent="0.3">
      <c r="DE944" s="49"/>
    </row>
    <row r="945" spans="109:109" x14ac:dyDescent="0.3">
      <c r="DE945" s="49"/>
    </row>
    <row r="946" spans="109:109" x14ac:dyDescent="0.3">
      <c r="DE946" s="49"/>
    </row>
    <row r="947" spans="109:109" x14ac:dyDescent="0.3">
      <c r="DE947" s="49"/>
    </row>
    <row r="948" spans="109:109" x14ac:dyDescent="0.3">
      <c r="DE948" s="49"/>
    </row>
    <row r="949" spans="109:109" x14ac:dyDescent="0.3">
      <c r="DE949" s="49"/>
    </row>
    <row r="950" spans="109:109" x14ac:dyDescent="0.3">
      <c r="DE950" s="49"/>
    </row>
    <row r="951" spans="109:109" x14ac:dyDescent="0.3">
      <c r="DE951" s="49"/>
    </row>
    <row r="952" spans="109:109" x14ac:dyDescent="0.3">
      <c r="DE952" s="49"/>
    </row>
    <row r="953" spans="109:109" x14ac:dyDescent="0.3">
      <c r="DE953" s="49"/>
    </row>
    <row r="954" spans="109:109" x14ac:dyDescent="0.3">
      <c r="DE954" s="49"/>
    </row>
    <row r="955" spans="109:109" x14ac:dyDescent="0.3">
      <c r="DE955" s="49"/>
    </row>
    <row r="956" spans="109:109" x14ac:dyDescent="0.3">
      <c r="DE956" s="49"/>
    </row>
    <row r="957" spans="109:109" x14ac:dyDescent="0.3">
      <c r="DE957" s="49"/>
    </row>
    <row r="958" spans="109:109" x14ac:dyDescent="0.3">
      <c r="DE958" s="49"/>
    </row>
    <row r="959" spans="109:109" x14ac:dyDescent="0.3">
      <c r="DE959" s="49"/>
    </row>
    <row r="960" spans="109:109" x14ac:dyDescent="0.3">
      <c r="DE960" s="49"/>
    </row>
    <row r="961" spans="109:109" x14ac:dyDescent="0.3">
      <c r="DE961" s="49"/>
    </row>
    <row r="962" spans="109:109" x14ac:dyDescent="0.3">
      <c r="DE962" s="49"/>
    </row>
    <row r="963" spans="109:109" x14ac:dyDescent="0.3">
      <c r="DE963" s="49"/>
    </row>
    <row r="964" spans="109:109" x14ac:dyDescent="0.3">
      <c r="DE964" s="49"/>
    </row>
    <row r="965" spans="109:109" x14ac:dyDescent="0.3">
      <c r="DE965" s="49"/>
    </row>
    <row r="966" spans="109:109" x14ac:dyDescent="0.3">
      <c r="DE966" s="49"/>
    </row>
    <row r="967" spans="109:109" x14ac:dyDescent="0.3">
      <c r="DE967" s="49"/>
    </row>
    <row r="968" spans="109:109" x14ac:dyDescent="0.3">
      <c r="DE968" s="49"/>
    </row>
    <row r="969" spans="109:109" x14ac:dyDescent="0.3">
      <c r="DE969" s="49"/>
    </row>
    <row r="970" spans="109:109" x14ac:dyDescent="0.3">
      <c r="DE970" s="49"/>
    </row>
    <row r="971" spans="109:109" x14ac:dyDescent="0.3">
      <c r="DE971" s="49"/>
    </row>
    <row r="972" spans="109:109" x14ac:dyDescent="0.3">
      <c r="DE972" s="49"/>
    </row>
    <row r="973" spans="109:109" x14ac:dyDescent="0.3">
      <c r="DE973" s="49"/>
    </row>
    <row r="974" spans="109:109" x14ac:dyDescent="0.3">
      <c r="DE974" s="49"/>
    </row>
    <row r="975" spans="109:109" x14ac:dyDescent="0.3">
      <c r="DE975" s="49"/>
    </row>
    <row r="976" spans="109:109" x14ac:dyDescent="0.3">
      <c r="DE976" s="49"/>
    </row>
    <row r="977" spans="109:109" x14ac:dyDescent="0.3">
      <c r="DE977" s="49"/>
    </row>
    <row r="978" spans="109:109" x14ac:dyDescent="0.3">
      <c r="DE978" s="49"/>
    </row>
    <row r="979" spans="109:109" x14ac:dyDescent="0.3">
      <c r="DE979" s="49"/>
    </row>
    <row r="980" spans="109:109" x14ac:dyDescent="0.3">
      <c r="DE980" s="49"/>
    </row>
    <row r="981" spans="109:109" x14ac:dyDescent="0.3">
      <c r="DE981" s="49"/>
    </row>
    <row r="982" spans="109:109" x14ac:dyDescent="0.3">
      <c r="DE982" s="49"/>
    </row>
    <row r="983" spans="109:109" x14ac:dyDescent="0.3">
      <c r="DE983" s="49"/>
    </row>
    <row r="984" spans="109:109" x14ac:dyDescent="0.3">
      <c r="DE984" s="49"/>
    </row>
    <row r="985" spans="109:109" x14ac:dyDescent="0.3">
      <c r="DE985" s="49"/>
    </row>
    <row r="986" spans="109:109" x14ac:dyDescent="0.3">
      <c r="DE986" s="49"/>
    </row>
    <row r="987" spans="109:109" x14ac:dyDescent="0.3">
      <c r="DE987" s="49"/>
    </row>
    <row r="988" spans="109:109" x14ac:dyDescent="0.3">
      <c r="DE988" s="49"/>
    </row>
    <row r="989" spans="109:109" x14ac:dyDescent="0.3">
      <c r="DE989" s="49"/>
    </row>
    <row r="990" spans="109:109" x14ac:dyDescent="0.3">
      <c r="DE990" s="49"/>
    </row>
    <row r="991" spans="109:109" x14ac:dyDescent="0.3">
      <c r="DE991" s="49"/>
    </row>
    <row r="992" spans="109:109" x14ac:dyDescent="0.3">
      <c r="DE992" s="49"/>
    </row>
    <row r="993" spans="109:109" x14ac:dyDescent="0.3">
      <c r="DE993" s="49"/>
    </row>
    <row r="994" spans="109:109" x14ac:dyDescent="0.3">
      <c r="DE994" s="49"/>
    </row>
    <row r="995" spans="109:109" x14ac:dyDescent="0.3">
      <c r="DE995" s="49"/>
    </row>
    <row r="996" spans="109:109" x14ac:dyDescent="0.3">
      <c r="DE996" s="49"/>
    </row>
    <row r="997" spans="109:109" x14ac:dyDescent="0.3">
      <c r="DE997" s="49"/>
    </row>
    <row r="998" spans="109:109" x14ac:dyDescent="0.3">
      <c r="DE998" s="49"/>
    </row>
    <row r="999" spans="109:109" x14ac:dyDescent="0.3">
      <c r="DE999" s="49"/>
    </row>
    <row r="1000" spans="109:109" x14ac:dyDescent="0.3">
      <c r="DE1000" s="49"/>
    </row>
    <row r="1001" spans="109:109" x14ac:dyDescent="0.3">
      <c r="DE1001" s="49"/>
    </row>
    <row r="1002" spans="109:109" x14ac:dyDescent="0.3">
      <c r="DE1002" s="49"/>
    </row>
    <row r="1003" spans="109:109" x14ac:dyDescent="0.3">
      <c r="DE1003" s="49"/>
    </row>
    <row r="1004" spans="109:109" x14ac:dyDescent="0.3">
      <c r="DE1004" s="49"/>
    </row>
    <row r="1005" spans="109:109" x14ac:dyDescent="0.3">
      <c r="DE1005" s="49"/>
    </row>
    <row r="1006" spans="109:109" x14ac:dyDescent="0.3">
      <c r="DE1006" s="49"/>
    </row>
    <row r="1007" spans="109:109" x14ac:dyDescent="0.3">
      <c r="DE1007" s="49"/>
    </row>
    <row r="1008" spans="109:109" x14ac:dyDescent="0.3">
      <c r="DE1008" s="49"/>
    </row>
    <row r="1009" spans="109:109" x14ac:dyDescent="0.3">
      <c r="DE1009" s="49"/>
    </row>
    <row r="1010" spans="109:109" x14ac:dyDescent="0.3">
      <c r="DE1010" s="49"/>
    </row>
    <row r="1011" spans="109:109" x14ac:dyDescent="0.3">
      <c r="DE1011" s="49"/>
    </row>
    <row r="1012" spans="109:109" x14ac:dyDescent="0.3">
      <c r="DE1012" s="49"/>
    </row>
    <row r="1013" spans="109:109" x14ac:dyDescent="0.3">
      <c r="DE1013" s="49"/>
    </row>
    <row r="1014" spans="109:109" x14ac:dyDescent="0.3">
      <c r="DE1014" s="49"/>
    </row>
    <row r="1015" spans="109:109" x14ac:dyDescent="0.3">
      <c r="DE1015" s="49"/>
    </row>
    <row r="1016" spans="109:109" x14ac:dyDescent="0.3">
      <c r="DE1016" s="49"/>
    </row>
    <row r="1017" spans="109:109" x14ac:dyDescent="0.3">
      <c r="DE1017" s="49"/>
    </row>
    <row r="1018" spans="109:109" x14ac:dyDescent="0.3">
      <c r="DE1018" s="49"/>
    </row>
    <row r="1019" spans="109:109" x14ac:dyDescent="0.3">
      <c r="DE1019" s="49"/>
    </row>
    <row r="1020" spans="109:109" x14ac:dyDescent="0.3">
      <c r="DE1020" s="49"/>
    </row>
    <row r="1021" spans="109:109" x14ac:dyDescent="0.3">
      <c r="DE1021" s="49"/>
    </row>
    <row r="1022" spans="109:109" x14ac:dyDescent="0.3">
      <c r="DE1022" s="49"/>
    </row>
    <row r="1023" spans="109:109" x14ac:dyDescent="0.3">
      <c r="DE1023" s="49"/>
    </row>
    <row r="1024" spans="109:109" x14ac:dyDescent="0.3">
      <c r="DE1024" s="49"/>
    </row>
    <row r="1025" spans="109:109" x14ac:dyDescent="0.3">
      <c r="DE1025" s="49"/>
    </row>
    <row r="1026" spans="109:109" x14ac:dyDescent="0.3">
      <c r="DE1026" s="49"/>
    </row>
    <row r="1027" spans="109:109" x14ac:dyDescent="0.3">
      <c r="DE1027" s="49"/>
    </row>
    <row r="1028" spans="109:109" x14ac:dyDescent="0.3">
      <c r="DE1028" s="49"/>
    </row>
    <row r="1029" spans="109:109" x14ac:dyDescent="0.3">
      <c r="DE1029" s="49"/>
    </row>
    <row r="1030" spans="109:109" x14ac:dyDescent="0.3">
      <c r="DE1030" s="49"/>
    </row>
    <row r="1031" spans="109:109" x14ac:dyDescent="0.3">
      <c r="DE1031" s="49"/>
    </row>
    <row r="1032" spans="109:109" x14ac:dyDescent="0.3">
      <c r="DE1032" s="49"/>
    </row>
    <row r="1033" spans="109:109" x14ac:dyDescent="0.3">
      <c r="DE1033" s="49"/>
    </row>
    <row r="1034" spans="109:109" x14ac:dyDescent="0.3">
      <c r="DE1034" s="49"/>
    </row>
    <row r="1035" spans="109:109" x14ac:dyDescent="0.3">
      <c r="DE1035" s="49"/>
    </row>
    <row r="1036" spans="109:109" x14ac:dyDescent="0.3">
      <c r="DE1036" s="49"/>
    </row>
    <row r="1037" spans="109:109" x14ac:dyDescent="0.3">
      <c r="DE1037" s="49"/>
    </row>
    <row r="1038" spans="109:109" x14ac:dyDescent="0.3">
      <c r="DE1038" s="49"/>
    </row>
    <row r="1039" spans="109:109" x14ac:dyDescent="0.3">
      <c r="DE1039" s="49"/>
    </row>
    <row r="1040" spans="109:109" x14ac:dyDescent="0.3">
      <c r="DE1040" s="49"/>
    </row>
    <row r="1041" spans="109:109" x14ac:dyDescent="0.3">
      <c r="DE1041" s="49"/>
    </row>
    <row r="1042" spans="109:109" x14ac:dyDescent="0.3">
      <c r="DE1042" s="49"/>
    </row>
    <row r="1043" spans="109:109" x14ac:dyDescent="0.3">
      <c r="DE1043" s="49"/>
    </row>
    <row r="1044" spans="109:109" x14ac:dyDescent="0.3">
      <c r="DE1044" s="49"/>
    </row>
    <row r="1045" spans="109:109" x14ac:dyDescent="0.3">
      <c r="DE1045" s="49"/>
    </row>
    <row r="1046" spans="109:109" x14ac:dyDescent="0.3">
      <c r="DE1046" s="49"/>
    </row>
    <row r="1047" spans="109:109" x14ac:dyDescent="0.3">
      <c r="DE1047" s="49"/>
    </row>
    <row r="1048" spans="109:109" x14ac:dyDescent="0.3">
      <c r="DE1048" s="49"/>
    </row>
    <row r="1049" spans="109:109" x14ac:dyDescent="0.3">
      <c r="DE1049" s="49"/>
    </row>
    <row r="1050" spans="109:109" x14ac:dyDescent="0.3">
      <c r="DE1050" s="49"/>
    </row>
    <row r="1051" spans="109:109" x14ac:dyDescent="0.3">
      <c r="DE1051" s="49"/>
    </row>
    <row r="1052" spans="109:109" x14ac:dyDescent="0.3">
      <c r="DE1052" s="49"/>
    </row>
    <row r="1053" spans="109:109" x14ac:dyDescent="0.3">
      <c r="DE1053" s="49"/>
    </row>
    <row r="1054" spans="109:109" x14ac:dyDescent="0.3">
      <c r="DE1054" s="49"/>
    </row>
    <row r="1055" spans="109:109" x14ac:dyDescent="0.3">
      <c r="DE1055" s="49"/>
    </row>
    <row r="1056" spans="109:109" x14ac:dyDescent="0.3">
      <c r="DE1056" s="49"/>
    </row>
    <row r="1057" spans="109:109" x14ac:dyDescent="0.3">
      <c r="DE1057" s="49"/>
    </row>
    <row r="1058" spans="109:109" x14ac:dyDescent="0.3">
      <c r="DE1058" s="49"/>
    </row>
    <row r="1059" spans="109:109" x14ac:dyDescent="0.3">
      <c r="DE1059" s="49"/>
    </row>
    <row r="1060" spans="109:109" x14ac:dyDescent="0.3">
      <c r="DE1060" s="49"/>
    </row>
    <row r="1061" spans="109:109" x14ac:dyDescent="0.3">
      <c r="DE1061" s="49"/>
    </row>
    <row r="1062" spans="109:109" x14ac:dyDescent="0.3">
      <c r="DE1062" s="49"/>
    </row>
    <row r="1063" spans="109:109" x14ac:dyDescent="0.3">
      <c r="DE1063" s="49"/>
    </row>
    <row r="1064" spans="109:109" x14ac:dyDescent="0.3">
      <c r="DE1064" s="49"/>
    </row>
    <row r="1065" spans="109:109" x14ac:dyDescent="0.3">
      <c r="DE1065" s="49"/>
    </row>
    <row r="1066" spans="109:109" x14ac:dyDescent="0.3">
      <c r="DE1066" s="49"/>
    </row>
    <row r="1067" spans="109:109" x14ac:dyDescent="0.3">
      <c r="DE1067" s="49"/>
    </row>
    <row r="1068" spans="109:109" x14ac:dyDescent="0.3">
      <c r="DE1068" s="49"/>
    </row>
    <row r="1069" spans="109:109" x14ac:dyDescent="0.3">
      <c r="DE1069" s="49"/>
    </row>
    <row r="1070" spans="109:109" x14ac:dyDescent="0.3">
      <c r="DE1070" s="49"/>
    </row>
    <row r="1071" spans="109:109" x14ac:dyDescent="0.3">
      <c r="DE1071" s="49"/>
    </row>
    <row r="1072" spans="109:109" x14ac:dyDescent="0.3">
      <c r="DE1072" s="49"/>
    </row>
    <row r="1073" spans="109:109" x14ac:dyDescent="0.3">
      <c r="DE1073" s="49"/>
    </row>
    <row r="1074" spans="109:109" x14ac:dyDescent="0.3">
      <c r="DE1074" s="49"/>
    </row>
    <row r="1075" spans="109:109" x14ac:dyDescent="0.3">
      <c r="DE1075" s="49"/>
    </row>
    <row r="1076" spans="109:109" x14ac:dyDescent="0.3">
      <c r="DE1076" s="49"/>
    </row>
    <row r="1077" spans="109:109" x14ac:dyDescent="0.3">
      <c r="DE1077" s="49"/>
    </row>
    <row r="1078" spans="109:109" x14ac:dyDescent="0.3">
      <c r="DE1078" s="49"/>
    </row>
    <row r="1079" spans="109:109" x14ac:dyDescent="0.3">
      <c r="DE1079" s="49"/>
    </row>
    <row r="1080" spans="109:109" x14ac:dyDescent="0.3">
      <c r="DE1080" s="49"/>
    </row>
    <row r="1081" spans="109:109" x14ac:dyDescent="0.3">
      <c r="DE1081" s="49"/>
    </row>
    <row r="1082" spans="109:109" x14ac:dyDescent="0.3">
      <c r="DE1082" s="49"/>
    </row>
    <row r="1083" spans="109:109" x14ac:dyDescent="0.3">
      <c r="DE1083" s="49"/>
    </row>
    <row r="1084" spans="109:109" x14ac:dyDescent="0.3">
      <c r="DE1084" s="49"/>
    </row>
    <row r="1085" spans="109:109" x14ac:dyDescent="0.3">
      <c r="DE1085" s="49"/>
    </row>
    <row r="1086" spans="109:109" x14ac:dyDescent="0.3">
      <c r="DE1086" s="49"/>
    </row>
    <row r="1087" spans="109:109" x14ac:dyDescent="0.3">
      <c r="DE1087" s="49"/>
    </row>
    <row r="1088" spans="109:109" x14ac:dyDescent="0.3">
      <c r="DE1088" s="49"/>
    </row>
    <row r="1089" spans="109:109" x14ac:dyDescent="0.3">
      <c r="DE1089" s="49"/>
    </row>
    <row r="1090" spans="109:109" x14ac:dyDescent="0.3">
      <c r="DE1090" s="49"/>
    </row>
    <row r="1091" spans="109:109" x14ac:dyDescent="0.3">
      <c r="DE1091" s="49"/>
    </row>
    <row r="1092" spans="109:109" x14ac:dyDescent="0.3">
      <c r="DE1092" s="49"/>
    </row>
    <row r="1093" spans="109:109" x14ac:dyDescent="0.3">
      <c r="DE1093" s="49"/>
    </row>
    <row r="1094" spans="109:109" x14ac:dyDescent="0.3">
      <c r="DE1094" s="49"/>
    </row>
    <row r="1095" spans="109:109" x14ac:dyDescent="0.3">
      <c r="DE1095" s="49"/>
    </row>
    <row r="1096" spans="109:109" x14ac:dyDescent="0.3">
      <c r="DE1096" s="49"/>
    </row>
    <row r="1097" spans="109:109" x14ac:dyDescent="0.3">
      <c r="DE1097" s="49"/>
    </row>
    <row r="1098" spans="109:109" x14ac:dyDescent="0.3">
      <c r="DE1098" s="49"/>
    </row>
    <row r="1099" spans="109:109" x14ac:dyDescent="0.3">
      <c r="DE1099" s="49"/>
    </row>
    <row r="1100" spans="109:109" x14ac:dyDescent="0.3">
      <c r="DE1100" s="49"/>
    </row>
    <row r="1101" spans="109:109" x14ac:dyDescent="0.3">
      <c r="DE1101" s="49"/>
    </row>
    <row r="1102" spans="109:109" x14ac:dyDescent="0.3">
      <c r="DE1102" s="49"/>
    </row>
    <row r="1103" spans="109:109" x14ac:dyDescent="0.3">
      <c r="DE1103" s="49"/>
    </row>
    <row r="1104" spans="109:109" x14ac:dyDescent="0.3">
      <c r="DE1104" s="49"/>
    </row>
    <row r="1105" spans="109:109" x14ac:dyDescent="0.3">
      <c r="DE1105" s="49"/>
    </row>
    <row r="1106" spans="109:109" x14ac:dyDescent="0.3">
      <c r="DE1106" s="49"/>
    </row>
    <row r="1107" spans="109:109" x14ac:dyDescent="0.3">
      <c r="DE1107" s="49"/>
    </row>
    <row r="1108" spans="109:109" x14ac:dyDescent="0.3">
      <c r="DE1108" s="49"/>
    </row>
    <row r="1109" spans="109:109" x14ac:dyDescent="0.3">
      <c r="DE1109" s="49"/>
    </row>
    <row r="1110" spans="109:109" x14ac:dyDescent="0.3">
      <c r="DE1110" s="49"/>
    </row>
    <row r="1111" spans="109:109" x14ac:dyDescent="0.3">
      <c r="DE1111" s="49"/>
    </row>
    <row r="1112" spans="109:109" x14ac:dyDescent="0.3">
      <c r="DE1112" s="49"/>
    </row>
    <row r="1113" spans="109:109" x14ac:dyDescent="0.3">
      <c r="DE1113" s="49"/>
    </row>
    <row r="1114" spans="109:109" x14ac:dyDescent="0.3">
      <c r="DE1114" s="49"/>
    </row>
    <row r="1115" spans="109:109" x14ac:dyDescent="0.3">
      <c r="DE1115" s="49"/>
    </row>
    <row r="1116" spans="109:109" x14ac:dyDescent="0.3">
      <c r="DE1116" s="49"/>
    </row>
    <row r="1117" spans="109:109" x14ac:dyDescent="0.3">
      <c r="DE1117" s="49"/>
    </row>
    <row r="1118" spans="109:109" x14ac:dyDescent="0.3">
      <c r="DE1118" s="49"/>
    </row>
    <row r="1119" spans="109:109" x14ac:dyDescent="0.3">
      <c r="DE1119" s="49"/>
    </row>
    <row r="1120" spans="109:109" x14ac:dyDescent="0.3">
      <c r="DE1120" s="49"/>
    </row>
    <row r="1121" spans="109:109" x14ac:dyDescent="0.3">
      <c r="DE1121" s="49"/>
    </row>
    <row r="1122" spans="109:109" x14ac:dyDescent="0.3">
      <c r="DE1122" s="49"/>
    </row>
    <row r="1123" spans="109:109" x14ac:dyDescent="0.3">
      <c r="DE1123" s="49"/>
    </row>
    <row r="1124" spans="109:109" x14ac:dyDescent="0.3">
      <c r="DE1124" s="49"/>
    </row>
    <row r="1125" spans="109:109" x14ac:dyDescent="0.3">
      <c r="DE1125" s="49"/>
    </row>
    <row r="1126" spans="109:109" x14ac:dyDescent="0.3">
      <c r="DE1126" s="49"/>
    </row>
    <row r="1127" spans="109:109" x14ac:dyDescent="0.3">
      <c r="DE1127" s="49"/>
    </row>
    <row r="1128" spans="109:109" x14ac:dyDescent="0.3">
      <c r="DE1128" s="49"/>
    </row>
    <row r="1129" spans="109:109" x14ac:dyDescent="0.3">
      <c r="DE1129" s="49"/>
    </row>
    <row r="1130" spans="109:109" x14ac:dyDescent="0.3">
      <c r="DE1130" s="49"/>
    </row>
    <row r="1131" spans="109:109" x14ac:dyDescent="0.3">
      <c r="DE1131" s="49"/>
    </row>
    <row r="1132" spans="109:109" x14ac:dyDescent="0.3">
      <c r="DE1132" s="49"/>
    </row>
    <row r="1133" spans="109:109" x14ac:dyDescent="0.3">
      <c r="DE1133" s="49"/>
    </row>
    <row r="1134" spans="109:109" x14ac:dyDescent="0.3">
      <c r="DE1134" s="49"/>
    </row>
    <row r="1135" spans="109:109" x14ac:dyDescent="0.3">
      <c r="DE1135" s="49"/>
    </row>
    <row r="1136" spans="109:109" x14ac:dyDescent="0.3">
      <c r="DE1136" s="49"/>
    </row>
    <row r="1137" spans="109:109" x14ac:dyDescent="0.3">
      <c r="DE1137" s="49"/>
    </row>
    <row r="1138" spans="109:109" x14ac:dyDescent="0.3">
      <c r="DE1138" s="49"/>
    </row>
    <row r="1139" spans="109:109" x14ac:dyDescent="0.3">
      <c r="DE1139" s="49"/>
    </row>
    <row r="1140" spans="109:109" x14ac:dyDescent="0.3">
      <c r="DE1140" s="49"/>
    </row>
    <row r="1141" spans="109:109" x14ac:dyDescent="0.3">
      <c r="DE1141" s="49"/>
    </row>
    <row r="1142" spans="109:109" x14ac:dyDescent="0.3">
      <c r="DE1142" s="49"/>
    </row>
    <row r="1143" spans="109:109" x14ac:dyDescent="0.3">
      <c r="DE1143" s="49"/>
    </row>
    <row r="1144" spans="109:109" x14ac:dyDescent="0.3">
      <c r="DE1144" s="49"/>
    </row>
    <row r="1145" spans="109:109" x14ac:dyDescent="0.3">
      <c r="DE1145" s="49"/>
    </row>
    <row r="1146" spans="109:109" x14ac:dyDescent="0.3">
      <c r="DE1146" s="49"/>
    </row>
    <row r="1147" spans="109:109" x14ac:dyDescent="0.3">
      <c r="DE1147" s="49"/>
    </row>
    <row r="1148" spans="109:109" x14ac:dyDescent="0.3">
      <c r="DE1148" s="49"/>
    </row>
    <row r="1149" spans="109:109" x14ac:dyDescent="0.3">
      <c r="DE1149" s="49"/>
    </row>
    <row r="1150" spans="109:109" x14ac:dyDescent="0.3">
      <c r="DE1150" s="49"/>
    </row>
    <row r="1151" spans="109:109" x14ac:dyDescent="0.3">
      <c r="DE1151" s="49"/>
    </row>
    <row r="1152" spans="109:109" x14ac:dyDescent="0.3">
      <c r="DE1152" s="49"/>
    </row>
    <row r="1153" spans="109:109" x14ac:dyDescent="0.3">
      <c r="DE1153" s="49"/>
    </row>
    <row r="1154" spans="109:109" x14ac:dyDescent="0.3">
      <c r="DE1154" s="49"/>
    </row>
    <row r="1155" spans="109:109" x14ac:dyDescent="0.3">
      <c r="DE1155" s="49"/>
    </row>
    <row r="1156" spans="109:109" x14ac:dyDescent="0.3">
      <c r="DE1156" s="49"/>
    </row>
    <row r="1157" spans="109:109" x14ac:dyDescent="0.3">
      <c r="DE1157" s="49"/>
    </row>
    <row r="1158" spans="109:109" x14ac:dyDescent="0.3">
      <c r="DE1158" s="49"/>
    </row>
    <row r="1159" spans="109:109" x14ac:dyDescent="0.3">
      <c r="DE1159" s="49"/>
    </row>
    <row r="1160" spans="109:109" x14ac:dyDescent="0.3">
      <c r="DE1160" s="49"/>
    </row>
    <row r="1161" spans="109:109" x14ac:dyDescent="0.3">
      <c r="DE1161" s="49"/>
    </row>
    <row r="1162" spans="109:109" x14ac:dyDescent="0.3">
      <c r="DE1162" s="49"/>
    </row>
    <row r="1163" spans="109:109" x14ac:dyDescent="0.3">
      <c r="DE1163" s="49"/>
    </row>
    <row r="1164" spans="109:109" x14ac:dyDescent="0.3">
      <c r="DE1164" s="49"/>
    </row>
    <row r="1165" spans="109:109" x14ac:dyDescent="0.3">
      <c r="DE1165" s="49"/>
    </row>
    <row r="1166" spans="109:109" x14ac:dyDescent="0.3">
      <c r="DE1166" s="49"/>
    </row>
    <row r="1167" spans="109:109" x14ac:dyDescent="0.3">
      <c r="DE1167" s="49"/>
    </row>
    <row r="1168" spans="109:109" x14ac:dyDescent="0.3">
      <c r="DE1168" s="49"/>
    </row>
    <row r="1169" spans="109:109" x14ac:dyDescent="0.3">
      <c r="DE1169" s="49"/>
    </row>
    <row r="1170" spans="109:109" x14ac:dyDescent="0.3">
      <c r="DE1170" s="49"/>
    </row>
    <row r="1171" spans="109:109" x14ac:dyDescent="0.3">
      <c r="DE1171" s="49"/>
    </row>
    <row r="1172" spans="109:109" x14ac:dyDescent="0.3">
      <c r="DE1172" s="49"/>
    </row>
    <row r="1173" spans="109:109" x14ac:dyDescent="0.3">
      <c r="DE1173" s="49"/>
    </row>
    <row r="1174" spans="109:109" x14ac:dyDescent="0.3">
      <c r="DE1174" s="49"/>
    </row>
    <row r="1175" spans="109:109" x14ac:dyDescent="0.3">
      <c r="DE1175" s="49"/>
    </row>
    <row r="1176" spans="109:109" x14ac:dyDescent="0.3">
      <c r="DE1176" s="49"/>
    </row>
    <row r="1177" spans="109:109" x14ac:dyDescent="0.3">
      <c r="DE1177" s="49"/>
    </row>
    <row r="1178" spans="109:109" x14ac:dyDescent="0.3">
      <c r="DE1178" s="49"/>
    </row>
    <row r="1179" spans="109:109" x14ac:dyDescent="0.3">
      <c r="DE1179" s="49"/>
    </row>
    <row r="1180" spans="109:109" x14ac:dyDescent="0.3">
      <c r="DE1180" s="49"/>
    </row>
    <row r="1181" spans="109:109" x14ac:dyDescent="0.3">
      <c r="DE1181" s="49"/>
    </row>
    <row r="1182" spans="109:109" x14ac:dyDescent="0.3">
      <c r="DE1182" s="49"/>
    </row>
    <row r="1183" spans="109:109" x14ac:dyDescent="0.3">
      <c r="DE1183" s="49"/>
    </row>
    <row r="1184" spans="109:109" x14ac:dyDescent="0.3">
      <c r="DE1184" s="49"/>
    </row>
    <row r="1185" spans="109:109" x14ac:dyDescent="0.3">
      <c r="DE1185" s="49"/>
    </row>
    <row r="1186" spans="109:109" x14ac:dyDescent="0.3">
      <c r="DE1186" s="49"/>
    </row>
    <row r="1187" spans="109:109" x14ac:dyDescent="0.3">
      <c r="DE1187" s="49"/>
    </row>
    <row r="1188" spans="109:109" x14ac:dyDescent="0.3">
      <c r="DE1188" s="49"/>
    </row>
    <row r="1189" spans="109:109" x14ac:dyDescent="0.3">
      <c r="DE1189" s="49"/>
    </row>
    <row r="1190" spans="109:109" x14ac:dyDescent="0.3">
      <c r="DE1190" s="49"/>
    </row>
    <row r="1191" spans="109:109" x14ac:dyDescent="0.3">
      <c r="DE1191" s="49"/>
    </row>
    <row r="1192" spans="109:109" x14ac:dyDescent="0.3">
      <c r="DE1192" s="49"/>
    </row>
    <row r="1193" spans="109:109" x14ac:dyDescent="0.3">
      <c r="DE1193" s="49"/>
    </row>
    <row r="1194" spans="109:109" x14ac:dyDescent="0.3">
      <c r="DE1194" s="49"/>
    </row>
    <row r="1195" spans="109:109" x14ac:dyDescent="0.3">
      <c r="DE1195" s="49"/>
    </row>
    <row r="1196" spans="109:109" x14ac:dyDescent="0.3">
      <c r="DE1196" s="49"/>
    </row>
    <row r="1197" spans="109:109" x14ac:dyDescent="0.3">
      <c r="DE1197" s="49"/>
    </row>
    <row r="1198" spans="109:109" x14ac:dyDescent="0.3">
      <c r="DE1198" s="49"/>
    </row>
    <row r="1199" spans="109:109" x14ac:dyDescent="0.3">
      <c r="DE1199" s="49"/>
    </row>
    <row r="1200" spans="109:109" x14ac:dyDescent="0.3">
      <c r="DE1200" s="49"/>
    </row>
    <row r="1201" spans="109:109" x14ac:dyDescent="0.3">
      <c r="DE1201" s="49"/>
    </row>
    <row r="1202" spans="109:109" x14ac:dyDescent="0.3">
      <c r="DE1202" s="49"/>
    </row>
    <row r="1203" spans="109:109" x14ac:dyDescent="0.3">
      <c r="DE1203" s="49"/>
    </row>
    <row r="1204" spans="109:109" x14ac:dyDescent="0.3">
      <c r="DE1204" s="49"/>
    </row>
    <row r="1205" spans="109:109" x14ac:dyDescent="0.3">
      <c r="DE1205" s="49"/>
    </row>
    <row r="1206" spans="109:109" x14ac:dyDescent="0.3">
      <c r="DE1206" s="49"/>
    </row>
    <row r="1207" spans="109:109" x14ac:dyDescent="0.3">
      <c r="DE1207" s="49"/>
    </row>
    <row r="1208" spans="109:109" x14ac:dyDescent="0.3">
      <c r="DE1208" s="49"/>
    </row>
    <row r="1209" spans="109:109" x14ac:dyDescent="0.3">
      <c r="DE1209" s="49"/>
    </row>
    <row r="1210" spans="109:109" x14ac:dyDescent="0.3">
      <c r="DE1210" s="49"/>
    </row>
    <row r="1211" spans="109:109" x14ac:dyDescent="0.3">
      <c r="DE1211" s="49"/>
    </row>
    <row r="1212" spans="109:109" x14ac:dyDescent="0.3">
      <c r="DE1212" s="49"/>
    </row>
    <row r="1213" spans="109:109" x14ac:dyDescent="0.3">
      <c r="DE1213" s="49"/>
    </row>
    <row r="1214" spans="109:109" x14ac:dyDescent="0.3">
      <c r="DE1214" s="49"/>
    </row>
    <row r="1215" spans="109:109" x14ac:dyDescent="0.3">
      <c r="DE1215" s="49"/>
    </row>
    <row r="1216" spans="109:109" x14ac:dyDescent="0.3">
      <c r="DE1216" s="49"/>
    </row>
    <row r="1217" spans="109:109" x14ac:dyDescent="0.3">
      <c r="DE1217" s="49"/>
    </row>
    <row r="1218" spans="109:109" x14ac:dyDescent="0.3">
      <c r="DE1218" s="49"/>
    </row>
    <row r="1219" spans="109:109" x14ac:dyDescent="0.3">
      <c r="DE1219" s="49"/>
    </row>
    <row r="1220" spans="109:109" x14ac:dyDescent="0.3">
      <c r="DE1220" s="49"/>
    </row>
    <row r="1221" spans="109:109" x14ac:dyDescent="0.3">
      <c r="DE1221" s="49"/>
    </row>
    <row r="1222" spans="109:109" x14ac:dyDescent="0.3">
      <c r="DE1222" s="49"/>
    </row>
    <row r="1223" spans="109:109" x14ac:dyDescent="0.3">
      <c r="DE1223" s="49"/>
    </row>
    <row r="1224" spans="109:109" x14ac:dyDescent="0.3">
      <c r="DE1224" s="49"/>
    </row>
    <row r="1225" spans="109:109" x14ac:dyDescent="0.3">
      <c r="DE1225" s="49"/>
    </row>
    <row r="1226" spans="109:109" x14ac:dyDescent="0.3">
      <c r="DE1226" s="49"/>
    </row>
    <row r="1227" spans="109:109" x14ac:dyDescent="0.3">
      <c r="DE1227" s="49"/>
    </row>
    <row r="1228" spans="109:109" x14ac:dyDescent="0.3">
      <c r="DE1228" s="49"/>
    </row>
    <row r="1229" spans="109:109" x14ac:dyDescent="0.3">
      <c r="DE1229" s="49"/>
    </row>
    <row r="1230" spans="109:109" x14ac:dyDescent="0.3">
      <c r="DE1230" s="49"/>
    </row>
    <row r="1231" spans="109:109" x14ac:dyDescent="0.3">
      <c r="DE1231" s="49"/>
    </row>
    <row r="1232" spans="109:109" x14ac:dyDescent="0.3">
      <c r="DE1232" s="49"/>
    </row>
    <row r="1233" spans="109:109" x14ac:dyDescent="0.3">
      <c r="DE1233" s="49"/>
    </row>
    <row r="1234" spans="109:109" x14ac:dyDescent="0.3">
      <c r="DE1234" s="49"/>
    </row>
    <row r="1235" spans="109:109" x14ac:dyDescent="0.3">
      <c r="DE1235" s="49"/>
    </row>
    <row r="1236" spans="109:109" x14ac:dyDescent="0.3">
      <c r="DE1236" s="49"/>
    </row>
    <row r="1237" spans="109:109" x14ac:dyDescent="0.3">
      <c r="DE1237" s="49"/>
    </row>
    <row r="1238" spans="109:109" x14ac:dyDescent="0.3">
      <c r="DE1238" s="49"/>
    </row>
    <row r="1239" spans="109:109" x14ac:dyDescent="0.3">
      <c r="DE1239" s="49"/>
    </row>
    <row r="1240" spans="109:109" x14ac:dyDescent="0.3">
      <c r="DE1240" s="49"/>
    </row>
    <row r="1241" spans="109:109" x14ac:dyDescent="0.3">
      <c r="DE1241" s="49"/>
    </row>
    <row r="1242" spans="109:109" x14ac:dyDescent="0.3">
      <c r="DE1242" s="49"/>
    </row>
    <row r="1243" spans="109:109" x14ac:dyDescent="0.3">
      <c r="DE1243" s="49"/>
    </row>
    <row r="1244" spans="109:109" x14ac:dyDescent="0.3">
      <c r="DE1244" s="49"/>
    </row>
    <row r="1245" spans="109:109" x14ac:dyDescent="0.3">
      <c r="DE1245" s="49"/>
    </row>
    <row r="1246" spans="109:109" x14ac:dyDescent="0.3">
      <c r="DE1246" s="49"/>
    </row>
    <row r="1247" spans="109:109" x14ac:dyDescent="0.3">
      <c r="DE1247" s="49"/>
    </row>
    <row r="1248" spans="109:109" x14ac:dyDescent="0.3">
      <c r="DE1248" s="49"/>
    </row>
    <row r="1249" spans="109:109" x14ac:dyDescent="0.3">
      <c r="DE1249" s="49"/>
    </row>
    <row r="1250" spans="109:109" x14ac:dyDescent="0.3">
      <c r="DE1250" s="49"/>
    </row>
    <row r="1251" spans="109:109" x14ac:dyDescent="0.3">
      <c r="DE1251" s="49"/>
    </row>
    <row r="1252" spans="109:109" x14ac:dyDescent="0.3">
      <c r="DE1252" s="49"/>
    </row>
    <row r="1253" spans="109:109" x14ac:dyDescent="0.3">
      <c r="DE1253" s="49"/>
    </row>
    <row r="1254" spans="109:109" x14ac:dyDescent="0.3">
      <c r="DE1254" s="49"/>
    </row>
    <row r="1255" spans="109:109" x14ac:dyDescent="0.3">
      <c r="DE1255" s="49"/>
    </row>
    <row r="1256" spans="109:109" x14ac:dyDescent="0.3">
      <c r="DE1256" s="49"/>
    </row>
    <row r="1257" spans="109:109" x14ac:dyDescent="0.3">
      <c r="DE1257" s="49"/>
    </row>
    <row r="1258" spans="109:109" x14ac:dyDescent="0.3">
      <c r="DE1258" s="49"/>
    </row>
    <row r="1259" spans="109:109" x14ac:dyDescent="0.3">
      <c r="DE1259" s="49"/>
    </row>
    <row r="1260" spans="109:109" x14ac:dyDescent="0.3">
      <c r="DE1260" s="49"/>
    </row>
    <row r="1261" spans="109:109" x14ac:dyDescent="0.3">
      <c r="DE1261" s="49"/>
    </row>
    <row r="1262" spans="109:109" x14ac:dyDescent="0.3">
      <c r="DE1262" s="49"/>
    </row>
    <row r="1263" spans="109:109" x14ac:dyDescent="0.3">
      <c r="DE1263" s="49"/>
    </row>
    <row r="1264" spans="109:109" x14ac:dyDescent="0.3">
      <c r="DE1264" s="49"/>
    </row>
    <row r="1265" spans="109:109" x14ac:dyDescent="0.3">
      <c r="DE1265" s="49"/>
    </row>
    <row r="1266" spans="109:109" x14ac:dyDescent="0.3">
      <c r="DE1266" s="49"/>
    </row>
    <row r="1267" spans="109:109" x14ac:dyDescent="0.3">
      <c r="DE1267" s="49"/>
    </row>
    <row r="1268" spans="109:109" x14ac:dyDescent="0.3">
      <c r="DE1268" s="49"/>
    </row>
    <row r="1269" spans="109:109" x14ac:dyDescent="0.3">
      <c r="DE1269" s="49"/>
    </row>
    <row r="1270" spans="109:109" x14ac:dyDescent="0.3">
      <c r="DE1270" s="49"/>
    </row>
    <row r="1271" spans="109:109" x14ac:dyDescent="0.3">
      <c r="DE1271" s="49"/>
    </row>
    <row r="1272" spans="109:109" x14ac:dyDescent="0.3">
      <c r="DE1272" s="49"/>
    </row>
    <row r="1273" spans="109:109" x14ac:dyDescent="0.3">
      <c r="DE1273" s="49"/>
    </row>
    <row r="1274" spans="109:109" x14ac:dyDescent="0.3">
      <c r="DE1274" s="49"/>
    </row>
    <row r="1275" spans="109:109" x14ac:dyDescent="0.3">
      <c r="DE1275" s="49"/>
    </row>
    <row r="1276" spans="109:109" x14ac:dyDescent="0.3">
      <c r="DE1276" s="49"/>
    </row>
    <row r="1277" spans="109:109" x14ac:dyDescent="0.3">
      <c r="DE1277" s="49"/>
    </row>
    <row r="1278" spans="109:109" x14ac:dyDescent="0.3">
      <c r="DE1278" s="49"/>
    </row>
    <row r="1279" spans="109:109" x14ac:dyDescent="0.3">
      <c r="DE1279" s="49"/>
    </row>
    <row r="1280" spans="109:109" x14ac:dyDescent="0.3">
      <c r="DE1280" s="49"/>
    </row>
    <row r="1281" spans="109:109" x14ac:dyDescent="0.3">
      <c r="DE1281" s="49"/>
    </row>
    <row r="1282" spans="109:109" x14ac:dyDescent="0.3">
      <c r="DE1282" s="49"/>
    </row>
    <row r="1283" spans="109:109" x14ac:dyDescent="0.3">
      <c r="DE1283" s="49"/>
    </row>
    <row r="1284" spans="109:109" x14ac:dyDescent="0.3">
      <c r="DE1284" s="49"/>
    </row>
    <row r="1285" spans="109:109" x14ac:dyDescent="0.3">
      <c r="DE1285" s="49"/>
    </row>
    <row r="1286" spans="109:109" x14ac:dyDescent="0.3">
      <c r="DE1286" s="49"/>
    </row>
    <row r="1287" spans="109:109" x14ac:dyDescent="0.3">
      <c r="DE1287" s="49"/>
    </row>
    <row r="1288" spans="109:109" x14ac:dyDescent="0.3">
      <c r="DE1288" s="49"/>
    </row>
    <row r="1289" spans="109:109" x14ac:dyDescent="0.3">
      <c r="DE1289" s="49"/>
    </row>
    <row r="1290" spans="109:109" x14ac:dyDescent="0.3">
      <c r="DE1290" s="49"/>
    </row>
    <row r="1291" spans="109:109" x14ac:dyDescent="0.3">
      <c r="DE1291" s="49"/>
    </row>
    <row r="1292" spans="109:109" x14ac:dyDescent="0.3">
      <c r="DE1292" s="49"/>
    </row>
    <row r="1293" spans="109:109" x14ac:dyDescent="0.3">
      <c r="DE1293" s="49"/>
    </row>
    <row r="1294" spans="109:109" x14ac:dyDescent="0.3">
      <c r="DE1294" s="49"/>
    </row>
    <row r="1295" spans="109:109" x14ac:dyDescent="0.3">
      <c r="DE1295" s="49"/>
    </row>
    <row r="1296" spans="109:109" x14ac:dyDescent="0.3">
      <c r="DE1296" s="49"/>
    </row>
    <row r="1297" spans="109:109" x14ac:dyDescent="0.3">
      <c r="DE1297" s="49"/>
    </row>
    <row r="1298" spans="109:109" x14ac:dyDescent="0.3">
      <c r="DE1298" s="49"/>
    </row>
    <row r="1299" spans="109:109" x14ac:dyDescent="0.3">
      <c r="DE1299" s="49"/>
    </row>
    <row r="1300" spans="109:109" x14ac:dyDescent="0.3">
      <c r="DE1300" s="49"/>
    </row>
    <row r="1301" spans="109:109" x14ac:dyDescent="0.3">
      <c r="DE1301" s="49"/>
    </row>
    <row r="1302" spans="109:109" x14ac:dyDescent="0.3">
      <c r="DE1302" s="49"/>
    </row>
    <row r="1303" spans="109:109" x14ac:dyDescent="0.3">
      <c r="DE1303" s="49"/>
    </row>
    <row r="1304" spans="109:109" x14ac:dyDescent="0.3">
      <c r="DE1304" s="49"/>
    </row>
    <row r="1305" spans="109:109" x14ac:dyDescent="0.3">
      <c r="DE1305" s="49"/>
    </row>
    <row r="1306" spans="109:109" x14ac:dyDescent="0.3">
      <c r="DE1306" s="49"/>
    </row>
    <row r="1307" spans="109:109" x14ac:dyDescent="0.3">
      <c r="DE1307" s="49"/>
    </row>
    <row r="1308" spans="109:109" x14ac:dyDescent="0.3">
      <c r="DE1308" s="49"/>
    </row>
    <row r="1309" spans="109:109" x14ac:dyDescent="0.3">
      <c r="DE1309" s="49"/>
    </row>
    <row r="1310" spans="109:109" x14ac:dyDescent="0.3">
      <c r="DE1310" s="49"/>
    </row>
    <row r="1311" spans="109:109" x14ac:dyDescent="0.3">
      <c r="DE1311" s="49"/>
    </row>
    <row r="1312" spans="109:109" x14ac:dyDescent="0.3">
      <c r="DE1312" s="49"/>
    </row>
    <row r="1313" spans="109:109" x14ac:dyDescent="0.3">
      <c r="DE1313" s="49"/>
    </row>
    <row r="1314" spans="109:109" x14ac:dyDescent="0.3">
      <c r="DE1314" s="49"/>
    </row>
    <row r="1315" spans="109:109" x14ac:dyDescent="0.3">
      <c r="DE1315" s="49"/>
    </row>
    <row r="1316" spans="109:109" x14ac:dyDescent="0.3">
      <c r="DE1316" s="49"/>
    </row>
    <row r="1317" spans="109:109" x14ac:dyDescent="0.3">
      <c r="DE1317" s="49"/>
    </row>
    <row r="1318" spans="109:109" x14ac:dyDescent="0.3">
      <c r="DE1318" s="49"/>
    </row>
    <row r="1319" spans="109:109" x14ac:dyDescent="0.3">
      <c r="DE1319" s="49"/>
    </row>
    <row r="1320" spans="109:109" x14ac:dyDescent="0.3">
      <c r="DE1320" s="49"/>
    </row>
    <row r="1321" spans="109:109" x14ac:dyDescent="0.3">
      <c r="DE1321" s="49"/>
    </row>
    <row r="1322" spans="109:109" x14ac:dyDescent="0.3">
      <c r="DE1322" s="49"/>
    </row>
    <row r="1323" spans="109:109" x14ac:dyDescent="0.3">
      <c r="DE1323" s="49"/>
    </row>
    <row r="1324" spans="109:109" x14ac:dyDescent="0.3">
      <c r="DE1324" s="49"/>
    </row>
    <row r="1325" spans="109:109" x14ac:dyDescent="0.3">
      <c r="DE1325" s="49"/>
    </row>
    <row r="1326" spans="109:109" x14ac:dyDescent="0.3">
      <c r="DE1326" s="49"/>
    </row>
    <row r="1327" spans="109:109" x14ac:dyDescent="0.3">
      <c r="DE1327" s="49"/>
    </row>
    <row r="1328" spans="109:109" x14ac:dyDescent="0.3">
      <c r="DE1328" s="49"/>
    </row>
    <row r="1329" spans="109:109" x14ac:dyDescent="0.3">
      <c r="DE1329" s="49"/>
    </row>
    <row r="1330" spans="109:109" x14ac:dyDescent="0.3">
      <c r="DE1330" s="49"/>
    </row>
    <row r="1331" spans="109:109" x14ac:dyDescent="0.3">
      <c r="DE1331" s="49"/>
    </row>
    <row r="1332" spans="109:109" x14ac:dyDescent="0.3">
      <c r="DE1332" s="49"/>
    </row>
    <row r="1333" spans="109:109" x14ac:dyDescent="0.3">
      <c r="DE1333" s="49"/>
    </row>
    <row r="1334" spans="109:109" x14ac:dyDescent="0.3">
      <c r="DE1334" s="49"/>
    </row>
    <row r="1335" spans="109:109" x14ac:dyDescent="0.3">
      <c r="DE1335" s="49"/>
    </row>
    <row r="1336" spans="109:109" x14ac:dyDescent="0.3">
      <c r="DE1336" s="49"/>
    </row>
    <row r="1337" spans="109:109" x14ac:dyDescent="0.3">
      <c r="DE1337" s="49"/>
    </row>
    <row r="1338" spans="109:109" x14ac:dyDescent="0.3">
      <c r="DE1338" s="49"/>
    </row>
    <row r="1339" spans="109:109" x14ac:dyDescent="0.3">
      <c r="DE1339" s="49"/>
    </row>
    <row r="1340" spans="109:109" x14ac:dyDescent="0.3">
      <c r="DE1340" s="49"/>
    </row>
    <row r="1341" spans="109:109" x14ac:dyDescent="0.3">
      <c r="DE1341" s="49"/>
    </row>
    <row r="1342" spans="109:109" x14ac:dyDescent="0.3">
      <c r="DE1342" s="49"/>
    </row>
    <row r="1343" spans="109:109" x14ac:dyDescent="0.3">
      <c r="DE1343" s="49"/>
    </row>
    <row r="1344" spans="109:109" x14ac:dyDescent="0.3">
      <c r="DE1344" s="49"/>
    </row>
    <row r="1345" spans="109:109" x14ac:dyDescent="0.3">
      <c r="DE1345" s="49"/>
    </row>
    <row r="1346" spans="109:109" x14ac:dyDescent="0.3">
      <c r="DE1346" s="49"/>
    </row>
    <row r="1347" spans="109:109" x14ac:dyDescent="0.3">
      <c r="DE1347" s="49"/>
    </row>
    <row r="1348" spans="109:109" x14ac:dyDescent="0.3">
      <c r="DE1348" s="49"/>
    </row>
    <row r="1349" spans="109:109" x14ac:dyDescent="0.3">
      <c r="DE1349" s="49"/>
    </row>
    <row r="1350" spans="109:109" x14ac:dyDescent="0.3">
      <c r="DE1350" s="49"/>
    </row>
    <row r="1351" spans="109:109" x14ac:dyDescent="0.3">
      <c r="DE1351" s="49"/>
    </row>
    <row r="1352" spans="109:109" x14ac:dyDescent="0.3">
      <c r="DE1352" s="49"/>
    </row>
    <row r="1353" spans="109:109" x14ac:dyDescent="0.3">
      <c r="DE1353" s="49"/>
    </row>
    <row r="1354" spans="109:109" x14ac:dyDescent="0.3">
      <c r="DE1354" s="49"/>
    </row>
    <row r="1355" spans="109:109" x14ac:dyDescent="0.3">
      <c r="DE1355" s="49"/>
    </row>
    <row r="1356" spans="109:109" x14ac:dyDescent="0.3">
      <c r="DE1356" s="49"/>
    </row>
    <row r="1357" spans="109:109" x14ac:dyDescent="0.3">
      <c r="DE1357" s="49"/>
    </row>
    <row r="1358" spans="109:109" x14ac:dyDescent="0.3">
      <c r="DE1358" s="49"/>
    </row>
    <row r="1359" spans="109:109" x14ac:dyDescent="0.3">
      <c r="DE1359" s="49"/>
    </row>
    <row r="1360" spans="109:109" x14ac:dyDescent="0.3">
      <c r="DE1360" s="49"/>
    </row>
    <row r="1361" spans="109:109" x14ac:dyDescent="0.3">
      <c r="DE1361" s="49"/>
    </row>
    <row r="1362" spans="109:109" x14ac:dyDescent="0.3">
      <c r="DE1362" s="49"/>
    </row>
    <row r="1363" spans="109:109" x14ac:dyDescent="0.3">
      <c r="DE1363" s="49"/>
    </row>
    <row r="1364" spans="109:109" x14ac:dyDescent="0.3">
      <c r="DE1364" s="49"/>
    </row>
    <row r="1365" spans="109:109" x14ac:dyDescent="0.3">
      <c r="DE1365" s="49"/>
    </row>
    <row r="1366" spans="109:109" x14ac:dyDescent="0.3">
      <c r="DE1366" s="49"/>
    </row>
    <row r="1367" spans="109:109" x14ac:dyDescent="0.3">
      <c r="DE1367" s="49"/>
    </row>
    <row r="1368" spans="109:109" x14ac:dyDescent="0.3">
      <c r="DE1368" s="49"/>
    </row>
    <row r="1369" spans="109:109" x14ac:dyDescent="0.3">
      <c r="DE1369" s="49"/>
    </row>
    <row r="1370" spans="109:109" x14ac:dyDescent="0.3">
      <c r="DE1370" s="49"/>
    </row>
    <row r="1371" spans="109:109" x14ac:dyDescent="0.3">
      <c r="DE1371" s="49"/>
    </row>
    <row r="1372" spans="109:109" x14ac:dyDescent="0.3">
      <c r="DE1372" s="49"/>
    </row>
    <row r="1373" spans="109:109" x14ac:dyDescent="0.3">
      <c r="DE1373" s="49"/>
    </row>
    <row r="1374" spans="109:109" x14ac:dyDescent="0.3">
      <c r="DE1374" s="49"/>
    </row>
    <row r="1375" spans="109:109" x14ac:dyDescent="0.3">
      <c r="DE1375" s="49"/>
    </row>
    <row r="1376" spans="109:109" x14ac:dyDescent="0.3">
      <c r="DE1376" s="49"/>
    </row>
    <row r="1377" spans="109:109" x14ac:dyDescent="0.3">
      <c r="DE1377" s="49"/>
    </row>
    <row r="1378" spans="109:109" x14ac:dyDescent="0.3">
      <c r="DE1378" s="49"/>
    </row>
    <row r="1379" spans="109:109" x14ac:dyDescent="0.3">
      <c r="DE1379" s="49"/>
    </row>
    <row r="1380" spans="109:109" x14ac:dyDescent="0.3">
      <c r="DE1380" s="49"/>
    </row>
    <row r="1381" spans="109:109" x14ac:dyDescent="0.3">
      <c r="DE1381" s="49"/>
    </row>
    <row r="1382" spans="109:109" x14ac:dyDescent="0.3">
      <c r="DE1382" s="49"/>
    </row>
    <row r="1383" spans="109:109" x14ac:dyDescent="0.3">
      <c r="DE1383" s="49"/>
    </row>
    <row r="1384" spans="109:109" x14ac:dyDescent="0.3">
      <c r="DE1384" s="49"/>
    </row>
    <row r="1385" spans="109:109" x14ac:dyDescent="0.3">
      <c r="DE1385" s="49"/>
    </row>
    <row r="1386" spans="109:109" x14ac:dyDescent="0.3">
      <c r="DE1386" s="49"/>
    </row>
    <row r="1387" spans="109:109" x14ac:dyDescent="0.3">
      <c r="DE1387" s="49"/>
    </row>
    <row r="1388" spans="109:109" x14ac:dyDescent="0.3">
      <c r="DE1388" s="49"/>
    </row>
    <row r="1389" spans="109:109" x14ac:dyDescent="0.3">
      <c r="DE1389" s="49"/>
    </row>
    <row r="1390" spans="109:109" x14ac:dyDescent="0.3">
      <c r="DE1390" s="49"/>
    </row>
    <row r="1391" spans="109:109" x14ac:dyDescent="0.3">
      <c r="DE1391" s="49"/>
    </row>
    <row r="1392" spans="109:109" x14ac:dyDescent="0.3">
      <c r="DE1392" s="49"/>
    </row>
    <row r="1393" spans="109:109" x14ac:dyDescent="0.3">
      <c r="DE1393" s="49"/>
    </row>
    <row r="1394" spans="109:109" x14ac:dyDescent="0.3">
      <c r="DE1394" s="49"/>
    </row>
    <row r="1395" spans="109:109" x14ac:dyDescent="0.3">
      <c r="DE1395" s="49"/>
    </row>
    <row r="1396" spans="109:109" x14ac:dyDescent="0.3">
      <c r="DE1396" s="49"/>
    </row>
    <row r="1397" spans="109:109" x14ac:dyDescent="0.3">
      <c r="DE1397" s="49"/>
    </row>
    <row r="1398" spans="109:109" x14ac:dyDescent="0.3">
      <c r="DE1398" s="49"/>
    </row>
    <row r="1399" spans="109:109" x14ac:dyDescent="0.3">
      <c r="DE1399" s="49"/>
    </row>
    <row r="1400" spans="109:109" x14ac:dyDescent="0.3">
      <c r="DE1400" s="49"/>
    </row>
    <row r="1401" spans="109:109" x14ac:dyDescent="0.3">
      <c r="DE1401" s="49"/>
    </row>
    <row r="1402" spans="109:109" x14ac:dyDescent="0.3">
      <c r="DE1402" s="49"/>
    </row>
    <row r="1403" spans="109:109" x14ac:dyDescent="0.3">
      <c r="DE1403" s="49"/>
    </row>
    <row r="1404" spans="109:109" x14ac:dyDescent="0.3">
      <c r="DE1404" s="49"/>
    </row>
    <row r="1405" spans="109:109" x14ac:dyDescent="0.3">
      <c r="DE1405" s="49"/>
    </row>
    <row r="1406" spans="109:109" x14ac:dyDescent="0.3">
      <c r="DE1406" s="49"/>
    </row>
    <row r="1407" spans="109:109" x14ac:dyDescent="0.3">
      <c r="DE1407" s="49"/>
    </row>
    <row r="1408" spans="109:109" x14ac:dyDescent="0.3">
      <c r="DE1408" s="49"/>
    </row>
    <row r="1409" spans="109:109" x14ac:dyDescent="0.3">
      <c r="DE1409" s="49"/>
    </row>
    <row r="1410" spans="109:109" x14ac:dyDescent="0.3">
      <c r="DE1410" s="49"/>
    </row>
    <row r="1411" spans="109:109" x14ac:dyDescent="0.3">
      <c r="DE1411" s="49"/>
    </row>
    <row r="1412" spans="109:109" x14ac:dyDescent="0.3">
      <c r="DE1412" s="49"/>
    </row>
    <row r="1413" spans="109:109" x14ac:dyDescent="0.3">
      <c r="DE1413" s="49"/>
    </row>
    <row r="1414" spans="109:109" x14ac:dyDescent="0.3">
      <c r="DE1414" s="49"/>
    </row>
    <row r="1415" spans="109:109" x14ac:dyDescent="0.3">
      <c r="DE1415" s="49"/>
    </row>
    <row r="1416" spans="109:109" x14ac:dyDescent="0.3">
      <c r="DE1416" s="49"/>
    </row>
    <row r="1417" spans="109:109" x14ac:dyDescent="0.3">
      <c r="DE1417" s="49"/>
    </row>
    <row r="1418" spans="109:109" x14ac:dyDescent="0.3">
      <c r="DE1418" s="49"/>
    </row>
    <row r="1419" spans="109:109" x14ac:dyDescent="0.3">
      <c r="DE1419" s="49"/>
    </row>
    <row r="1420" spans="109:109" x14ac:dyDescent="0.3">
      <c r="DE1420" s="49"/>
    </row>
    <row r="1421" spans="109:109" x14ac:dyDescent="0.3">
      <c r="DE1421" s="49"/>
    </row>
    <row r="1422" spans="109:109" x14ac:dyDescent="0.3">
      <c r="DE1422" s="49"/>
    </row>
    <row r="1423" spans="109:109" x14ac:dyDescent="0.3">
      <c r="DE1423" s="49"/>
    </row>
    <row r="1424" spans="109:109" x14ac:dyDescent="0.3">
      <c r="DE1424" s="49"/>
    </row>
    <row r="1425" spans="109:109" x14ac:dyDescent="0.3">
      <c r="DE1425" s="49"/>
    </row>
    <row r="1426" spans="109:109" x14ac:dyDescent="0.3">
      <c r="DE1426" s="49"/>
    </row>
    <row r="1427" spans="109:109" x14ac:dyDescent="0.3">
      <c r="DE1427" s="49"/>
    </row>
    <row r="1428" spans="109:109" x14ac:dyDescent="0.3">
      <c r="DE1428" s="49"/>
    </row>
    <row r="1429" spans="109:109" x14ac:dyDescent="0.3">
      <c r="DE1429" s="49"/>
    </row>
    <row r="1430" spans="109:109" x14ac:dyDescent="0.3">
      <c r="DE1430" s="49"/>
    </row>
    <row r="1431" spans="109:109" x14ac:dyDescent="0.3">
      <c r="DE1431" s="49"/>
    </row>
    <row r="1432" spans="109:109" x14ac:dyDescent="0.3">
      <c r="DE1432" s="49"/>
    </row>
    <row r="1433" spans="109:109" x14ac:dyDescent="0.3">
      <c r="DE1433" s="49"/>
    </row>
    <row r="1434" spans="109:109" x14ac:dyDescent="0.3">
      <c r="DE1434" s="49"/>
    </row>
    <row r="1435" spans="109:109" x14ac:dyDescent="0.3">
      <c r="DE1435" s="49"/>
    </row>
    <row r="1436" spans="109:109" x14ac:dyDescent="0.3">
      <c r="DE1436" s="49"/>
    </row>
    <row r="1437" spans="109:109" x14ac:dyDescent="0.3">
      <c r="DE1437" s="49"/>
    </row>
    <row r="1438" spans="109:109" x14ac:dyDescent="0.3">
      <c r="DE1438" s="49"/>
    </row>
    <row r="1439" spans="109:109" x14ac:dyDescent="0.3">
      <c r="DE1439" s="49"/>
    </row>
    <row r="1440" spans="109:109" x14ac:dyDescent="0.3">
      <c r="DE1440" s="49"/>
    </row>
    <row r="1441" spans="109:109" x14ac:dyDescent="0.3">
      <c r="DE1441" s="49"/>
    </row>
    <row r="1442" spans="109:109" x14ac:dyDescent="0.3">
      <c r="DE1442" s="49"/>
    </row>
    <row r="1443" spans="109:109" x14ac:dyDescent="0.3">
      <c r="DE1443" s="49"/>
    </row>
    <row r="1444" spans="109:109" x14ac:dyDescent="0.3">
      <c r="DE1444" s="49"/>
    </row>
    <row r="1445" spans="109:109" x14ac:dyDescent="0.3">
      <c r="DE1445" s="49"/>
    </row>
    <row r="1446" spans="109:109" x14ac:dyDescent="0.3">
      <c r="DE1446" s="49"/>
    </row>
    <row r="1447" spans="109:109" x14ac:dyDescent="0.3">
      <c r="DE1447" s="49"/>
    </row>
    <row r="1448" spans="109:109" x14ac:dyDescent="0.3">
      <c r="DE1448" s="49"/>
    </row>
    <row r="1449" spans="109:109" x14ac:dyDescent="0.3">
      <c r="DE1449" s="49"/>
    </row>
    <row r="1450" spans="109:109" x14ac:dyDescent="0.3">
      <c r="DE1450" s="49"/>
    </row>
    <row r="1451" spans="109:109" x14ac:dyDescent="0.3">
      <c r="DE1451" s="49"/>
    </row>
    <row r="1452" spans="109:109" x14ac:dyDescent="0.3">
      <c r="DE1452" s="49"/>
    </row>
    <row r="1453" spans="109:109" x14ac:dyDescent="0.3">
      <c r="DE1453" s="49"/>
    </row>
    <row r="1454" spans="109:109" x14ac:dyDescent="0.3">
      <c r="DE1454" s="49"/>
    </row>
    <row r="1455" spans="109:109" x14ac:dyDescent="0.3">
      <c r="DE1455" s="49"/>
    </row>
    <row r="1456" spans="109:109" x14ac:dyDescent="0.3">
      <c r="DE1456" s="49"/>
    </row>
    <row r="1457" spans="109:109" x14ac:dyDescent="0.3">
      <c r="DE1457" s="49"/>
    </row>
    <row r="1458" spans="109:109" x14ac:dyDescent="0.3">
      <c r="DE1458" s="49"/>
    </row>
    <row r="1459" spans="109:109" x14ac:dyDescent="0.3">
      <c r="DE1459" s="49"/>
    </row>
    <row r="1460" spans="109:109" x14ac:dyDescent="0.3">
      <c r="DE1460" s="49"/>
    </row>
    <row r="1461" spans="109:109" x14ac:dyDescent="0.3">
      <c r="DE1461" s="49"/>
    </row>
    <row r="1462" spans="109:109" x14ac:dyDescent="0.3">
      <c r="DE1462" s="49"/>
    </row>
    <row r="1463" spans="109:109" x14ac:dyDescent="0.3">
      <c r="DE1463" s="49"/>
    </row>
    <row r="1464" spans="109:109" x14ac:dyDescent="0.3">
      <c r="DE1464" s="49"/>
    </row>
    <row r="1465" spans="109:109" x14ac:dyDescent="0.3">
      <c r="DE1465" s="49"/>
    </row>
    <row r="1466" spans="109:109" x14ac:dyDescent="0.3">
      <c r="DE1466" s="49"/>
    </row>
    <row r="1467" spans="109:109" x14ac:dyDescent="0.3">
      <c r="DE1467" s="49"/>
    </row>
    <row r="1468" spans="109:109" x14ac:dyDescent="0.3">
      <c r="DE1468" s="49"/>
    </row>
    <row r="1469" spans="109:109" x14ac:dyDescent="0.3">
      <c r="DE1469" s="49"/>
    </row>
    <row r="1470" spans="109:109" x14ac:dyDescent="0.3">
      <c r="DE1470" s="49"/>
    </row>
    <row r="1471" spans="109:109" x14ac:dyDescent="0.3">
      <c r="DE1471" s="49"/>
    </row>
    <row r="1472" spans="109:109" x14ac:dyDescent="0.3">
      <c r="DE1472" s="49"/>
    </row>
    <row r="1473" spans="109:109" x14ac:dyDescent="0.3">
      <c r="DE1473" s="49"/>
    </row>
    <row r="1474" spans="109:109" x14ac:dyDescent="0.3">
      <c r="DE1474" s="49"/>
    </row>
    <row r="1475" spans="109:109" x14ac:dyDescent="0.3">
      <c r="DE1475" s="49"/>
    </row>
    <row r="1476" spans="109:109" x14ac:dyDescent="0.3">
      <c r="DE1476" s="49"/>
    </row>
    <row r="1477" spans="109:109" x14ac:dyDescent="0.3">
      <c r="DE1477" s="49"/>
    </row>
    <row r="1478" spans="109:109" x14ac:dyDescent="0.3">
      <c r="DE1478" s="49"/>
    </row>
    <row r="1479" spans="109:109" x14ac:dyDescent="0.3">
      <c r="DE1479" s="49"/>
    </row>
    <row r="1480" spans="109:109" x14ac:dyDescent="0.3">
      <c r="DE1480" s="49"/>
    </row>
    <row r="1481" spans="109:109" x14ac:dyDescent="0.3">
      <c r="DE1481" s="49"/>
    </row>
    <row r="1482" spans="109:109" x14ac:dyDescent="0.3">
      <c r="DE1482" s="49"/>
    </row>
    <row r="1483" spans="109:109" x14ac:dyDescent="0.3">
      <c r="DE1483" s="49"/>
    </row>
    <row r="1484" spans="109:109" x14ac:dyDescent="0.3">
      <c r="DE1484" s="49"/>
    </row>
    <row r="1485" spans="109:109" x14ac:dyDescent="0.3">
      <c r="DE1485" s="49"/>
    </row>
    <row r="1486" spans="109:109" x14ac:dyDescent="0.3">
      <c r="DE1486" s="49"/>
    </row>
    <row r="1487" spans="109:109" x14ac:dyDescent="0.3">
      <c r="DE1487" s="49"/>
    </row>
    <row r="1488" spans="109:109" x14ac:dyDescent="0.3">
      <c r="DE1488" s="49"/>
    </row>
    <row r="1489" spans="109:109" x14ac:dyDescent="0.3">
      <c r="DE1489" s="49"/>
    </row>
    <row r="1490" spans="109:109" x14ac:dyDescent="0.3">
      <c r="DE1490" s="49"/>
    </row>
    <row r="1491" spans="109:109" x14ac:dyDescent="0.3">
      <c r="DE1491" s="49"/>
    </row>
    <row r="1492" spans="109:109" x14ac:dyDescent="0.3">
      <c r="DE1492" s="49"/>
    </row>
    <row r="1493" spans="109:109" x14ac:dyDescent="0.3">
      <c r="DE1493" s="49"/>
    </row>
    <row r="1494" spans="109:109" x14ac:dyDescent="0.3">
      <c r="DE1494" s="49"/>
    </row>
    <row r="1495" spans="109:109" x14ac:dyDescent="0.3">
      <c r="DE1495" s="49"/>
    </row>
    <row r="1496" spans="109:109" x14ac:dyDescent="0.3">
      <c r="DE1496" s="49"/>
    </row>
    <row r="1497" spans="109:109" x14ac:dyDescent="0.3">
      <c r="DE1497" s="49"/>
    </row>
    <row r="1498" spans="109:109" x14ac:dyDescent="0.3">
      <c r="DE1498" s="49"/>
    </row>
    <row r="1499" spans="109:109" x14ac:dyDescent="0.3">
      <c r="DE1499" s="49"/>
    </row>
    <row r="1500" spans="109:109" x14ac:dyDescent="0.3">
      <c r="DE1500" s="49"/>
    </row>
    <row r="1501" spans="109:109" x14ac:dyDescent="0.3">
      <c r="DE1501" s="49"/>
    </row>
    <row r="1502" spans="109:109" x14ac:dyDescent="0.3">
      <c r="DE1502" s="49"/>
    </row>
    <row r="1503" spans="109:109" x14ac:dyDescent="0.3">
      <c r="DE1503" s="49"/>
    </row>
    <row r="1504" spans="109:109" x14ac:dyDescent="0.3">
      <c r="DE1504" s="49"/>
    </row>
    <row r="1505" spans="109:109" x14ac:dyDescent="0.3">
      <c r="DE1505" s="49"/>
    </row>
    <row r="1506" spans="109:109" x14ac:dyDescent="0.3">
      <c r="DE1506" s="49"/>
    </row>
    <row r="1507" spans="109:109" x14ac:dyDescent="0.3">
      <c r="DE1507" s="49"/>
    </row>
    <row r="1508" spans="109:109" x14ac:dyDescent="0.3">
      <c r="DE1508" s="49"/>
    </row>
    <row r="1509" spans="109:109" x14ac:dyDescent="0.3">
      <c r="DE1509" s="49"/>
    </row>
    <row r="1510" spans="109:109" x14ac:dyDescent="0.3">
      <c r="DE1510" s="49"/>
    </row>
    <row r="1511" spans="109:109" x14ac:dyDescent="0.3">
      <c r="DE1511" s="49"/>
    </row>
    <row r="1512" spans="109:109" x14ac:dyDescent="0.3">
      <c r="DE1512" s="49"/>
    </row>
    <row r="1513" spans="109:109" x14ac:dyDescent="0.3">
      <c r="DE1513" s="49"/>
    </row>
    <row r="1514" spans="109:109" x14ac:dyDescent="0.3">
      <c r="DE1514" s="49"/>
    </row>
    <row r="1515" spans="109:109" x14ac:dyDescent="0.3">
      <c r="DE1515" s="49"/>
    </row>
    <row r="1516" spans="109:109" x14ac:dyDescent="0.3">
      <c r="DE1516" s="49"/>
    </row>
    <row r="1517" spans="109:109" x14ac:dyDescent="0.3">
      <c r="DE1517" s="49"/>
    </row>
    <row r="1518" spans="109:109" x14ac:dyDescent="0.3">
      <c r="DE1518" s="49"/>
    </row>
    <row r="1519" spans="109:109" x14ac:dyDescent="0.3">
      <c r="DE1519" s="49"/>
    </row>
    <row r="1520" spans="109:109" x14ac:dyDescent="0.3">
      <c r="DE1520" s="49"/>
    </row>
    <row r="1521" spans="109:109" x14ac:dyDescent="0.3">
      <c r="DE1521" s="49"/>
    </row>
    <row r="1522" spans="109:109" x14ac:dyDescent="0.3">
      <c r="DE1522" s="49"/>
    </row>
    <row r="1523" spans="109:109" x14ac:dyDescent="0.3">
      <c r="DE1523" s="49"/>
    </row>
    <row r="1524" spans="109:109" x14ac:dyDescent="0.3">
      <c r="DE1524" s="49"/>
    </row>
    <row r="1525" spans="109:109" x14ac:dyDescent="0.3">
      <c r="DE1525" s="49"/>
    </row>
    <row r="1526" spans="109:109" x14ac:dyDescent="0.3">
      <c r="DE1526" s="49"/>
    </row>
    <row r="1527" spans="109:109" x14ac:dyDescent="0.3">
      <c r="DE1527" s="49"/>
    </row>
    <row r="1528" spans="109:109" x14ac:dyDescent="0.3">
      <c r="DE1528" s="49"/>
    </row>
    <row r="1529" spans="109:109" x14ac:dyDescent="0.3">
      <c r="DE1529" s="49"/>
    </row>
    <row r="1530" spans="109:109" x14ac:dyDescent="0.3">
      <c r="DE1530" s="49"/>
    </row>
    <row r="1531" spans="109:109" x14ac:dyDescent="0.3">
      <c r="DE1531" s="49"/>
    </row>
    <row r="1532" spans="109:109" x14ac:dyDescent="0.3">
      <c r="DE1532" s="49"/>
    </row>
    <row r="1533" spans="109:109" x14ac:dyDescent="0.3">
      <c r="DE1533" s="49"/>
    </row>
    <row r="1534" spans="109:109" x14ac:dyDescent="0.3">
      <c r="DE1534" s="49"/>
    </row>
    <row r="1535" spans="109:109" x14ac:dyDescent="0.3">
      <c r="DE1535" s="49"/>
    </row>
    <row r="1536" spans="109:109" x14ac:dyDescent="0.3">
      <c r="DE1536" s="49"/>
    </row>
    <row r="1537" spans="109:109" x14ac:dyDescent="0.3">
      <c r="DE1537" s="49"/>
    </row>
    <row r="1538" spans="109:109" x14ac:dyDescent="0.3">
      <c r="DE1538" s="49"/>
    </row>
    <row r="1539" spans="109:109" x14ac:dyDescent="0.3">
      <c r="DE1539" s="49"/>
    </row>
    <row r="1540" spans="109:109" x14ac:dyDescent="0.3">
      <c r="DE1540" s="49"/>
    </row>
    <row r="1541" spans="109:109" x14ac:dyDescent="0.3">
      <c r="DE1541" s="49"/>
    </row>
    <row r="1542" spans="109:109" x14ac:dyDescent="0.3">
      <c r="DE1542" s="49"/>
    </row>
    <row r="1543" spans="109:109" x14ac:dyDescent="0.3">
      <c r="DE1543" s="49"/>
    </row>
    <row r="1544" spans="109:109" x14ac:dyDescent="0.3">
      <c r="DE1544" s="49"/>
    </row>
    <row r="1545" spans="109:109" x14ac:dyDescent="0.3">
      <c r="DE1545" s="49"/>
    </row>
    <row r="1546" spans="109:109" x14ac:dyDescent="0.3">
      <c r="DE1546" s="49"/>
    </row>
    <row r="1547" spans="109:109" x14ac:dyDescent="0.3">
      <c r="DE1547" s="49"/>
    </row>
    <row r="1548" spans="109:109" x14ac:dyDescent="0.3">
      <c r="DE1548" s="49"/>
    </row>
    <row r="1549" spans="109:109" x14ac:dyDescent="0.3">
      <c r="DE1549" s="49"/>
    </row>
    <row r="1550" spans="109:109" x14ac:dyDescent="0.3">
      <c r="DE1550" s="49"/>
    </row>
    <row r="1551" spans="109:109" x14ac:dyDescent="0.3">
      <c r="DE1551" s="49"/>
    </row>
    <row r="1552" spans="109:109" x14ac:dyDescent="0.3">
      <c r="DE1552" s="49"/>
    </row>
    <row r="1553" spans="109:109" x14ac:dyDescent="0.3">
      <c r="DE1553" s="49"/>
    </row>
    <row r="1554" spans="109:109" x14ac:dyDescent="0.3">
      <c r="DE1554" s="49"/>
    </row>
    <row r="1555" spans="109:109" x14ac:dyDescent="0.3">
      <c r="DE1555" s="49"/>
    </row>
    <row r="1556" spans="109:109" x14ac:dyDescent="0.3">
      <c r="DE1556" s="49"/>
    </row>
    <row r="1557" spans="109:109" x14ac:dyDescent="0.3">
      <c r="DE1557" s="49"/>
    </row>
    <row r="1558" spans="109:109" x14ac:dyDescent="0.3">
      <c r="DE1558" s="49"/>
    </row>
    <row r="1559" spans="109:109" x14ac:dyDescent="0.3">
      <c r="DE1559" s="49"/>
    </row>
    <row r="1560" spans="109:109" x14ac:dyDescent="0.3">
      <c r="DE1560" s="49"/>
    </row>
    <row r="1561" spans="109:109" x14ac:dyDescent="0.3">
      <c r="DE1561" s="49"/>
    </row>
    <row r="1562" spans="109:109" x14ac:dyDescent="0.3">
      <c r="DE1562" s="49"/>
    </row>
    <row r="1563" spans="109:109" x14ac:dyDescent="0.3">
      <c r="DE1563" s="49"/>
    </row>
    <row r="1564" spans="109:109" x14ac:dyDescent="0.3">
      <c r="DE1564" s="49"/>
    </row>
    <row r="1565" spans="109:109" x14ac:dyDescent="0.3">
      <c r="DE1565" s="49"/>
    </row>
    <row r="1566" spans="109:109" x14ac:dyDescent="0.3">
      <c r="DE1566" s="49"/>
    </row>
    <row r="1567" spans="109:109" x14ac:dyDescent="0.3">
      <c r="DE1567" s="49"/>
    </row>
    <row r="1568" spans="109:109" x14ac:dyDescent="0.3">
      <c r="DE1568" s="49"/>
    </row>
    <row r="1569" spans="109:109" x14ac:dyDescent="0.3">
      <c r="DE1569" s="49"/>
    </row>
    <row r="1570" spans="109:109" x14ac:dyDescent="0.3">
      <c r="DE1570" s="49"/>
    </row>
    <row r="1571" spans="109:109" x14ac:dyDescent="0.3">
      <c r="DE1571" s="49"/>
    </row>
    <row r="1572" spans="109:109" x14ac:dyDescent="0.3">
      <c r="DE1572" s="49"/>
    </row>
    <row r="1573" spans="109:109" x14ac:dyDescent="0.3">
      <c r="DE1573" s="49"/>
    </row>
    <row r="1574" spans="109:109" x14ac:dyDescent="0.3">
      <c r="DE1574" s="49"/>
    </row>
    <row r="1575" spans="109:109" x14ac:dyDescent="0.3">
      <c r="DE1575" s="49"/>
    </row>
    <row r="1576" spans="109:109" x14ac:dyDescent="0.3">
      <c r="DE1576" s="49"/>
    </row>
    <row r="1577" spans="109:109" x14ac:dyDescent="0.3">
      <c r="DE1577" s="49"/>
    </row>
    <row r="1578" spans="109:109" x14ac:dyDescent="0.3">
      <c r="DE1578" s="49"/>
    </row>
    <row r="1579" spans="109:109" x14ac:dyDescent="0.3">
      <c r="DE1579" s="49"/>
    </row>
    <row r="1580" spans="109:109" x14ac:dyDescent="0.3">
      <c r="DE1580" s="49"/>
    </row>
    <row r="1581" spans="109:109" x14ac:dyDescent="0.3">
      <c r="DE1581" s="49"/>
    </row>
    <row r="1582" spans="109:109" x14ac:dyDescent="0.3">
      <c r="DE1582" s="49"/>
    </row>
    <row r="1583" spans="109:109" x14ac:dyDescent="0.3">
      <c r="DE1583" s="49"/>
    </row>
    <row r="1584" spans="109:109" x14ac:dyDescent="0.3">
      <c r="DE1584" s="49"/>
    </row>
    <row r="1585" spans="109:109" x14ac:dyDescent="0.3">
      <c r="DE1585" s="49"/>
    </row>
    <row r="1586" spans="109:109" x14ac:dyDescent="0.3">
      <c r="DE1586" s="49"/>
    </row>
    <row r="1587" spans="109:109" x14ac:dyDescent="0.3">
      <c r="DE1587" s="49"/>
    </row>
    <row r="1588" spans="109:109" x14ac:dyDescent="0.3">
      <c r="DE1588" s="49"/>
    </row>
    <row r="1589" spans="109:109" x14ac:dyDescent="0.3">
      <c r="DE1589" s="49"/>
    </row>
    <row r="1590" spans="109:109" x14ac:dyDescent="0.3">
      <c r="DE1590" s="49"/>
    </row>
    <row r="1591" spans="109:109" x14ac:dyDescent="0.3">
      <c r="DE1591" s="49"/>
    </row>
    <row r="1592" spans="109:109" x14ac:dyDescent="0.3">
      <c r="DE1592" s="49"/>
    </row>
    <row r="1593" spans="109:109" x14ac:dyDescent="0.3">
      <c r="DE1593" s="49"/>
    </row>
    <row r="1594" spans="109:109" x14ac:dyDescent="0.3">
      <c r="DE1594" s="49"/>
    </row>
    <row r="1595" spans="109:109" x14ac:dyDescent="0.3">
      <c r="DE1595" s="49"/>
    </row>
    <row r="1596" spans="109:109" x14ac:dyDescent="0.3">
      <c r="DE1596" s="49"/>
    </row>
    <row r="1597" spans="109:109" x14ac:dyDescent="0.3">
      <c r="DE1597" s="49"/>
    </row>
    <row r="1598" spans="109:109" x14ac:dyDescent="0.3">
      <c r="DE1598" s="49"/>
    </row>
    <row r="1599" spans="109:109" x14ac:dyDescent="0.3">
      <c r="DE1599" s="49"/>
    </row>
    <row r="1600" spans="109:109" x14ac:dyDescent="0.3">
      <c r="DE1600" s="49"/>
    </row>
    <row r="1601" spans="109:109" x14ac:dyDescent="0.3">
      <c r="DE1601" s="49"/>
    </row>
    <row r="1602" spans="109:109" x14ac:dyDescent="0.3">
      <c r="DE1602" s="49"/>
    </row>
    <row r="1603" spans="109:109" x14ac:dyDescent="0.3">
      <c r="DE1603" s="49"/>
    </row>
    <row r="1604" spans="109:109" x14ac:dyDescent="0.3">
      <c r="DE1604" s="49"/>
    </row>
    <row r="1605" spans="109:109" x14ac:dyDescent="0.3">
      <c r="DE1605" s="49"/>
    </row>
    <row r="1606" spans="109:109" x14ac:dyDescent="0.3">
      <c r="DE1606" s="49"/>
    </row>
    <row r="1607" spans="109:109" x14ac:dyDescent="0.3">
      <c r="DE1607" s="49"/>
    </row>
    <row r="1608" spans="109:109" x14ac:dyDescent="0.3">
      <c r="DE1608" s="49"/>
    </row>
    <row r="1609" spans="109:109" x14ac:dyDescent="0.3">
      <c r="DE1609" s="49"/>
    </row>
    <row r="1610" spans="109:109" x14ac:dyDescent="0.3">
      <c r="DE1610" s="49"/>
    </row>
    <row r="1611" spans="109:109" x14ac:dyDescent="0.3">
      <c r="DE1611" s="49"/>
    </row>
    <row r="1612" spans="109:109" x14ac:dyDescent="0.3">
      <c r="DE1612" s="49"/>
    </row>
    <row r="1613" spans="109:109" x14ac:dyDescent="0.3">
      <c r="DE1613" s="49"/>
    </row>
    <row r="1614" spans="109:109" x14ac:dyDescent="0.3">
      <c r="DE1614" s="49"/>
    </row>
    <row r="1615" spans="109:109" x14ac:dyDescent="0.3">
      <c r="DE1615" s="49"/>
    </row>
    <row r="1616" spans="109:109" x14ac:dyDescent="0.3">
      <c r="DE1616" s="49"/>
    </row>
    <row r="1617" spans="109:109" x14ac:dyDescent="0.3">
      <c r="DE1617" s="49"/>
    </row>
    <row r="1618" spans="109:109" x14ac:dyDescent="0.3">
      <c r="DE1618" s="49"/>
    </row>
    <row r="1619" spans="109:109" x14ac:dyDescent="0.3">
      <c r="DE1619" s="49"/>
    </row>
    <row r="1620" spans="109:109" x14ac:dyDescent="0.3">
      <c r="DE1620" s="49"/>
    </row>
    <row r="1621" spans="109:109" x14ac:dyDescent="0.3">
      <c r="DE1621" s="49"/>
    </row>
    <row r="1622" spans="109:109" x14ac:dyDescent="0.3">
      <c r="DE1622" s="49"/>
    </row>
    <row r="1623" spans="109:109" x14ac:dyDescent="0.3">
      <c r="DE1623" s="49"/>
    </row>
    <row r="1624" spans="109:109" x14ac:dyDescent="0.3">
      <c r="DE1624" s="49"/>
    </row>
    <row r="1625" spans="109:109" x14ac:dyDescent="0.3">
      <c r="DE1625" s="49"/>
    </row>
    <row r="1626" spans="109:109" x14ac:dyDescent="0.3">
      <c r="DE1626" s="49"/>
    </row>
    <row r="1627" spans="109:109" x14ac:dyDescent="0.3">
      <c r="DE1627" s="49"/>
    </row>
    <row r="1628" spans="109:109" x14ac:dyDescent="0.3">
      <c r="DE1628" s="49"/>
    </row>
    <row r="1629" spans="109:109" x14ac:dyDescent="0.3">
      <c r="DE1629" s="49"/>
    </row>
    <row r="1630" spans="109:109" x14ac:dyDescent="0.3">
      <c r="DE1630" s="49"/>
    </row>
    <row r="1631" spans="109:109" x14ac:dyDescent="0.3">
      <c r="DE1631" s="49"/>
    </row>
    <row r="1632" spans="109:109" x14ac:dyDescent="0.3">
      <c r="DE1632" s="49"/>
    </row>
    <row r="1633" spans="109:109" x14ac:dyDescent="0.3">
      <c r="DE1633" s="49"/>
    </row>
    <row r="1634" spans="109:109" x14ac:dyDescent="0.3">
      <c r="DE1634" s="49"/>
    </row>
    <row r="1635" spans="109:109" x14ac:dyDescent="0.3">
      <c r="DE1635" s="49"/>
    </row>
    <row r="1636" spans="109:109" x14ac:dyDescent="0.3">
      <c r="DE1636" s="49"/>
    </row>
    <row r="1637" spans="109:109" x14ac:dyDescent="0.3">
      <c r="DE1637" s="49"/>
    </row>
    <row r="1638" spans="109:109" x14ac:dyDescent="0.3">
      <c r="DE1638" s="49"/>
    </row>
    <row r="1639" spans="109:109" x14ac:dyDescent="0.3">
      <c r="DE1639" s="49"/>
    </row>
    <row r="1640" spans="109:109" x14ac:dyDescent="0.3">
      <c r="DE1640" s="49"/>
    </row>
    <row r="1641" spans="109:109" x14ac:dyDescent="0.3">
      <c r="DE1641" s="49"/>
    </row>
    <row r="1642" spans="109:109" x14ac:dyDescent="0.3">
      <c r="DE1642" s="49"/>
    </row>
    <row r="1643" spans="109:109" x14ac:dyDescent="0.3">
      <c r="DE1643" s="49"/>
    </row>
    <row r="1644" spans="109:109" x14ac:dyDescent="0.3">
      <c r="DE1644" s="49"/>
    </row>
    <row r="1645" spans="109:109" x14ac:dyDescent="0.3">
      <c r="DE1645" s="49"/>
    </row>
    <row r="1646" spans="109:109" x14ac:dyDescent="0.3">
      <c r="DE1646" s="49"/>
    </row>
    <row r="1647" spans="109:109" x14ac:dyDescent="0.3">
      <c r="DE1647" s="49"/>
    </row>
    <row r="1648" spans="109:109" x14ac:dyDescent="0.3">
      <c r="DE1648" s="49"/>
    </row>
    <row r="1649" spans="109:109" x14ac:dyDescent="0.3">
      <c r="DE1649" s="49"/>
    </row>
    <row r="1650" spans="109:109" x14ac:dyDescent="0.3">
      <c r="DE1650" s="49"/>
    </row>
    <row r="1651" spans="109:109" x14ac:dyDescent="0.3">
      <c r="DE1651" s="49"/>
    </row>
    <row r="1652" spans="109:109" x14ac:dyDescent="0.3">
      <c r="DE1652" s="49"/>
    </row>
    <row r="1653" spans="109:109" x14ac:dyDescent="0.3">
      <c r="DE1653" s="49"/>
    </row>
    <row r="1654" spans="109:109" x14ac:dyDescent="0.3">
      <c r="DE1654" s="49"/>
    </row>
    <row r="1655" spans="109:109" x14ac:dyDescent="0.3">
      <c r="DE1655" s="49"/>
    </row>
    <row r="1656" spans="109:109" x14ac:dyDescent="0.3">
      <c r="DE1656" s="49"/>
    </row>
    <row r="1657" spans="109:109" x14ac:dyDescent="0.3">
      <c r="DE1657" s="49"/>
    </row>
    <row r="1658" spans="109:109" x14ac:dyDescent="0.3">
      <c r="DE1658" s="49"/>
    </row>
    <row r="1659" spans="109:109" x14ac:dyDescent="0.3">
      <c r="DE1659" s="49"/>
    </row>
    <row r="1660" spans="109:109" x14ac:dyDescent="0.3">
      <c r="DE1660" s="49"/>
    </row>
    <row r="1661" spans="109:109" x14ac:dyDescent="0.3">
      <c r="DE1661" s="49"/>
    </row>
    <row r="1662" spans="109:109" x14ac:dyDescent="0.3">
      <c r="DE1662" s="49"/>
    </row>
    <row r="1663" spans="109:109" x14ac:dyDescent="0.3">
      <c r="DE1663" s="49"/>
    </row>
    <row r="1664" spans="109:109" x14ac:dyDescent="0.3">
      <c r="DE1664" s="49"/>
    </row>
    <row r="1665" spans="109:109" x14ac:dyDescent="0.3">
      <c r="DE1665" s="49"/>
    </row>
    <row r="1666" spans="109:109" x14ac:dyDescent="0.3">
      <c r="DE1666" s="49"/>
    </row>
    <row r="1667" spans="109:109" x14ac:dyDescent="0.3">
      <c r="DE1667" s="49"/>
    </row>
    <row r="1668" spans="109:109" x14ac:dyDescent="0.3">
      <c r="DE1668" s="49"/>
    </row>
    <row r="1669" spans="109:109" x14ac:dyDescent="0.3">
      <c r="DE1669" s="49"/>
    </row>
    <row r="1670" spans="109:109" x14ac:dyDescent="0.3">
      <c r="DE1670" s="49"/>
    </row>
    <row r="1671" spans="109:109" x14ac:dyDescent="0.3">
      <c r="DE1671" s="49"/>
    </row>
    <row r="1672" spans="109:109" x14ac:dyDescent="0.3">
      <c r="DE1672" s="49"/>
    </row>
    <row r="1673" spans="109:109" x14ac:dyDescent="0.3">
      <c r="DE1673" s="49"/>
    </row>
    <row r="1674" spans="109:109" x14ac:dyDescent="0.3">
      <c r="DE1674" s="49"/>
    </row>
    <row r="1675" spans="109:109" x14ac:dyDescent="0.3">
      <c r="DE1675" s="49"/>
    </row>
    <row r="1676" spans="109:109" x14ac:dyDescent="0.3">
      <c r="DE1676" s="49"/>
    </row>
    <row r="1677" spans="109:109" x14ac:dyDescent="0.3">
      <c r="DE1677" s="49"/>
    </row>
    <row r="1678" spans="109:109" x14ac:dyDescent="0.3">
      <c r="DE1678" s="49"/>
    </row>
    <row r="1679" spans="109:109" x14ac:dyDescent="0.3">
      <c r="DE1679" s="49"/>
    </row>
    <row r="1680" spans="109:109" x14ac:dyDescent="0.3">
      <c r="DE1680" s="49"/>
    </row>
    <row r="1681" spans="109:109" x14ac:dyDescent="0.3">
      <c r="DE1681" s="49"/>
    </row>
    <row r="1682" spans="109:109" x14ac:dyDescent="0.3">
      <c r="DE1682" s="49"/>
    </row>
    <row r="1683" spans="109:109" x14ac:dyDescent="0.3">
      <c r="DE1683" s="49"/>
    </row>
    <row r="1684" spans="109:109" x14ac:dyDescent="0.3">
      <c r="DE1684" s="49"/>
    </row>
    <row r="1685" spans="109:109" x14ac:dyDescent="0.3">
      <c r="DE1685" s="49"/>
    </row>
    <row r="1686" spans="109:109" x14ac:dyDescent="0.3">
      <c r="DE1686" s="49"/>
    </row>
    <row r="1687" spans="109:109" x14ac:dyDescent="0.3">
      <c r="DE1687" s="49"/>
    </row>
    <row r="1688" spans="109:109" x14ac:dyDescent="0.3">
      <c r="DE1688" s="49"/>
    </row>
    <row r="1689" spans="109:109" x14ac:dyDescent="0.3">
      <c r="DE1689" s="49"/>
    </row>
    <row r="1690" spans="109:109" x14ac:dyDescent="0.3">
      <c r="DE1690" s="49"/>
    </row>
    <row r="1691" spans="109:109" x14ac:dyDescent="0.3">
      <c r="DE1691" s="49"/>
    </row>
    <row r="1692" spans="109:109" x14ac:dyDescent="0.3">
      <c r="DE1692" s="49"/>
    </row>
    <row r="1693" spans="109:109" x14ac:dyDescent="0.3">
      <c r="DE1693" s="49"/>
    </row>
    <row r="1694" spans="109:109" x14ac:dyDescent="0.3">
      <c r="DE1694" s="49"/>
    </row>
    <row r="1695" spans="109:109" x14ac:dyDescent="0.3">
      <c r="DE1695" s="49"/>
    </row>
    <row r="1696" spans="109:109" x14ac:dyDescent="0.3">
      <c r="DE1696" s="49"/>
    </row>
    <row r="1697" spans="109:109" x14ac:dyDescent="0.3">
      <c r="DE1697" s="49"/>
    </row>
    <row r="1698" spans="109:109" x14ac:dyDescent="0.3">
      <c r="DE1698" s="49"/>
    </row>
    <row r="1699" spans="109:109" x14ac:dyDescent="0.3">
      <c r="DE1699" s="49"/>
    </row>
    <row r="1700" spans="109:109" x14ac:dyDescent="0.3">
      <c r="DE1700" s="49"/>
    </row>
    <row r="1701" spans="109:109" x14ac:dyDescent="0.3">
      <c r="DE1701" s="49"/>
    </row>
    <row r="1702" spans="109:109" x14ac:dyDescent="0.3">
      <c r="DE1702" s="49"/>
    </row>
    <row r="1703" spans="109:109" x14ac:dyDescent="0.3">
      <c r="DE1703" s="49"/>
    </row>
    <row r="1704" spans="109:109" x14ac:dyDescent="0.3">
      <c r="DE1704" s="49"/>
    </row>
    <row r="1705" spans="109:109" x14ac:dyDescent="0.3">
      <c r="DE1705" s="49"/>
    </row>
    <row r="1706" spans="109:109" x14ac:dyDescent="0.3">
      <c r="DE1706" s="49"/>
    </row>
    <row r="1707" spans="109:109" x14ac:dyDescent="0.3">
      <c r="DE1707" s="49"/>
    </row>
    <row r="1708" spans="109:109" x14ac:dyDescent="0.3">
      <c r="DE1708" s="49"/>
    </row>
    <row r="1709" spans="109:109" x14ac:dyDescent="0.3">
      <c r="DE1709" s="49"/>
    </row>
    <row r="1710" spans="109:109" x14ac:dyDescent="0.3">
      <c r="DE1710" s="49"/>
    </row>
    <row r="1711" spans="109:109" x14ac:dyDescent="0.3">
      <c r="DE1711" s="49"/>
    </row>
    <row r="1712" spans="109:109" x14ac:dyDescent="0.3">
      <c r="DE1712" s="49"/>
    </row>
    <row r="1713" spans="109:109" x14ac:dyDescent="0.3">
      <c r="DE1713" s="49"/>
    </row>
    <row r="1714" spans="109:109" x14ac:dyDescent="0.3">
      <c r="DE1714" s="49"/>
    </row>
    <row r="1715" spans="109:109" x14ac:dyDescent="0.3">
      <c r="DE1715" s="49"/>
    </row>
    <row r="1716" spans="109:109" x14ac:dyDescent="0.3">
      <c r="DE1716" s="49"/>
    </row>
    <row r="1717" spans="109:109" x14ac:dyDescent="0.3">
      <c r="DE1717" s="49"/>
    </row>
    <row r="1718" spans="109:109" x14ac:dyDescent="0.3">
      <c r="DE1718" s="49"/>
    </row>
    <row r="1719" spans="109:109" x14ac:dyDescent="0.3">
      <c r="DE1719" s="49"/>
    </row>
    <row r="1720" spans="109:109" x14ac:dyDescent="0.3">
      <c r="DE1720" s="49"/>
    </row>
    <row r="1721" spans="109:109" x14ac:dyDescent="0.3">
      <c r="DE1721" s="49"/>
    </row>
    <row r="1722" spans="109:109" x14ac:dyDescent="0.3">
      <c r="DE1722" s="49"/>
    </row>
    <row r="1723" spans="109:109" x14ac:dyDescent="0.3">
      <c r="DE1723" s="49"/>
    </row>
    <row r="1724" spans="109:109" x14ac:dyDescent="0.3">
      <c r="DE1724" s="49"/>
    </row>
    <row r="1725" spans="109:109" x14ac:dyDescent="0.3">
      <c r="DE1725" s="49"/>
    </row>
    <row r="1726" spans="109:109" x14ac:dyDescent="0.3">
      <c r="DE1726" s="49"/>
    </row>
    <row r="1727" spans="109:109" x14ac:dyDescent="0.3">
      <c r="DE1727" s="49"/>
    </row>
    <row r="1728" spans="109:109" x14ac:dyDescent="0.3">
      <c r="DE1728" s="49"/>
    </row>
    <row r="1729" spans="109:109" x14ac:dyDescent="0.3">
      <c r="DE1729" s="49"/>
    </row>
    <row r="1730" spans="109:109" x14ac:dyDescent="0.3">
      <c r="DE1730" s="49"/>
    </row>
    <row r="1731" spans="109:109" x14ac:dyDescent="0.3">
      <c r="DE1731" s="49"/>
    </row>
    <row r="1732" spans="109:109" x14ac:dyDescent="0.3">
      <c r="DE1732" s="49"/>
    </row>
    <row r="1733" spans="109:109" x14ac:dyDescent="0.3">
      <c r="DE1733" s="49"/>
    </row>
    <row r="1734" spans="109:109" x14ac:dyDescent="0.3">
      <c r="DE1734" s="49"/>
    </row>
    <row r="1735" spans="109:109" x14ac:dyDescent="0.3">
      <c r="DE1735" s="49"/>
    </row>
    <row r="1736" spans="109:109" x14ac:dyDescent="0.3">
      <c r="DE1736" s="49"/>
    </row>
    <row r="1737" spans="109:109" x14ac:dyDescent="0.3">
      <c r="DE1737" s="49"/>
    </row>
    <row r="1738" spans="109:109" x14ac:dyDescent="0.3">
      <c r="DE1738" s="49"/>
    </row>
    <row r="1739" spans="109:109" x14ac:dyDescent="0.3">
      <c r="DE1739" s="49"/>
    </row>
    <row r="1740" spans="109:109" x14ac:dyDescent="0.3">
      <c r="DE1740" s="49"/>
    </row>
    <row r="1741" spans="109:109" x14ac:dyDescent="0.3">
      <c r="DE1741" s="49"/>
    </row>
    <row r="1742" spans="109:109" x14ac:dyDescent="0.3">
      <c r="DE1742" s="49"/>
    </row>
    <row r="1743" spans="109:109" x14ac:dyDescent="0.3">
      <c r="DE1743" s="49"/>
    </row>
    <row r="1744" spans="109:109" x14ac:dyDescent="0.3">
      <c r="DE1744" s="49"/>
    </row>
    <row r="1745" spans="109:109" x14ac:dyDescent="0.3">
      <c r="DE1745" s="49"/>
    </row>
    <row r="1746" spans="109:109" x14ac:dyDescent="0.3">
      <c r="DE1746" s="49"/>
    </row>
    <row r="1747" spans="109:109" x14ac:dyDescent="0.3">
      <c r="DE1747" s="49"/>
    </row>
    <row r="1748" spans="109:109" x14ac:dyDescent="0.3">
      <c r="DE1748" s="49"/>
    </row>
    <row r="1749" spans="109:109" x14ac:dyDescent="0.3">
      <c r="DE1749" s="49"/>
    </row>
    <row r="1750" spans="109:109" x14ac:dyDescent="0.3">
      <c r="DE1750" s="49"/>
    </row>
    <row r="1751" spans="109:109" x14ac:dyDescent="0.3">
      <c r="DE1751" s="49"/>
    </row>
    <row r="1752" spans="109:109" x14ac:dyDescent="0.3">
      <c r="DE1752" s="49"/>
    </row>
    <row r="1753" spans="109:109" x14ac:dyDescent="0.3">
      <c r="DE1753" s="49"/>
    </row>
    <row r="1754" spans="109:109" x14ac:dyDescent="0.3">
      <c r="DE1754" s="49"/>
    </row>
    <row r="1755" spans="109:109" x14ac:dyDescent="0.3">
      <c r="DE1755" s="49"/>
    </row>
    <row r="1756" spans="109:109" x14ac:dyDescent="0.3">
      <c r="DE1756" s="49"/>
    </row>
    <row r="1757" spans="109:109" x14ac:dyDescent="0.3">
      <c r="DE1757" s="49"/>
    </row>
    <row r="1758" spans="109:109" x14ac:dyDescent="0.3">
      <c r="DE1758" s="49"/>
    </row>
    <row r="1759" spans="109:109" x14ac:dyDescent="0.3">
      <c r="DE1759" s="49"/>
    </row>
    <row r="1760" spans="109:109" x14ac:dyDescent="0.3">
      <c r="DE1760" s="49"/>
    </row>
    <row r="1761" spans="109:109" x14ac:dyDescent="0.3">
      <c r="DE1761" s="49"/>
    </row>
    <row r="1762" spans="109:109" x14ac:dyDescent="0.3">
      <c r="DE1762" s="49"/>
    </row>
    <row r="1763" spans="109:109" x14ac:dyDescent="0.3">
      <c r="DE1763" s="49"/>
    </row>
    <row r="1764" spans="109:109" x14ac:dyDescent="0.3">
      <c r="DE1764" s="49"/>
    </row>
    <row r="1765" spans="109:109" x14ac:dyDescent="0.3">
      <c r="DE1765" s="49"/>
    </row>
    <row r="1766" spans="109:109" x14ac:dyDescent="0.3">
      <c r="DE1766" s="49"/>
    </row>
    <row r="1767" spans="109:109" x14ac:dyDescent="0.3">
      <c r="DE1767" s="49"/>
    </row>
    <row r="1768" spans="109:109" x14ac:dyDescent="0.3">
      <c r="DE1768" s="49"/>
    </row>
    <row r="1769" spans="109:109" x14ac:dyDescent="0.3">
      <c r="DE1769" s="49"/>
    </row>
    <row r="1770" spans="109:109" x14ac:dyDescent="0.3">
      <c r="DE1770" s="49"/>
    </row>
    <row r="1771" spans="109:109" x14ac:dyDescent="0.3">
      <c r="DE1771" s="49"/>
    </row>
    <row r="1772" spans="109:109" x14ac:dyDescent="0.3">
      <c r="DE1772" s="49"/>
    </row>
    <row r="1773" spans="109:109" x14ac:dyDescent="0.3">
      <c r="DE1773" s="49"/>
    </row>
    <row r="1774" spans="109:109" x14ac:dyDescent="0.3">
      <c r="DE1774" s="49"/>
    </row>
    <row r="1775" spans="109:109" x14ac:dyDescent="0.3">
      <c r="DE1775" s="49"/>
    </row>
    <row r="1776" spans="109:109" x14ac:dyDescent="0.3">
      <c r="DE1776" s="49"/>
    </row>
    <row r="1777" spans="109:109" x14ac:dyDescent="0.3">
      <c r="DE1777" s="49"/>
    </row>
    <row r="1778" spans="109:109" x14ac:dyDescent="0.3">
      <c r="DE1778" s="49"/>
    </row>
    <row r="1779" spans="109:109" x14ac:dyDescent="0.3">
      <c r="DE1779" s="49"/>
    </row>
    <row r="1780" spans="109:109" x14ac:dyDescent="0.3">
      <c r="DE1780" s="49"/>
    </row>
    <row r="1781" spans="109:109" x14ac:dyDescent="0.3">
      <c r="DE1781" s="49"/>
    </row>
    <row r="1782" spans="109:109" x14ac:dyDescent="0.3">
      <c r="DE1782" s="49"/>
    </row>
    <row r="1783" spans="109:109" x14ac:dyDescent="0.3">
      <c r="DE1783" s="49"/>
    </row>
    <row r="1784" spans="109:109" x14ac:dyDescent="0.3">
      <c r="DE1784" s="49"/>
    </row>
    <row r="1785" spans="109:109" x14ac:dyDescent="0.3">
      <c r="DE1785" s="49"/>
    </row>
    <row r="1786" spans="109:109" x14ac:dyDescent="0.3">
      <c r="DE1786" s="49"/>
    </row>
    <row r="1787" spans="109:109" x14ac:dyDescent="0.3">
      <c r="DE1787" s="49"/>
    </row>
    <row r="1788" spans="109:109" x14ac:dyDescent="0.3">
      <c r="DE1788" s="49"/>
    </row>
    <row r="1789" spans="109:109" x14ac:dyDescent="0.3">
      <c r="DE1789" s="49"/>
    </row>
    <row r="1790" spans="109:109" x14ac:dyDescent="0.3">
      <c r="DE1790" s="49"/>
    </row>
    <row r="1791" spans="109:109" x14ac:dyDescent="0.3">
      <c r="DE1791" s="49"/>
    </row>
    <row r="1792" spans="109:109" x14ac:dyDescent="0.3">
      <c r="DE1792" s="49"/>
    </row>
    <row r="1793" spans="109:109" x14ac:dyDescent="0.3">
      <c r="DE1793" s="49"/>
    </row>
    <row r="1794" spans="109:109" x14ac:dyDescent="0.3">
      <c r="DE1794" s="49"/>
    </row>
    <row r="1795" spans="109:109" x14ac:dyDescent="0.3">
      <c r="DE1795" s="49"/>
    </row>
    <row r="1796" spans="109:109" x14ac:dyDescent="0.3">
      <c r="DE1796" s="49"/>
    </row>
    <row r="1797" spans="109:109" x14ac:dyDescent="0.3">
      <c r="DE1797" s="49"/>
    </row>
    <row r="1798" spans="109:109" x14ac:dyDescent="0.3">
      <c r="DE1798" s="49"/>
    </row>
    <row r="1799" spans="109:109" x14ac:dyDescent="0.3">
      <c r="DE1799" s="49"/>
    </row>
    <row r="1800" spans="109:109" x14ac:dyDescent="0.3">
      <c r="DE1800" s="49"/>
    </row>
    <row r="1801" spans="109:109" x14ac:dyDescent="0.3">
      <c r="DE1801" s="49"/>
    </row>
    <row r="1802" spans="109:109" x14ac:dyDescent="0.3">
      <c r="DE1802" s="49"/>
    </row>
    <row r="1803" spans="109:109" x14ac:dyDescent="0.3">
      <c r="DE1803" s="49"/>
    </row>
    <row r="1804" spans="109:109" x14ac:dyDescent="0.3">
      <c r="DE1804" s="49"/>
    </row>
    <row r="1805" spans="109:109" x14ac:dyDescent="0.3">
      <c r="DE1805" s="49"/>
    </row>
    <row r="1806" spans="109:109" x14ac:dyDescent="0.3">
      <c r="DE1806" s="49"/>
    </row>
    <row r="1807" spans="109:109" x14ac:dyDescent="0.3">
      <c r="DE1807" s="49"/>
    </row>
    <row r="1808" spans="109:109" x14ac:dyDescent="0.3">
      <c r="DE1808" s="49"/>
    </row>
    <row r="1809" spans="109:109" x14ac:dyDescent="0.3">
      <c r="DE1809" s="49"/>
    </row>
    <row r="1810" spans="109:109" x14ac:dyDescent="0.3">
      <c r="DE1810" s="49"/>
    </row>
    <row r="1811" spans="109:109" x14ac:dyDescent="0.3">
      <c r="DE1811" s="49"/>
    </row>
    <row r="1812" spans="109:109" x14ac:dyDescent="0.3">
      <c r="DE1812" s="49"/>
    </row>
    <row r="1813" spans="109:109" x14ac:dyDescent="0.3">
      <c r="DE1813" s="49"/>
    </row>
    <row r="1814" spans="109:109" x14ac:dyDescent="0.3">
      <c r="DE1814" s="49"/>
    </row>
    <row r="1815" spans="109:109" x14ac:dyDescent="0.3">
      <c r="DE1815" s="49"/>
    </row>
    <row r="1816" spans="109:109" x14ac:dyDescent="0.3">
      <c r="DE1816" s="49"/>
    </row>
    <row r="1817" spans="109:109" x14ac:dyDescent="0.3">
      <c r="DE1817" s="49"/>
    </row>
    <row r="1818" spans="109:109" x14ac:dyDescent="0.3">
      <c r="DE1818" s="49"/>
    </row>
    <row r="1819" spans="109:109" x14ac:dyDescent="0.3">
      <c r="DE1819" s="49"/>
    </row>
    <row r="1820" spans="109:109" x14ac:dyDescent="0.3">
      <c r="DE1820" s="49"/>
    </row>
    <row r="1821" spans="109:109" x14ac:dyDescent="0.3">
      <c r="DE1821" s="49"/>
    </row>
    <row r="1822" spans="109:109" x14ac:dyDescent="0.3">
      <c r="DE1822" s="49"/>
    </row>
    <row r="1823" spans="109:109" x14ac:dyDescent="0.3">
      <c r="DE1823" s="49"/>
    </row>
    <row r="1824" spans="109:109" x14ac:dyDescent="0.3">
      <c r="DE1824" s="49"/>
    </row>
    <row r="1825" spans="109:109" x14ac:dyDescent="0.3">
      <c r="DE1825" s="49"/>
    </row>
    <row r="1826" spans="109:109" x14ac:dyDescent="0.3">
      <c r="DE1826" s="49"/>
    </row>
    <row r="1827" spans="109:109" x14ac:dyDescent="0.3">
      <c r="DE1827" s="49"/>
    </row>
    <row r="1828" spans="109:109" x14ac:dyDescent="0.3">
      <c r="DE1828" s="49"/>
    </row>
    <row r="1829" spans="109:109" x14ac:dyDescent="0.3">
      <c r="DE1829" s="49"/>
    </row>
    <row r="1830" spans="109:109" x14ac:dyDescent="0.3">
      <c r="DE1830" s="49"/>
    </row>
    <row r="1831" spans="109:109" x14ac:dyDescent="0.3">
      <c r="DE1831" s="49"/>
    </row>
    <row r="1832" spans="109:109" x14ac:dyDescent="0.3">
      <c r="DE1832" s="49"/>
    </row>
    <row r="1833" spans="109:109" x14ac:dyDescent="0.3">
      <c r="DE1833" s="49"/>
    </row>
    <row r="1834" spans="109:109" x14ac:dyDescent="0.3">
      <c r="DE1834" s="49"/>
    </row>
    <row r="1835" spans="109:109" x14ac:dyDescent="0.3">
      <c r="DE1835" s="49"/>
    </row>
    <row r="1836" spans="109:109" x14ac:dyDescent="0.3">
      <c r="DE1836" s="49"/>
    </row>
    <row r="1837" spans="109:109" x14ac:dyDescent="0.3">
      <c r="DE1837" s="49"/>
    </row>
    <row r="1838" spans="109:109" x14ac:dyDescent="0.3">
      <c r="DE1838" s="49"/>
    </row>
    <row r="1839" spans="109:109" x14ac:dyDescent="0.3">
      <c r="DE1839" s="49"/>
    </row>
    <row r="1840" spans="109:109" x14ac:dyDescent="0.3">
      <c r="DE1840" s="49"/>
    </row>
    <row r="1841" spans="109:109" x14ac:dyDescent="0.3">
      <c r="DE1841" s="49"/>
    </row>
    <row r="1842" spans="109:109" x14ac:dyDescent="0.3">
      <c r="DE1842" s="49"/>
    </row>
    <row r="1843" spans="109:109" x14ac:dyDescent="0.3">
      <c r="DE1843" s="49"/>
    </row>
    <row r="1844" spans="109:109" x14ac:dyDescent="0.3">
      <c r="DE1844" s="49"/>
    </row>
    <row r="1845" spans="109:109" x14ac:dyDescent="0.3">
      <c r="DE1845" s="49"/>
    </row>
    <row r="1846" spans="109:109" x14ac:dyDescent="0.3">
      <c r="DE1846" s="49"/>
    </row>
    <row r="1847" spans="109:109" x14ac:dyDescent="0.3">
      <c r="DE1847" s="49"/>
    </row>
    <row r="1848" spans="109:109" x14ac:dyDescent="0.3">
      <c r="DE1848" s="49"/>
    </row>
    <row r="1849" spans="109:109" x14ac:dyDescent="0.3">
      <c r="DE1849" s="49"/>
    </row>
    <row r="1850" spans="109:109" x14ac:dyDescent="0.3">
      <c r="DE1850" s="49"/>
    </row>
    <row r="1851" spans="109:109" x14ac:dyDescent="0.3">
      <c r="DE1851" s="49"/>
    </row>
    <row r="1852" spans="109:109" x14ac:dyDescent="0.3">
      <c r="DE1852" s="49"/>
    </row>
    <row r="1853" spans="109:109" x14ac:dyDescent="0.3">
      <c r="DE1853" s="49"/>
    </row>
    <row r="1854" spans="109:109" x14ac:dyDescent="0.3">
      <c r="DE1854" s="49"/>
    </row>
    <row r="1855" spans="109:109" x14ac:dyDescent="0.3">
      <c r="DE1855" s="49"/>
    </row>
    <row r="1856" spans="109:109" x14ac:dyDescent="0.3">
      <c r="DE1856" s="49"/>
    </row>
    <row r="1857" spans="109:109" x14ac:dyDescent="0.3">
      <c r="DE1857" s="49"/>
    </row>
    <row r="1858" spans="109:109" x14ac:dyDescent="0.3">
      <c r="DE1858" s="49"/>
    </row>
    <row r="1859" spans="109:109" x14ac:dyDescent="0.3">
      <c r="DE1859" s="49"/>
    </row>
    <row r="1860" spans="109:109" x14ac:dyDescent="0.3">
      <c r="DE1860" s="49"/>
    </row>
    <row r="1861" spans="109:109" x14ac:dyDescent="0.3">
      <c r="DE1861" s="49"/>
    </row>
    <row r="1862" spans="109:109" x14ac:dyDescent="0.3">
      <c r="DE1862" s="49"/>
    </row>
    <row r="1863" spans="109:109" x14ac:dyDescent="0.3">
      <c r="DE1863" s="49"/>
    </row>
    <row r="1864" spans="109:109" x14ac:dyDescent="0.3">
      <c r="DE1864" s="49"/>
    </row>
    <row r="1865" spans="109:109" x14ac:dyDescent="0.3">
      <c r="DE1865" s="49"/>
    </row>
    <row r="1866" spans="109:109" x14ac:dyDescent="0.3">
      <c r="DE1866" s="49"/>
    </row>
    <row r="1867" spans="109:109" x14ac:dyDescent="0.3">
      <c r="DE1867" s="49"/>
    </row>
    <row r="1868" spans="109:109" x14ac:dyDescent="0.3">
      <c r="DE1868" s="49"/>
    </row>
    <row r="1869" spans="109:109" x14ac:dyDescent="0.3">
      <c r="DE1869" s="49"/>
    </row>
    <row r="1870" spans="109:109" x14ac:dyDescent="0.3">
      <c r="DE1870" s="49"/>
    </row>
    <row r="1871" spans="109:109" x14ac:dyDescent="0.3">
      <c r="DE1871" s="49"/>
    </row>
    <row r="1872" spans="109:109" x14ac:dyDescent="0.3">
      <c r="DE1872" s="49"/>
    </row>
    <row r="1873" spans="109:109" x14ac:dyDescent="0.3">
      <c r="DE1873" s="49"/>
    </row>
    <row r="1874" spans="109:109" x14ac:dyDescent="0.3">
      <c r="DE1874" s="49"/>
    </row>
    <row r="1875" spans="109:109" x14ac:dyDescent="0.3">
      <c r="DE1875" s="49"/>
    </row>
    <row r="1876" spans="109:109" x14ac:dyDescent="0.3">
      <c r="DE1876" s="49"/>
    </row>
    <row r="1877" spans="109:109" x14ac:dyDescent="0.3">
      <c r="DE1877" s="49"/>
    </row>
    <row r="1878" spans="109:109" x14ac:dyDescent="0.3">
      <c r="DE1878" s="49"/>
    </row>
    <row r="1879" spans="109:109" x14ac:dyDescent="0.3">
      <c r="DE1879" s="49"/>
    </row>
    <row r="1880" spans="109:109" x14ac:dyDescent="0.3">
      <c r="DE1880" s="49"/>
    </row>
    <row r="1881" spans="109:109" x14ac:dyDescent="0.3">
      <c r="DE1881" s="49"/>
    </row>
    <row r="1882" spans="109:109" x14ac:dyDescent="0.3">
      <c r="DE1882" s="49"/>
    </row>
    <row r="1883" spans="109:109" x14ac:dyDescent="0.3">
      <c r="DE1883" s="49"/>
    </row>
    <row r="1884" spans="109:109" x14ac:dyDescent="0.3">
      <c r="DE1884" s="49"/>
    </row>
    <row r="1885" spans="109:109" x14ac:dyDescent="0.3">
      <c r="DE1885" s="49"/>
    </row>
    <row r="1886" spans="109:109" x14ac:dyDescent="0.3">
      <c r="DE1886" s="49"/>
    </row>
    <row r="1887" spans="109:109" x14ac:dyDescent="0.3">
      <c r="DE1887" s="49"/>
    </row>
    <row r="1888" spans="109:109" x14ac:dyDescent="0.3">
      <c r="DE1888" s="49"/>
    </row>
    <row r="1889" spans="109:109" x14ac:dyDescent="0.3">
      <c r="DE1889" s="49"/>
    </row>
    <row r="1890" spans="109:109" x14ac:dyDescent="0.3">
      <c r="DE1890" s="49"/>
    </row>
    <row r="1891" spans="109:109" x14ac:dyDescent="0.3">
      <c r="DE1891" s="49"/>
    </row>
    <row r="1892" spans="109:109" x14ac:dyDescent="0.3">
      <c r="DE1892" s="49"/>
    </row>
    <row r="1893" spans="109:109" x14ac:dyDescent="0.3">
      <c r="DE1893" s="49"/>
    </row>
    <row r="1894" spans="109:109" x14ac:dyDescent="0.3">
      <c r="DE1894" s="49"/>
    </row>
    <row r="1895" spans="109:109" x14ac:dyDescent="0.3">
      <c r="DE1895" s="49"/>
    </row>
    <row r="1896" spans="109:109" x14ac:dyDescent="0.3">
      <c r="DE1896" s="49"/>
    </row>
    <row r="1897" spans="109:109" x14ac:dyDescent="0.3">
      <c r="DE1897" s="49"/>
    </row>
    <row r="1898" spans="109:109" x14ac:dyDescent="0.3">
      <c r="DE1898" s="49"/>
    </row>
    <row r="1899" spans="109:109" x14ac:dyDescent="0.3">
      <c r="DE1899" s="49"/>
    </row>
    <row r="1900" spans="109:109" x14ac:dyDescent="0.3">
      <c r="DE1900" s="49"/>
    </row>
    <row r="1901" spans="109:109" x14ac:dyDescent="0.3">
      <c r="DE1901" s="49"/>
    </row>
    <row r="1902" spans="109:109" x14ac:dyDescent="0.3">
      <c r="DE1902" s="49"/>
    </row>
    <row r="1903" spans="109:109" x14ac:dyDescent="0.3">
      <c r="DE1903" s="49"/>
    </row>
    <row r="1904" spans="109:109" x14ac:dyDescent="0.3">
      <c r="DE1904" s="49"/>
    </row>
    <row r="1905" spans="109:109" x14ac:dyDescent="0.3">
      <c r="DE1905" s="49"/>
    </row>
    <row r="1906" spans="109:109" x14ac:dyDescent="0.3">
      <c r="DE1906" s="49"/>
    </row>
    <row r="1907" spans="109:109" x14ac:dyDescent="0.3">
      <c r="DE1907" s="49"/>
    </row>
    <row r="1908" spans="109:109" x14ac:dyDescent="0.3">
      <c r="DE1908" s="49"/>
    </row>
    <row r="1909" spans="109:109" x14ac:dyDescent="0.3">
      <c r="DE1909" s="49"/>
    </row>
    <row r="1910" spans="109:109" x14ac:dyDescent="0.3">
      <c r="DE1910" s="49"/>
    </row>
    <row r="1911" spans="109:109" x14ac:dyDescent="0.3">
      <c r="DE1911" s="49"/>
    </row>
    <row r="1912" spans="109:109" x14ac:dyDescent="0.3">
      <c r="DE1912" s="49"/>
    </row>
    <row r="1913" spans="109:109" x14ac:dyDescent="0.3">
      <c r="DE1913" s="49"/>
    </row>
    <row r="1914" spans="109:109" x14ac:dyDescent="0.3">
      <c r="DE1914" s="49"/>
    </row>
    <row r="1915" spans="109:109" x14ac:dyDescent="0.3">
      <c r="DE1915" s="49"/>
    </row>
    <row r="1916" spans="109:109" x14ac:dyDescent="0.3">
      <c r="DE1916" s="49"/>
    </row>
    <row r="1917" spans="109:109" x14ac:dyDescent="0.3">
      <c r="DE1917" s="49"/>
    </row>
    <row r="1918" spans="109:109" x14ac:dyDescent="0.3">
      <c r="DE1918" s="49"/>
    </row>
    <row r="1919" spans="109:109" x14ac:dyDescent="0.3">
      <c r="DE1919" s="49"/>
    </row>
    <row r="1920" spans="109:109" x14ac:dyDescent="0.3">
      <c r="DE1920" s="49"/>
    </row>
    <row r="1921" spans="109:109" x14ac:dyDescent="0.3">
      <c r="DE1921" s="49"/>
    </row>
    <row r="1922" spans="109:109" x14ac:dyDescent="0.3">
      <c r="DE1922" s="49"/>
    </row>
    <row r="1923" spans="109:109" x14ac:dyDescent="0.3">
      <c r="DE1923" s="49"/>
    </row>
    <row r="1924" spans="109:109" x14ac:dyDescent="0.3">
      <c r="DE1924" s="49"/>
    </row>
    <row r="1925" spans="109:109" x14ac:dyDescent="0.3">
      <c r="DE1925" s="49"/>
    </row>
    <row r="1926" spans="109:109" x14ac:dyDescent="0.3">
      <c r="DE1926" s="49"/>
    </row>
    <row r="1927" spans="109:109" x14ac:dyDescent="0.3">
      <c r="DE1927" s="49"/>
    </row>
    <row r="1928" spans="109:109" x14ac:dyDescent="0.3">
      <c r="DE1928" s="49"/>
    </row>
    <row r="1929" spans="109:109" x14ac:dyDescent="0.3">
      <c r="DE1929" s="49"/>
    </row>
    <row r="1930" spans="109:109" x14ac:dyDescent="0.3">
      <c r="DE1930" s="49"/>
    </row>
    <row r="1931" spans="109:109" x14ac:dyDescent="0.3">
      <c r="DE1931" s="49"/>
    </row>
    <row r="1932" spans="109:109" x14ac:dyDescent="0.3">
      <c r="DE1932" s="49"/>
    </row>
    <row r="1933" spans="109:109" x14ac:dyDescent="0.3">
      <c r="DE1933" s="49"/>
    </row>
    <row r="1934" spans="109:109" x14ac:dyDescent="0.3">
      <c r="DE1934" s="49"/>
    </row>
    <row r="1935" spans="109:109" x14ac:dyDescent="0.3">
      <c r="DE1935" s="49"/>
    </row>
    <row r="1936" spans="109:109" x14ac:dyDescent="0.3">
      <c r="DE1936" s="49"/>
    </row>
    <row r="1937" spans="109:109" x14ac:dyDescent="0.3">
      <c r="DE1937" s="49"/>
    </row>
    <row r="1938" spans="109:109" x14ac:dyDescent="0.3">
      <c r="DE1938" s="49"/>
    </row>
    <row r="1939" spans="109:109" x14ac:dyDescent="0.3">
      <c r="DE1939" s="49"/>
    </row>
    <row r="1940" spans="109:109" x14ac:dyDescent="0.3">
      <c r="DE1940" s="49"/>
    </row>
    <row r="1941" spans="109:109" x14ac:dyDescent="0.3">
      <c r="DE1941" s="49"/>
    </row>
    <row r="1942" spans="109:109" x14ac:dyDescent="0.3">
      <c r="DE1942" s="49"/>
    </row>
    <row r="1943" spans="109:109" x14ac:dyDescent="0.3">
      <c r="DE1943" s="49"/>
    </row>
    <row r="1944" spans="109:109" x14ac:dyDescent="0.3">
      <c r="DE1944" s="49"/>
    </row>
    <row r="1945" spans="109:109" x14ac:dyDescent="0.3">
      <c r="DE1945" s="49"/>
    </row>
    <row r="1946" spans="109:109" x14ac:dyDescent="0.3">
      <c r="DE1946" s="49"/>
    </row>
    <row r="1947" spans="109:109" x14ac:dyDescent="0.3">
      <c r="DE1947" s="49"/>
    </row>
    <row r="1948" spans="109:109" x14ac:dyDescent="0.3">
      <c r="DE1948" s="49"/>
    </row>
    <row r="1949" spans="109:109" x14ac:dyDescent="0.3">
      <c r="DE1949" s="49"/>
    </row>
    <row r="1950" spans="109:109" x14ac:dyDescent="0.3">
      <c r="DE1950" s="49"/>
    </row>
    <row r="1951" spans="109:109" x14ac:dyDescent="0.3">
      <c r="DE1951" s="49"/>
    </row>
    <row r="1952" spans="109:109" x14ac:dyDescent="0.3">
      <c r="DE1952" s="49"/>
    </row>
    <row r="1953" spans="109:109" x14ac:dyDescent="0.3">
      <c r="DE1953" s="49"/>
    </row>
    <row r="1954" spans="109:109" x14ac:dyDescent="0.3">
      <c r="DE1954" s="49"/>
    </row>
    <row r="1955" spans="109:109" x14ac:dyDescent="0.3">
      <c r="DE1955" s="49"/>
    </row>
    <row r="1956" spans="109:109" x14ac:dyDescent="0.3">
      <c r="DE1956" s="49"/>
    </row>
    <row r="1957" spans="109:109" x14ac:dyDescent="0.3">
      <c r="DE1957" s="49"/>
    </row>
    <row r="1958" spans="109:109" x14ac:dyDescent="0.3">
      <c r="DE1958" s="49"/>
    </row>
    <row r="1959" spans="109:109" x14ac:dyDescent="0.3">
      <c r="DE1959" s="49"/>
    </row>
    <row r="1960" spans="109:109" x14ac:dyDescent="0.3">
      <c r="DE1960" s="49"/>
    </row>
    <row r="1961" spans="109:109" x14ac:dyDescent="0.3">
      <c r="DE1961" s="49"/>
    </row>
    <row r="1962" spans="109:109" x14ac:dyDescent="0.3">
      <c r="DE1962" s="49"/>
    </row>
    <row r="1963" spans="109:109" x14ac:dyDescent="0.3">
      <c r="DE1963" s="49"/>
    </row>
    <row r="1964" spans="109:109" x14ac:dyDescent="0.3">
      <c r="DE1964" s="49"/>
    </row>
    <row r="1965" spans="109:109" x14ac:dyDescent="0.3">
      <c r="DE1965" s="49"/>
    </row>
    <row r="1966" spans="109:109" x14ac:dyDescent="0.3">
      <c r="DE1966" s="49"/>
    </row>
    <row r="1967" spans="109:109" x14ac:dyDescent="0.3">
      <c r="DE1967" s="49"/>
    </row>
    <row r="1968" spans="109:109" x14ac:dyDescent="0.3">
      <c r="DE1968" s="49"/>
    </row>
    <row r="1969" spans="109:109" x14ac:dyDescent="0.3">
      <c r="DE1969" s="49"/>
    </row>
    <row r="1970" spans="109:109" x14ac:dyDescent="0.3">
      <c r="DE1970" s="49"/>
    </row>
    <row r="1971" spans="109:109" x14ac:dyDescent="0.3">
      <c r="DE1971" s="49"/>
    </row>
    <row r="1972" spans="109:109" x14ac:dyDescent="0.3">
      <c r="DE1972" s="49"/>
    </row>
    <row r="1973" spans="109:109" x14ac:dyDescent="0.3">
      <c r="DE1973" s="49"/>
    </row>
    <row r="1974" spans="109:109" x14ac:dyDescent="0.3">
      <c r="DE1974" s="49"/>
    </row>
    <row r="1975" spans="109:109" x14ac:dyDescent="0.3">
      <c r="DE1975" s="49"/>
    </row>
    <row r="1976" spans="109:109" x14ac:dyDescent="0.3">
      <c r="DE1976" s="49"/>
    </row>
    <row r="1977" spans="109:109" x14ac:dyDescent="0.3">
      <c r="DE1977" s="49"/>
    </row>
    <row r="1978" spans="109:109" x14ac:dyDescent="0.3">
      <c r="DE1978" s="49"/>
    </row>
    <row r="1979" spans="109:109" x14ac:dyDescent="0.3">
      <c r="DE1979" s="49"/>
    </row>
    <row r="1980" spans="109:109" x14ac:dyDescent="0.3">
      <c r="DE1980" s="49"/>
    </row>
    <row r="1981" spans="109:109" x14ac:dyDescent="0.3">
      <c r="DE1981" s="49"/>
    </row>
    <row r="1982" spans="109:109" x14ac:dyDescent="0.3">
      <c r="DE1982" s="49"/>
    </row>
    <row r="1983" spans="109:109" x14ac:dyDescent="0.3">
      <c r="DE1983" s="49"/>
    </row>
    <row r="1984" spans="109:109" x14ac:dyDescent="0.3">
      <c r="DE1984" s="49"/>
    </row>
    <row r="1985" spans="109:109" x14ac:dyDescent="0.3">
      <c r="DE1985" s="49"/>
    </row>
    <row r="1986" spans="109:109" x14ac:dyDescent="0.3">
      <c r="DE1986" s="49"/>
    </row>
    <row r="1987" spans="109:109" x14ac:dyDescent="0.3">
      <c r="DE1987" s="49"/>
    </row>
    <row r="1988" spans="109:109" x14ac:dyDescent="0.3">
      <c r="DE1988" s="49"/>
    </row>
    <row r="1989" spans="109:109" x14ac:dyDescent="0.3">
      <c r="DE1989" s="49"/>
    </row>
    <row r="1990" spans="109:109" x14ac:dyDescent="0.3">
      <c r="DE1990" s="49"/>
    </row>
    <row r="1991" spans="109:109" x14ac:dyDescent="0.3">
      <c r="DE1991" s="49"/>
    </row>
    <row r="1992" spans="109:109" x14ac:dyDescent="0.3">
      <c r="DE1992" s="49"/>
    </row>
    <row r="1993" spans="109:109" x14ac:dyDescent="0.3">
      <c r="DE1993" s="49"/>
    </row>
    <row r="1994" spans="109:109" x14ac:dyDescent="0.3">
      <c r="DE1994" s="49"/>
    </row>
    <row r="1995" spans="109:109" x14ac:dyDescent="0.3">
      <c r="DE1995" s="49"/>
    </row>
    <row r="1996" spans="109:109" x14ac:dyDescent="0.3">
      <c r="DE1996" s="49"/>
    </row>
    <row r="1997" spans="109:109" x14ac:dyDescent="0.3">
      <c r="DE1997" s="49"/>
    </row>
    <row r="1998" spans="109:109" x14ac:dyDescent="0.3">
      <c r="DE1998" s="49"/>
    </row>
    <row r="1999" spans="109:109" x14ac:dyDescent="0.3">
      <c r="DE1999" s="49"/>
    </row>
    <row r="2000" spans="109:109" x14ac:dyDescent="0.3">
      <c r="DE2000" s="49"/>
    </row>
    <row r="2001" spans="109:109" x14ac:dyDescent="0.3">
      <c r="DE2001" s="49"/>
    </row>
    <row r="2002" spans="109:109" x14ac:dyDescent="0.3">
      <c r="DE2002" s="49"/>
    </row>
    <row r="2003" spans="109:109" x14ac:dyDescent="0.3">
      <c r="DE2003" s="49"/>
    </row>
    <row r="2004" spans="109:109" x14ac:dyDescent="0.3">
      <c r="DE2004" s="49"/>
    </row>
    <row r="2005" spans="109:109" x14ac:dyDescent="0.3">
      <c r="DE2005" s="49"/>
    </row>
    <row r="2006" spans="109:109" x14ac:dyDescent="0.3">
      <c r="DE2006" s="49"/>
    </row>
    <row r="2007" spans="109:109" x14ac:dyDescent="0.3">
      <c r="DE2007" s="49"/>
    </row>
    <row r="2008" spans="109:109" x14ac:dyDescent="0.3">
      <c r="DE2008" s="49"/>
    </row>
    <row r="2009" spans="109:109" x14ac:dyDescent="0.3">
      <c r="DE2009" s="49"/>
    </row>
    <row r="2010" spans="109:109" x14ac:dyDescent="0.3">
      <c r="DE2010" s="49"/>
    </row>
    <row r="2011" spans="109:109" x14ac:dyDescent="0.3">
      <c r="DE2011" s="49"/>
    </row>
    <row r="2012" spans="109:109" x14ac:dyDescent="0.3">
      <c r="DE2012" s="49"/>
    </row>
    <row r="2013" spans="109:109" x14ac:dyDescent="0.3">
      <c r="DE2013" s="49"/>
    </row>
    <row r="2014" spans="109:109" x14ac:dyDescent="0.3">
      <c r="DE2014" s="49"/>
    </row>
    <row r="2015" spans="109:109" x14ac:dyDescent="0.3">
      <c r="DE2015" s="49"/>
    </row>
    <row r="2016" spans="109:109" x14ac:dyDescent="0.3">
      <c r="DE2016" s="49"/>
    </row>
    <row r="2017" spans="109:109" x14ac:dyDescent="0.3">
      <c r="DE2017" s="49"/>
    </row>
    <row r="2018" spans="109:109" x14ac:dyDescent="0.3">
      <c r="DE2018" s="49"/>
    </row>
    <row r="2019" spans="109:109" x14ac:dyDescent="0.3">
      <c r="DE2019" s="49"/>
    </row>
    <row r="2020" spans="109:109" x14ac:dyDescent="0.3">
      <c r="DE2020" s="49"/>
    </row>
    <row r="2021" spans="109:109" x14ac:dyDescent="0.3">
      <c r="DE2021" s="49"/>
    </row>
    <row r="2022" spans="109:109" x14ac:dyDescent="0.3">
      <c r="DE2022" s="49"/>
    </row>
    <row r="2023" spans="109:109" x14ac:dyDescent="0.3">
      <c r="DE2023" s="49"/>
    </row>
    <row r="2024" spans="109:109" x14ac:dyDescent="0.3">
      <c r="DE2024" s="49"/>
    </row>
    <row r="2025" spans="109:109" x14ac:dyDescent="0.3">
      <c r="DE2025" s="49"/>
    </row>
    <row r="2026" spans="109:109" x14ac:dyDescent="0.3">
      <c r="DE2026" s="49"/>
    </row>
    <row r="2027" spans="109:109" x14ac:dyDescent="0.3">
      <c r="DE2027" s="49"/>
    </row>
    <row r="2028" spans="109:109" x14ac:dyDescent="0.3">
      <c r="DE2028" s="49"/>
    </row>
    <row r="2029" spans="109:109" x14ac:dyDescent="0.3">
      <c r="DE2029" s="49"/>
    </row>
    <row r="2030" spans="109:109" x14ac:dyDescent="0.3">
      <c r="DE2030" s="49"/>
    </row>
    <row r="2031" spans="109:109" x14ac:dyDescent="0.3">
      <c r="DE2031" s="49"/>
    </row>
    <row r="2032" spans="109:109" x14ac:dyDescent="0.3">
      <c r="DE2032" s="49"/>
    </row>
    <row r="2033" spans="109:109" x14ac:dyDescent="0.3">
      <c r="DE2033" s="49"/>
    </row>
    <row r="2034" spans="109:109" x14ac:dyDescent="0.3">
      <c r="DE2034" s="49"/>
    </row>
    <row r="2035" spans="109:109" x14ac:dyDescent="0.3">
      <c r="DE2035" s="49"/>
    </row>
    <row r="2036" spans="109:109" x14ac:dyDescent="0.3">
      <c r="DE2036" s="49"/>
    </row>
    <row r="2037" spans="109:109" x14ac:dyDescent="0.3">
      <c r="DE2037" s="49"/>
    </row>
    <row r="2038" spans="109:109" x14ac:dyDescent="0.3">
      <c r="DE2038" s="49"/>
    </row>
    <row r="2039" spans="109:109" x14ac:dyDescent="0.3">
      <c r="DE2039" s="49"/>
    </row>
    <row r="2040" spans="109:109" x14ac:dyDescent="0.3">
      <c r="DE2040" s="49"/>
    </row>
    <row r="2041" spans="109:109" x14ac:dyDescent="0.3">
      <c r="DE2041" s="49"/>
    </row>
    <row r="2042" spans="109:109" x14ac:dyDescent="0.3">
      <c r="DE2042" s="49"/>
    </row>
    <row r="2043" spans="109:109" x14ac:dyDescent="0.3">
      <c r="DE2043" s="49"/>
    </row>
    <row r="2044" spans="109:109" x14ac:dyDescent="0.3">
      <c r="DE2044" s="49"/>
    </row>
    <row r="2045" spans="109:109" x14ac:dyDescent="0.3">
      <c r="DE2045" s="49"/>
    </row>
    <row r="2046" spans="109:109" x14ac:dyDescent="0.3">
      <c r="DE2046" s="49"/>
    </row>
    <row r="2047" spans="109:109" x14ac:dyDescent="0.3">
      <c r="DE2047" s="49"/>
    </row>
    <row r="2048" spans="109:109" x14ac:dyDescent="0.3">
      <c r="DE2048" s="49"/>
    </row>
    <row r="2049" spans="109:109" x14ac:dyDescent="0.3">
      <c r="DE2049" s="49"/>
    </row>
    <row r="2050" spans="109:109" x14ac:dyDescent="0.3">
      <c r="DE2050" s="49"/>
    </row>
    <row r="2051" spans="109:109" x14ac:dyDescent="0.3">
      <c r="DE2051" s="49"/>
    </row>
    <row r="2052" spans="109:109" x14ac:dyDescent="0.3">
      <c r="DE2052" s="49"/>
    </row>
    <row r="2053" spans="109:109" x14ac:dyDescent="0.3">
      <c r="DE2053" s="49"/>
    </row>
    <row r="2054" spans="109:109" x14ac:dyDescent="0.3">
      <c r="DE2054" s="49"/>
    </row>
    <row r="2055" spans="109:109" x14ac:dyDescent="0.3">
      <c r="DE2055" s="49"/>
    </row>
    <row r="2056" spans="109:109" x14ac:dyDescent="0.3">
      <c r="DE2056" s="49"/>
    </row>
    <row r="2057" spans="109:109" x14ac:dyDescent="0.3">
      <c r="DE2057" s="49"/>
    </row>
    <row r="2058" spans="109:109" x14ac:dyDescent="0.3">
      <c r="DE2058" s="49"/>
    </row>
    <row r="2059" spans="109:109" x14ac:dyDescent="0.3">
      <c r="DE2059" s="49"/>
    </row>
    <row r="2060" spans="109:109" x14ac:dyDescent="0.3">
      <c r="DE2060" s="49"/>
    </row>
    <row r="2061" spans="109:109" x14ac:dyDescent="0.3">
      <c r="DE2061" s="49"/>
    </row>
    <row r="2062" spans="109:109" x14ac:dyDescent="0.3">
      <c r="DE2062" s="49"/>
    </row>
    <row r="2063" spans="109:109" x14ac:dyDescent="0.3">
      <c r="DE2063" s="49"/>
    </row>
    <row r="2064" spans="109:109" x14ac:dyDescent="0.3">
      <c r="DE2064" s="49"/>
    </row>
    <row r="2065" spans="109:109" x14ac:dyDescent="0.3">
      <c r="DE2065" s="49"/>
    </row>
    <row r="2066" spans="109:109" x14ac:dyDescent="0.3">
      <c r="DE2066" s="49"/>
    </row>
    <row r="2067" spans="109:109" x14ac:dyDescent="0.3">
      <c r="DE2067" s="49"/>
    </row>
    <row r="2068" spans="109:109" x14ac:dyDescent="0.3">
      <c r="DE2068" s="49"/>
    </row>
    <row r="2069" spans="109:109" x14ac:dyDescent="0.3">
      <c r="DE2069" s="49"/>
    </row>
    <row r="2070" spans="109:109" x14ac:dyDescent="0.3">
      <c r="DE2070" s="49"/>
    </row>
    <row r="2071" spans="109:109" x14ac:dyDescent="0.3">
      <c r="DE2071" s="49"/>
    </row>
    <row r="2072" spans="109:109" x14ac:dyDescent="0.3">
      <c r="DE2072" s="49"/>
    </row>
    <row r="2073" spans="109:109" x14ac:dyDescent="0.3">
      <c r="DE2073" s="49"/>
    </row>
    <row r="2074" spans="109:109" x14ac:dyDescent="0.3">
      <c r="DE2074" s="49"/>
    </row>
    <row r="2075" spans="109:109" x14ac:dyDescent="0.3">
      <c r="DE2075" s="49"/>
    </row>
    <row r="2076" spans="109:109" x14ac:dyDescent="0.3">
      <c r="DE2076" s="49"/>
    </row>
    <row r="2077" spans="109:109" x14ac:dyDescent="0.3">
      <c r="DE2077" s="49"/>
    </row>
    <row r="2078" spans="109:109" x14ac:dyDescent="0.3">
      <c r="DE2078" s="49"/>
    </row>
    <row r="2079" spans="109:109" x14ac:dyDescent="0.3">
      <c r="DE2079" s="49"/>
    </row>
    <row r="2080" spans="109:109" x14ac:dyDescent="0.3">
      <c r="DE2080" s="49"/>
    </row>
    <row r="2081" spans="109:109" x14ac:dyDescent="0.3">
      <c r="DE2081" s="49"/>
    </row>
    <row r="2082" spans="109:109" x14ac:dyDescent="0.3">
      <c r="DE2082" s="49"/>
    </row>
    <row r="2083" spans="109:109" x14ac:dyDescent="0.3">
      <c r="DE2083" s="49"/>
    </row>
    <row r="2084" spans="109:109" x14ac:dyDescent="0.3">
      <c r="DE2084" s="49"/>
    </row>
    <row r="2085" spans="109:109" x14ac:dyDescent="0.3">
      <c r="DE2085" s="49"/>
    </row>
    <row r="2086" spans="109:109" x14ac:dyDescent="0.3">
      <c r="DE2086" s="49"/>
    </row>
    <row r="2087" spans="109:109" x14ac:dyDescent="0.3">
      <c r="DE2087" s="49"/>
    </row>
    <row r="2088" spans="109:109" x14ac:dyDescent="0.3">
      <c r="DE2088" s="49"/>
    </row>
    <row r="2089" spans="109:109" x14ac:dyDescent="0.3">
      <c r="DE2089" s="49"/>
    </row>
    <row r="2090" spans="109:109" x14ac:dyDescent="0.3">
      <c r="DE2090" s="49"/>
    </row>
    <row r="2091" spans="109:109" x14ac:dyDescent="0.3">
      <c r="DE2091" s="49"/>
    </row>
    <row r="2092" spans="109:109" x14ac:dyDescent="0.3">
      <c r="DE2092" s="49"/>
    </row>
    <row r="2093" spans="109:109" x14ac:dyDescent="0.3">
      <c r="DE2093" s="49"/>
    </row>
    <row r="2094" spans="109:109" x14ac:dyDescent="0.3">
      <c r="DE2094" s="49"/>
    </row>
    <row r="2095" spans="109:109" x14ac:dyDescent="0.3">
      <c r="DE2095" s="49"/>
    </row>
    <row r="2096" spans="109:109" x14ac:dyDescent="0.3">
      <c r="DE2096" s="49"/>
    </row>
    <row r="2097" spans="109:109" x14ac:dyDescent="0.3">
      <c r="DE2097" s="49"/>
    </row>
    <row r="2098" spans="109:109" x14ac:dyDescent="0.3">
      <c r="DE2098" s="49"/>
    </row>
    <row r="2099" spans="109:109" x14ac:dyDescent="0.3">
      <c r="DE2099" s="49"/>
    </row>
    <row r="2100" spans="109:109" x14ac:dyDescent="0.3">
      <c r="DE2100" s="49"/>
    </row>
    <row r="2101" spans="109:109" x14ac:dyDescent="0.3">
      <c r="DE2101" s="49"/>
    </row>
    <row r="2102" spans="109:109" x14ac:dyDescent="0.3">
      <c r="DE2102" s="49"/>
    </row>
    <row r="2103" spans="109:109" x14ac:dyDescent="0.3">
      <c r="DE2103" s="49"/>
    </row>
    <row r="2104" spans="109:109" x14ac:dyDescent="0.3">
      <c r="DE2104" s="49"/>
    </row>
    <row r="2105" spans="109:109" x14ac:dyDescent="0.3">
      <c r="DE2105" s="49"/>
    </row>
    <row r="2106" spans="109:109" x14ac:dyDescent="0.3">
      <c r="DE2106" s="49"/>
    </row>
    <row r="2107" spans="109:109" x14ac:dyDescent="0.3">
      <c r="DE2107" s="49"/>
    </row>
    <row r="2108" spans="109:109" x14ac:dyDescent="0.3">
      <c r="DE2108" s="49"/>
    </row>
    <row r="2109" spans="109:109" x14ac:dyDescent="0.3">
      <c r="DE2109" s="49"/>
    </row>
    <row r="2110" spans="109:109" x14ac:dyDescent="0.3">
      <c r="DE2110" s="49"/>
    </row>
    <row r="2111" spans="109:109" x14ac:dyDescent="0.3">
      <c r="DE2111" s="49"/>
    </row>
    <row r="2112" spans="109:109" x14ac:dyDescent="0.3">
      <c r="DE2112" s="49"/>
    </row>
    <row r="2113" spans="109:109" x14ac:dyDescent="0.3">
      <c r="DE2113" s="49"/>
    </row>
    <row r="2114" spans="109:109" x14ac:dyDescent="0.3">
      <c r="DE2114" s="49"/>
    </row>
    <row r="2115" spans="109:109" x14ac:dyDescent="0.3">
      <c r="DE2115" s="49"/>
    </row>
    <row r="2116" spans="109:109" x14ac:dyDescent="0.3">
      <c r="DE2116" s="49"/>
    </row>
    <row r="2117" spans="109:109" x14ac:dyDescent="0.3">
      <c r="DE2117" s="49"/>
    </row>
    <row r="2118" spans="109:109" x14ac:dyDescent="0.3">
      <c r="DE2118" s="49"/>
    </row>
    <row r="2119" spans="109:109" x14ac:dyDescent="0.3">
      <c r="DE2119" s="49"/>
    </row>
    <row r="2120" spans="109:109" x14ac:dyDescent="0.3">
      <c r="DE2120" s="49"/>
    </row>
    <row r="2121" spans="109:109" x14ac:dyDescent="0.3">
      <c r="DE2121" s="49"/>
    </row>
    <row r="2122" spans="109:109" x14ac:dyDescent="0.3">
      <c r="DE2122" s="49"/>
    </row>
    <row r="2123" spans="109:109" x14ac:dyDescent="0.3">
      <c r="DE2123" s="49"/>
    </row>
    <row r="2124" spans="109:109" x14ac:dyDescent="0.3">
      <c r="DE2124" s="49"/>
    </row>
    <row r="2125" spans="109:109" x14ac:dyDescent="0.3">
      <c r="DE2125" s="49"/>
    </row>
    <row r="2126" spans="109:109" x14ac:dyDescent="0.3">
      <c r="DE2126" s="49"/>
    </row>
    <row r="2127" spans="109:109" x14ac:dyDescent="0.3">
      <c r="DE2127" s="49"/>
    </row>
    <row r="2128" spans="109:109" x14ac:dyDescent="0.3">
      <c r="DE2128" s="49"/>
    </row>
    <row r="2129" spans="109:109" x14ac:dyDescent="0.3">
      <c r="DE2129" s="49"/>
    </row>
    <row r="2130" spans="109:109" x14ac:dyDescent="0.3">
      <c r="DE2130" s="49"/>
    </row>
    <row r="2131" spans="109:109" x14ac:dyDescent="0.3">
      <c r="DE2131" s="49"/>
    </row>
    <row r="2132" spans="109:109" x14ac:dyDescent="0.3">
      <c r="DE2132" s="49"/>
    </row>
    <row r="2133" spans="109:109" x14ac:dyDescent="0.3">
      <c r="DE2133" s="49"/>
    </row>
    <row r="2134" spans="109:109" x14ac:dyDescent="0.3">
      <c r="DE2134" s="49"/>
    </row>
    <row r="2135" spans="109:109" x14ac:dyDescent="0.3">
      <c r="DE2135" s="49"/>
    </row>
    <row r="2136" spans="109:109" x14ac:dyDescent="0.3">
      <c r="DE2136" s="49"/>
    </row>
    <row r="2137" spans="109:109" x14ac:dyDescent="0.3">
      <c r="DE2137" s="49"/>
    </row>
    <row r="2138" spans="109:109" x14ac:dyDescent="0.3">
      <c r="DE2138" s="49"/>
    </row>
    <row r="2139" spans="109:109" x14ac:dyDescent="0.3">
      <c r="DE2139" s="49"/>
    </row>
    <row r="2140" spans="109:109" x14ac:dyDescent="0.3">
      <c r="DE2140" s="49"/>
    </row>
    <row r="2141" spans="109:109" x14ac:dyDescent="0.3">
      <c r="DE2141" s="49"/>
    </row>
    <row r="2142" spans="109:109" x14ac:dyDescent="0.3">
      <c r="DE2142" s="49"/>
    </row>
    <row r="2143" spans="109:109" x14ac:dyDescent="0.3">
      <c r="DE2143" s="49"/>
    </row>
    <row r="2144" spans="109:109" x14ac:dyDescent="0.3">
      <c r="DE2144" s="49"/>
    </row>
    <row r="2145" spans="109:109" x14ac:dyDescent="0.3">
      <c r="DE2145" s="49"/>
    </row>
    <row r="2146" spans="109:109" x14ac:dyDescent="0.3">
      <c r="DE2146" s="49"/>
    </row>
    <row r="2147" spans="109:109" x14ac:dyDescent="0.3">
      <c r="DE2147" s="49"/>
    </row>
    <row r="2148" spans="109:109" x14ac:dyDescent="0.3">
      <c r="DE2148" s="49"/>
    </row>
    <row r="2149" spans="109:109" x14ac:dyDescent="0.3">
      <c r="DE2149" s="49"/>
    </row>
    <row r="2150" spans="109:109" x14ac:dyDescent="0.3">
      <c r="DE2150" s="49"/>
    </row>
    <row r="2151" spans="109:109" x14ac:dyDescent="0.3">
      <c r="DE2151" s="49"/>
    </row>
    <row r="2152" spans="109:109" x14ac:dyDescent="0.3">
      <c r="DE2152" s="49"/>
    </row>
    <row r="2153" spans="109:109" x14ac:dyDescent="0.3">
      <c r="DE2153" s="49"/>
    </row>
    <row r="2154" spans="109:109" x14ac:dyDescent="0.3">
      <c r="DE2154" s="49"/>
    </row>
    <row r="2155" spans="109:109" x14ac:dyDescent="0.3">
      <c r="DE2155" s="49"/>
    </row>
    <row r="2156" spans="109:109" x14ac:dyDescent="0.3">
      <c r="DE2156" s="49"/>
    </row>
    <row r="2157" spans="109:109" x14ac:dyDescent="0.3">
      <c r="DE2157" s="49"/>
    </row>
    <row r="2158" spans="109:109" x14ac:dyDescent="0.3">
      <c r="DE2158" s="49"/>
    </row>
    <row r="2159" spans="109:109" x14ac:dyDescent="0.3">
      <c r="DE2159" s="49"/>
    </row>
    <row r="2160" spans="109:109" x14ac:dyDescent="0.3">
      <c r="DE2160" s="49"/>
    </row>
    <row r="2161" spans="109:109" x14ac:dyDescent="0.3">
      <c r="DE2161" s="49"/>
    </row>
    <row r="2162" spans="109:109" x14ac:dyDescent="0.3">
      <c r="DE2162" s="49"/>
    </row>
    <row r="2163" spans="109:109" x14ac:dyDescent="0.3">
      <c r="DE2163" s="49"/>
    </row>
    <row r="2164" spans="109:109" x14ac:dyDescent="0.3">
      <c r="DE2164" s="49"/>
    </row>
    <row r="2165" spans="109:109" x14ac:dyDescent="0.3">
      <c r="DE2165" s="49"/>
    </row>
    <row r="2166" spans="109:109" x14ac:dyDescent="0.3">
      <c r="DE2166" s="49"/>
    </row>
    <row r="2167" spans="109:109" x14ac:dyDescent="0.3">
      <c r="DE2167" s="49"/>
    </row>
    <row r="2168" spans="109:109" x14ac:dyDescent="0.3">
      <c r="DE2168" s="49"/>
    </row>
    <row r="2169" spans="109:109" x14ac:dyDescent="0.3">
      <c r="DE2169" s="49"/>
    </row>
    <row r="2170" spans="109:109" x14ac:dyDescent="0.3">
      <c r="DE2170" s="49"/>
    </row>
    <row r="2171" spans="109:109" x14ac:dyDescent="0.3">
      <c r="DE2171" s="49"/>
    </row>
    <row r="2172" spans="109:109" x14ac:dyDescent="0.3">
      <c r="DE2172" s="49"/>
    </row>
    <row r="2173" spans="109:109" x14ac:dyDescent="0.3">
      <c r="DE2173" s="49"/>
    </row>
    <row r="2174" spans="109:109" x14ac:dyDescent="0.3">
      <c r="DE2174" s="49"/>
    </row>
    <row r="2175" spans="109:109" x14ac:dyDescent="0.3">
      <c r="DE2175" s="49"/>
    </row>
    <row r="2176" spans="109:109" x14ac:dyDescent="0.3">
      <c r="DE2176" s="49"/>
    </row>
    <row r="2177" spans="109:109" x14ac:dyDescent="0.3">
      <c r="DE2177" s="49"/>
    </row>
    <row r="2178" spans="109:109" x14ac:dyDescent="0.3">
      <c r="DE2178" s="49"/>
    </row>
    <row r="2179" spans="109:109" x14ac:dyDescent="0.3">
      <c r="DE2179" s="49"/>
    </row>
    <row r="2180" spans="109:109" x14ac:dyDescent="0.3">
      <c r="DE2180" s="49"/>
    </row>
    <row r="2181" spans="109:109" x14ac:dyDescent="0.3">
      <c r="DE2181" s="49"/>
    </row>
    <row r="2182" spans="109:109" x14ac:dyDescent="0.3">
      <c r="DE2182" s="49"/>
    </row>
    <row r="2183" spans="109:109" x14ac:dyDescent="0.3">
      <c r="DE2183" s="49"/>
    </row>
    <row r="2184" spans="109:109" x14ac:dyDescent="0.3">
      <c r="DE2184" s="49"/>
    </row>
    <row r="2185" spans="109:109" x14ac:dyDescent="0.3">
      <c r="DE2185" s="49"/>
    </row>
    <row r="2186" spans="109:109" x14ac:dyDescent="0.3">
      <c r="DE2186" s="49"/>
    </row>
    <row r="2187" spans="109:109" x14ac:dyDescent="0.3">
      <c r="DE2187" s="49"/>
    </row>
    <row r="2188" spans="109:109" x14ac:dyDescent="0.3">
      <c r="DE2188" s="49"/>
    </row>
    <row r="2189" spans="109:109" x14ac:dyDescent="0.3">
      <c r="DE2189" s="49"/>
    </row>
    <row r="2190" spans="109:109" x14ac:dyDescent="0.3">
      <c r="DE2190" s="49"/>
    </row>
    <row r="2191" spans="109:109" x14ac:dyDescent="0.3">
      <c r="DE2191" s="49"/>
    </row>
    <row r="2192" spans="109:109" x14ac:dyDescent="0.3">
      <c r="DE2192" s="49"/>
    </row>
    <row r="2193" spans="109:109" x14ac:dyDescent="0.3">
      <c r="DE2193" s="49"/>
    </row>
    <row r="2194" spans="109:109" x14ac:dyDescent="0.3">
      <c r="DE2194" s="49"/>
    </row>
    <row r="2195" spans="109:109" x14ac:dyDescent="0.3">
      <c r="DE2195" s="49"/>
    </row>
    <row r="2196" spans="109:109" x14ac:dyDescent="0.3">
      <c r="DE2196" s="49"/>
    </row>
    <row r="2197" spans="109:109" x14ac:dyDescent="0.3">
      <c r="DE2197" s="49"/>
    </row>
    <row r="2198" spans="109:109" x14ac:dyDescent="0.3">
      <c r="DE2198" s="49"/>
    </row>
    <row r="2199" spans="109:109" x14ac:dyDescent="0.3">
      <c r="DE2199" s="49"/>
    </row>
    <row r="2200" spans="109:109" x14ac:dyDescent="0.3">
      <c r="DE2200" s="49"/>
    </row>
    <row r="2201" spans="109:109" x14ac:dyDescent="0.3">
      <c r="DE2201" s="49"/>
    </row>
    <row r="2202" spans="109:109" x14ac:dyDescent="0.3">
      <c r="DE2202" s="49"/>
    </row>
    <row r="2203" spans="109:109" x14ac:dyDescent="0.3">
      <c r="DE2203" s="49"/>
    </row>
    <row r="2204" spans="109:109" x14ac:dyDescent="0.3">
      <c r="DE2204" s="49"/>
    </row>
    <row r="2205" spans="109:109" x14ac:dyDescent="0.3">
      <c r="DE2205" s="49"/>
    </row>
    <row r="2206" spans="109:109" x14ac:dyDescent="0.3">
      <c r="DE2206" s="49"/>
    </row>
    <row r="2207" spans="109:109" x14ac:dyDescent="0.3">
      <c r="DE2207" s="49"/>
    </row>
    <row r="2208" spans="109:109" x14ac:dyDescent="0.3">
      <c r="DE2208" s="49"/>
    </row>
    <row r="2209" spans="109:109" x14ac:dyDescent="0.3">
      <c r="DE2209" s="49"/>
    </row>
    <row r="2210" spans="109:109" x14ac:dyDescent="0.3">
      <c r="DE2210" s="49"/>
    </row>
    <row r="2211" spans="109:109" x14ac:dyDescent="0.3">
      <c r="DE2211" s="49"/>
    </row>
    <row r="2212" spans="109:109" x14ac:dyDescent="0.3">
      <c r="DE2212" s="49"/>
    </row>
    <row r="2213" spans="109:109" x14ac:dyDescent="0.3">
      <c r="DE2213" s="49"/>
    </row>
    <row r="2214" spans="109:109" x14ac:dyDescent="0.3">
      <c r="DE2214" s="49"/>
    </row>
    <row r="2215" spans="109:109" x14ac:dyDescent="0.3">
      <c r="DE2215" s="49"/>
    </row>
    <row r="2216" spans="109:109" x14ac:dyDescent="0.3">
      <c r="DE2216" s="49"/>
    </row>
    <row r="2217" spans="109:109" x14ac:dyDescent="0.3">
      <c r="DE2217" s="49"/>
    </row>
    <row r="2218" spans="109:109" x14ac:dyDescent="0.3">
      <c r="DE2218" s="49"/>
    </row>
    <row r="2219" spans="109:109" x14ac:dyDescent="0.3">
      <c r="DE2219" s="49"/>
    </row>
    <row r="2220" spans="109:109" x14ac:dyDescent="0.3">
      <c r="DE2220" s="49"/>
    </row>
    <row r="2221" spans="109:109" x14ac:dyDescent="0.3">
      <c r="DE2221" s="49"/>
    </row>
    <row r="2222" spans="109:109" x14ac:dyDescent="0.3">
      <c r="DE2222" s="49"/>
    </row>
    <row r="2223" spans="109:109" x14ac:dyDescent="0.3">
      <c r="DE2223" s="49"/>
    </row>
    <row r="2224" spans="109:109" x14ac:dyDescent="0.3">
      <c r="DE2224" s="49"/>
    </row>
    <row r="2225" spans="109:109" x14ac:dyDescent="0.3">
      <c r="DE2225" s="49"/>
    </row>
    <row r="2226" spans="109:109" x14ac:dyDescent="0.3">
      <c r="DE2226" s="49"/>
    </row>
    <row r="2227" spans="109:109" x14ac:dyDescent="0.3">
      <c r="DE2227" s="49"/>
    </row>
    <row r="2228" spans="109:109" x14ac:dyDescent="0.3">
      <c r="DE2228" s="49"/>
    </row>
    <row r="2229" spans="109:109" x14ac:dyDescent="0.3">
      <c r="DE2229" s="49"/>
    </row>
    <row r="2230" spans="109:109" x14ac:dyDescent="0.3">
      <c r="DE2230" s="49"/>
    </row>
    <row r="2231" spans="109:109" x14ac:dyDescent="0.3">
      <c r="DE2231" s="49"/>
    </row>
    <row r="2232" spans="109:109" x14ac:dyDescent="0.3">
      <c r="DE2232" s="49"/>
    </row>
    <row r="2233" spans="109:109" x14ac:dyDescent="0.3">
      <c r="DE2233" s="49"/>
    </row>
    <row r="2234" spans="109:109" x14ac:dyDescent="0.3">
      <c r="DE2234" s="49"/>
    </row>
    <row r="2235" spans="109:109" x14ac:dyDescent="0.3">
      <c r="DE2235" s="49"/>
    </row>
    <row r="2236" spans="109:109" x14ac:dyDescent="0.3">
      <c r="DE2236" s="49"/>
    </row>
    <row r="2237" spans="109:109" x14ac:dyDescent="0.3">
      <c r="DE2237" s="49"/>
    </row>
    <row r="2238" spans="109:109" x14ac:dyDescent="0.3">
      <c r="DE2238" s="49"/>
    </row>
    <row r="2239" spans="109:109" x14ac:dyDescent="0.3">
      <c r="DE2239" s="49"/>
    </row>
    <row r="2240" spans="109:109" x14ac:dyDescent="0.3">
      <c r="DE2240" s="49"/>
    </row>
    <row r="2241" spans="109:109" x14ac:dyDescent="0.3">
      <c r="DE2241" s="49"/>
    </row>
    <row r="2242" spans="109:109" x14ac:dyDescent="0.3">
      <c r="DE2242" s="49"/>
    </row>
    <row r="2243" spans="109:109" x14ac:dyDescent="0.3">
      <c r="DE2243" s="49"/>
    </row>
    <row r="2244" spans="109:109" x14ac:dyDescent="0.3">
      <c r="DE2244" s="49"/>
    </row>
    <row r="2245" spans="109:109" x14ac:dyDescent="0.3">
      <c r="DE2245" s="49"/>
    </row>
    <row r="2246" spans="109:109" x14ac:dyDescent="0.3">
      <c r="DE2246" s="49"/>
    </row>
    <row r="2247" spans="109:109" x14ac:dyDescent="0.3">
      <c r="DE2247" s="49"/>
    </row>
    <row r="2248" spans="109:109" x14ac:dyDescent="0.3">
      <c r="DE2248" s="49"/>
    </row>
    <row r="2249" spans="109:109" x14ac:dyDescent="0.3">
      <c r="DE2249" s="49"/>
    </row>
    <row r="2250" spans="109:109" x14ac:dyDescent="0.3">
      <c r="DE2250" s="49"/>
    </row>
    <row r="2251" spans="109:109" x14ac:dyDescent="0.3">
      <c r="DE2251" s="49"/>
    </row>
    <row r="2252" spans="109:109" x14ac:dyDescent="0.3">
      <c r="DE2252" s="49"/>
    </row>
    <row r="2253" spans="109:109" x14ac:dyDescent="0.3">
      <c r="DE2253" s="49"/>
    </row>
    <row r="2254" spans="109:109" x14ac:dyDescent="0.3">
      <c r="DE2254" s="49"/>
    </row>
    <row r="2255" spans="109:109" x14ac:dyDescent="0.3">
      <c r="DE2255" s="49"/>
    </row>
    <row r="2256" spans="109:109" x14ac:dyDescent="0.3">
      <c r="DE2256" s="49"/>
    </row>
    <row r="2257" spans="109:109" x14ac:dyDescent="0.3">
      <c r="DE2257" s="49"/>
    </row>
    <row r="2258" spans="109:109" x14ac:dyDescent="0.3">
      <c r="DE2258" s="49"/>
    </row>
    <row r="2259" spans="109:109" x14ac:dyDescent="0.3">
      <c r="DE2259" s="49"/>
    </row>
    <row r="2260" spans="109:109" x14ac:dyDescent="0.3">
      <c r="DE2260" s="49"/>
    </row>
    <row r="2261" spans="109:109" x14ac:dyDescent="0.3">
      <c r="DE2261" s="49"/>
    </row>
    <row r="2262" spans="109:109" x14ac:dyDescent="0.3">
      <c r="DE2262" s="49"/>
    </row>
    <row r="2263" spans="109:109" x14ac:dyDescent="0.3">
      <c r="DE2263" s="49"/>
    </row>
    <row r="2264" spans="109:109" x14ac:dyDescent="0.3">
      <c r="DE2264" s="49"/>
    </row>
    <row r="2265" spans="109:109" x14ac:dyDescent="0.3">
      <c r="DE2265" s="49"/>
    </row>
    <row r="2266" spans="109:109" x14ac:dyDescent="0.3">
      <c r="DE2266" s="49"/>
    </row>
    <row r="2267" spans="109:109" x14ac:dyDescent="0.3">
      <c r="DE2267" s="49"/>
    </row>
    <row r="2268" spans="109:109" x14ac:dyDescent="0.3">
      <c r="DE2268" s="49"/>
    </row>
    <row r="2269" spans="109:109" x14ac:dyDescent="0.3">
      <c r="DE2269" s="49"/>
    </row>
    <row r="2270" spans="109:109" x14ac:dyDescent="0.3">
      <c r="DE2270" s="49"/>
    </row>
    <row r="2271" spans="109:109" x14ac:dyDescent="0.3">
      <c r="DE2271" s="49"/>
    </row>
    <row r="2272" spans="109:109" x14ac:dyDescent="0.3">
      <c r="DE2272" s="49"/>
    </row>
    <row r="2273" spans="109:109" x14ac:dyDescent="0.3">
      <c r="DE2273" s="49"/>
    </row>
    <row r="2274" spans="109:109" x14ac:dyDescent="0.3">
      <c r="DE2274" s="49"/>
    </row>
    <row r="2275" spans="109:109" x14ac:dyDescent="0.3">
      <c r="DE2275" s="49"/>
    </row>
    <row r="2276" spans="109:109" x14ac:dyDescent="0.3">
      <c r="DE2276" s="49"/>
    </row>
    <row r="2277" spans="109:109" x14ac:dyDescent="0.3">
      <c r="DE2277" s="49"/>
    </row>
    <row r="2278" spans="109:109" x14ac:dyDescent="0.3">
      <c r="DE2278" s="49"/>
    </row>
    <row r="2279" spans="109:109" x14ac:dyDescent="0.3">
      <c r="DE2279" s="49"/>
    </row>
    <row r="2280" spans="109:109" x14ac:dyDescent="0.3">
      <c r="DE2280" s="49"/>
    </row>
    <row r="2281" spans="109:109" x14ac:dyDescent="0.3">
      <c r="DE2281" s="49"/>
    </row>
    <row r="2282" spans="109:109" x14ac:dyDescent="0.3">
      <c r="DE2282" s="49"/>
    </row>
    <row r="2283" spans="109:109" x14ac:dyDescent="0.3">
      <c r="DE2283" s="49"/>
    </row>
    <row r="2284" spans="109:109" x14ac:dyDescent="0.3">
      <c r="DE2284" s="49"/>
    </row>
    <row r="2285" spans="109:109" x14ac:dyDescent="0.3">
      <c r="DE2285" s="49"/>
    </row>
    <row r="2286" spans="109:109" x14ac:dyDescent="0.3">
      <c r="DE2286" s="49"/>
    </row>
    <row r="2287" spans="109:109" x14ac:dyDescent="0.3">
      <c r="DE2287" s="49"/>
    </row>
    <row r="2288" spans="109:109" x14ac:dyDescent="0.3">
      <c r="DE2288" s="49"/>
    </row>
    <row r="2289" spans="109:109" x14ac:dyDescent="0.3">
      <c r="DE2289" s="49"/>
    </row>
    <row r="2290" spans="109:109" x14ac:dyDescent="0.3">
      <c r="DE2290" s="49"/>
    </row>
    <row r="2291" spans="109:109" x14ac:dyDescent="0.3">
      <c r="DE2291" s="49"/>
    </row>
    <row r="2292" spans="109:109" x14ac:dyDescent="0.3">
      <c r="DE2292" s="49"/>
    </row>
    <row r="2293" spans="109:109" x14ac:dyDescent="0.3">
      <c r="DE2293" s="49"/>
    </row>
    <row r="2294" spans="109:109" x14ac:dyDescent="0.3">
      <c r="DE2294" s="49"/>
    </row>
    <row r="2295" spans="109:109" x14ac:dyDescent="0.3">
      <c r="DE2295" s="49"/>
    </row>
    <row r="2296" spans="109:109" x14ac:dyDescent="0.3">
      <c r="DE2296" s="49"/>
    </row>
    <row r="2297" spans="109:109" x14ac:dyDescent="0.3">
      <c r="DE2297" s="49"/>
    </row>
    <row r="2298" spans="109:109" x14ac:dyDescent="0.3">
      <c r="DE2298" s="49"/>
    </row>
    <row r="2299" spans="109:109" x14ac:dyDescent="0.3">
      <c r="DE2299" s="49"/>
    </row>
    <row r="2300" spans="109:109" x14ac:dyDescent="0.3">
      <c r="DE2300" s="49"/>
    </row>
    <row r="2301" spans="109:109" x14ac:dyDescent="0.3">
      <c r="DE2301" s="49"/>
    </row>
    <row r="2302" spans="109:109" x14ac:dyDescent="0.3">
      <c r="DE2302" s="49"/>
    </row>
    <row r="2303" spans="109:109" x14ac:dyDescent="0.3">
      <c r="DE2303" s="49"/>
    </row>
    <row r="2304" spans="109:109" x14ac:dyDescent="0.3">
      <c r="DE2304" s="49"/>
    </row>
    <row r="2305" spans="109:109" x14ac:dyDescent="0.3">
      <c r="DE2305" s="49"/>
    </row>
    <row r="2306" spans="109:109" x14ac:dyDescent="0.3">
      <c r="DE2306" s="49"/>
    </row>
    <row r="2307" spans="109:109" x14ac:dyDescent="0.3">
      <c r="DE2307" s="49"/>
    </row>
    <row r="2308" spans="109:109" x14ac:dyDescent="0.3">
      <c r="DE2308" s="49"/>
    </row>
    <row r="2309" spans="109:109" x14ac:dyDescent="0.3">
      <c r="DE2309" s="49"/>
    </row>
    <row r="2310" spans="109:109" x14ac:dyDescent="0.3">
      <c r="DE2310" s="49"/>
    </row>
    <row r="2311" spans="109:109" x14ac:dyDescent="0.3">
      <c r="DE2311" s="49"/>
    </row>
    <row r="2312" spans="109:109" x14ac:dyDescent="0.3">
      <c r="DE2312" s="49"/>
    </row>
    <row r="2313" spans="109:109" x14ac:dyDescent="0.3">
      <c r="DE2313" s="49"/>
    </row>
    <row r="2314" spans="109:109" x14ac:dyDescent="0.3">
      <c r="DE2314" s="49"/>
    </row>
    <row r="2315" spans="109:109" x14ac:dyDescent="0.3">
      <c r="DE2315" s="49"/>
    </row>
    <row r="2316" spans="109:109" x14ac:dyDescent="0.3">
      <c r="DE2316" s="49"/>
    </row>
    <row r="2317" spans="109:109" x14ac:dyDescent="0.3">
      <c r="DE2317" s="49"/>
    </row>
    <row r="2318" spans="109:109" x14ac:dyDescent="0.3">
      <c r="DE2318" s="49"/>
    </row>
    <row r="2319" spans="109:109" x14ac:dyDescent="0.3">
      <c r="DE2319" s="49"/>
    </row>
    <row r="2320" spans="109:109" x14ac:dyDescent="0.3">
      <c r="DE2320" s="49"/>
    </row>
    <row r="2321" spans="109:109" x14ac:dyDescent="0.3">
      <c r="DE2321" s="49"/>
    </row>
    <row r="2322" spans="109:109" x14ac:dyDescent="0.3">
      <c r="DE2322" s="49"/>
    </row>
    <row r="2323" spans="109:109" x14ac:dyDescent="0.3">
      <c r="DE2323" s="49"/>
    </row>
    <row r="2324" spans="109:109" x14ac:dyDescent="0.3">
      <c r="DE2324" s="49"/>
    </row>
    <row r="2325" spans="109:109" x14ac:dyDescent="0.3">
      <c r="DE2325" s="49"/>
    </row>
    <row r="2326" spans="109:109" x14ac:dyDescent="0.3">
      <c r="DE2326" s="49"/>
    </row>
    <row r="2327" spans="109:109" x14ac:dyDescent="0.3">
      <c r="DE2327" s="49"/>
    </row>
    <row r="2328" spans="109:109" x14ac:dyDescent="0.3">
      <c r="DE2328" s="49"/>
    </row>
    <row r="2329" spans="109:109" x14ac:dyDescent="0.3">
      <c r="DE2329" s="49"/>
    </row>
    <row r="2330" spans="109:109" x14ac:dyDescent="0.3">
      <c r="DE2330" s="49"/>
    </row>
    <row r="2331" spans="109:109" x14ac:dyDescent="0.3">
      <c r="DE2331" s="49"/>
    </row>
    <row r="2332" spans="109:109" x14ac:dyDescent="0.3">
      <c r="DE2332" s="49"/>
    </row>
    <row r="2333" spans="109:109" x14ac:dyDescent="0.3">
      <c r="DE2333" s="49"/>
    </row>
    <row r="2334" spans="109:109" x14ac:dyDescent="0.3">
      <c r="DE2334" s="49"/>
    </row>
    <row r="2335" spans="109:109" x14ac:dyDescent="0.3">
      <c r="DE2335" s="49"/>
    </row>
    <row r="2336" spans="109:109" x14ac:dyDescent="0.3">
      <c r="DE2336" s="49"/>
    </row>
    <row r="2337" spans="109:109" x14ac:dyDescent="0.3">
      <c r="DE2337" s="49"/>
    </row>
    <row r="2338" spans="109:109" x14ac:dyDescent="0.3">
      <c r="DE2338" s="49"/>
    </row>
    <row r="2339" spans="109:109" x14ac:dyDescent="0.3">
      <c r="DE2339" s="49"/>
    </row>
    <row r="2340" spans="109:109" x14ac:dyDescent="0.3">
      <c r="DE2340" s="49"/>
    </row>
    <row r="2341" spans="109:109" x14ac:dyDescent="0.3">
      <c r="DE2341" s="49"/>
    </row>
    <row r="2342" spans="109:109" x14ac:dyDescent="0.3">
      <c r="DE2342" s="49"/>
    </row>
    <row r="2343" spans="109:109" x14ac:dyDescent="0.3">
      <c r="DE2343" s="49"/>
    </row>
    <row r="2344" spans="109:109" x14ac:dyDescent="0.3">
      <c r="DE2344" s="49"/>
    </row>
    <row r="2345" spans="109:109" x14ac:dyDescent="0.3">
      <c r="DE2345" s="49"/>
    </row>
    <row r="2346" spans="109:109" x14ac:dyDescent="0.3">
      <c r="DE2346" s="49"/>
    </row>
    <row r="2347" spans="109:109" x14ac:dyDescent="0.3">
      <c r="DE2347" s="49"/>
    </row>
    <row r="2348" spans="109:109" x14ac:dyDescent="0.3">
      <c r="DE2348" s="49"/>
    </row>
    <row r="2349" spans="109:109" x14ac:dyDescent="0.3">
      <c r="DE2349" s="49"/>
    </row>
    <row r="2350" spans="109:109" x14ac:dyDescent="0.3">
      <c r="DE2350" s="49"/>
    </row>
    <row r="2351" spans="109:109" x14ac:dyDescent="0.3">
      <c r="DE2351" s="49"/>
    </row>
    <row r="2352" spans="109:109" x14ac:dyDescent="0.3">
      <c r="DE2352" s="49"/>
    </row>
    <row r="2353" spans="109:109" x14ac:dyDescent="0.3">
      <c r="DE2353" s="49"/>
    </row>
    <row r="2354" spans="109:109" x14ac:dyDescent="0.3">
      <c r="DE2354" s="49"/>
    </row>
    <row r="2355" spans="109:109" x14ac:dyDescent="0.3">
      <c r="DE2355" s="49"/>
    </row>
    <row r="2356" spans="109:109" x14ac:dyDescent="0.3">
      <c r="DE2356" s="49"/>
    </row>
    <row r="2357" spans="109:109" x14ac:dyDescent="0.3">
      <c r="DE2357" s="49"/>
    </row>
    <row r="2358" spans="109:109" x14ac:dyDescent="0.3">
      <c r="DE2358" s="49"/>
    </row>
    <row r="2359" spans="109:109" x14ac:dyDescent="0.3">
      <c r="DE2359" s="49"/>
    </row>
    <row r="2360" spans="109:109" x14ac:dyDescent="0.3">
      <c r="DE2360" s="49"/>
    </row>
    <row r="2361" spans="109:109" x14ac:dyDescent="0.3">
      <c r="DE2361" s="49"/>
    </row>
    <row r="2362" spans="109:109" x14ac:dyDescent="0.3">
      <c r="DE2362" s="49"/>
    </row>
    <row r="2363" spans="109:109" x14ac:dyDescent="0.3">
      <c r="DE2363" s="49"/>
    </row>
    <row r="2364" spans="109:109" x14ac:dyDescent="0.3">
      <c r="DE2364" s="49"/>
    </row>
    <row r="2365" spans="109:109" x14ac:dyDescent="0.3">
      <c r="DE2365" s="49"/>
    </row>
    <row r="2366" spans="109:109" x14ac:dyDescent="0.3">
      <c r="DE2366" s="49"/>
    </row>
    <row r="2367" spans="109:109" x14ac:dyDescent="0.3">
      <c r="DE2367" s="49"/>
    </row>
    <row r="2368" spans="109:109" x14ac:dyDescent="0.3">
      <c r="DE2368" s="49"/>
    </row>
    <row r="2369" spans="109:109" x14ac:dyDescent="0.3">
      <c r="DE2369" s="49"/>
    </row>
    <row r="2370" spans="109:109" x14ac:dyDescent="0.3">
      <c r="DE2370" s="49"/>
    </row>
    <row r="2371" spans="109:109" x14ac:dyDescent="0.3">
      <c r="DE2371" s="49"/>
    </row>
    <row r="2372" spans="109:109" x14ac:dyDescent="0.3">
      <c r="DE2372" s="49"/>
    </row>
    <row r="2373" spans="109:109" x14ac:dyDescent="0.3">
      <c r="DE2373" s="49"/>
    </row>
    <row r="2374" spans="109:109" x14ac:dyDescent="0.3">
      <c r="DE2374" s="49"/>
    </row>
    <row r="2375" spans="109:109" x14ac:dyDescent="0.3">
      <c r="DE2375" s="49"/>
    </row>
    <row r="2376" spans="109:109" x14ac:dyDescent="0.3">
      <c r="DE2376" s="49"/>
    </row>
    <row r="2377" spans="109:109" x14ac:dyDescent="0.3">
      <c r="DE2377" s="49"/>
    </row>
    <row r="2378" spans="109:109" x14ac:dyDescent="0.3">
      <c r="DE2378" s="49"/>
    </row>
    <row r="2379" spans="109:109" x14ac:dyDescent="0.3">
      <c r="DE2379" s="49"/>
    </row>
    <row r="2380" spans="109:109" x14ac:dyDescent="0.3">
      <c r="DE2380" s="49"/>
    </row>
    <row r="2381" spans="109:109" x14ac:dyDescent="0.3">
      <c r="DE2381" s="49"/>
    </row>
    <row r="2382" spans="109:109" x14ac:dyDescent="0.3">
      <c r="DE2382" s="49"/>
    </row>
    <row r="2383" spans="109:109" x14ac:dyDescent="0.3">
      <c r="DE2383" s="49"/>
    </row>
    <row r="2384" spans="109:109" x14ac:dyDescent="0.3">
      <c r="DE2384" s="49"/>
    </row>
    <row r="2385" spans="109:109" x14ac:dyDescent="0.3">
      <c r="DE2385" s="49"/>
    </row>
    <row r="2386" spans="109:109" x14ac:dyDescent="0.3">
      <c r="DE2386" s="49"/>
    </row>
    <row r="2387" spans="109:109" x14ac:dyDescent="0.3">
      <c r="DE2387" s="49"/>
    </row>
    <row r="2388" spans="109:109" x14ac:dyDescent="0.3">
      <c r="DE2388" s="49"/>
    </row>
    <row r="2389" spans="109:109" x14ac:dyDescent="0.3">
      <c r="DE2389" s="49"/>
    </row>
    <row r="2390" spans="109:109" x14ac:dyDescent="0.3">
      <c r="DE2390" s="49"/>
    </row>
    <row r="2391" spans="109:109" x14ac:dyDescent="0.3">
      <c r="DE2391" s="49"/>
    </row>
    <row r="2392" spans="109:109" x14ac:dyDescent="0.3">
      <c r="DE2392" s="49"/>
    </row>
    <row r="2393" spans="109:109" x14ac:dyDescent="0.3">
      <c r="DE2393" s="49"/>
    </row>
    <row r="2394" spans="109:109" x14ac:dyDescent="0.3">
      <c r="DE2394" s="49"/>
    </row>
    <row r="2395" spans="109:109" x14ac:dyDescent="0.3">
      <c r="DE2395" s="49"/>
    </row>
    <row r="2396" spans="109:109" x14ac:dyDescent="0.3">
      <c r="DE2396" s="49"/>
    </row>
    <row r="2397" spans="109:109" x14ac:dyDescent="0.3">
      <c r="DE2397" s="49"/>
    </row>
    <row r="2398" spans="109:109" x14ac:dyDescent="0.3">
      <c r="DE2398" s="49"/>
    </row>
    <row r="2399" spans="109:109" x14ac:dyDescent="0.3">
      <c r="DE2399" s="49"/>
    </row>
    <row r="2400" spans="109:109" x14ac:dyDescent="0.3">
      <c r="DE2400" s="49"/>
    </row>
    <row r="2401" spans="109:109" x14ac:dyDescent="0.3">
      <c r="DE2401" s="49"/>
    </row>
    <row r="2402" spans="109:109" x14ac:dyDescent="0.3">
      <c r="DE2402" s="49"/>
    </row>
    <row r="2403" spans="109:109" x14ac:dyDescent="0.3">
      <c r="DE2403" s="49"/>
    </row>
    <row r="2404" spans="109:109" x14ac:dyDescent="0.3">
      <c r="DE2404" s="49"/>
    </row>
    <row r="2405" spans="109:109" x14ac:dyDescent="0.3">
      <c r="DE2405" s="49"/>
    </row>
    <row r="2406" spans="109:109" x14ac:dyDescent="0.3">
      <c r="DE2406" s="49"/>
    </row>
    <row r="2407" spans="109:109" x14ac:dyDescent="0.3">
      <c r="DE2407" s="49"/>
    </row>
    <row r="2408" spans="109:109" x14ac:dyDescent="0.3">
      <c r="DE2408" s="49"/>
    </row>
    <row r="2409" spans="109:109" x14ac:dyDescent="0.3">
      <c r="DE2409" s="49"/>
    </row>
    <row r="2410" spans="109:109" x14ac:dyDescent="0.3">
      <c r="DE2410" s="49"/>
    </row>
    <row r="2411" spans="109:109" x14ac:dyDescent="0.3">
      <c r="DE2411" s="49"/>
    </row>
    <row r="2412" spans="109:109" x14ac:dyDescent="0.3">
      <c r="DE2412" s="49"/>
    </row>
    <row r="2413" spans="109:109" x14ac:dyDescent="0.3">
      <c r="DE2413" s="49"/>
    </row>
    <row r="2414" spans="109:109" x14ac:dyDescent="0.3">
      <c r="DE2414" s="49"/>
    </row>
    <row r="2415" spans="109:109" x14ac:dyDescent="0.3">
      <c r="DE2415" s="49"/>
    </row>
    <row r="2416" spans="109:109" x14ac:dyDescent="0.3">
      <c r="DE2416" s="49"/>
    </row>
    <row r="2417" spans="109:109" x14ac:dyDescent="0.3">
      <c r="DE2417" s="49"/>
    </row>
    <row r="2418" spans="109:109" x14ac:dyDescent="0.3">
      <c r="DE2418" s="49"/>
    </row>
    <row r="2419" spans="109:109" x14ac:dyDescent="0.3">
      <c r="DE2419" s="49"/>
    </row>
    <row r="2420" spans="109:109" x14ac:dyDescent="0.3">
      <c r="DE2420" s="49"/>
    </row>
    <row r="2421" spans="109:109" x14ac:dyDescent="0.3">
      <c r="DE2421" s="49"/>
    </row>
    <row r="2422" spans="109:109" x14ac:dyDescent="0.3">
      <c r="DE2422" s="49"/>
    </row>
    <row r="2423" spans="109:109" x14ac:dyDescent="0.3">
      <c r="DE2423" s="49"/>
    </row>
    <row r="2424" spans="109:109" x14ac:dyDescent="0.3">
      <c r="DE2424" s="49"/>
    </row>
    <row r="2425" spans="109:109" x14ac:dyDescent="0.3">
      <c r="DE2425" s="49"/>
    </row>
    <row r="2426" spans="109:109" x14ac:dyDescent="0.3">
      <c r="DE2426" s="49"/>
    </row>
    <row r="2427" spans="109:109" x14ac:dyDescent="0.3">
      <c r="DE2427" s="49"/>
    </row>
    <row r="2428" spans="109:109" x14ac:dyDescent="0.3">
      <c r="DE2428" s="49"/>
    </row>
    <row r="2429" spans="109:109" x14ac:dyDescent="0.3">
      <c r="DE2429" s="49"/>
    </row>
    <row r="2430" spans="109:109" x14ac:dyDescent="0.3">
      <c r="DE2430" s="49"/>
    </row>
    <row r="2431" spans="109:109" x14ac:dyDescent="0.3">
      <c r="DE2431" s="49"/>
    </row>
    <row r="2432" spans="109:109" x14ac:dyDescent="0.3">
      <c r="DE2432" s="49"/>
    </row>
    <row r="2433" spans="109:109" x14ac:dyDescent="0.3">
      <c r="DE2433" s="49"/>
    </row>
    <row r="2434" spans="109:109" x14ac:dyDescent="0.3">
      <c r="DE2434" s="49"/>
    </row>
    <row r="2435" spans="109:109" x14ac:dyDescent="0.3">
      <c r="DE2435" s="49"/>
    </row>
    <row r="2436" spans="109:109" x14ac:dyDescent="0.3">
      <c r="DE2436" s="49"/>
    </row>
    <row r="2437" spans="109:109" x14ac:dyDescent="0.3">
      <c r="DE2437" s="49"/>
    </row>
    <row r="2438" spans="109:109" x14ac:dyDescent="0.3">
      <c r="DE2438" s="49"/>
    </row>
    <row r="2439" spans="109:109" x14ac:dyDescent="0.3">
      <c r="DE2439" s="49"/>
    </row>
    <row r="2440" spans="109:109" x14ac:dyDescent="0.3">
      <c r="DE2440" s="49"/>
    </row>
    <row r="2441" spans="109:109" x14ac:dyDescent="0.3">
      <c r="DE2441" s="49"/>
    </row>
    <row r="2442" spans="109:109" x14ac:dyDescent="0.3">
      <c r="DE2442" s="49"/>
    </row>
    <row r="2443" spans="109:109" x14ac:dyDescent="0.3">
      <c r="DE2443" s="49"/>
    </row>
    <row r="2444" spans="109:109" x14ac:dyDescent="0.3">
      <c r="DE2444" s="49"/>
    </row>
    <row r="2445" spans="109:109" x14ac:dyDescent="0.3">
      <c r="DE2445" s="49"/>
    </row>
    <row r="2446" spans="109:109" x14ac:dyDescent="0.3">
      <c r="DE2446" s="49"/>
    </row>
    <row r="2447" spans="109:109" x14ac:dyDescent="0.3">
      <c r="DE2447" s="49"/>
    </row>
    <row r="2448" spans="109:109" x14ac:dyDescent="0.3">
      <c r="DE2448" s="49"/>
    </row>
    <row r="2449" spans="109:109" x14ac:dyDescent="0.3">
      <c r="DE2449" s="49"/>
    </row>
    <row r="2450" spans="109:109" x14ac:dyDescent="0.3">
      <c r="DE2450" s="49"/>
    </row>
    <row r="2451" spans="109:109" x14ac:dyDescent="0.3">
      <c r="DE2451" s="49"/>
    </row>
    <row r="2452" spans="109:109" x14ac:dyDescent="0.3">
      <c r="DE2452" s="49"/>
    </row>
    <row r="2453" spans="109:109" x14ac:dyDescent="0.3">
      <c r="DE2453" s="49"/>
    </row>
    <row r="2454" spans="109:109" x14ac:dyDescent="0.3">
      <c r="DE2454" s="49"/>
    </row>
    <row r="2455" spans="109:109" x14ac:dyDescent="0.3">
      <c r="DE2455" s="49"/>
    </row>
    <row r="2456" spans="109:109" x14ac:dyDescent="0.3">
      <c r="DE2456" s="49"/>
    </row>
    <row r="2457" spans="109:109" x14ac:dyDescent="0.3">
      <c r="DE2457" s="49"/>
    </row>
    <row r="2458" spans="109:109" x14ac:dyDescent="0.3">
      <c r="DE2458" s="49"/>
    </row>
    <row r="2459" spans="109:109" x14ac:dyDescent="0.3">
      <c r="DE2459" s="49"/>
    </row>
    <row r="2460" spans="109:109" x14ac:dyDescent="0.3">
      <c r="DE2460" s="49"/>
    </row>
    <row r="2461" spans="109:109" x14ac:dyDescent="0.3">
      <c r="DE2461" s="49"/>
    </row>
    <row r="2462" spans="109:109" x14ac:dyDescent="0.3">
      <c r="DE2462" s="49"/>
    </row>
    <row r="2463" spans="109:109" x14ac:dyDescent="0.3">
      <c r="DE2463" s="49"/>
    </row>
    <row r="2464" spans="109:109" x14ac:dyDescent="0.3">
      <c r="DE2464" s="49"/>
    </row>
    <row r="2465" spans="109:109" x14ac:dyDescent="0.3">
      <c r="DE2465" s="49"/>
    </row>
    <row r="2466" spans="109:109" x14ac:dyDescent="0.3">
      <c r="DE2466" s="49"/>
    </row>
    <row r="2467" spans="109:109" x14ac:dyDescent="0.3">
      <c r="DE2467" s="49"/>
    </row>
    <row r="2468" spans="109:109" x14ac:dyDescent="0.3">
      <c r="DE2468" s="49"/>
    </row>
    <row r="2469" spans="109:109" x14ac:dyDescent="0.3">
      <c r="DE2469" s="49"/>
    </row>
    <row r="2470" spans="109:109" x14ac:dyDescent="0.3">
      <c r="DE2470" s="49"/>
    </row>
    <row r="2471" spans="109:109" x14ac:dyDescent="0.3">
      <c r="DE2471" s="49"/>
    </row>
    <row r="2472" spans="109:109" x14ac:dyDescent="0.3">
      <c r="DE2472" s="49"/>
    </row>
    <row r="2473" spans="109:109" x14ac:dyDescent="0.3">
      <c r="DE2473" s="49"/>
    </row>
    <row r="2474" spans="109:109" x14ac:dyDescent="0.3">
      <c r="DE2474" s="49"/>
    </row>
    <row r="2475" spans="109:109" x14ac:dyDescent="0.3">
      <c r="DE2475" s="49"/>
    </row>
    <row r="2476" spans="109:109" x14ac:dyDescent="0.3">
      <c r="DE2476" s="49"/>
    </row>
    <row r="2477" spans="109:109" x14ac:dyDescent="0.3">
      <c r="DE2477" s="49"/>
    </row>
    <row r="2478" spans="109:109" x14ac:dyDescent="0.3">
      <c r="DE2478" s="49"/>
    </row>
    <row r="2479" spans="109:109" x14ac:dyDescent="0.3">
      <c r="DE2479" s="49"/>
    </row>
    <row r="2480" spans="109:109" x14ac:dyDescent="0.3">
      <c r="DE2480" s="49"/>
    </row>
    <row r="2481" spans="109:109" x14ac:dyDescent="0.3">
      <c r="DE2481" s="49"/>
    </row>
    <row r="2482" spans="109:109" x14ac:dyDescent="0.3">
      <c r="DE2482" s="49"/>
    </row>
    <row r="2483" spans="109:109" x14ac:dyDescent="0.3">
      <c r="DE2483" s="49"/>
    </row>
    <row r="2484" spans="109:109" x14ac:dyDescent="0.3">
      <c r="DE2484" s="49"/>
    </row>
    <row r="2485" spans="109:109" x14ac:dyDescent="0.3">
      <c r="DE2485" s="49"/>
    </row>
    <row r="2486" spans="109:109" x14ac:dyDescent="0.3">
      <c r="DE2486" s="49"/>
    </row>
    <row r="2487" spans="109:109" x14ac:dyDescent="0.3">
      <c r="DE2487" s="49"/>
    </row>
    <row r="2488" spans="109:109" x14ac:dyDescent="0.3">
      <c r="DE2488" s="49"/>
    </row>
    <row r="2489" spans="109:109" x14ac:dyDescent="0.3">
      <c r="DE2489" s="49"/>
    </row>
    <row r="2490" spans="109:109" x14ac:dyDescent="0.3">
      <c r="DE2490" s="49"/>
    </row>
    <row r="2491" spans="109:109" x14ac:dyDescent="0.3">
      <c r="DE2491" s="49"/>
    </row>
    <row r="2492" spans="109:109" x14ac:dyDescent="0.3">
      <c r="DE2492" s="49"/>
    </row>
    <row r="2493" spans="109:109" x14ac:dyDescent="0.3">
      <c r="DE2493" s="49"/>
    </row>
    <row r="2494" spans="109:109" x14ac:dyDescent="0.3">
      <c r="DE2494" s="49"/>
    </row>
    <row r="2495" spans="109:109" x14ac:dyDescent="0.3">
      <c r="DE2495" s="49"/>
    </row>
    <row r="2496" spans="109:109" x14ac:dyDescent="0.3">
      <c r="DE2496" s="49"/>
    </row>
    <row r="2497" spans="109:109" x14ac:dyDescent="0.3">
      <c r="DE2497" s="49"/>
    </row>
    <row r="2498" spans="109:109" x14ac:dyDescent="0.3">
      <c r="DE2498" s="49"/>
    </row>
    <row r="2499" spans="109:109" x14ac:dyDescent="0.3">
      <c r="DE2499" s="49"/>
    </row>
    <row r="2500" spans="109:109" x14ac:dyDescent="0.3">
      <c r="DE2500" s="49"/>
    </row>
    <row r="2501" spans="109:109" x14ac:dyDescent="0.3">
      <c r="DE2501" s="49"/>
    </row>
    <row r="2502" spans="109:109" x14ac:dyDescent="0.3">
      <c r="DE2502" s="49"/>
    </row>
    <row r="2503" spans="109:109" x14ac:dyDescent="0.3">
      <c r="DE2503" s="49"/>
    </row>
    <row r="2504" spans="109:109" x14ac:dyDescent="0.3">
      <c r="DE2504" s="49"/>
    </row>
    <row r="2505" spans="109:109" x14ac:dyDescent="0.3">
      <c r="DE2505" s="49"/>
    </row>
    <row r="2506" spans="109:109" x14ac:dyDescent="0.3">
      <c r="DE2506" s="49"/>
    </row>
    <row r="2507" spans="109:109" x14ac:dyDescent="0.3">
      <c r="DE2507" s="49"/>
    </row>
    <row r="2508" spans="109:109" x14ac:dyDescent="0.3">
      <c r="DE2508" s="49"/>
    </row>
    <row r="2509" spans="109:109" x14ac:dyDescent="0.3">
      <c r="DE2509" s="49"/>
    </row>
    <row r="2510" spans="109:109" x14ac:dyDescent="0.3">
      <c r="DE2510" s="49"/>
    </row>
    <row r="2511" spans="109:109" x14ac:dyDescent="0.3">
      <c r="DE2511" s="49"/>
    </row>
    <row r="2512" spans="109:109" x14ac:dyDescent="0.3">
      <c r="DE2512" s="49"/>
    </row>
    <row r="2513" spans="109:109" x14ac:dyDescent="0.3">
      <c r="DE2513" s="49"/>
    </row>
    <row r="2514" spans="109:109" x14ac:dyDescent="0.3">
      <c r="DE2514" s="49"/>
    </row>
    <row r="2515" spans="109:109" x14ac:dyDescent="0.3">
      <c r="DE2515" s="49"/>
    </row>
    <row r="2516" spans="109:109" x14ac:dyDescent="0.3">
      <c r="DE2516" s="49"/>
    </row>
    <row r="2517" spans="109:109" x14ac:dyDescent="0.3">
      <c r="DE2517" s="49"/>
    </row>
    <row r="2518" spans="109:109" x14ac:dyDescent="0.3">
      <c r="DE2518" s="49"/>
    </row>
    <row r="2519" spans="109:109" x14ac:dyDescent="0.3">
      <c r="DE2519" s="49"/>
    </row>
    <row r="2520" spans="109:109" x14ac:dyDescent="0.3">
      <c r="DE2520" s="49"/>
    </row>
    <row r="2521" spans="109:109" x14ac:dyDescent="0.3">
      <c r="DE2521" s="49"/>
    </row>
    <row r="2522" spans="109:109" x14ac:dyDescent="0.3">
      <c r="DE2522" s="49"/>
    </row>
    <row r="2523" spans="109:109" x14ac:dyDescent="0.3">
      <c r="DE2523" s="49"/>
    </row>
    <row r="2524" spans="109:109" x14ac:dyDescent="0.3">
      <c r="DE2524" s="49"/>
    </row>
    <row r="2525" spans="109:109" x14ac:dyDescent="0.3">
      <c r="DE2525" s="49"/>
    </row>
    <row r="2526" spans="109:109" x14ac:dyDescent="0.3">
      <c r="DE2526" s="49"/>
    </row>
    <row r="2527" spans="109:109" x14ac:dyDescent="0.3">
      <c r="DE2527" s="49"/>
    </row>
    <row r="2528" spans="109:109" x14ac:dyDescent="0.3">
      <c r="DE2528" s="49"/>
    </row>
    <row r="2529" spans="109:109" x14ac:dyDescent="0.3">
      <c r="DE2529" s="49"/>
    </row>
    <row r="2530" spans="109:109" x14ac:dyDescent="0.3">
      <c r="DE2530" s="49"/>
    </row>
    <row r="2531" spans="109:109" x14ac:dyDescent="0.3">
      <c r="DE2531" s="49"/>
    </row>
    <row r="2532" spans="109:109" x14ac:dyDescent="0.3">
      <c r="DE2532" s="49"/>
    </row>
    <row r="2533" spans="109:109" x14ac:dyDescent="0.3">
      <c r="DE2533" s="49"/>
    </row>
    <row r="2534" spans="109:109" x14ac:dyDescent="0.3">
      <c r="DE2534" s="49"/>
    </row>
    <row r="2535" spans="109:109" x14ac:dyDescent="0.3">
      <c r="DE2535" s="49"/>
    </row>
    <row r="2536" spans="109:109" x14ac:dyDescent="0.3">
      <c r="DE2536" s="49"/>
    </row>
    <row r="2537" spans="109:109" x14ac:dyDescent="0.3">
      <c r="DE2537" s="49"/>
    </row>
    <row r="2538" spans="109:109" x14ac:dyDescent="0.3">
      <c r="DE2538" s="49"/>
    </row>
    <row r="2539" spans="109:109" x14ac:dyDescent="0.3">
      <c r="DE2539" s="49"/>
    </row>
    <row r="2540" spans="109:109" x14ac:dyDescent="0.3">
      <c r="DE2540" s="49"/>
    </row>
    <row r="2541" spans="109:109" x14ac:dyDescent="0.3">
      <c r="DE2541" s="49"/>
    </row>
    <row r="2542" spans="109:109" x14ac:dyDescent="0.3">
      <c r="DE2542" s="49"/>
    </row>
    <row r="2543" spans="109:109" x14ac:dyDescent="0.3">
      <c r="DE2543" s="49"/>
    </row>
    <row r="2544" spans="109:109" x14ac:dyDescent="0.3">
      <c r="DE2544" s="49"/>
    </row>
    <row r="2545" spans="109:109" x14ac:dyDescent="0.3">
      <c r="DE2545" s="49"/>
    </row>
    <row r="2546" spans="109:109" x14ac:dyDescent="0.3">
      <c r="DE2546" s="49"/>
    </row>
    <row r="2547" spans="109:109" x14ac:dyDescent="0.3">
      <c r="DE2547" s="49"/>
    </row>
    <row r="2548" spans="109:109" x14ac:dyDescent="0.3">
      <c r="DE2548" s="49"/>
    </row>
    <row r="2549" spans="109:109" x14ac:dyDescent="0.3">
      <c r="DE2549" s="49"/>
    </row>
    <row r="2550" spans="109:109" x14ac:dyDescent="0.3">
      <c r="DE2550" s="49"/>
    </row>
    <row r="2551" spans="109:109" x14ac:dyDescent="0.3">
      <c r="DE2551" s="49"/>
    </row>
    <row r="2552" spans="109:109" x14ac:dyDescent="0.3">
      <c r="DE2552" s="49"/>
    </row>
    <row r="2553" spans="109:109" x14ac:dyDescent="0.3">
      <c r="DE2553" s="49"/>
    </row>
    <row r="2554" spans="109:109" x14ac:dyDescent="0.3">
      <c r="DE2554" s="49"/>
    </row>
    <row r="2555" spans="109:109" x14ac:dyDescent="0.3">
      <c r="DE2555" s="49"/>
    </row>
    <row r="2556" spans="109:109" x14ac:dyDescent="0.3">
      <c r="DE2556" s="49"/>
    </row>
    <row r="2557" spans="109:109" x14ac:dyDescent="0.3">
      <c r="DE2557" s="49"/>
    </row>
    <row r="2558" spans="109:109" x14ac:dyDescent="0.3">
      <c r="DE2558" s="49"/>
    </row>
    <row r="2559" spans="109:109" x14ac:dyDescent="0.3">
      <c r="DE2559" s="49"/>
    </row>
    <row r="2560" spans="109:109" x14ac:dyDescent="0.3">
      <c r="DE2560" s="49"/>
    </row>
    <row r="2561" spans="109:109" x14ac:dyDescent="0.3">
      <c r="DE2561" s="49"/>
    </row>
    <row r="2562" spans="109:109" x14ac:dyDescent="0.3">
      <c r="DE2562" s="49"/>
    </row>
    <row r="2563" spans="109:109" x14ac:dyDescent="0.3">
      <c r="DE2563" s="49"/>
    </row>
    <row r="2564" spans="109:109" x14ac:dyDescent="0.3">
      <c r="DE2564" s="49"/>
    </row>
    <row r="2565" spans="109:109" x14ac:dyDescent="0.3">
      <c r="DE2565" s="49"/>
    </row>
    <row r="2566" spans="109:109" x14ac:dyDescent="0.3">
      <c r="DE2566" s="49"/>
    </row>
    <row r="2567" spans="109:109" x14ac:dyDescent="0.3">
      <c r="DE2567" s="49"/>
    </row>
    <row r="2568" spans="109:109" x14ac:dyDescent="0.3">
      <c r="DE2568" s="49"/>
    </row>
    <row r="2569" spans="109:109" x14ac:dyDescent="0.3">
      <c r="DE2569" s="49"/>
    </row>
    <row r="2570" spans="109:109" x14ac:dyDescent="0.3">
      <c r="DE2570" s="49"/>
    </row>
    <row r="2571" spans="109:109" x14ac:dyDescent="0.3">
      <c r="DE2571" s="49"/>
    </row>
    <row r="2572" spans="109:109" x14ac:dyDescent="0.3">
      <c r="DE2572" s="49"/>
    </row>
    <row r="2573" spans="109:109" x14ac:dyDescent="0.3">
      <c r="DE2573" s="49"/>
    </row>
    <row r="2574" spans="109:109" x14ac:dyDescent="0.3">
      <c r="DE2574" s="49"/>
    </row>
    <row r="2575" spans="109:109" x14ac:dyDescent="0.3">
      <c r="DE2575" s="49"/>
    </row>
    <row r="2576" spans="109:109" x14ac:dyDescent="0.3">
      <c r="DE2576" s="49"/>
    </row>
    <row r="2577" spans="109:109" x14ac:dyDescent="0.3">
      <c r="DE2577" s="49"/>
    </row>
    <row r="2578" spans="109:109" x14ac:dyDescent="0.3">
      <c r="DE2578" s="49"/>
    </row>
    <row r="2579" spans="109:109" x14ac:dyDescent="0.3">
      <c r="DE2579" s="49"/>
    </row>
    <row r="2580" spans="109:109" x14ac:dyDescent="0.3">
      <c r="DE2580" s="49"/>
    </row>
    <row r="2581" spans="109:109" x14ac:dyDescent="0.3">
      <c r="DE2581" s="49"/>
    </row>
    <row r="2582" spans="109:109" x14ac:dyDescent="0.3">
      <c r="DE2582" s="49"/>
    </row>
    <row r="2583" spans="109:109" x14ac:dyDescent="0.3">
      <c r="DE2583" s="49"/>
    </row>
    <row r="2584" spans="109:109" x14ac:dyDescent="0.3">
      <c r="DE2584" s="49"/>
    </row>
    <row r="2585" spans="109:109" x14ac:dyDescent="0.3">
      <c r="DE2585" s="49"/>
    </row>
    <row r="2586" spans="109:109" x14ac:dyDescent="0.3">
      <c r="DE2586" s="49"/>
    </row>
    <row r="2587" spans="109:109" x14ac:dyDescent="0.3">
      <c r="DE2587" s="49"/>
    </row>
    <row r="2588" spans="109:109" x14ac:dyDescent="0.3">
      <c r="DE2588" s="49"/>
    </row>
    <row r="2589" spans="109:109" x14ac:dyDescent="0.3">
      <c r="DE2589" s="49"/>
    </row>
    <row r="2590" spans="109:109" x14ac:dyDescent="0.3">
      <c r="DE2590" s="49"/>
    </row>
    <row r="2591" spans="109:109" x14ac:dyDescent="0.3">
      <c r="DE2591" s="49"/>
    </row>
    <row r="2592" spans="109:109" x14ac:dyDescent="0.3">
      <c r="DE2592" s="49"/>
    </row>
    <row r="2593" spans="109:109" x14ac:dyDescent="0.3">
      <c r="DE2593" s="49"/>
    </row>
    <row r="2594" spans="109:109" x14ac:dyDescent="0.3">
      <c r="DE2594" s="49"/>
    </row>
    <row r="2595" spans="109:109" x14ac:dyDescent="0.3">
      <c r="DE2595" s="49"/>
    </row>
    <row r="2596" spans="109:109" x14ac:dyDescent="0.3">
      <c r="DE2596" s="49"/>
    </row>
    <row r="2597" spans="109:109" x14ac:dyDescent="0.3">
      <c r="DE2597" s="49"/>
    </row>
    <row r="2598" spans="109:109" x14ac:dyDescent="0.3">
      <c r="DE2598" s="49"/>
    </row>
    <row r="2599" spans="109:109" x14ac:dyDescent="0.3">
      <c r="DE2599" s="49"/>
    </row>
    <row r="2600" spans="109:109" x14ac:dyDescent="0.3">
      <c r="DE2600" s="49"/>
    </row>
    <row r="2601" spans="109:109" x14ac:dyDescent="0.3">
      <c r="DE2601" s="49"/>
    </row>
    <row r="2602" spans="109:109" x14ac:dyDescent="0.3">
      <c r="DE2602" s="49"/>
    </row>
    <row r="2603" spans="109:109" x14ac:dyDescent="0.3">
      <c r="DE2603" s="49"/>
    </row>
    <row r="2604" spans="109:109" x14ac:dyDescent="0.3">
      <c r="DE2604" s="49"/>
    </row>
    <row r="2605" spans="109:109" x14ac:dyDescent="0.3">
      <c r="DE2605" s="49"/>
    </row>
    <row r="2606" spans="109:109" x14ac:dyDescent="0.3">
      <c r="DE2606" s="49"/>
    </row>
    <row r="2607" spans="109:109" x14ac:dyDescent="0.3">
      <c r="DE2607" s="49"/>
    </row>
    <row r="2608" spans="109:109" x14ac:dyDescent="0.3">
      <c r="DE2608" s="49"/>
    </row>
    <row r="2609" spans="109:109" x14ac:dyDescent="0.3">
      <c r="DE2609" s="49"/>
    </row>
    <row r="2610" spans="109:109" x14ac:dyDescent="0.3">
      <c r="DE2610" s="49"/>
    </row>
    <row r="2611" spans="109:109" x14ac:dyDescent="0.3">
      <c r="DE2611" s="49"/>
    </row>
    <row r="2612" spans="109:109" x14ac:dyDescent="0.3">
      <c r="DE2612" s="49"/>
    </row>
    <row r="2613" spans="109:109" x14ac:dyDescent="0.3">
      <c r="DE2613" s="49"/>
    </row>
    <row r="2614" spans="109:109" x14ac:dyDescent="0.3">
      <c r="DE2614" s="49"/>
    </row>
    <row r="2615" spans="109:109" x14ac:dyDescent="0.3">
      <c r="DE2615" s="49"/>
    </row>
    <row r="2616" spans="109:109" x14ac:dyDescent="0.3">
      <c r="DE2616" s="49"/>
    </row>
    <row r="2617" spans="109:109" x14ac:dyDescent="0.3">
      <c r="DE2617" s="49"/>
    </row>
    <row r="2618" spans="109:109" x14ac:dyDescent="0.3">
      <c r="DE2618" s="49"/>
    </row>
    <row r="2619" spans="109:109" x14ac:dyDescent="0.3">
      <c r="DE2619" s="49"/>
    </row>
    <row r="2620" spans="109:109" x14ac:dyDescent="0.3">
      <c r="DE2620" s="49"/>
    </row>
    <row r="2621" spans="109:109" x14ac:dyDescent="0.3">
      <c r="DE2621" s="49"/>
    </row>
    <row r="2622" spans="109:109" x14ac:dyDescent="0.3">
      <c r="DE2622" s="49"/>
    </row>
    <row r="2623" spans="109:109" x14ac:dyDescent="0.3">
      <c r="DE2623" s="49"/>
    </row>
    <row r="2624" spans="109:109" x14ac:dyDescent="0.3">
      <c r="DE2624" s="49"/>
    </row>
    <row r="2625" spans="109:109" x14ac:dyDescent="0.3">
      <c r="DE2625" s="49"/>
    </row>
    <row r="2626" spans="109:109" x14ac:dyDescent="0.3">
      <c r="DE2626" s="49"/>
    </row>
    <row r="2627" spans="109:109" x14ac:dyDescent="0.3">
      <c r="DE2627" s="49"/>
    </row>
    <row r="2628" spans="109:109" x14ac:dyDescent="0.3">
      <c r="DE2628" s="49"/>
    </row>
    <row r="2629" spans="109:109" x14ac:dyDescent="0.3">
      <c r="DE2629" s="49"/>
    </row>
    <row r="2630" spans="109:109" x14ac:dyDescent="0.3">
      <c r="DE2630" s="49"/>
    </row>
    <row r="2631" spans="109:109" x14ac:dyDescent="0.3">
      <c r="DE2631" s="49"/>
    </row>
    <row r="2632" spans="109:109" x14ac:dyDescent="0.3">
      <c r="DE2632" s="49"/>
    </row>
    <row r="2633" spans="109:109" x14ac:dyDescent="0.3">
      <c r="DE2633" s="49"/>
    </row>
    <row r="2634" spans="109:109" x14ac:dyDescent="0.3">
      <c r="DE2634" s="49"/>
    </row>
    <row r="2635" spans="109:109" x14ac:dyDescent="0.3">
      <c r="DE2635" s="49"/>
    </row>
    <row r="2636" spans="109:109" x14ac:dyDescent="0.3">
      <c r="DE2636" s="49"/>
    </row>
    <row r="2637" spans="109:109" x14ac:dyDescent="0.3">
      <c r="DE2637" s="49"/>
    </row>
    <row r="2638" spans="109:109" x14ac:dyDescent="0.3">
      <c r="DE2638" s="49"/>
    </row>
    <row r="2639" spans="109:109" x14ac:dyDescent="0.3">
      <c r="DE2639" s="49"/>
    </row>
    <row r="2640" spans="109:109" x14ac:dyDescent="0.3">
      <c r="DE2640" s="49"/>
    </row>
    <row r="2641" spans="109:109" x14ac:dyDescent="0.3">
      <c r="DE2641" s="49"/>
    </row>
    <row r="2642" spans="109:109" x14ac:dyDescent="0.3">
      <c r="DE2642" s="49"/>
    </row>
    <row r="2643" spans="109:109" x14ac:dyDescent="0.3">
      <c r="DE2643" s="49"/>
    </row>
    <row r="2644" spans="109:109" x14ac:dyDescent="0.3">
      <c r="DE2644" s="49"/>
    </row>
    <row r="2645" spans="109:109" x14ac:dyDescent="0.3">
      <c r="DE2645" s="49"/>
    </row>
    <row r="2646" spans="109:109" x14ac:dyDescent="0.3">
      <c r="DE2646" s="49"/>
    </row>
    <row r="2647" spans="109:109" x14ac:dyDescent="0.3">
      <c r="DE2647" s="49"/>
    </row>
    <row r="2648" spans="109:109" x14ac:dyDescent="0.3">
      <c r="DE2648" s="49"/>
    </row>
    <row r="2649" spans="109:109" x14ac:dyDescent="0.3">
      <c r="DE2649" s="49"/>
    </row>
    <row r="2650" spans="109:109" x14ac:dyDescent="0.3">
      <c r="DE2650" s="49"/>
    </row>
    <row r="2651" spans="109:109" x14ac:dyDescent="0.3">
      <c r="DE2651" s="49"/>
    </row>
    <row r="2652" spans="109:109" x14ac:dyDescent="0.3">
      <c r="DE2652" s="49"/>
    </row>
    <row r="2653" spans="109:109" x14ac:dyDescent="0.3">
      <c r="DE2653" s="49"/>
    </row>
    <row r="2654" spans="109:109" x14ac:dyDescent="0.3">
      <c r="DE2654" s="49"/>
    </row>
    <row r="2655" spans="109:109" x14ac:dyDescent="0.3">
      <c r="DE2655" s="49"/>
    </row>
    <row r="2656" spans="109:109" x14ac:dyDescent="0.3">
      <c r="DE2656" s="49"/>
    </row>
    <row r="2657" spans="109:109" x14ac:dyDescent="0.3">
      <c r="DE2657" s="49"/>
    </row>
    <row r="2658" spans="109:109" x14ac:dyDescent="0.3">
      <c r="DE2658" s="49"/>
    </row>
    <row r="2659" spans="109:109" x14ac:dyDescent="0.3">
      <c r="DE2659" s="49"/>
    </row>
    <row r="2660" spans="109:109" x14ac:dyDescent="0.3">
      <c r="DE2660" s="49"/>
    </row>
    <row r="2661" spans="109:109" x14ac:dyDescent="0.3">
      <c r="DE2661" s="49"/>
    </row>
    <row r="2662" spans="109:109" x14ac:dyDescent="0.3">
      <c r="DE2662" s="49"/>
    </row>
    <row r="2663" spans="109:109" x14ac:dyDescent="0.3">
      <c r="DE2663" s="49"/>
    </row>
    <row r="2664" spans="109:109" x14ac:dyDescent="0.3">
      <c r="DE2664" s="49"/>
    </row>
    <row r="2665" spans="109:109" x14ac:dyDescent="0.3">
      <c r="DE2665" s="49"/>
    </row>
    <row r="2666" spans="109:109" x14ac:dyDescent="0.3">
      <c r="DE2666" s="49"/>
    </row>
    <row r="2667" spans="109:109" x14ac:dyDescent="0.3">
      <c r="DE2667" s="49"/>
    </row>
    <row r="2668" spans="109:109" x14ac:dyDescent="0.3">
      <c r="DE2668" s="49"/>
    </row>
    <row r="2669" spans="109:109" x14ac:dyDescent="0.3">
      <c r="DE2669" s="49"/>
    </row>
    <row r="2670" spans="109:109" x14ac:dyDescent="0.3">
      <c r="DE2670" s="49"/>
    </row>
    <row r="2671" spans="109:109" x14ac:dyDescent="0.3">
      <c r="DE2671" s="49"/>
    </row>
    <row r="2672" spans="109:109" x14ac:dyDescent="0.3">
      <c r="DE2672" s="49"/>
    </row>
    <row r="2673" spans="109:109" x14ac:dyDescent="0.3">
      <c r="DE2673" s="49"/>
    </row>
    <row r="2674" spans="109:109" x14ac:dyDescent="0.3">
      <c r="DE2674" s="49"/>
    </row>
    <row r="2675" spans="109:109" x14ac:dyDescent="0.3">
      <c r="DE2675" s="49"/>
    </row>
    <row r="2676" spans="109:109" x14ac:dyDescent="0.3">
      <c r="DE2676" s="49"/>
    </row>
    <row r="2677" spans="109:109" x14ac:dyDescent="0.3">
      <c r="DE2677" s="49"/>
    </row>
    <row r="2678" spans="109:109" x14ac:dyDescent="0.3">
      <c r="DE2678" s="49"/>
    </row>
    <row r="2679" spans="109:109" x14ac:dyDescent="0.3">
      <c r="DE2679" s="49"/>
    </row>
    <row r="2680" spans="109:109" x14ac:dyDescent="0.3">
      <c r="DE2680" s="49"/>
    </row>
    <row r="2681" spans="109:109" x14ac:dyDescent="0.3">
      <c r="DE2681" s="49"/>
    </row>
    <row r="2682" spans="109:109" x14ac:dyDescent="0.3">
      <c r="DE2682" s="49"/>
    </row>
    <row r="2683" spans="109:109" x14ac:dyDescent="0.3">
      <c r="DE2683" s="49"/>
    </row>
    <row r="2684" spans="109:109" x14ac:dyDescent="0.3">
      <c r="DE2684" s="49"/>
    </row>
    <row r="2685" spans="109:109" x14ac:dyDescent="0.3">
      <c r="DE2685" s="49"/>
    </row>
    <row r="2686" spans="109:109" x14ac:dyDescent="0.3">
      <c r="DE2686" s="49"/>
    </row>
    <row r="2687" spans="109:109" x14ac:dyDescent="0.3">
      <c r="DE2687" s="49"/>
    </row>
    <row r="2688" spans="109:109" x14ac:dyDescent="0.3">
      <c r="DE2688" s="49"/>
    </row>
    <row r="2689" spans="109:109" x14ac:dyDescent="0.3">
      <c r="DE2689" s="49"/>
    </row>
    <row r="2690" spans="109:109" x14ac:dyDescent="0.3">
      <c r="DE2690" s="49"/>
    </row>
    <row r="2691" spans="109:109" x14ac:dyDescent="0.3">
      <c r="DE2691" s="49"/>
    </row>
    <row r="2692" spans="109:109" x14ac:dyDescent="0.3">
      <c r="DE2692" s="49"/>
    </row>
    <row r="2693" spans="109:109" x14ac:dyDescent="0.3">
      <c r="DE2693" s="49"/>
    </row>
    <row r="2694" spans="109:109" x14ac:dyDescent="0.3">
      <c r="DE2694" s="49"/>
    </row>
    <row r="2695" spans="109:109" x14ac:dyDescent="0.3">
      <c r="DE2695" s="49"/>
    </row>
    <row r="2696" spans="109:109" x14ac:dyDescent="0.3">
      <c r="DE2696" s="49"/>
    </row>
    <row r="2697" spans="109:109" x14ac:dyDescent="0.3">
      <c r="DE2697" s="49"/>
    </row>
    <row r="2698" spans="109:109" x14ac:dyDescent="0.3">
      <c r="DE2698" s="49"/>
    </row>
    <row r="2699" spans="109:109" x14ac:dyDescent="0.3">
      <c r="DE2699" s="49"/>
    </row>
    <row r="2700" spans="109:109" x14ac:dyDescent="0.3">
      <c r="DE2700" s="49"/>
    </row>
    <row r="2701" spans="109:109" x14ac:dyDescent="0.3">
      <c r="DE2701" s="49"/>
    </row>
    <row r="2702" spans="109:109" x14ac:dyDescent="0.3">
      <c r="DE2702" s="49"/>
    </row>
    <row r="2703" spans="109:109" x14ac:dyDescent="0.3">
      <c r="DE2703" s="49"/>
    </row>
    <row r="2704" spans="109:109" x14ac:dyDescent="0.3">
      <c r="DE2704" s="49"/>
    </row>
    <row r="2705" spans="109:109" x14ac:dyDescent="0.3">
      <c r="DE2705" s="49"/>
    </row>
    <row r="2706" spans="109:109" x14ac:dyDescent="0.3">
      <c r="DE2706" s="49"/>
    </row>
    <row r="2707" spans="109:109" x14ac:dyDescent="0.3">
      <c r="DE2707" s="49"/>
    </row>
    <row r="2708" spans="109:109" x14ac:dyDescent="0.3">
      <c r="DE2708" s="49"/>
    </row>
    <row r="2709" spans="109:109" x14ac:dyDescent="0.3">
      <c r="DE2709" s="49"/>
    </row>
    <row r="2710" spans="109:109" x14ac:dyDescent="0.3">
      <c r="DE2710" s="49"/>
    </row>
    <row r="2711" spans="109:109" x14ac:dyDescent="0.3">
      <c r="DE2711" s="49"/>
    </row>
    <row r="2712" spans="109:109" x14ac:dyDescent="0.3">
      <c r="DE2712" s="49"/>
    </row>
    <row r="2713" spans="109:109" x14ac:dyDescent="0.3">
      <c r="DE2713" s="49"/>
    </row>
    <row r="2714" spans="109:109" x14ac:dyDescent="0.3">
      <c r="DE2714" s="49"/>
    </row>
    <row r="2715" spans="109:109" x14ac:dyDescent="0.3">
      <c r="DE2715" s="49"/>
    </row>
    <row r="2716" spans="109:109" x14ac:dyDescent="0.3">
      <c r="DE2716" s="49"/>
    </row>
    <row r="2717" spans="109:109" x14ac:dyDescent="0.3">
      <c r="DE2717" s="49"/>
    </row>
    <row r="2718" spans="109:109" x14ac:dyDescent="0.3">
      <c r="DE2718" s="49"/>
    </row>
    <row r="2719" spans="109:109" x14ac:dyDescent="0.3">
      <c r="DE2719" s="49"/>
    </row>
    <row r="2720" spans="109:109" x14ac:dyDescent="0.3">
      <c r="DE2720" s="49"/>
    </row>
    <row r="2721" spans="109:109" x14ac:dyDescent="0.3">
      <c r="DE2721" s="49"/>
    </row>
    <row r="2722" spans="109:109" x14ac:dyDescent="0.3">
      <c r="DE2722" s="49"/>
    </row>
    <row r="2723" spans="109:109" x14ac:dyDescent="0.3">
      <c r="DE2723" s="49"/>
    </row>
    <row r="2724" spans="109:109" x14ac:dyDescent="0.3">
      <c r="DE2724" s="49"/>
    </row>
    <row r="2725" spans="109:109" x14ac:dyDescent="0.3">
      <c r="DE2725" s="49"/>
    </row>
    <row r="2726" spans="109:109" x14ac:dyDescent="0.3">
      <c r="DE2726" s="49"/>
    </row>
    <row r="2727" spans="109:109" x14ac:dyDescent="0.3">
      <c r="DE2727" s="49"/>
    </row>
    <row r="2728" spans="109:109" x14ac:dyDescent="0.3">
      <c r="DE2728" s="49"/>
    </row>
    <row r="2729" spans="109:109" x14ac:dyDescent="0.3">
      <c r="DE2729" s="49"/>
    </row>
    <row r="2730" spans="109:109" x14ac:dyDescent="0.3">
      <c r="DE2730" s="49"/>
    </row>
    <row r="2731" spans="109:109" x14ac:dyDescent="0.3">
      <c r="DE2731" s="49"/>
    </row>
    <row r="2732" spans="109:109" x14ac:dyDescent="0.3">
      <c r="DE2732" s="49"/>
    </row>
    <row r="2733" spans="109:109" x14ac:dyDescent="0.3">
      <c r="DE2733" s="49"/>
    </row>
    <row r="2734" spans="109:109" x14ac:dyDescent="0.3">
      <c r="DE2734" s="49"/>
    </row>
    <row r="2735" spans="109:109" x14ac:dyDescent="0.3">
      <c r="DE2735" s="49"/>
    </row>
    <row r="2736" spans="109:109" x14ac:dyDescent="0.3">
      <c r="DE2736" s="49"/>
    </row>
    <row r="2737" spans="109:109" x14ac:dyDescent="0.3">
      <c r="DE2737" s="49"/>
    </row>
    <row r="2738" spans="109:109" x14ac:dyDescent="0.3">
      <c r="DE2738" s="49"/>
    </row>
    <row r="2739" spans="109:109" x14ac:dyDescent="0.3">
      <c r="DE2739" s="49"/>
    </row>
    <row r="2740" spans="109:109" x14ac:dyDescent="0.3">
      <c r="DE2740" s="49"/>
    </row>
    <row r="2741" spans="109:109" x14ac:dyDescent="0.3">
      <c r="DE2741" s="49"/>
    </row>
    <row r="2742" spans="109:109" x14ac:dyDescent="0.3">
      <c r="DE2742" s="49"/>
    </row>
    <row r="2743" spans="109:109" x14ac:dyDescent="0.3">
      <c r="DE2743" s="49"/>
    </row>
    <row r="2744" spans="109:109" x14ac:dyDescent="0.3">
      <c r="DE2744" s="49"/>
    </row>
    <row r="2745" spans="109:109" x14ac:dyDescent="0.3">
      <c r="DE2745" s="49"/>
    </row>
    <row r="2746" spans="109:109" x14ac:dyDescent="0.3">
      <c r="DE2746" s="49"/>
    </row>
    <row r="2747" spans="109:109" x14ac:dyDescent="0.3">
      <c r="DE2747" s="49"/>
    </row>
    <row r="2748" spans="109:109" x14ac:dyDescent="0.3">
      <c r="DE2748" s="49"/>
    </row>
    <row r="2749" spans="109:109" x14ac:dyDescent="0.3">
      <c r="DE2749" s="49"/>
    </row>
    <row r="2750" spans="109:109" x14ac:dyDescent="0.3">
      <c r="DE2750" s="49"/>
    </row>
    <row r="2751" spans="109:109" x14ac:dyDescent="0.3">
      <c r="DE2751" s="49"/>
    </row>
    <row r="2752" spans="109:109" x14ac:dyDescent="0.3">
      <c r="DE2752" s="49"/>
    </row>
    <row r="2753" spans="109:109" x14ac:dyDescent="0.3">
      <c r="DE2753" s="49"/>
    </row>
    <row r="2754" spans="109:109" x14ac:dyDescent="0.3">
      <c r="DE2754" s="49"/>
    </row>
    <row r="2755" spans="109:109" x14ac:dyDescent="0.3">
      <c r="DE2755" s="49"/>
    </row>
    <row r="2756" spans="109:109" x14ac:dyDescent="0.3">
      <c r="DE2756" s="49"/>
    </row>
    <row r="2757" spans="109:109" x14ac:dyDescent="0.3">
      <c r="DE2757" s="49"/>
    </row>
    <row r="2758" spans="109:109" x14ac:dyDescent="0.3">
      <c r="DE2758" s="49"/>
    </row>
    <row r="2759" spans="109:109" x14ac:dyDescent="0.3">
      <c r="DE2759" s="49"/>
    </row>
    <row r="2760" spans="109:109" x14ac:dyDescent="0.3">
      <c r="DE2760" s="49"/>
    </row>
    <row r="2761" spans="109:109" x14ac:dyDescent="0.3">
      <c r="DE2761" s="49"/>
    </row>
    <row r="2762" spans="109:109" x14ac:dyDescent="0.3">
      <c r="DE2762" s="49"/>
    </row>
    <row r="2763" spans="109:109" x14ac:dyDescent="0.3">
      <c r="DE2763" s="49"/>
    </row>
    <row r="2764" spans="109:109" x14ac:dyDescent="0.3">
      <c r="DE2764" s="49"/>
    </row>
    <row r="2765" spans="109:109" x14ac:dyDescent="0.3">
      <c r="DE2765" s="49"/>
    </row>
    <row r="2766" spans="109:109" x14ac:dyDescent="0.3">
      <c r="DE2766" s="49"/>
    </row>
    <row r="2767" spans="109:109" x14ac:dyDescent="0.3">
      <c r="DE2767" s="49"/>
    </row>
    <row r="2768" spans="109:109" x14ac:dyDescent="0.3">
      <c r="DE2768" s="49"/>
    </row>
    <row r="2769" spans="109:109" x14ac:dyDescent="0.3">
      <c r="DE2769" s="49"/>
    </row>
    <row r="2770" spans="109:109" x14ac:dyDescent="0.3">
      <c r="DE2770" s="49"/>
    </row>
    <row r="2771" spans="109:109" x14ac:dyDescent="0.3">
      <c r="DE2771" s="49"/>
    </row>
    <row r="2772" spans="109:109" x14ac:dyDescent="0.3">
      <c r="DE2772" s="49"/>
    </row>
    <row r="2773" spans="109:109" x14ac:dyDescent="0.3">
      <c r="DE2773" s="49"/>
    </row>
    <row r="2774" spans="109:109" x14ac:dyDescent="0.3">
      <c r="DE2774" s="49"/>
    </row>
    <row r="2775" spans="109:109" x14ac:dyDescent="0.3">
      <c r="DE2775" s="49"/>
    </row>
    <row r="2776" spans="109:109" x14ac:dyDescent="0.3">
      <c r="DE2776" s="49"/>
    </row>
    <row r="2777" spans="109:109" x14ac:dyDescent="0.3">
      <c r="DE2777" s="49"/>
    </row>
    <row r="2778" spans="109:109" x14ac:dyDescent="0.3">
      <c r="DE2778" s="49"/>
    </row>
    <row r="2779" spans="109:109" x14ac:dyDescent="0.3">
      <c r="DE2779" s="49"/>
    </row>
    <row r="2780" spans="109:109" x14ac:dyDescent="0.3">
      <c r="DE2780" s="49"/>
    </row>
    <row r="2781" spans="109:109" x14ac:dyDescent="0.3">
      <c r="DE2781" s="49"/>
    </row>
    <row r="2782" spans="109:109" x14ac:dyDescent="0.3">
      <c r="DE2782" s="49"/>
    </row>
    <row r="2783" spans="109:109" x14ac:dyDescent="0.3">
      <c r="DE2783" s="49"/>
    </row>
    <row r="2784" spans="109:109" x14ac:dyDescent="0.3">
      <c r="DE2784" s="49"/>
    </row>
    <row r="2785" spans="109:109" x14ac:dyDescent="0.3">
      <c r="DE2785" s="49"/>
    </row>
    <row r="2786" spans="109:109" x14ac:dyDescent="0.3">
      <c r="DE2786" s="49"/>
    </row>
    <row r="2787" spans="109:109" x14ac:dyDescent="0.3">
      <c r="DE2787" s="49"/>
    </row>
    <row r="2788" spans="109:109" x14ac:dyDescent="0.3">
      <c r="DE2788" s="49"/>
    </row>
    <row r="2789" spans="109:109" x14ac:dyDescent="0.3">
      <c r="DE2789" s="49"/>
    </row>
    <row r="2790" spans="109:109" x14ac:dyDescent="0.3">
      <c r="DE2790" s="49"/>
    </row>
    <row r="2791" spans="109:109" x14ac:dyDescent="0.3">
      <c r="DE2791" s="49"/>
    </row>
    <row r="2792" spans="109:109" x14ac:dyDescent="0.3">
      <c r="DE2792" s="49"/>
    </row>
    <row r="2793" spans="109:109" x14ac:dyDescent="0.3">
      <c r="DE2793" s="49"/>
    </row>
    <row r="2794" spans="109:109" x14ac:dyDescent="0.3">
      <c r="DE2794" s="49"/>
    </row>
    <row r="2795" spans="109:109" x14ac:dyDescent="0.3">
      <c r="DE2795" s="49"/>
    </row>
    <row r="2796" spans="109:109" x14ac:dyDescent="0.3">
      <c r="DE2796" s="49"/>
    </row>
    <row r="2797" spans="109:109" x14ac:dyDescent="0.3">
      <c r="DE2797" s="49"/>
    </row>
    <row r="2798" spans="109:109" x14ac:dyDescent="0.3">
      <c r="DE2798" s="49"/>
    </row>
    <row r="2799" spans="109:109" x14ac:dyDescent="0.3">
      <c r="DE2799" s="49"/>
    </row>
    <row r="2800" spans="109:109" x14ac:dyDescent="0.3">
      <c r="DE2800" s="49"/>
    </row>
    <row r="2801" spans="109:109" x14ac:dyDescent="0.3">
      <c r="DE2801" s="49"/>
    </row>
    <row r="2802" spans="109:109" x14ac:dyDescent="0.3">
      <c r="DE2802" s="49"/>
    </row>
    <row r="2803" spans="109:109" x14ac:dyDescent="0.3">
      <c r="DE2803" s="49"/>
    </row>
    <row r="2804" spans="109:109" x14ac:dyDescent="0.3">
      <c r="DE2804" s="49"/>
    </row>
    <row r="2805" spans="109:109" x14ac:dyDescent="0.3">
      <c r="DE2805" s="49"/>
    </row>
    <row r="2806" spans="109:109" x14ac:dyDescent="0.3">
      <c r="DE2806" s="49"/>
    </row>
    <row r="2807" spans="109:109" x14ac:dyDescent="0.3">
      <c r="DE2807" s="49"/>
    </row>
    <row r="2808" spans="109:109" x14ac:dyDescent="0.3">
      <c r="DE2808" s="49"/>
    </row>
    <row r="2809" spans="109:109" x14ac:dyDescent="0.3">
      <c r="DE2809" s="49"/>
    </row>
    <row r="2810" spans="109:109" x14ac:dyDescent="0.3">
      <c r="DE2810" s="49"/>
    </row>
    <row r="2811" spans="109:109" x14ac:dyDescent="0.3">
      <c r="DE2811" s="49"/>
    </row>
    <row r="2812" spans="109:109" x14ac:dyDescent="0.3">
      <c r="DE2812" s="49"/>
    </row>
    <row r="2813" spans="109:109" x14ac:dyDescent="0.3">
      <c r="DE2813" s="49"/>
    </row>
    <row r="2814" spans="109:109" x14ac:dyDescent="0.3">
      <c r="DE2814" s="49"/>
    </row>
    <row r="2815" spans="109:109" x14ac:dyDescent="0.3">
      <c r="DE2815" s="49"/>
    </row>
    <row r="2816" spans="109:109" x14ac:dyDescent="0.3">
      <c r="DE2816" s="49"/>
    </row>
    <row r="2817" spans="109:109" x14ac:dyDescent="0.3">
      <c r="DE2817" s="49"/>
    </row>
    <row r="2818" spans="109:109" x14ac:dyDescent="0.3">
      <c r="DE2818" s="49"/>
    </row>
    <row r="2819" spans="109:109" x14ac:dyDescent="0.3">
      <c r="DE2819" s="49"/>
    </row>
    <row r="2820" spans="109:109" x14ac:dyDescent="0.3">
      <c r="DE2820" s="49"/>
    </row>
    <row r="2821" spans="109:109" x14ac:dyDescent="0.3">
      <c r="DE2821" s="49"/>
    </row>
    <row r="2822" spans="109:109" x14ac:dyDescent="0.3">
      <c r="DE2822" s="49"/>
    </row>
    <row r="2823" spans="109:109" x14ac:dyDescent="0.3">
      <c r="DE2823" s="49"/>
    </row>
    <row r="2824" spans="109:109" x14ac:dyDescent="0.3">
      <c r="DE2824" s="49"/>
    </row>
    <row r="2825" spans="109:109" x14ac:dyDescent="0.3">
      <c r="DE2825" s="49"/>
    </row>
    <row r="2826" spans="109:109" x14ac:dyDescent="0.3">
      <c r="DE2826" s="49"/>
    </row>
    <row r="2827" spans="109:109" x14ac:dyDescent="0.3">
      <c r="DE2827" s="49"/>
    </row>
    <row r="2828" spans="109:109" x14ac:dyDescent="0.3">
      <c r="DE2828" s="49"/>
    </row>
    <row r="2829" spans="109:109" x14ac:dyDescent="0.3">
      <c r="DE2829" s="49"/>
    </row>
    <row r="2830" spans="109:109" x14ac:dyDescent="0.3">
      <c r="DE2830" s="49"/>
    </row>
    <row r="2831" spans="109:109" x14ac:dyDescent="0.3">
      <c r="DE2831" s="49"/>
    </row>
    <row r="2832" spans="109:109" x14ac:dyDescent="0.3">
      <c r="DE2832" s="49"/>
    </row>
    <row r="2833" spans="109:109" x14ac:dyDescent="0.3">
      <c r="DE2833" s="49"/>
    </row>
    <row r="2834" spans="109:109" x14ac:dyDescent="0.3">
      <c r="DE2834" s="49"/>
    </row>
    <row r="2835" spans="109:109" x14ac:dyDescent="0.3">
      <c r="DE2835" s="49"/>
    </row>
    <row r="2836" spans="109:109" x14ac:dyDescent="0.3">
      <c r="DE2836" s="49"/>
    </row>
    <row r="2837" spans="109:109" x14ac:dyDescent="0.3">
      <c r="DE2837" s="49"/>
    </row>
    <row r="2838" spans="109:109" x14ac:dyDescent="0.3">
      <c r="DE2838" s="49"/>
    </row>
    <row r="2839" spans="109:109" x14ac:dyDescent="0.3">
      <c r="DE2839" s="49"/>
    </row>
    <row r="2840" spans="109:109" x14ac:dyDescent="0.3">
      <c r="DE2840" s="49"/>
    </row>
    <row r="2841" spans="109:109" x14ac:dyDescent="0.3">
      <c r="DE2841" s="49"/>
    </row>
    <row r="2842" spans="109:109" x14ac:dyDescent="0.3">
      <c r="DE2842" s="49"/>
    </row>
    <row r="2843" spans="109:109" x14ac:dyDescent="0.3">
      <c r="DE2843" s="49"/>
    </row>
    <row r="2844" spans="109:109" x14ac:dyDescent="0.3">
      <c r="DE2844" s="49"/>
    </row>
    <row r="2845" spans="109:109" x14ac:dyDescent="0.3">
      <c r="DE2845" s="49"/>
    </row>
    <row r="2846" spans="109:109" x14ac:dyDescent="0.3">
      <c r="DE2846" s="49"/>
    </row>
    <row r="2847" spans="109:109" x14ac:dyDescent="0.3">
      <c r="DE2847" s="49"/>
    </row>
    <row r="2848" spans="109:109" x14ac:dyDescent="0.3">
      <c r="DE2848" s="49"/>
    </row>
    <row r="2849" spans="109:109" x14ac:dyDescent="0.3">
      <c r="DE2849" s="49"/>
    </row>
    <row r="2850" spans="109:109" x14ac:dyDescent="0.3">
      <c r="DE2850" s="49"/>
    </row>
    <row r="2851" spans="109:109" x14ac:dyDescent="0.3">
      <c r="DE2851" s="49"/>
    </row>
    <row r="2852" spans="109:109" x14ac:dyDescent="0.3">
      <c r="DE2852" s="49"/>
    </row>
    <row r="2853" spans="109:109" x14ac:dyDescent="0.3">
      <c r="DE2853" s="49"/>
    </row>
    <row r="2854" spans="109:109" x14ac:dyDescent="0.3">
      <c r="DE2854" s="49"/>
    </row>
    <row r="2855" spans="109:109" x14ac:dyDescent="0.3">
      <c r="DE2855" s="49"/>
    </row>
    <row r="2856" spans="109:109" x14ac:dyDescent="0.3">
      <c r="DE2856" s="49"/>
    </row>
    <row r="2857" spans="109:109" x14ac:dyDescent="0.3">
      <c r="DE2857" s="49"/>
    </row>
    <row r="2858" spans="109:109" x14ac:dyDescent="0.3">
      <c r="DE2858" s="49"/>
    </row>
    <row r="2859" spans="109:109" x14ac:dyDescent="0.3">
      <c r="DE2859" s="49"/>
    </row>
    <row r="2860" spans="109:109" x14ac:dyDescent="0.3">
      <c r="DE2860" s="49"/>
    </row>
    <row r="2861" spans="109:109" x14ac:dyDescent="0.3">
      <c r="DE2861" s="49"/>
    </row>
    <row r="2862" spans="109:109" x14ac:dyDescent="0.3">
      <c r="DE2862" s="49"/>
    </row>
    <row r="2863" spans="109:109" x14ac:dyDescent="0.3">
      <c r="DE2863" s="49"/>
    </row>
    <row r="2864" spans="109:109" x14ac:dyDescent="0.3">
      <c r="DE2864" s="49"/>
    </row>
    <row r="2865" spans="109:109" x14ac:dyDescent="0.3">
      <c r="DE2865" s="49"/>
    </row>
    <row r="2866" spans="109:109" x14ac:dyDescent="0.3">
      <c r="DE2866" s="49"/>
    </row>
    <row r="2867" spans="109:109" x14ac:dyDescent="0.3">
      <c r="DE2867" s="49"/>
    </row>
    <row r="2868" spans="109:109" x14ac:dyDescent="0.3">
      <c r="DE2868" s="49"/>
    </row>
    <row r="2869" spans="109:109" x14ac:dyDescent="0.3">
      <c r="DE2869" s="49"/>
    </row>
    <row r="2870" spans="109:109" x14ac:dyDescent="0.3">
      <c r="DE2870" s="49"/>
    </row>
    <row r="2871" spans="109:109" x14ac:dyDescent="0.3">
      <c r="DE2871" s="49"/>
    </row>
    <row r="2872" spans="109:109" x14ac:dyDescent="0.3">
      <c r="DE2872" s="49"/>
    </row>
    <row r="2873" spans="109:109" x14ac:dyDescent="0.3">
      <c r="DE2873" s="49"/>
    </row>
    <row r="2874" spans="109:109" x14ac:dyDescent="0.3">
      <c r="DE2874" s="49"/>
    </row>
    <row r="2875" spans="109:109" x14ac:dyDescent="0.3">
      <c r="DE2875" s="49"/>
    </row>
    <row r="2876" spans="109:109" x14ac:dyDescent="0.3">
      <c r="DE2876" s="49"/>
    </row>
    <row r="2877" spans="109:109" x14ac:dyDescent="0.3">
      <c r="DE2877" s="49"/>
    </row>
    <row r="2878" spans="109:109" x14ac:dyDescent="0.3">
      <c r="DE2878" s="49"/>
    </row>
    <row r="2879" spans="109:109" x14ac:dyDescent="0.3">
      <c r="DE2879" s="49"/>
    </row>
    <row r="2880" spans="109:109" x14ac:dyDescent="0.3">
      <c r="DE2880" s="49"/>
    </row>
    <row r="2881" spans="109:109" x14ac:dyDescent="0.3">
      <c r="DE2881" s="49"/>
    </row>
    <row r="2882" spans="109:109" x14ac:dyDescent="0.3">
      <c r="DE2882" s="49"/>
    </row>
    <row r="2883" spans="109:109" x14ac:dyDescent="0.3">
      <c r="DE2883" s="49"/>
    </row>
    <row r="2884" spans="109:109" x14ac:dyDescent="0.3">
      <c r="DE2884" s="49"/>
    </row>
    <row r="2885" spans="109:109" x14ac:dyDescent="0.3">
      <c r="DE2885" s="49"/>
    </row>
    <row r="2886" spans="109:109" x14ac:dyDescent="0.3">
      <c r="DE2886" s="49"/>
    </row>
    <row r="2887" spans="109:109" x14ac:dyDescent="0.3">
      <c r="DE2887" s="49"/>
    </row>
    <row r="2888" spans="109:109" x14ac:dyDescent="0.3">
      <c r="DE2888" s="49"/>
    </row>
    <row r="2889" spans="109:109" x14ac:dyDescent="0.3">
      <c r="DE2889" s="49"/>
    </row>
    <row r="2890" spans="109:109" x14ac:dyDescent="0.3">
      <c r="DE2890" s="49"/>
    </row>
    <row r="2891" spans="109:109" x14ac:dyDescent="0.3">
      <c r="DE2891" s="49"/>
    </row>
    <row r="2892" spans="109:109" x14ac:dyDescent="0.3">
      <c r="DE2892" s="49"/>
    </row>
    <row r="2893" spans="109:109" x14ac:dyDescent="0.3">
      <c r="DE2893" s="49"/>
    </row>
    <row r="2894" spans="109:109" x14ac:dyDescent="0.3">
      <c r="DE2894" s="49"/>
    </row>
    <row r="2895" spans="109:109" x14ac:dyDescent="0.3">
      <c r="DE2895" s="49"/>
    </row>
    <row r="2896" spans="109:109" x14ac:dyDescent="0.3">
      <c r="DE2896" s="49"/>
    </row>
    <row r="2897" spans="109:109" x14ac:dyDescent="0.3">
      <c r="DE2897" s="49"/>
    </row>
    <row r="2898" spans="109:109" x14ac:dyDescent="0.3">
      <c r="DE2898" s="49"/>
    </row>
    <row r="2899" spans="109:109" x14ac:dyDescent="0.3">
      <c r="DE2899" s="49"/>
    </row>
    <row r="2900" spans="109:109" x14ac:dyDescent="0.3">
      <c r="DE2900" s="49"/>
    </row>
    <row r="2901" spans="109:109" x14ac:dyDescent="0.3">
      <c r="DE2901" s="49"/>
    </row>
    <row r="2902" spans="109:109" x14ac:dyDescent="0.3">
      <c r="DE2902" s="49"/>
    </row>
    <row r="2903" spans="109:109" x14ac:dyDescent="0.3">
      <c r="DE2903" s="49"/>
    </row>
    <row r="2904" spans="109:109" x14ac:dyDescent="0.3">
      <c r="DE2904" s="49"/>
    </row>
    <row r="2905" spans="109:109" x14ac:dyDescent="0.3">
      <c r="DE2905" s="49"/>
    </row>
    <row r="2906" spans="109:109" x14ac:dyDescent="0.3">
      <c r="DE2906" s="49"/>
    </row>
    <row r="2907" spans="109:109" x14ac:dyDescent="0.3">
      <c r="DE2907" s="49"/>
    </row>
    <row r="2908" spans="109:109" x14ac:dyDescent="0.3">
      <c r="DE2908" s="49"/>
    </row>
    <row r="2909" spans="109:109" x14ac:dyDescent="0.3">
      <c r="DE2909" s="49"/>
    </row>
    <row r="2910" spans="109:109" x14ac:dyDescent="0.3">
      <c r="DE2910" s="49"/>
    </row>
    <row r="2911" spans="109:109" x14ac:dyDescent="0.3">
      <c r="DE2911" s="49"/>
    </row>
    <row r="2912" spans="109:109" x14ac:dyDescent="0.3">
      <c r="DE2912" s="49"/>
    </row>
    <row r="2913" spans="109:109" x14ac:dyDescent="0.3">
      <c r="DE2913" s="49"/>
    </row>
    <row r="2914" spans="109:109" x14ac:dyDescent="0.3">
      <c r="DE2914" s="49"/>
    </row>
    <row r="2915" spans="109:109" x14ac:dyDescent="0.3">
      <c r="DE2915" s="49"/>
    </row>
    <row r="2916" spans="109:109" x14ac:dyDescent="0.3">
      <c r="DE2916" s="49"/>
    </row>
    <row r="2917" spans="109:109" x14ac:dyDescent="0.3">
      <c r="DE2917" s="49"/>
    </row>
    <row r="2918" spans="109:109" x14ac:dyDescent="0.3">
      <c r="DE2918" s="49"/>
    </row>
    <row r="2919" spans="109:109" x14ac:dyDescent="0.3">
      <c r="DE2919" s="49"/>
    </row>
    <row r="2920" spans="109:109" x14ac:dyDescent="0.3">
      <c r="DE2920" s="49"/>
    </row>
    <row r="2921" spans="109:109" x14ac:dyDescent="0.3">
      <c r="DE2921" s="49"/>
    </row>
    <row r="2922" spans="109:109" x14ac:dyDescent="0.3">
      <c r="DE2922" s="49"/>
    </row>
    <row r="2923" spans="109:109" x14ac:dyDescent="0.3">
      <c r="DE2923" s="49"/>
    </row>
    <row r="2924" spans="109:109" x14ac:dyDescent="0.3">
      <c r="DE2924" s="49"/>
    </row>
    <row r="2925" spans="109:109" x14ac:dyDescent="0.3">
      <c r="DE2925" s="49"/>
    </row>
    <row r="2926" spans="109:109" x14ac:dyDescent="0.3">
      <c r="DE2926" s="49"/>
    </row>
    <row r="2927" spans="109:109" x14ac:dyDescent="0.3">
      <c r="DE2927" s="49"/>
    </row>
    <row r="2928" spans="109:109" x14ac:dyDescent="0.3">
      <c r="DE2928" s="49"/>
    </row>
    <row r="2929" spans="109:109" x14ac:dyDescent="0.3">
      <c r="DE2929" s="49"/>
    </row>
    <row r="2930" spans="109:109" x14ac:dyDescent="0.3">
      <c r="DE2930" s="49"/>
    </row>
    <row r="2931" spans="109:109" x14ac:dyDescent="0.3">
      <c r="DE2931" s="49"/>
    </row>
    <row r="2932" spans="109:109" x14ac:dyDescent="0.3">
      <c r="DE2932" s="49"/>
    </row>
    <row r="2933" spans="109:109" x14ac:dyDescent="0.3">
      <c r="DE2933" s="49"/>
    </row>
    <row r="2934" spans="109:109" x14ac:dyDescent="0.3">
      <c r="DE2934" s="49"/>
    </row>
    <row r="2935" spans="109:109" x14ac:dyDescent="0.3">
      <c r="DE2935" s="49"/>
    </row>
    <row r="2936" spans="109:109" x14ac:dyDescent="0.3">
      <c r="DE2936" s="49"/>
    </row>
    <row r="2937" spans="109:109" x14ac:dyDescent="0.3">
      <c r="DE2937" s="49"/>
    </row>
    <row r="2938" spans="109:109" x14ac:dyDescent="0.3">
      <c r="DE2938" s="49"/>
    </row>
    <row r="2939" spans="109:109" x14ac:dyDescent="0.3">
      <c r="DE2939" s="49"/>
    </row>
    <row r="2940" spans="109:109" x14ac:dyDescent="0.3">
      <c r="DE2940" s="49"/>
    </row>
    <row r="2941" spans="109:109" x14ac:dyDescent="0.3">
      <c r="DE2941" s="49"/>
    </row>
    <row r="2942" spans="109:109" x14ac:dyDescent="0.3">
      <c r="DE2942" s="49"/>
    </row>
    <row r="2943" spans="109:109" x14ac:dyDescent="0.3">
      <c r="DE2943" s="49"/>
    </row>
    <row r="2944" spans="109:109" x14ac:dyDescent="0.3">
      <c r="DE2944" s="49"/>
    </row>
    <row r="2945" spans="109:109" x14ac:dyDescent="0.3">
      <c r="DE2945" s="49"/>
    </row>
    <row r="2946" spans="109:109" x14ac:dyDescent="0.3">
      <c r="DE2946" s="49"/>
    </row>
    <row r="2947" spans="109:109" x14ac:dyDescent="0.3">
      <c r="DE2947" s="49"/>
    </row>
    <row r="2948" spans="109:109" x14ac:dyDescent="0.3">
      <c r="DE2948" s="49"/>
    </row>
    <row r="2949" spans="109:109" x14ac:dyDescent="0.3">
      <c r="DE2949" s="49"/>
    </row>
    <row r="2950" spans="109:109" x14ac:dyDescent="0.3">
      <c r="DE2950" s="49"/>
    </row>
    <row r="2951" spans="109:109" x14ac:dyDescent="0.3">
      <c r="DE2951" s="49"/>
    </row>
    <row r="2952" spans="109:109" x14ac:dyDescent="0.3">
      <c r="DE2952" s="49"/>
    </row>
    <row r="2953" spans="109:109" x14ac:dyDescent="0.3">
      <c r="DE2953" s="49"/>
    </row>
    <row r="2954" spans="109:109" x14ac:dyDescent="0.3">
      <c r="DE2954" s="49"/>
    </row>
    <row r="2955" spans="109:109" x14ac:dyDescent="0.3">
      <c r="DE2955" s="49"/>
    </row>
    <row r="2956" spans="109:109" x14ac:dyDescent="0.3">
      <c r="DE2956" s="49"/>
    </row>
    <row r="2957" spans="109:109" x14ac:dyDescent="0.3">
      <c r="DE2957" s="49"/>
    </row>
    <row r="2958" spans="109:109" x14ac:dyDescent="0.3">
      <c r="DE2958" s="49"/>
    </row>
    <row r="2959" spans="109:109" x14ac:dyDescent="0.3">
      <c r="DE2959" s="49"/>
    </row>
    <row r="2960" spans="109:109" x14ac:dyDescent="0.3">
      <c r="DE2960" s="49"/>
    </row>
    <row r="2961" spans="109:109" x14ac:dyDescent="0.3">
      <c r="DE2961" s="49"/>
    </row>
    <row r="2962" spans="109:109" x14ac:dyDescent="0.3">
      <c r="DE2962" s="49"/>
    </row>
    <row r="2963" spans="109:109" x14ac:dyDescent="0.3">
      <c r="DE2963" s="49"/>
    </row>
    <row r="2964" spans="109:109" x14ac:dyDescent="0.3">
      <c r="DE2964" s="49"/>
    </row>
    <row r="2965" spans="109:109" x14ac:dyDescent="0.3">
      <c r="DE2965" s="49"/>
    </row>
    <row r="2966" spans="109:109" x14ac:dyDescent="0.3">
      <c r="DE2966" s="49"/>
    </row>
    <row r="2967" spans="109:109" x14ac:dyDescent="0.3">
      <c r="DE2967" s="49"/>
    </row>
    <row r="2968" spans="109:109" x14ac:dyDescent="0.3">
      <c r="DE2968" s="49"/>
    </row>
    <row r="2969" spans="109:109" x14ac:dyDescent="0.3">
      <c r="DE2969" s="49"/>
    </row>
    <row r="2970" spans="109:109" x14ac:dyDescent="0.3">
      <c r="DE2970" s="49"/>
    </row>
    <row r="2971" spans="109:109" x14ac:dyDescent="0.3">
      <c r="DE2971" s="49"/>
    </row>
    <row r="2972" spans="109:109" x14ac:dyDescent="0.3">
      <c r="DE2972" s="49"/>
    </row>
    <row r="2973" spans="109:109" x14ac:dyDescent="0.3">
      <c r="DE2973" s="49"/>
    </row>
    <row r="2974" spans="109:109" x14ac:dyDescent="0.3">
      <c r="DE2974" s="49"/>
    </row>
    <row r="2975" spans="109:109" x14ac:dyDescent="0.3">
      <c r="DE2975" s="49"/>
    </row>
    <row r="2976" spans="109:109" x14ac:dyDescent="0.3">
      <c r="DE2976" s="49"/>
    </row>
    <row r="2977" spans="109:109" x14ac:dyDescent="0.3">
      <c r="DE2977" s="49"/>
    </row>
    <row r="2978" spans="109:109" x14ac:dyDescent="0.3">
      <c r="DE2978" s="49"/>
    </row>
    <row r="2979" spans="109:109" x14ac:dyDescent="0.3">
      <c r="DE2979" s="49"/>
    </row>
    <row r="2980" spans="109:109" x14ac:dyDescent="0.3">
      <c r="DE2980" s="49"/>
    </row>
    <row r="2981" spans="109:109" x14ac:dyDescent="0.3">
      <c r="DE2981" s="49"/>
    </row>
    <row r="2982" spans="109:109" x14ac:dyDescent="0.3">
      <c r="DE2982" s="49"/>
    </row>
    <row r="2983" spans="109:109" x14ac:dyDescent="0.3">
      <c r="DE2983" s="49"/>
    </row>
    <row r="2984" spans="109:109" x14ac:dyDescent="0.3">
      <c r="DE2984" s="49"/>
    </row>
    <row r="2985" spans="109:109" x14ac:dyDescent="0.3">
      <c r="DE2985" s="49"/>
    </row>
    <row r="2986" spans="109:109" x14ac:dyDescent="0.3">
      <c r="DE2986" s="49"/>
    </row>
    <row r="2987" spans="109:109" x14ac:dyDescent="0.3">
      <c r="DE2987" s="49"/>
    </row>
    <row r="2988" spans="109:109" x14ac:dyDescent="0.3">
      <c r="DE2988" s="49"/>
    </row>
    <row r="2989" spans="109:109" x14ac:dyDescent="0.3">
      <c r="DE2989" s="49"/>
    </row>
    <row r="2990" spans="109:109" x14ac:dyDescent="0.3">
      <c r="DE2990" s="49"/>
    </row>
    <row r="2991" spans="109:109" x14ac:dyDescent="0.3">
      <c r="DE2991" s="49"/>
    </row>
    <row r="2992" spans="109:109" x14ac:dyDescent="0.3">
      <c r="DE2992" s="49"/>
    </row>
    <row r="2993" spans="109:109" x14ac:dyDescent="0.3">
      <c r="DE2993" s="49"/>
    </row>
    <row r="2994" spans="109:109" x14ac:dyDescent="0.3">
      <c r="DE2994" s="49"/>
    </row>
    <row r="2995" spans="109:109" x14ac:dyDescent="0.3">
      <c r="DE2995" s="49"/>
    </row>
    <row r="2996" spans="109:109" x14ac:dyDescent="0.3">
      <c r="DE2996" s="49"/>
    </row>
    <row r="2997" spans="109:109" x14ac:dyDescent="0.3">
      <c r="DE2997" s="49"/>
    </row>
    <row r="2998" spans="109:109" x14ac:dyDescent="0.3">
      <c r="DE2998" s="49"/>
    </row>
    <row r="2999" spans="109:109" x14ac:dyDescent="0.3">
      <c r="DE2999" s="49"/>
    </row>
    <row r="3000" spans="109:109" x14ac:dyDescent="0.3">
      <c r="DE3000" s="49"/>
    </row>
    <row r="3001" spans="109:109" x14ac:dyDescent="0.3">
      <c r="DE3001" s="49"/>
    </row>
    <row r="3002" spans="109:109" x14ac:dyDescent="0.3">
      <c r="DE3002" s="49"/>
    </row>
    <row r="3003" spans="109:109" x14ac:dyDescent="0.3">
      <c r="DE3003" s="49"/>
    </row>
    <row r="3004" spans="109:109" x14ac:dyDescent="0.3">
      <c r="DE3004" s="49"/>
    </row>
    <row r="3005" spans="109:109" x14ac:dyDescent="0.3">
      <c r="DE3005" s="49"/>
    </row>
    <row r="3006" spans="109:109" x14ac:dyDescent="0.3">
      <c r="DE3006" s="49"/>
    </row>
    <row r="3007" spans="109:109" x14ac:dyDescent="0.3">
      <c r="DE3007" s="49"/>
    </row>
    <row r="3008" spans="109:109" x14ac:dyDescent="0.3">
      <c r="DE3008" s="49"/>
    </row>
    <row r="3009" spans="109:109" x14ac:dyDescent="0.3">
      <c r="DE3009" s="49"/>
    </row>
    <row r="3010" spans="109:109" x14ac:dyDescent="0.3">
      <c r="DE3010" s="49"/>
    </row>
    <row r="3011" spans="109:109" x14ac:dyDescent="0.3">
      <c r="DE3011" s="49"/>
    </row>
    <row r="3012" spans="109:109" x14ac:dyDescent="0.3">
      <c r="DE3012" s="49"/>
    </row>
    <row r="3013" spans="109:109" x14ac:dyDescent="0.3">
      <c r="DE3013" s="49"/>
    </row>
    <row r="3014" spans="109:109" x14ac:dyDescent="0.3">
      <c r="DE3014" s="49"/>
    </row>
    <row r="3015" spans="109:109" x14ac:dyDescent="0.3">
      <c r="DE3015" s="49"/>
    </row>
    <row r="3016" spans="109:109" x14ac:dyDescent="0.3">
      <c r="DE3016" s="49"/>
    </row>
    <row r="3017" spans="109:109" x14ac:dyDescent="0.3">
      <c r="DE3017" s="49"/>
    </row>
    <row r="3018" spans="109:109" x14ac:dyDescent="0.3">
      <c r="DE3018" s="49"/>
    </row>
    <row r="3019" spans="109:109" x14ac:dyDescent="0.3">
      <c r="DE3019" s="49"/>
    </row>
    <row r="3020" spans="109:109" x14ac:dyDescent="0.3">
      <c r="DE3020" s="49"/>
    </row>
    <row r="3021" spans="109:109" x14ac:dyDescent="0.3">
      <c r="DE3021" s="49"/>
    </row>
    <row r="3022" spans="109:109" x14ac:dyDescent="0.3">
      <c r="DE3022" s="49"/>
    </row>
    <row r="3023" spans="109:109" x14ac:dyDescent="0.3">
      <c r="DE3023" s="49"/>
    </row>
    <row r="3024" spans="109:109" x14ac:dyDescent="0.3">
      <c r="DE3024" s="49"/>
    </row>
    <row r="3025" spans="109:109" x14ac:dyDescent="0.3">
      <c r="DE3025" s="49"/>
    </row>
    <row r="3026" spans="109:109" x14ac:dyDescent="0.3">
      <c r="DE3026" s="49"/>
    </row>
    <row r="3027" spans="109:109" x14ac:dyDescent="0.3">
      <c r="DE3027" s="49"/>
    </row>
    <row r="3028" spans="109:109" x14ac:dyDescent="0.3">
      <c r="DE3028" s="49"/>
    </row>
    <row r="3029" spans="109:109" x14ac:dyDescent="0.3">
      <c r="DE3029" s="49"/>
    </row>
    <row r="3030" spans="109:109" x14ac:dyDescent="0.3">
      <c r="DE3030" s="49"/>
    </row>
    <row r="3031" spans="109:109" x14ac:dyDescent="0.3">
      <c r="DE3031" s="49"/>
    </row>
    <row r="3032" spans="109:109" x14ac:dyDescent="0.3">
      <c r="DE3032" s="49"/>
    </row>
    <row r="3033" spans="109:109" x14ac:dyDescent="0.3">
      <c r="DE3033" s="49"/>
    </row>
    <row r="3034" spans="109:109" x14ac:dyDescent="0.3">
      <c r="DE3034" s="49"/>
    </row>
    <row r="3035" spans="109:109" x14ac:dyDescent="0.3">
      <c r="DE3035" s="49"/>
    </row>
    <row r="3036" spans="109:109" x14ac:dyDescent="0.3">
      <c r="DE3036" s="49"/>
    </row>
    <row r="3037" spans="109:109" x14ac:dyDescent="0.3">
      <c r="DE3037" s="49"/>
    </row>
    <row r="3038" spans="109:109" x14ac:dyDescent="0.3">
      <c r="DE3038" s="49"/>
    </row>
    <row r="3039" spans="109:109" x14ac:dyDescent="0.3">
      <c r="DE3039" s="49"/>
    </row>
    <row r="3040" spans="109:109" x14ac:dyDescent="0.3">
      <c r="DE3040" s="49"/>
    </row>
    <row r="3041" spans="109:109" x14ac:dyDescent="0.3">
      <c r="DE3041" s="49"/>
    </row>
    <row r="3042" spans="109:109" x14ac:dyDescent="0.3">
      <c r="DE3042" s="49"/>
    </row>
    <row r="3043" spans="109:109" x14ac:dyDescent="0.3">
      <c r="DE3043" s="49"/>
    </row>
    <row r="3044" spans="109:109" x14ac:dyDescent="0.3">
      <c r="DE3044" s="49"/>
    </row>
    <row r="3045" spans="109:109" x14ac:dyDescent="0.3">
      <c r="DE3045" s="49"/>
    </row>
    <row r="3046" spans="109:109" x14ac:dyDescent="0.3">
      <c r="DE3046" s="49"/>
    </row>
    <row r="3047" spans="109:109" x14ac:dyDescent="0.3">
      <c r="DE3047" s="49"/>
    </row>
    <row r="3048" spans="109:109" x14ac:dyDescent="0.3">
      <c r="DE3048" s="49"/>
    </row>
    <row r="3049" spans="109:109" x14ac:dyDescent="0.3">
      <c r="DE3049" s="49"/>
    </row>
    <row r="3050" spans="109:109" x14ac:dyDescent="0.3">
      <c r="DE3050" s="49"/>
    </row>
    <row r="3051" spans="109:109" x14ac:dyDescent="0.3">
      <c r="DE3051" s="49"/>
    </row>
    <row r="3052" spans="109:109" x14ac:dyDescent="0.3">
      <c r="DE3052" s="49"/>
    </row>
    <row r="3053" spans="109:109" x14ac:dyDescent="0.3">
      <c r="DE3053" s="49"/>
    </row>
    <row r="3054" spans="109:109" x14ac:dyDescent="0.3">
      <c r="DE3054" s="49"/>
    </row>
    <row r="3055" spans="109:109" x14ac:dyDescent="0.3">
      <c r="DE3055" s="49"/>
    </row>
    <row r="3056" spans="109:109" x14ac:dyDescent="0.3">
      <c r="DE3056" s="49"/>
    </row>
    <row r="3057" spans="109:109" x14ac:dyDescent="0.3">
      <c r="DE3057" s="49"/>
    </row>
    <row r="3058" spans="109:109" x14ac:dyDescent="0.3">
      <c r="DE3058" s="49"/>
    </row>
    <row r="3059" spans="109:109" x14ac:dyDescent="0.3">
      <c r="DE3059" s="49"/>
    </row>
    <row r="3060" spans="109:109" x14ac:dyDescent="0.3">
      <c r="DE3060" s="49"/>
    </row>
    <row r="3061" spans="109:109" x14ac:dyDescent="0.3">
      <c r="DE3061" s="49"/>
    </row>
    <row r="3062" spans="109:109" x14ac:dyDescent="0.3">
      <c r="DE3062" s="49"/>
    </row>
    <row r="3063" spans="109:109" x14ac:dyDescent="0.3">
      <c r="DE3063" s="49"/>
    </row>
    <row r="3064" spans="109:109" x14ac:dyDescent="0.3">
      <c r="DE3064" s="49"/>
    </row>
    <row r="3065" spans="109:109" x14ac:dyDescent="0.3">
      <c r="DE3065" s="49"/>
    </row>
    <row r="3066" spans="109:109" x14ac:dyDescent="0.3">
      <c r="DE3066" s="49"/>
    </row>
    <row r="3067" spans="109:109" x14ac:dyDescent="0.3">
      <c r="DE3067" s="49"/>
    </row>
    <row r="3068" spans="109:109" x14ac:dyDescent="0.3">
      <c r="DE3068" s="49"/>
    </row>
    <row r="3069" spans="109:109" x14ac:dyDescent="0.3">
      <c r="DE3069" s="49"/>
    </row>
    <row r="3070" spans="109:109" x14ac:dyDescent="0.3">
      <c r="DE3070" s="49"/>
    </row>
    <row r="3071" spans="109:109" x14ac:dyDescent="0.3">
      <c r="DE3071" s="49"/>
    </row>
    <row r="3072" spans="109:109" x14ac:dyDescent="0.3">
      <c r="DE3072" s="49"/>
    </row>
    <row r="3073" spans="109:109" x14ac:dyDescent="0.3">
      <c r="DE3073" s="49"/>
    </row>
    <row r="3074" spans="109:109" x14ac:dyDescent="0.3">
      <c r="DE3074" s="49"/>
    </row>
    <row r="3075" spans="109:109" x14ac:dyDescent="0.3">
      <c r="DE3075" s="49"/>
    </row>
    <row r="3076" spans="109:109" x14ac:dyDescent="0.3">
      <c r="DE3076" s="49"/>
    </row>
    <row r="3077" spans="109:109" x14ac:dyDescent="0.3">
      <c r="DE3077" s="49"/>
    </row>
    <row r="3078" spans="109:109" x14ac:dyDescent="0.3">
      <c r="DE3078" s="49"/>
    </row>
    <row r="3079" spans="109:109" x14ac:dyDescent="0.3">
      <c r="DE3079" s="49"/>
    </row>
    <row r="3080" spans="109:109" x14ac:dyDescent="0.3">
      <c r="DE3080" s="49"/>
    </row>
    <row r="3081" spans="109:109" x14ac:dyDescent="0.3">
      <c r="DE3081" s="49"/>
    </row>
    <row r="3082" spans="109:109" x14ac:dyDescent="0.3">
      <c r="DE3082" s="49"/>
    </row>
    <row r="3083" spans="109:109" x14ac:dyDescent="0.3">
      <c r="DE3083" s="49"/>
    </row>
    <row r="3084" spans="109:109" x14ac:dyDescent="0.3">
      <c r="DE3084" s="49"/>
    </row>
    <row r="3085" spans="109:109" x14ac:dyDescent="0.3">
      <c r="DE3085" s="49"/>
    </row>
    <row r="3086" spans="109:109" x14ac:dyDescent="0.3">
      <c r="DE3086" s="49"/>
    </row>
    <row r="3087" spans="109:109" x14ac:dyDescent="0.3">
      <c r="DE3087" s="49"/>
    </row>
    <row r="3088" spans="109:109" x14ac:dyDescent="0.3">
      <c r="DE3088" s="49"/>
    </row>
    <row r="3089" spans="109:109" x14ac:dyDescent="0.3">
      <c r="DE3089" s="49"/>
    </row>
    <row r="3090" spans="109:109" x14ac:dyDescent="0.3">
      <c r="DE3090" s="49"/>
    </row>
    <row r="3091" spans="109:109" x14ac:dyDescent="0.3">
      <c r="DE3091" s="49"/>
    </row>
    <row r="3092" spans="109:109" x14ac:dyDescent="0.3">
      <c r="DE3092" s="49"/>
    </row>
    <row r="3093" spans="109:109" x14ac:dyDescent="0.3">
      <c r="DE3093" s="49"/>
    </row>
    <row r="3094" spans="109:109" x14ac:dyDescent="0.3">
      <c r="DE3094" s="49"/>
    </row>
    <row r="3095" spans="109:109" x14ac:dyDescent="0.3">
      <c r="DE3095" s="49"/>
    </row>
    <row r="3096" spans="109:109" x14ac:dyDescent="0.3">
      <c r="DE3096" s="49"/>
    </row>
    <row r="3097" spans="109:109" x14ac:dyDescent="0.3">
      <c r="DE3097" s="49"/>
    </row>
    <row r="3098" spans="109:109" x14ac:dyDescent="0.3">
      <c r="DE3098" s="49"/>
    </row>
    <row r="3099" spans="109:109" x14ac:dyDescent="0.3">
      <c r="DE3099" s="49"/>
    </row>
    <row r="3100" spans="109:109" x14ac:dyDescent="0.3">
      <c r="DE3100" s="49"/>
    </row>
    <row r="3101" spans="109:109" x14ac:dyDescent="0.3">
      <c r="DE3101" s="49"/>
    </row>
    <row r="3102" spans="109:109" x14ac:dyDescent="0.3">
      <c r="DE3102" s="49"/>
    </row>
    <row r="3103" spans="109:109" x14ac:dyDescent="0.3">
      <c r="DE3103" s="49"/>
    </row>
    <row r="3104" spans="109:109" x14ac:dyDescent="0.3">
      <c r="DE3104" s="49"/>
    </row>
    <row r="3105" spans="109:109" x14ac:dyDescent="0.3">
      <c r="DE3105" s="49"/>
    </row>
    <row r="3106" spans="109:109" x14ac:dyDescent="0.3">
      <c r="DE3106" s="49"/>
    </row>
    <row r="3107" spans="109:109" x14ac:dyDescent="0.3">
      <c r="DE3107" s="49"/>
    </row>
    <row r="3108" spans="109:109" x14ac:dyDescent="0.3">
      <c r="DE3108" s="49"/>
    </row>
    <row r="3109" spans="109:109" x14ac:dyDescent="0.3">
      <c r="DE3109" s="49"/>
    </row>
    <row r="3110" spans="109:109" x14ac:dyDescent="0.3">
      <c r="DE3110" s="49"/>
    </row>
    <row r="3111" spans="109:109" x14ac:dyDescent="0.3">
      <c r="DE3111" s="49"/>
    </row>
    <row r="3112" spans="109:109" x14ac:dyDescent="0.3">
      <c r="DE3112" s="49"/>
    </row>
    <row r="3113" spans="109:109" x14ac:dyDescent="0.3">
      <c r="DE3113" s="49"/>
    </row>
    <row r="3114" spans="109:109" x14ac:dyDescent="0.3">
      <c r="DE3114" s="49"/>
    </row>
    <row r="3115" spans="109:109" x14ac:dyDescent="0.3">
      <c r="DE3115" s="49"/>
    </row>
    <row r="3116" spans="109:109" x14ac:dyDescent="0.3">
      <c r="DE3116" s="49"/>
    </row>
    <row r="3117" spans="109:109" x14ac:dyDescent="0.3">
      <c r="DE3117" s="49"/>
    </row>
    <row r="3118" spans="109:109" x14ac:dyDescent="0.3">
      <c r="DE3118" s="49"/>
    </row>
    <row r="3119" spans="109:109" x14ac:dyDescent="0.3">
      <c r="DE3119" s="49"/>
    </row>
    <row r="3120" spans="109:109" x14ac:dyDescent="0.3">
      <c r="DE3120" s="49"/>
    </row>
    <row r="3121" spans="109:109" x14ac:dyDescent="0.3">
      <c r="DE3121" s="49"/>
    </row>
    <row r="3122" spans="109:109" x14ac:dyDescent="0.3">
      <c r="DE3122" s="49"/>
    </row>
    <row r="3123" spans="109:109" x14ac:dyDescent="0.3">
      <c r="DE3123" s="49"/>
    </row>
    <row r="3124" spans="109:109" x14ac:dyDescent="0.3">
      <c r="DE3124" s="49"/>
    </row>
    <row r="3125" spans="109:109" x14ac:dyDescent="0.3">
      <c r="DE3125" s="49"/>
    </row>
    <row r="3126" spans="109:109" x14ac:dyDescent="0.3">
      <c r="DE3126" s="49"/>
    </row>
    <row r="3127" spans="109:109" x14ac:dyDescent="0.3">
      <c r="DE3127" s="49"/>
    </row>
    <row r="3128" spans="109:109" x14ac:dyDescent="0.3">
      <c r="DE3128" s="49"/>
    </row>
    <row r="3129" spans="109:109" x14ac:dyDescent="0.3">
      <c r="DE3129" s="49"/>
    </row>
    <row r="3130" spans="109:109" x14ac:dyDescent="0.3">
      <c r="DE3130" s="49"/>
    </row>
    <row r="3131" spans="109:109" x14ac:dyDescent="0.3">
      <c r="DE3131" s="49"/>
    </row>
    <row r="3132" spans="109:109" x14ac:dyDescent="0.3">
      <c r="DE3132" s="49"/>
    </row>
    <row r="3133" spans="109:109" x14ac:dyDescent="0.3">
      <c r="DE3133" s="49"/>
    </row>
    <row r="3134" spans="109:109" x14ac:dyDescent="0.3">
      <c r="DE3134" s="49"/>
    </row>
    <row r="3135" spans="109:109" x14ac:dyDescent="0.3">
      <c r="DE3135" s="49"/>
    </row>
    <row r="3136" spans="109:109" x14ac:dyDescent="0.3">
      <c r="DE3136" s="49"/>
    </row>
    <row r="3137" spans="109:109" x14ac:dyDescent="0.3">
      <c r="DE3137" s="49"/>
    </row>
    <row r="3138" spans="109:109" x14ac:dyDescent="0.3">
      <c r="DE3138" s="49"/>
    </row>
    <row r="3139" spans="109:109" x14ac:dyDescent="0.3">
      <c r="DE3139" s="49"/>
    </row>
    <row r="3140" spans="109:109" x14ac:dyDescent="0.3">
      <c r="DE3140" s="49"/>
    </row>
    <row r="3141" spans="109:109" x14ac:dyDescent="0.3">
      <c r="DE3141" s="49"/>
    </row>
    <row r="3142" spans="109:109" x14ac:dyDescent="0.3">
      <c r="DE3142" s="49"/>
    </row>
    <row r="3143" spans="109:109" x14ac:dyDescent="0.3">
      <c r="DE3143" s="49"/>
    </row>
    <row r="3144" spans="109:109" x14ac:dyDescent="0.3">
      <c r="DE3144" s="49"/>
    </row>
    <row r="3145" spans="109:109" x14ac:dyDescent="0.3">
      <c r="DE3145" s="49"/>
    </row>
    <row r="3146" spans="109:109" x14ac:dyDescent="0.3">
      <c r="DE3146" s="49"/>
    </row>
    <row r="3147" spans="109:109" x14ac:dyDescent="0.3">
      <c r="DE3147" s="49"/>
    </row>
    <row r="3148" spans="109:109" x14ac:dyDescent="0.3">
      <c r="DE3148" s="49"/>
    </row>
    <row r="3149" spans="109:109" x14ac:dyDescent="0.3">
      <c r="DE3149" s="49"/>
    </row>
    <row r="3150" spans="109:109" x14ac:dyDescent="0.3">
      <c r="DE3150" s="49"/>
    </row>
    <row r="3151" spans="109:109" x14ac:dyDescent="0.3">
      <c r="DE3151" s="49"/>
    </row>
    <row r="3152" spans="109:109" x14ac:dyDescent="0.3">
      <c r="DE3152" s="49"/>
    </row>
    <row r="3153" spans="109:109" x14ac:dyDescent="0.3">
      <c r="DE3153" s="49"/>
    </row>
    <row r="3154" spans="109:109" x14ac:dyDescent="0.3">
      <c r="DE3154" s="49"/>
    </row>
    <row r="3155" spans="109:109" x14ac:dyDescent="0.3">
      <c r="DE3155" s="49"/>
    </row>
    <row r="3156" spans="109:109" x14ac:dyDescent="0.3">
      <c r="DE3156" s="49"/>
    </row>
    <row r="3157" spans="109:109" x14ac:dyDescent="0.3">
      <c r="DE3157" s="49"/>
    </row>
    <row r="3158" spans="109:109" x14ac:dyDescent="0.3">
      <c r="DE3158" s="49"/>
    </row>
    <row r="3159" spans="109:109" x14ac:dyDescent="0.3">
      <c r="DE3159" s="49"/>
    </row>
    <row r="3160" spans="109:109" x14ac:dyDescent="0.3">
      <c r="DE3160" s="49"/>
    </row>
    <row r="3161" spans="109:109" x14ac:dyDescent="0.3">
      <c r="DE3161" s="49"/>
    </row>
    <row r="3162" spans="109:109" x14ac:dyDescent="0.3">
      <c r="DE3162" s="49"/>
    </row>
    <row r="3163" spans="109:109" x14ac:dyDescent="0.3">
      <c r="DE3163" s="49"/>
    </row>
    <row r="3164" spans="109:109" x14ac:dyDescent="0.3">
      <c r="DE3164" s="49"/>
    </row>
    <row r="3165" spans="109:109" x14ac:dyDescent="0.3">
      <c r="DE3165" s="49"/>
    </row>
    <row r="3166" spans="109:109" x14ac:dyDescent="0.3">
      <c r="DE3166" s="49"/>
    </row>
    <row r="3167" spans="109:109" x14ac:dyDescent="0.3">
      <c r="DE3167" s="49"/>
    </row>
    <row r="3168" spans="109:109" x14ac:dyDescent="0.3">
      <c r="DE3168" s="49"/>
    </row>
    <row r="3169" spans="109:109" x14ac:dyDescent="0.3">
      <c r="DE3169" s="49"/>
    </row>
    <row r="3170" spans="109:109" x14ac:dyDescent="0.3">
      <c r="DE3170" s="49"/>
    </row>
    <row r="3171" spans="109:109" x14ac:dyDescent="0.3">
      <c r="DE3171" s="49"/>
    </row>
    <row r="3172" spans="109:109" x14ac:dyDescent="0.3">
      <c r="DE3172" s="49"/>
    </row>
    <row r="3173" spans="109:109" x14ac:dyDescent="0.3">
      <c r="DE3173" s="49"/>
    </row>
    <row r="3174" spans="109:109" x14ac:dyDescent="0.3">
      <c r="DE3174" s="49"/>
    </row>
    <row r="3175" spans="109:109" x14ac:dyDescent="0.3">
      <c r="DE3175" s="49"/>
    </row>
    <row r="3176" spans="109:109" x14ac:dyDescent="0.3">
      <c r="DE3176" s="49"/>
    </row>
    <row r="3177" spans="109:109" x14ac:dyDescent="0.3">
      <c r="DE3177" s="49"/>
    </row>
    <row r="3178" spans="109:109" x14ac:dyDescent="0.3">
      <c r="DE3178" s="49"/>
    </row>
    <row r="3179" spans="109:109" x14ac:dyDescent="0.3">
      <c r="DE3179" s="49"/>
    </row>
    <row r="3180" spans="109:109" x14ac:dyDescent="0.3">
      <c r="DE3180" s="49"/>
    </row>
    <row r="3181" spans="109:109" x14ac:dyDescent="0.3">
      <c r="DE3181" s="49"/>
    </row>
    <row r="3182" spans="109:109" x14ac:dyDescent="0.3">
      <c r="DE3182" s="49"/>
    </row>
    <row r="3183" spans="109:109" x14ac:dyDescent="0.3">
      <c r="DE3183" s="49"/>
    </row>
    <row r="3184" spans="109:109" x14ac:dyDescent="0.3">
      <c r="DE3184" s="49"/>
    </row>
    <row r="3185" spans="109:109" x14ac:dyDescent="0.3">
      <c r="DE3185" s="49"/>
    </row>
    <row r="3186" spans="109:109" x14ac:dyDescent="0.3">
      <c r="DE3186" s="49"/>
    </row>
    <row r="3187" spans="109:109" x14ac:dyDescent="0.3">
      <c r="DE3187" s="49"/>
    </row>
    <row r="3188" spans="109:109" x14ac:dyDescent="0.3">
      <c r="DE3188" s="49"/>
    </row>
    <row r="3189" spans="109:109" x14ac:dyDescent="0.3">
      <c r="DE3189" s="49"/>
    </row>
    <row r="3190" spans="109:109" x14ac:dyDescent="0.3">
      <c r="DE3190" s="49"/>
    </row>
    <row r="3191" spans="109:109" x14ac:dyDescent="0.3">
      <c r="DE3191" s="49"/>
    </row>
    <row r="3192" spans="109:109" x14ac:dyDescent="0.3">
      <c r="DE3192" s="49"/>
    </row>
    <row r="3193" spans="109:109" x14ac:dyDescent="0.3">
      <c r="DE3193" s="49"/>
    </row>
    <row r="3194" spans="109:109" x14ac:dyDescent="0.3">
      <c r="DE3194" s="49"/>
    </row>
    <row r="3195" spans="109:109" x14ac:dyDescent="0.3">
      <c r="DE3195" s="49"/>
    </row>
    <row r="3196" spans="109:109" x14ac:dyDescent="0.3">
      <c r="DE3196" s="49"/>
    </row>
    <row r="3197" spans="109:109" x14ac:dyDescent="0.3">
      <c r="DE3197" s="49"/>
    </row>
    <row r="3198" spans="109:109" x14ac:dyDescent="0.3">
      <c r="DE3198" s="49"/>
    </row>
    <row r="3199" spans="109:109" x14ac:dyDescent="0.3">
      <c r="DE3199" s="49"/>
    </row>
    <row r="3200" spans="109:109" x14ac:dyDescent="0.3">
      <c r="DE3200" s="49"/>
    </row>
    <row r="3201" spans="109:109" x14ac:dyDescent="0.3">
      <c r="DE3201" s="49"/>
    </row>
    <row r="3202" spans="109:109" x14ac:dyDescent="0.3">
      <c r="DE3202" s="49"/>
    </row>
    <row r="3203" spans="109:109" x14ac:dyDescent="0.3">
      <c r="DE3203" s="49"/>
    </row>
    <row r="3204" spans="109:109" x14ac:dyDescent="0.3">
      <c r="DE3204" s="49"/>
    </row>
    <row r="3205" spans="109:109" x14ac:dyDescent="0.3">
      <c r="DE3205" s="49"/>
    </row>
    <row r="3206" spans="109:109" x14ac:dyDescent="0.3">
      <c r="DE3206" s="49"/>
    </row>
    <row r="3207" spans="109:109" x14ac:dyDescent="0.3">
      <c r="DE3207" s="49"/>
    </row>
    <row r="3208" spans="109:109" x14ac:dyDescent="0.3">
      <c r="DE3208" s="49"/>
    </row>
    <row r="3209" spans="109:109" x14ac:dyDescent="0.3">
      <c r="DE3209" s="49"/>
    </row>
    <row r="3210" spans="109:109" x14ac:dyDescent="0.3">
      <c r="DE3210" s="49"/>
    </row>
    <row r="3211" spans="109:109" x14ac:dyDescent="0.3">
      <c r="DE3211" s="49"/>
    </row>
    <row r="3212" spans="109:109" x14ac:dyDescent="0.3">
      <c r="DE3212" s="49"/>
    </row>
    <row r="3213" spans="109:109" x14ac:dyDescent="0.3">
      <c r="DE3213" s="49"/>
    </row>
    <row r="3214" spans="109:109" x14ac:dyDescent="0.3">
      <c r="DE3214" s="49"/>
    </row>
    <row r="3215" spans="109:109" x14ac:dyDescent="0.3">
      <c r="DE3215" s="49"/>
    </row>
    <row r="3216" spans="109:109" x14ac:dyDescent="0.3">
      <c r="DE3216" s="49"/>
    </row>
    <row r="3217" spans="109:109" x14ac:dyDescent="0.3">
      <c r="DE3217" s="49"/>
    </row>
    <row r="3218" spans="109:109" x14ac:dyDescent="0.3">
      <c r="DE3218" s="49"/>
    </row>
    <row r="3219" spans="109:109" x14ac:dyDescent="0.3">
      <c r="DE3219" s="49"/>
    </row>
    <row r="3220" spans="109:109" x14ac:dyDescent="0.3">
      <c r="DE3220" s="49"/>
    </row>
    <row r="3221" spans="109:109" x14ac:dyDescent="0.3">
      <c r="DE3221" s="49"/>
    </row>
    <row r="3222" spans="109:109" x14ac:dyDescent="0.3">
      <c r="DE3222" s="49"/>
    </row>
    <row r="3223" spans="109:109" x14ac:dyDescent="0.3">
      <c r="DE3223" s="49"/>
    </row>
    <row r="3224" spans="109:109" x14ac:dyDescent="0.3">
      <c r="DE3224" s="49"/>
    </row>
    <row r="3225" spans="109:109" x14ac:dyDescent="0.3">
      <c r="DE3225" s="49"/>
    </row>
    <row r="3226" spans="109:109" x14ac:dyDescent="0.3">
      <c r="DE3226" s="49"/>
    </row>
    <row r="3227" spans="109:109" x14ac:dyDescent="0.3">
      <c r="DE3227" s="49"/>
    </row>
    <row r="3228" spans="109:109" x14ac:dyDescent="0.3">
      <c r="DE3228" s="49"/>
    </row>
    <row r="3229" spans="109:109" x14ac:dyDescent="0.3">
      <c r="DE3229" s="49"/>
    </row>
    <row r="3230" spans="109:109" x14ac:dyDescent="0.3">
      <c r="DE3230" s="49"/>
    </row>
    <row r="3231" spans="109:109" x14ac:dyDescent="0.3">
      <c r="DE3231" s="49"/>
    </row>
    <row r="3232" spans="109:109" x14ac:dyDescent="0.3">
      <c r="DE3232" s="49"/>
    </row>
    <row r="3233" spans="109:109" x14ac:dyDescent="0.3">
      <c r="DE3233" s="49"/>
    </row>
    <row r="3234" spans="109:109" x14ac:dyDescent="0.3">
      <c r="DE3234" s="49"/>
    </row>
    <row r="3235" spans="109:109" x14ac:dyDescent="0.3">
      <c r="DE3235" s="49"/>
    </row>
    <row r="3236" spans="109:109" x14ac:dyDescent="0.3">
      <c r="DE3236" s="49"/>
    </row>
    <row r="3237" spans="109:109" x14ac:dyDescent="0.3">
      <c r="DE3237" s="49"/>
    </row>
    <row r="3238" spans="109:109" x14ac:dyDescent="0.3">
      <c r="DE3238" s="49"/>
    </row>
    <row r="3239" spans="109:109" x14ac:dyDescent="0.3">
      <c r="DE3239" s="49"/>
    </row>
    <row r="3240" spans="109:109" x14ac:dyDescent="0.3">
      <c r="DE3240" s="49"/>
    </row>
    <row r="3241" spans="109:109" x14ac:dyDescent="0.3">
      <c r="DE3241" s="49"/>
    </row>
    <row r="3242" spans="109:109" x14ac:dyDescent="0.3">
      <c r="DE3242" s="49"/>
    </row>
    <row r="3243" spans="109:109" x14ac:dyDescent="0.3">
      <c r="DE3243" s="49"/>
    </row>
    <row r="3244" spans="109:109" x14ac:dyDescent="0.3">
      <c r="DE3244" s="49"/>
    </row>
    <row r="3245" spans="109:109" x14ac:dyDescent="0.3">
      <c r="DE3245" s="49"/>
    </row>
    <row r="3246" spans="109:109" x14ac:dyDescent="0.3">
      <c r="DE3246" s="49"/>
    </row>
    <row r="3247" spans="109:109" x14ac:dyDescent="0.3">
      <c r="DE3247" s="49"/>
    </row>
    <row r="3248" spans="109:109" x14ac:dyDescent="0.3">
      <c r="DE3248" s="49"/>
    </row>
    <row r="3249" spans="109:109" x14ac:dyDescent="0.3">
      <c r="DE3249" s="49"/>
    </row>
    <row r="3250" spans="109:109" x14ac:dyDescent="0.3">
      <c r="DE3250" s="49"/>
    </row>
    <row r="3251" spans="109:109" x14ac:dyDescent="0.3">
      <c r="DE3251" s="49"/>
    </row>
    <row r="3252" spans="109:109" x14ac:dyDescent="0.3">
      <c r="DE3252" s="49"/>
    </row>
    <row r="3253" spans="109:109" x14ac:dyDescent="0.3">
      <c r="DE3253" s="49"/>
    </row>
    <row r="3254" spans="109:109" x14ac:dyDescent="0.3">
      <c r="DE3254" s="49"/>
    </row>
    <row r="3255" spans="109:109" x14ac:dyDescent="0.3">
      <c r="DE3255" s="49"/>
    </row>
    <row r="3256" spans="109:109" x14ac:dyDescent="0.3">
      <c r="DE3256" s="49"/>
    </row>
    <row r="3257" spans="109:109" x14ac:dyDescent="0.3">
      <c r="DE3257" s="49"/>
    </row>
    <row r="3258" spans="109:109" x14ac:dyDescent="0.3">
      <c r="DE3258" s="49"/>
    </row>
    <row r="3259" spans="109:109" x14ac:dyDescent="0.3">
      <c r="DE3259" s="49"/>
    </row>
    <row r="3260" spans="109:109" x14ac:dyDescent="0.3">
      <c r="DE3260" s="49"/>
    </row>
    <row r="3261" spans="109:109" x14ac:dyDescent="0.3">
      <c r="DE3261" s="49"/>
    </row>
    <row r="3262" spans="109:109" x14ac:dyDescent="0.3">
      <c r="DE3262" s="49"/>
    </row>
    <row r="3263" spans="109:109" x14ac:dyDescent="0.3">
      <c r="DE3263" s="49"/>
    </row>
    <row r="3264" spans="109:109" x14ac:dyDescent="0.3">
      <c r="DE3264" s="49"/>
    </row>
    <row r="3265" spans="109:109" x14ac:dyDescent="0.3">
      <c r="DE3265" s="49"/>
    </row>
    <row r="3266" spans="109:109" x14ac:dyDescent="0.3">
      <c r="DE3266" s="49"/>
    </row>
    <row r="3267" spans="109:109" x14ac:dyDescent="0.3">
      <c r="DE3267" s="49"/>
    </row>
    <row r="3268" spans="109:109" x14ac:dyDescent="0.3">
      <c r="DE3268" s="49"/>
    </row>
    <row r="3269" spans="109:109" x14ac:dyDescent="0.3">
      <c r="DE3269" s="49"/>
    </row>
    <row r="3270" spans="109:109" x14ac:dyDescent="0.3">
      <c r="DE3270" s="49"/>
    </row>
    <row r="3271" spans="109:109" x14ac:dyDescent="0.3">
      <c r="DE3271" s="49"/>
    </row>
    <row r="3272" spans="109:109" x14ac:dyDescent="0.3">
      <c r="DE3272" s="49"/>
    </row>
    <row r="3273" spans="109:109" x14ac:dyDescent="0.3">
      <c r="DE3273" s="49"/>
    </row>
    <row r="3274" spans="109:109" x14ac:dyDescent="0.3">
      <c r="DE3274" s="49"/>
    </row>
    <row r="3275" spans="109:109" x14ac:dyDescent="0.3">
      <c r="DE3275" s="49"/>
    </row>
    <row r="3276" spans="109:109" x14ac:dyDescent="0.3">
      <c r="DE3276" s="49"/>
    </row>
    <row r="3277" spans="109:109" x14ac:dyDescent="0.3">
      <c r="DE3277" s="49"/>
    </row>
    <row r="3278" spans="109:109" x14ac:dyDescent="0.3">
      <c r="DE3278" s="49"/>
    </row>
    <row r="3279" spans="109:109" x14ac:dyDescent="0.3">
      <c r="DE3279" s="49"/>
    </row>
    <row r="3280" spans="109:109" x14ac:dyDescent="0.3">
      <c r="DE3280" s="49"/>
    </row>
    <row r="3281" spans="109:109" x14ac:dyDescent="0.3">
      <c r="DE3281" s="49"/>
    </row>
    <row r="3282" spans="109:109" x14ac:dyDescent="0.3">
      <c r="DE3282" s="49"/>
    </row>
    <row r="3283" spans="109:109" x14ac:dyDescent="0.3">
      <c r="DE3283" s="49"/>
    </row>
    <row r="3284" spans="109:109" x14ac:dyDescent="0.3">
      <c r="DE3284" s="49"/>
    </row>
    <row r="3285" spans="109:109" x14ac:dyDescent="0.3">
      <c r="DE3285" s="49"/>
    </row>
    <row r="3286" spans="109:109" x14ac:dyDescent="0.3">
      <c r="DE3286" s="49"/>
    </row>
    <row r="3287" spans="109:109" x14ac:dyDescent="0.3">
      <c r="DE3287" s="49"/>
    </row>
    <row r="3288" spans="109:109" x14ac:dyDescent="0.3">
      <c r="DE3288" s="49"/>
    </row>
    <row r="3289" spans="109:109" x14ac:dyDescent="0.3">
      <c r="DE3289" s="49"/>
    </row>
    <row r="3290" spans="109:109" x14ac:dyDescent="0.3">
      <c r="DE3290" s="49"/>
    </row>
    <row r="3291" spans="109:109" x14ac:dyDescent="0.3">
      <c r="DE3291" s="49"/>
    </row>
    <row r="3292" spans="109:109" x14ac:dyDescent="0.3">
      <c r="DE3292" s="49"/>
    </row>
    <row r="3293" spans="109:109" x14ac:dyDescent="0.3">
      <c r="DE3293" s="49"/>
    </row>
    <row r="3294" spans="109:109" x14ac:dyDescent="0.3">
      <c r="DE3294" s="49"/>
    </row>
    <row r="3295" spans="109:109" x14ac:dyDescent="0.3">
      <c r="DE3295" s="49"/>
    </row>
    <row r="3296" spans="109:109" x14ac:dyDescent="0.3">
      <c r="DE3296" s="49"/>
    </row>
    <row r="3297" spans="109:109" x14ac:dyDescent="0.3">
      <c r="DE3297" s="49"/>
    </row>
    <row r="3298" spans="109:109" x14ac:dyDescent="0.3">
      <c r="DE3298" s="49"/>
    </row>
    <row r="3299" spans="109:109" x14ac:dyDescent="0.3">
      <c r="DE3299" s="49"/>
    </row>
    <row r="3300" spans="109:109" x14ac:dyDescent="0.3">
      <c r="DE3300" s="49"/>
    </row>
    <row r="3301" spans="109:109" x14ac:dyDescent="0.3">
      <c r="DE3301" s="49"/>
    </row>
    <row r="3302" spans="109:109" x14ac:dyDescent="0.3">
      <c r="DE3302" s="49"/>
    </row>
    <row r="3303" spans="109:109" x14ac:dyDescent="0.3">
      <c r="DE3303" s="49"/>
    </row>
    <row r="3304" spans="109:109" x14ac:dyDescent="0.3">
      <c r="DE3304" s="49"/>
    </row>
    <row r="3305" spans="109:109" x14ac:dyDescent="0.3">
      <c r="DE3305" s="49"/>
    </row>
    <row r="3306" spans="109:109" x14ac:dyDescent="0.3">
      <c r="DE3306" s="49"/>
    </row>
    <row r="3307" spans="109:109" x14ac:dyDescent="0.3">
      <c r="DE3307" s="49"/>
    </row>
    <row r="3308" spans="109:109" x14ac:dyDescent="0.3">
      <c r="DE3308" s="49"/>
    </row>
    <row r="3309" spans="109:109" x14ac:dyDescent="0.3">
      <c r="DE3309" s="49"/>
    </row>
    <row r="3310" spans="109:109" x14ac:dyDescent="0.3">
      <c r="DE3310" s="49"/>
    </row>
    <row r="3311" spans="109:109" x14ac:dyDescent="0.3">
      <c r="DE3311" s="49"/>
    </row>
    <row r="3312" spans="109:109" x14ac:dyDescent="0.3">
      <c r="DE3312" s="49"/>
    </row>
    <row r="3313" spans="109:109" x14ac:dyDescent="0.3">
      <c r="DE3313" s="49"/>
    </row>
    <row r="3314" spans="109:109" x14ac:dyDescent="0.3">
      <c r="DE3314" s="49"/>
    </row>
    <row r="3315" spans="109:109" x14ac:dyDescent="0.3">
      <c r="DE3315" s="49"/>
    </row>
    <row r="3316" spans="109:109" x14ac:dyDescent="0.3">
      <c r="DE3316" s="49"/>
    </row>
    <row r="3317" spans="109:109" x14ac:dyDescent="0.3">
      <c r="DE3317" s="49"/>
    </row>
    <row r="3318" spans="109:109" x14ac:dyDescent="0.3">
      <c r="DE3318" s="49"/>
    </row>
    <row r="3319" spans="109:109" x14ac:dyDescent="0.3">
      <c r="DE3319" s="49"/>
    </row>
    <row r="3320" spans="109:109" x14ac:dyDescent="0.3">
      <c r="DE3320" s="49"/>
    </row>
    <row r="3321" spans="109:109" x14ac:dyDescent="0.3">
      <c r="DE3321" s="49"/>
    </row>
    <row r="3322" spans="109:109" x14ac:dyDescent="0.3">
      <c r="DE3322" s="49"/>
    </row>
    <row r="3323" spans="109:109" x14ac:dyDescent="0.3">
      <c r="DE3323" s="49"/>
    </row>
    <row r="3324" spans="109:109" x14ac:dyDescent="0.3">
      <c r="DE3324" s="49"/>
    </row>
    <row r="3325" spans="109:109" x14ac:dyDescent="0.3">
      <c r="DE3325" s="49"/>
    </row>
    <row r="3326" spans="109:109" x14ac:dyDescent="0.3">
      <c r="DE3326" s="49"/>
    </row>
    <row r="3327" spans="109:109" x14ac:dyDescent="0.3">
      <c r="DE3327" s="49"/>
    </row>
    <row r="3328" spans="109:109" x14ac:dyDescent="0.3">
      <c r="DE3328" s="49"/>
    </row>
    <row r="3329" spans="109:109" x14ac:dyDescent="0.3">
      <c r="DE3329" s="49"/>
    </row>
    <row r="3330" spans="109:109" x14ac:dyDescent="0.3">
      <c r="DE3330" s="49"/>
    </row>
    <row r="3331" spans="109:109" x14ac:dyDescent="0.3">
      <c r="DE3331" s="49"/>
    </row>
    <row r="3332" spans="109:109" x14ac:dyDescent="0.3">
      <c r="DE3332" s="49"/>
    </row>
    <row r="3333" spans="109:109" x14ac:dyDescent="0.3">
      <c r="DE3333" s="49"/>
    </row>
    <row r="3334" spans="109:109" x14ac:dyDescent="0.3">
      <c r="DE3334" s="49"/>
    </row>
    <row r="3335" spans="109:109" x14ac:dyDescent="0.3">
      <c r="DE3335" s="49"/>
    </row>
    <row r="3336" spans="109:109" x14ac:dyDescent="0.3">
      <c r="DE3336" s="49"/>
    </row>
    <row r="3337" spans="109:109" x14ac:dyDescent="0.3">
      <c r="DE3337" s="49"/>
    </row>
    <row r="3338" spans="109:109" x14ac:dyDescent="0.3">
      <c r="DE3338" s="49"/>
    </row>
    <row r="3339" spans="109:109" x14ac:dyDescent="0.3">
      <c r="DE3339" s="49"/>
    </row>
    <row r="3340" spans="109:109" x14ac:dyDescent="0.3">
      <c r="DE3340" s="49"/>
    </row>
    <row r="3341" spans="109:109" x14ac:dyDescent="0.3">
      <c r="DE3341" s="49"/>
    </row>
    <row r="3342" spans="109:109" x14ac:dyDescent="0.3">
      <c r="DE3342" s="49"/>
    </row>
    <row r="3343" spans="109:109" x14ac:dyDescent="0.3">
      <c r="DE3343" s="49"/>
    </row>
    <row r="3344" spans="109:109" x14ac:dyDescent="0.3">
      <c r="DE3344" s="49"/>
    </row>
    <row r="3345" spans="109:109" x14ac:dyDescent="0.3">
      <c r="DE3345" s="49"/>
    </row>
    <row r="3346" spans="109:109" x14ac:dyDescent="0.3">
      <c r="DE3346" s="49"/>
    </row>
    <row r="3347" spans="109:109" x14ac:dyDescent="0.3">
      <c r="DE3347" s="49"/>
    </row>
    <row r="3348" spans="109:109" x14ac:dyDescent="0.3">
      <c r="DE3348" s="49"/>
    </row>
    <row r="3349" spans="109:109" x14ac:dyDescent="0.3">
      <c r="DE3349" s="49"/>
    </row>
    <row r="3350" spans="109:109" x14ac:dyDescent="0.3">
      <c r="DE3350" s="49"/>
    </row>
    <row r="3351" spans="109:109" x14ac:dyDescent="0.3">
      <c r="DE3351" s="49"/>
    </row>
    <row r="3352" spans="109:109" x14ac:dyDescent="0.3">
      <c r="DE3352" s="49"/>
    </row>
    <row r="3353" spans="109:109" x14ac:dyDescent="0.3">
      <c r="DE3353" s="49"/>
    </row>
    <row r="3354" spans="109:109" x14ac:dyDescent="0.3">
      <c r="DE3354" s="49"/>
    </row>
    <row r="3355" spans="109:109" x14ac:dyDescent="0.3">
      <c r="DE3355" s="49"/>
    </row>
    <row r="3356" spans="109:109" x14ac:dyDescent="0.3">
      <c r="DE3356" s="49"/>
    </row>
    <row r="3357" spans="109:109" x14ac:dyDescent="0.3">
      <c r="DE3357" s="49"/>
    </row>
    <row r="3358" spans="109:109" x14ac:dyDescent="0.3">
      <c r="DE3358" s="49"/>
    </row>
    <row r="3359" spans="109:109" x14ac:dyDescent="0.3">
      <c r="DE3359" s="49"/>
    </row>
    <row r="3360" spans="109:109" x14ac:dyDescent="0.3">
      <c r="DE3360" s="49"/>
    </row>
    <row r="3361" spans="109:109" x14ac:dyDescent="0.3">
      <c r="DE3361" s="49"/>
    </row>
    <row r="3362" spans="109:109" x14ac:dyDescent="0.3">
      <c r="DE3362" s="49"/>
    </row>
    <row r="3363" spans="109:109" x14ac:dyDescent="0.3">
      <c r="DE3363" s="49"/>
    </row>
    <row r="3364" spans="109:109" x14ac:dyDescent="0.3">
      <c r="DE3364" s="49"/>
    </row>
    <row r="3365" spans="109:109" x14ac:dyDescent="0.3">
      <c r="DE3365" s="49"/>
    </row>
    <row r="3366" spans="109:109" x14ac:dyDescent="0.3">
      <c r="DE3366" s="49"/>
    </row>
    <row r="3367" spans="109:109" x14ac:dyDescent="0.3">
      <c r="DE3367" s="49"/>
    </row>
    <row r="3368" spans="109:109" x14ac:dyDescent="0.3">
      <c r="DE3368" s="49"/>
    </row>
    <row r="3369" spans="109:109" x14ac:dyDescent="0.3">
      <c r="DE3369" s="49"/>
    </row>
    <row r="3370" spans="109:109" x14ac:dyDescent="0.3">
      <c r="DE3370" s="49"/>
    </row>
    <row r="3371" spans="109:109" x14ac:dyDescent="0.3">
      <c r="DE3371" s="49"/>
    </row>
    <row r="3372" spans="109:109" x14ac:dyDescent="0.3">
      <c r="DE3372" s="49"/>
    </row>
    <row r="3373" spans="109:109" x14ac:dyDescent="0.3">
      <c r="DE3373" s="49"/>
    </row>
    <row r="3374" spans="109:109" x14ac:dyDescent="0.3">
      <c r="DE3374" s="49"/>
    </row>
    <row r="3375" spans="109:109" x14ac:dyDescent="0.3">
      <c r="DE3375" s="49"/>
    </row>
    <row r="3376" spans="109:109" x14ac:dyDescent="0.3">
      <c r="DE3376" s="49"/>
    </row>
    <row r="3377" spans="109:109" x14ac:dyDescent="0.3">
      <c r="DE3377" s="49"/>
    </row>
    <row r="3378" spans="109:109" x14ac:dyDescent="0.3">
      <c r="DE3378" s="49"/>
    </row>
    <row r="3379" spans="109:109" x14ac:dyDescent="0.3">
      <c r="DE3379" s="49"/>
    </row>
    <row r="3380" spans="109:109" x14ac:dyDescent="0.3">
      <c r="DE3380" s="49"/>
    </row>
    <row r="3381" spans="109:109" x14ac:dyDescent="0.3">
      <c r="DE3381" s="49"/>
    </row>
    <row r="3382" spans="109:109" x14ac:dyDescent="0.3">
      <c r="DE3382" s="49"/>
    </row>
    <row r="3383" spans="109:109" x14ac:dyDescent="0.3">
      <c r="DE3383" s="49"/>
    </row>
    <row r="3384" spans="109:109" x14ac:dyDescent="0.3">
      <c r="DE3384" s="49"/>
    </row>
    <row r="3385" spans="109:109" x14ac:dyDescent="0.3">
      <c r="DE3385" s="49"/>
    </row>
    <row r="3386" spans="109:109" x14ac:dyDescent="0.3">
      <c r="DE3386" s="49"/>
    </row>
    <row r="3387" spans="109:109" x14ac:dyDescent="0.3">
      <c r="DE3387" s="49"/>
    </row>
    <row r="3388" spans="109:109" x14ac:dyDescent="0.3">
      <c r="DE3388" s="49"/>
    </row>
    <row r="3389" spans="109:109" x14ac:dyDescent="0.3">
      <c r="DE3389" s="49"/>
    </row>
    <row r="3390" spans="109:109" x14ac:dyDescent="0.3">
      <c r="DE3390" s="49"/>
    </row>
    <row r="3391" spans="109:109" x14ac:dyDescent="0.3">
      <c r="DE3391" s="49"/>
    </row>
    <row r="3392" spans="109:109" x14ac:dyDescent="0.3">
      <c r="DE3392" s="49"/>
    </row>
    <row r="3393" spans="109:109" x14ac:dyDescent="0.3">
      <c r="DE3393" s="49"/>
    </row>
    <row r="3394" spans="109:109" x14ac:dyDescent="0.3">
      <c r="DE3394" s="49"/>
    </row>
    <row r="3395" spans="109:109" x14ac:dyDescent="0.3">
      <c r="DE3395" s="49"/>
    </row>
    <row r="3396" spans="109:109" x14ac:dyDescent="0.3">
      <c r="DE3396" s="49"/>
    </row>
    <row r="3397" spans="109:109" x14ac:dyDescent="0.3">
      <c r="DE3397" s="49"/>
    </row>
    <row r="3398" spans="109:109" x14ac:dyDescent="0.3">
      <c r="DE3398" s="49"/>
    </row>
    <row r="3399" spans="109:109" x14ac:dyDescent="0.3">
      <c r="DE3399" s="49"/>
    </row>
    <row r="3400" spans="109:109" x14ac:dyDescent="0.3">
      <c r="DE3400" s="49"/>
    </row>
    <row r="3401" spans="109:109" x14ac:dyDescent="0.3">
      <c r="DE3401" s="49"/>
    </row>
    <row r="3402" spans="109:109" x14ac:dyDescent="0.3">
      <c r="DE3402" s="49"/>
    </row>
    <row r="3403" spans="109:109" x14ac:dyDescent="0.3">
      <c r="DE3403" s="49"/>
    </row>
    <row r="3404" spans="109:109" x14ac:dyDescent="0.3">
      <c r="DE3404" s="49"/>
    </row>
    <row r="3405" spans="109:109" x14ac:dyDescent="0.3">
      <c r="DE3405" s="49"/>
    </row>
    <row r="3406" spans="109:109" x14ac:dyDescent="0.3">
      <c r="DE3406" s="49"/>
    </row>
    <row r="3407" spans="109:109" x14ac:dyDescent="0.3">
      <c r="DE3407" s="49"/>
    </row>
    <row r="3408" spans="109:109" x14ac:dyDescent="0.3">
      <c r="DE3408" s="49"/>
    </row>
    <row r="3409" spans="109:109" x14ac:dyDescent="0.3">
      <c r="DE3409" s="49"/>
    </row>
    <row r="3410" spans="109:109" x14ac:dyDescent="0.3">
      <c r="DE3410" s="49"/>
    </row>
    <row r="3411" spans="109:109" x14ac:dyDescent="0.3">
      <c r="DE3411" s="49"/>
    </row>
    <row r="3412" spans="109:109" x14ac:dyDescent="0.3">
      <c r="DE3412" s="49"/>
    </row>
    <row r="3413" spans="109:109" x14ac:dyDescent="0.3">
      <c r="DE3413" s="49"/>
    </row>
    <row r="3414" spans="109:109" x14ac:dyDescent="0.3">
      <c r="DE3414" s="49"/>
    </row>
    <row r="3415" spans="109:109" x14ac:dyDescent="0.3">
      <c r="DE3415" s="49"/>
    </row>
    <row r="3416" spans="109:109" x14ac:dyDescent="0.3">
      <c r="DE3416" s="49"/>
    </row>
    <row r="3417" spans="109:109" x14ac:dyDescent="0.3">
      <c r="DE3417" s="49"/>
    </row>
    <row r="3418" spans="109:109" x14ac:dyDescent="0.3">
      <c r="DE3418" s="49"/>
    </row>
    <row r="3419" spans="109:109" x14ac:dyDescent="0.3">
      <c r="DE3419" s="49"/>
    </row>
    <row r="3420" spans="109:109" x14ac:dyDescent="0.3">
      <c r="DE3420" s="49"/>
    </row>
    <row r="3421" spans="109:109" x14ac:dyDescent="0.3">
      <c r="DE3421" s="49"/>
    </row>
    <row r="3422" spans="109:109" x14ac:dyDescent="0.3">
      <c r="DE3422" s="49"/>
    </row>
    <row r="3423" spans="109:109" x14ac:dyDescent="0.3">
      <c r="DE3423" s="49"/>
    </row>
    <row r="3424" spans="109:109" x14ac:dyDescent="0.3">
      <c r="DE3424" s="49"/>
    </row>
    <row r="3425" spans="109:109" x14ac:dyDescent="0.3">
      <c r="DE3425" s="49"/>
    </row>
    <row r="3426" spans="109:109" x14ac:dyDescent="0.3">
      <c r="DE3426" s="49"/>
    </row>
    <row r="3427" spans="109:109" x14ac:dyDescent="0.3">
      <c r="DE3427" s="49"/>
    </row>
    <row r="3428" spans="109:109" x14ac:dyDescent="0.3">
      <c r="DE3428" s="49"/>
    </row>
    <row r="3429" spans="109:109" x14ac:dyDescent="0.3">
      <c r="DE3429" s="49"/>
    </row>
    <row r="3430" spans="109:109" x14ac:dyDescent="0.3">
      <c r="DE3430" s="49"/>
    </row>
    <row r="3431" spans="109:109" x14ac:dyDescent="0.3">
      <c r="DE3431" s="49"/>
    </row>
    <row r="3432" spans="109:109" x14ac:dyDescent="0.3">
      <c r="DE3432" s="49"/>
    </row>
    <row r="3433" spans="109:109" x14ac:dyDescent="0.3">
      <c r="DE3433" s="49"/>
    </row>
    <row r="3434" spans="109:109" x14ac:dyDescent="0.3">
      <c r="DE3434" s="49"/>
    </row>
    <row r="3435" spans="109:109" x14ac:dyDescent="0.3">
      <c r="DE3435" s="49"/>
    </row>
    <row r="3436" spans="109:109" x14ac:dyDescent="0.3">
      <c r="DE3436" s="49"/>
    </row>
    <row r="3437" spans="109:109" x14ac:dyDescent="0.3">
      <c r="DE3437" s="49"/>
    </row>
    <row r="3438" spans="109:109" x14ac:dyDescent="0.3">
      <c r="DE3438" s="49"/>
    </row>
    <row r="3439" spans="109:109" x14ac:dyDescent="0.3">
      <c r="DE3439" s="49"/>
    </row>
    <row r="3440" spans="109:109" x14ac:dyDescent="0.3">
      <c r="DE3440" s="49"/>
    </row>
    <row r="3441" spans="109:109" x14ac:dyDescent="0.3">
      <c r="DE3441" s="49"/>
    </row>
    <row r="3442" spans="109:109" x14ac:dyDescent="0.3">
      <c r="DE3442" s="49"/>
    </row>
    <row r="3443" spans="109:109" x14ac:dyDescent="0.3">
      <c r="DE3443" s="49"/>
    </row>
    <row r="3444" spans="109:109" x14ac:dyDescent="0.3">
      <c r="DE3444" s="49"/>
    </row>
    <row r="3445" spans="109:109" x14ac:dyDescent="0.3">
      <c r="DE3445" s="49"/>
    </row>
    <row r="3446" spans="109:109" x14ac:dyDescent="0.3">
      <c r="DE3446" s="49"/>
    </row>
    <row r="3447" spans="109:109" x14ac:dyDescent="0.3">
      <c r="DE3447" s="49"/>
    </row>
    <row r="3448" spans="109:109" x14ac:dyDescent="0.3">
      <c r="DE3448" s="49"/>
    </row>
    <row r="3449" spans="109:109" x14ac:dyDescent="0.3">
      <c r="DE3449" s="49"/>
    </row>
    <row r="3450" spans="109:109" x14ac:dyDescent="0.3">
      <c r="DE3450" s="49"/>
    </row>
    <row r="3451" spans="109:109" x14ac:dyDescent="0.3">
      <c r="DE3451" s="49"/>
    </row>
    <row r="3452" spans="109:109" x14ac:dyDescent="0.3">
      <c r="DE3452" s="49"/>
    </row>
    <row r="3453" spans="109:109" x14ac:dyDescent="0.3">
      <c r="DE3453" s="49"/>
    </row>
    <row r="3454" spans="109:109" x14ac:dyDescent="0.3">
      <c r="DE3454" s="49"/>
    </row>
    <row r="3455" spans="109:109" x14ac:dyDescent="0.3">
      <c r="DE3455" s="49"/>
    </row>
    <row r="3456" spans="109:109" x14ac:dyDescent="0.3">
      <c r="DE3456" s="49"/>
    </row>
    <row r="3457" spans="109:109" x14ac:dyDescent="0.3">
      <c r="DE3457" s="49"/>
    </row>
    <row r="3458" spans="109:109" x14ac:dyDescent="0.3">
      <c r="DE3458" s="49"/>
    </row>
    <row r="3459" spans="109:109" x14ac:dyDescent="0.3">
      <c r="DE3459" s="49"/>
    </row>
    <row r="3460" spans="109:109" x14ac:dyDescent="0.3">
      <c r="DE3460" s="49"/>
    </row>
    <row r="3461" spans="109:109" x14ac:dyDescent="0.3">
      <c r="DE3461" s="49"/>
    </row>
    <row r="3462" spans="109:109" x14ac:dyDescent="0.3">
      <c r="DE3462" s="49"/>
    </row>
    <row r="3463" spans="109:109" x14ac:dyDescent="0.3">
      <c r="DE3463" s="49"/>
    </row>
    <row r="3464" spans="109:109" x14ac:dyDescent="0.3">
      <c r="DE3464" s="49"/>
    </row>
    <row r="3465" spans="109:109" x14ac:dyDescent="0.3">
      <c r="DE3465" s="49"/>
    </row>
    <row r="3466" spans="109:109" x14ac:dyDescent="0.3">
      <c r="DE3466" s="49"/>
    </row>
    <row r="3467" spans="109:109" x14ac:dyDescent="0.3">
      <c r="DE3467" s="49"/>
    </row>
    <row r="3468" spans="109:109" x14ac:dyDescent="0.3">
      <c r="DE3468" s="49"/>
    </row>
    <row r="3469" spans="109:109" x14ac:dyDescent="0.3">
      <c r="DE3469" s="49"/>
    </row>
    <row r="3470" spans="109:109" x14ac:dyDescent="0.3">
      <c r="DE3470" s="49"/>
    </row>
    <row r="3471" spans="109:109" x14ac:dyDescent="0.3">
      <c r="DE3471" s="49"/>
    </row>
    <row r="3472" spans="109:109" x14ac:dyDescent="0.3">
      <c r="DE3472" s="49"/>
    </row>
    <row r="3473" spans="109:109" x14ac:dyDescent="0.3">
      <c r="DE3473" s="49"/>
    </row>
    <row r="3474" spans="109:109" x14ac:dyDescent="0.3">
      <c r="DE3474" s="49"/>
    </row>
    <row r="3475" spans="109:109" x14ac:dyDescent="0.3">
      <c r="DE3475" s="49"/>
    </row>
    <row r="3476" spans="109:109" x14ac:dyDescent="0.3">
      <c r="DE3476" s="49"/>
    </row>
    <row r="3477" spans="109:109" x14ac:dyDescent="0.3">
      <c r="DE3477" s="49"/>
    </row>
    <row r="3478" spans="109:109" x14ac:dyDescent="0.3">
      <c r="DE3478" s="49"/>
    </row>
    <row r="3479" spans="109:109" x14ac:dyDescent="0.3">
      <c r="DE3479" s="49"/>
    </row>
    <row r="3480" spans="109:109" x14ac:dyDescent="0.3">
      <c r="DE3480" s="49"/>
    </row>
    <row r="3481" spans="109:109" x14ac:dyDescent="0.3">
      <c r="DE3481" s="49"/>
    </row>
    <row r="3482" spans="109:109" x14ac:dyDescent="0.3">
      <c r="DE3482" s="49"/>
    </row>
    <row r="3483" spans="109:109" x14ac:dyDescent="0.3">
      <c r="DE3483" s="49"/>
    </row>
    <row r="3484" spans="109:109" x14ac:dyDescent="0.3">
      <c r="DE3484" s="49"/>
    </row>
    <row r="3485" spans="109:109" x14ac:dyDescent="0.3">
      <c r="DE3485" s="49"/>
    </row>
    <row r="3486" spans="109:109" x14ac:dyDescent="0.3">
      <c r="DE3486" s="49"/>
    </row>
    <row r="3487" spans="109:109" x14ac:dyDescent="0.3">
      <c r="DE3487" s="49"/>
    </row>
    <row r="3488" spans="109:109" x14ac:dyDescent="0.3">
      <c r="DE3488" s="49"/>
    </row>
    <row r="3489" spans="109:109" x14ac:dyDescent="0.3">
      <c r="DE3489" s="49"/>
    </row>
    <row r="3490" spans="109:109" x14ac:dyDescent="0.3">
      <c r="DE3490" s="49"/>
    </row>
    <row r="3491" spans="109:109" x14ac:dyDescent="0.3">
      <c r="DE3491" s="49"/>
    </row>
    <row r="3492" spans="109:109" x14ac:dyDescent="0.3">
      <c r="DE3492" s="49"/>
    </row>
    <row r="3493" spans="109:109" x14ac:dyDescent="0.3">
      <c r="DE3493" s="49"/>
    </row>
    <row r="3494" spans="109:109" x14ac:dyDescent="0.3">
      <c r="DE3494" s="49"/>
    </row>
    <row r="3495" spans="109:109" x14ac:dyDescent="0.3">
      <c r="DE3495" s="49"/>
    </row>
    <row r="3496" spans="109:109" x14ac:dyDescent="0.3">
      <c r="DE3496" s="49"/>
    </row>
    <row r="3497" spans="109:109" x14ac:dyDescent="0.3">
      <c r="DE3497" s="49"/>
    </row>
    <row r="3498" spans="109:109" x14ac:dyDescent="0.3">
      <c r="DE3498" s="49"/>
    </row>
    <row r="3499" spans="109:109" x14ac:dyDescent="0.3">
      <c r="DE3499" s="49"/>
    </row>
    <row r="3500" spans="109:109" x14ac:dyDescent="0.3">
      <c r="DE3500" s="49"/>
    </row>
    <row r="3501" spans="109:109" x14ac:dyDescent="0.3">
      <c r="DE3501" s="49"/>
    </row>
    <row r="3502" spans="109:109" x14ac:dyDescent="0.3">
      <c r="DE3502" s="49"/>
    </row>
    <row r="3503" spans="109:109" x14ac:dyDescent="0.3">
      <c r="DE3503" s="49"/>
    </row>
    <row r="3504" spans="109:109" x14ac:dyDescent="0.3">
      <c r="DE3504" s="49"/>
    </row>
    <row r="3505" spans="109:109" x14ac:dyDescent="0.3">
      <c r="DE3505" s="49"/>
    </row>
    <row r="3506" spans="109:109" x14ac:dyDescent="0.3">
      <c r="DE3506" s="49"/>
    </row>
    <row r="3507" spans="109:109" x14ac:dyDescent="0.3">
      <c r="DE3507" s="49"/>
    </row>
    <row r="3508" spans="109:109" x14ac:dyDescent="0.3">
      <c r="DE3508" s="49"/>
    </row>
    <row r="3509" spans="109:109" x14ac:dyDescent="0.3">
      <c r="DE3509" s="49"/>
    </row>
    <row r="3510" spans="109:109" x14ac:dyDescent="0.3">
      <c r="DE3510" s="49"/>
    </row>
    <row r="3511" spans="109:109" x14ac:dyDescent="0.3">
      <c r="DE3511" s="49"/>
    </row>
    <row r="3512" spans="109:109" x14ac:dyDescent="0.3">
      <c r="DE3512" s="49"/>
    </row>
    <row r="3513" spans="109:109" x14ac:dyDescent="0.3">
      <c r="DE3513" s="49"/>
    </row>
    <row r="3514" spans="109:109" x14ac:dyDescent="0.3">
      <c r="DE3514" s="49"/>
    </row>
    <row r="3515" spans="109:109" x14ac:dyDescent="0.3">
      <c r="DE3515" s="49"/>
    </row>
    <row r="3516" spans="109:109" x14ac:dyDescent="0.3">
      <c r="DE3516" s="49"/>
    </row>
    <row r="3517" spans="109:109" x14ac:dyDescent="0.3">
      <c r="DE3517" s="49"/>
    </row>
    <row r="3518" spans="109:109" x14ac:dyDescent="0.3">
      <c r="DE3518" s="49"/>
    </row>
    <row r="3519" spans="109:109" x14ac:dyDescent="0.3">
      <c r="DE3519" s="49"/>
    </row>
    <row r="3520" spans="109:109" x14ac:dyDescent="0.3">
      <c r="DE3520" s="49"/>
    </row>
    <row r="3521" spans="109:109" x14ac:dyDescent="0.3">
      <c r="DE3521" s="49"/>
    </row>
    <row r="3522" spans="109:109" x14ac:dyDescent="0.3">
      <c r="DE3522" s="49"/>
    </row>
    <row r="3523" spans="109:109" x14ac:dyDescent="0.3">
      <c r="DE3523" s="49"/>
    </row>
    <row r="3524" spans="109:109" x14ac:dyDescent="0.3">
      <c r="DE3524" s="49"/>
    </row>
    <row r="3525" spans="109:109" x14ac:dyDescent="0.3">
      <c r="DE3525" s="49"/>
    </row>
    <row r="3526" spans="109:109" x14ac:dyDescent="0.3">
      <c r="DE3526" s="49"/>
    </row>
    <row r="3527" spans="109:109" x14ac:dyDescent="0.3">
      <c r="DE3527" s="49"/>
    </row>
    <row r="3528" spans="109:109" x14ac:dyDescent="0.3">
      <c r="DE3528" s="49"/>
    </row>
    <row r="3529" spans="109:109" x14ac:dyDescent="0.3">
      <c r="DE3529" s="49"/>
    </row>
    <row r="3530" spans="109:109" x14ac:dyDescent="0.3">
      <c r="DE3530" s="49"/>
    </row>
    <row r="3531" spans="109:109" x14ac:dyDescent="0.3">
      <c r="DE3531" s="49"/>
    </row>
    <row r="3532" spans="109:109" x14ac:dyDescent="0.3">
      <c r="DE3532" s="49"/>
    </row>
    <row r="3533" spans="109:109" x14ac:dyDescent="0.3">
      <c r="DE3533" s="49"/>
    </row>
    <row r="3534" spans="109:109" x14ac:dyDescent="0.3">
      <c r="DE3534" s="49"/>
    </row>
    <row r="3535" spans="109:109" x14ac:dyDescent="0.3">
      <c r="DE3535" s="49"/>
    </row>
    <row r="3536" spans="109:109" x14ac:dyDescent="0.3">
      <c r="DE3536" s="49"/>
    </row>
    <row r="3537" spans="109:109" x14ac:dyDescent="0.3">
      <c r="DE3537" s="49"/>
    </row>
    <row r="3538" spans="109:109" x14ac:dyDescent="0.3">
      <c r="DE3538" s="49"/>
    </row>
    <row r="3539" spans="109:109" x14ac:dyDescent="0.3">
      <c r="DE3539" s="49"/>
    </row>
    <row r="3540" spans="109:109" x14ac:dyDescent="0.3">
      <c r="DE3540" s="49"/>
    </row>
    <row r="3541" spans="109:109" x14ac:dyDescent="0.3">
      <c r="DE3541" s="49"/>
    </row>
    <row r="3542" spans="109:109" x14ac:dyDescent="0.3">
      <c r="DE3542" s="49"/>
    </row>
    <row r="3543" spans="109:109" x14ac:dyDescent="0.3">
      <c r="DE3543" s="49"/>
    </row>
    <row r="3544" spans="109:109" x14ac:dyDescent="0.3">
      <c r="DE3544" s="49"/>
    </row>
    <row r="3545" spans="109:109" x14ac:dyDescent="0.3">
      <c r="DE3545" s="49"/>
    </row>
    <row r="3546" spans="109:109" x14ac:dyDescent="0.3">
      <c r="DE3546" s="49"/>
    </row>
    <row r="3547" spans="109:109" x14ac:dyDescent="0.3">
      <c r="DE3547" s="49"/>
    </row>
    <row r="3548" spans="109:109" x14ac:dyDescent="0.3">
      <c r="DE3548" s="49"/>
    </row>
    <row r="3549" spans="109:109" x14ac:dyDescent="0.3">
      <c r="DE3549" s="49"/>
    </row>
    <row r="3550" spans="109:109" x14ac:dyDescent="0.3">
      <c r="DE3550" s="49"/>
    </row>
    <row r="3551" spans="109:109" x14ac:dyDescent="0.3">
      <c r="DE3551" s="49"/>
    </row>
    <row r="3552" spans="109:109" x14ac:dyDescent="0.3">
      <c r="DE3552" s="49"/>
    </row>
    <row r="3553" spans="109:109" x14ac:dyDescent="0.3">
      <c r="DE3553" s="49"/>
    </row>
    <row r="3554" spans="109:109" x14ac:dyDescent="0.3">
      <c r="DE3554" s="49"/>
    </row>
    <row r="3555" spans="109:109" x14ac:dyDescent="0.3">
      <c r="DE3555" s="49"/>
    </row>
    <row r="3556" spans="109:109" x14ac:dyDescent="0.3">
      <c r="DE3556" s="49"/>
    </row>
    <row r="3557" spans="109:109" x14ac:dyDescent="0.3">
      <c r="DE3557" s="49"/>
    </row>
    <row r="3558" spans="109:109" x14ac:dyDescent="0.3">
      <c r="DE3558" s="49"/>
    </row>
    <row r="3559" spans="109:109" x14ac:dyDescent="0.3">
      <c r="DE3559" s="49"/>
    </row>
    <row r="3560" spans="109:109" x14ac:dyDescent="0.3">
      <c r="DE3560" s="49"/>
    </row>
    <row r="3561" spans="109:109" x14ac:dyDescent="0.3">
      <c r="DE3561" s="49"/>
    </row>
    <row r="3562" spans="109:109" x14ac:dyDescent="0.3">
      <c r="DE3562" s="49"/>
    </row>
    <row r="3563" spans="109:109" x14ac:dyDescent="0.3">
      <c r="DE3563" s="49"/>
    </row>
    <row r="3564" spans="109:109" x14ac:dyDescent="0.3">
      <c r="DE3564" s="49"/>
    </row>
    <row r="3565" spans="109:109" x14ac:dyDescent="0.3">
      <c r="DE3565" s="49"/>
    </row>
    <row r="3566" spans="109:109" x14ac:dyDescent="0.3">
      <c r="DE3566" s="49"/>
    </row>
    <row r="3567" spans="109:109" x14ac:dyDescent="0.3">
      <c r="DE3567" s="49"/>
    </row>
    <row r="3568" spans="109:109" x14ac:dyDescent="0.3">
      <c r="DE3568" s="49"/>
    </row>
    <row r="3569" spans="109:109" x14ac:dyDescent="0.3">
      <c r="DE3569" s="49"/>
    </row>
    <row r="3570" spans="109:109" x14ac:dyDescent="0.3">
      <c r="DE3570" s="49"/>
    </row>
    <row r="3571" spans="109:109" x14ac:dyDescent="0.3">
      <c r="DE3571" s="49"/>
    </row>
    <row r="3572" spans="109:109" x14ac:dyDescent="0.3">
      <c r="DE3572" s="49"/>
    </row>
    <row r="3573" spans="109:109" x14ac:dyDescent="0.3">
      <c r="DE3573" s="49"/>
    </row>
    <row r="3574" spans="109:109" x14ac:dyDescent="0.3">
      <c r="DE3574" s="49"/>
    </row>
    <row r="3575" spans="109:109" x14ac:dyDescent="0.3">
      <c r="DE3575" s="49"/>
    </row>
    <row r="3576" spans="109:109" x14ac:dyDescent="0.3">
      <c r="DE3576" s="49"/>
    </row>
    <row r="3577" spans="109:109" x14ac:dyDescent="0.3">
      <c r="DE3577" s="49"/>
    </row>
    <row r="3578" spans="109:109" x14ac:dyDescent="0.3">
      <c r="DE3578" s="49"/>
    </row>
    <row r="3579" spans="109:109" x14ac:dyDescent="0.3">
      <c r="DE3579" s="49"/>
    </row>
    <row r="3580" spans="109:109" x14ac:dyDescent="0.3">
      <c r="DE3580" s="49"/>
    </row>
    <row r="3581" spans="109:109" x14ac:dyDescent="0.3">
      <c r="DE3581" s="49"/>
    </row>
    <row r="3582" spans="109:109" x14ac:dyDescent="0.3">
      <c r="DE3582" s="49"/>
    </row>
    <row r="3583" spans="109:109" x14ac:dyDescent="0.3">
      <c r="DE3583" s="49"/>
    </row>
    <row r="3584" spans="109:109" x14ac:dyDescent="0.3">
      <c r="DE3584" s="49"/>
    </row>
    <row r="3585" spans="109:109" x14ac:dyDescent="0.3">
      <c r="DE3585" s="49"/>
    </row>
    <row r="3586" spans="109:109" x14ac:dyDescent="0.3">
      <c r="DE3586" s="49"/>
    </row>
    <row r="3587" spans="109:109" x14ac:dyDescent="0.3">
      <c r="DE3587" s="49"/>
    </row>
    <row r="3588" spans="109:109" x14ac:dyDescent="0.3">
      <c r="DE3588" s="49"/>
    </row>
    <row r="3589" spans="109:109" x14ac:dyDescent="0.3">
      <c r="DE3589" s="49"/>
    </row>
    <row r="3590" spans="109:109" x14ac:dyDescent="0.3">
      <c r="DE3590" s="49"/>
    </row>
    <row r="3591" spans="109:109" x14ac:dyDescent="0.3">
      <c r="DE3591" s="49"/>
    </row>
    <row r="3592" spans="109:109" x14ac:dyDescent="0.3">
      <c r="DE3592" s="49"/>
    </row>
    <row r="3593" spans="109:109" x14ac:dyDescent="0.3">
      <c r="DE3593" s="49"/>
    </row>
    <row r="3594" spans="109:109" x14ac:dyDescent="0.3">
      <c r="DE3594" s="49"/>
    </row>
    <row r="3595" spans="109:109" x14ac:dyDescent="0.3">
      <c r="DE3595" s="49"/>
    </row>
    <row r="3596" spans="109:109" x14ac:dyDescent="0.3">
      <c r="DE3596" s="49"/>
    </row>
    <row r="3597" spans="109:109" x14ac:dyDescent="0.3">
      <c r="DE3597" s="49"/>
    </row>
    <row r="3598" spans="109:109" x14ac:dyDescent="0.3">
      <c r="DE3598" s="49"/>
    </row>
    <row r="3599" spans="109:109" x14ac:dyDescent="0.3">
      <c r="DE3599" s="49"/>
    </row>
    <row r="3600" spans="109:109" x14ac:dyDescent="0.3">
      <c r="DE3600" s="49"/>
    </row>
    <row r="3601" spans="109:109" x14ac:dyDescent="0.3">
      <c r="DE3601" s="49"/>
    </row>
    <row r="3602" spans="109:109" x14ac:dyDescent="0.3">
      <c r="DE3602" s="49"/>
    </row>
    <row r="3603" spans="109:109" x14ac:dyDescent="0.3">
      <c r="DE3603" s="49"/>
    </row>
    <row r="3604" spans="109:109" x14ac:dyDescent="0.3">
      <c r="DE3604" s="49"/>
    </row>
    <row r="3605" spans="109:109" x14ac:dyDescent="0.3">
      <c r="DE3605" s="49"/>
    </row>
    <row r="3606" spans="109:109" x14ac:dyDescent="0.3">
      <c r="DE3606" s="49"/>
    </row>
    <row r="3607" spans="109:109" x14ac:dyDescent="0.3">
      <c r="DE3607" s="49"/>
    </row>
    <row r="3608" spans="109:109" x14ac:dyDescent="0.3">
      <c r="DE3608" s="49"/>
    </row>
    <row r="3609" spans="109:109" x14ac:dyDescent="0.3">
      <c r="DE3609" s="49"/>
    </row>
    <row r="3610" spans="109:109" x14ac:dyDescent="0.3">
      <c r="DE3610" s="49"/>
    </row>
    <row r="3611" spans="109:109" x14ac:dyDescent="0.3">
      <c r="DE3611" s="49"/>
    </row>
    <row r="3612" spans="109:109" x14ac:dyDescent="0.3">
      <c r="DE3612" s="49"/>
    </row>
    <row r="3613" spans="109:109" x14ac:dyDescent="0.3">
      <c r="DE3613" s="49"/>
    </row>
    <row r="3614" spans="109:109" x14ac:dyDescent="0.3">
      <c r="DE3614" s="49"/>
    </row>
    <row r="3615" spans="109:109" x14ac:dyDescent="0.3">
      <c r="DE3615" s="49"/>
    </row>
    <row r="3616" spans="109:109" x14ac:dyDescent="0.3">
      <c r="DE3616" s="49"/>
    </row>
    <row r="3617" spans="109:109" x14ac:dyDescent="0.3">
      <c r="DE3617" s="49"/>
    </row>
    <row r="3618" spans="109:109" x14ac:dyDescent="0.3">
      <c r="DE3618" s="49"/>
    </row>
    <row r="3619" spans="109:109" x14ac:dyDescent="0.3">
      <c r="DE3619" s="49"/>
    </row>
    <row r="3620" spans="109:109" x14ac:dyDescent="0.3">
      <c r="DE3620" s="49"/>
    </row>
    <row r="3621" spans="109:109" x14ac:dyDescent="0.3">
      <c r="DE3621" s="49"/>
    </row>
    <row r="3622" spans="109:109" x14ac:dyDescent="0.3">
      <c r="DE3622" s="49"/>
    </row>
    <row r="3623" spans="109:109" x14ac:dyDescent="0.3">
      <c r="DE3623" s="49"/>
    </row>
    <row r="3624" spans="109:109" x14ac:dyDescent="0.3">
      <c r="DE3624" s="49"/>
    </row>
    <row r="3625" spans="109:109" x14ac:dyDescent="0.3">
      <c r="DE3625" s="49"/>
    </row>
    <row r="3626" spans="109:109" x14ac:dyDescent="0.3">
      <c r="DE3626" s="49"/>
    </row>
    <row r="3627" spans="109:109" x14ac:dyDescent="0.3">
      <c r="DE3627" s="49"/>
    </row>
    <row r="3628" spans="109:109" x14ac:dyDescent="0.3">
      <c r="DE3628" s="49"/>
    </row>
    <row r="3629" spans="109:109" x14ac:dyDescent="0.3">
      <c r="DE3629" s="49"/>
    </row>
    <row r="3630" spans="109:109" x14ac:dyDescent="0.3">
      <c r="DE3630" s="49"/>
    </row>
    <row r="3631" spans="109:109" x14ac:dyDescent="0.3">
      <c r="DE3631" s="49"/>
    </row>
    <row r="3632" spans="109:109" x14ac:dyDescent="0.3">
      <c r="DE3632" s="49"/>
    </row>
    <row r="3633" spans="109:109" x14ac:dyDescent="0.3">
      <c r="DE3633" s="49"/>
    </row>
    <row r="3634" spans="109:109" x14ac:dyDescent="0.3">
      <c r="DE3634" s="49"/>
    </row>
    <row r="3635" spans="109:109" x14ac:dyDescent="0.3">
      <c r="DE3635" s="49"/>
    </row>
    <row r="3636" spans="109:109" x14ac:dyDescent="0.3">
      <c r="DE3636" s="49"/>
    </row>
    <row r="3637" spans="109:109" x14ac:dyDescent="0.3">
      <c r="DE3637" s="49"/>
    </row>
    <row r="3638" spans="109:109" x14ac:dyDescent="0.3">
      <c r="DE3638" s="49"/>
    </row>
    <row r="3639" spans="109:109" x14ac:dyDescent="0.3">
      <c r="DE3639" s="49"/>
    </row>
    <row r="3640" spans="109:109" x14ac:dyDescent="0.3">
      <c r="DE3640" s="49"/>
    </row>
    <row r="3641" spans="109:109" x14ac:dyDescent="0.3">
      <c r="DE3641" s="49"/>
    </row>
    <row r="3642" spans="109:109" x14ac:dyDescent="0.3">
      <c r="DE3642" s="49"/>
    </row>
    <row r="3643" spans="109:109" x14ac:dyDescent="0.3">
      <c r="DE3643" s="49"/>
    </row>
    <row r="3644" spans="109:109" x14ac:dyDescent="0.3">
      <c r="DE3644" s="49"/>
    </row>
    <row r="3645" spans="109:109" x14ac:dyDescent="0.3">
      <c r="DE3645" s="49"/>
    </row>
    <row r="3646" spans="109:109" x14ac:dyDescent="0.3">
      <c r="DE3646" s="49"/>
    </row>
    <row r="3647" spans="109:109" x14ac:dyDescent="0.3">
      <c r="DE3647" s="49"/>
    </row>
    <row r="3648" spans="109:109" x14ac:dyDescent="0.3">
      <c r="DE3648" s="49"/>
    </row>
    <row r="3649" spans="109:109" x14ac:dyDescent="0.3">
      <c r="DE3649" s="49"/>
    </row>
    <row r="3650" spans="109:109" x14ac:dyDescent="0.3">
      <c r="DE3650" s="49"/>
    </row>
    <row r="3651" spans="109:109" x14ac:dyDescent="0.3">
      <c r="DE3651" s="49"/>
    </row>
    <row r="3652" spans="109:109" x14ac:dyDescent="0.3">
      <c r="DE3652" s="49"/>
    </row>
    <row r="3653" spans="109:109" x14ac:dyDescent="0.3">
      <c r="DE3653" s="49"/>
    </row>
    <row r="3654" spans="109:109" x14ac:dyDescent="0.3">
      <c r="DE3654" s="49"/>
    </row>
    <row r="3655" spans="109:109" x14ac:dyDescent="0.3">
      <c r="DE3655" s="49"/>
    </row>
    <row r="3656" spans="109:109" x14ac:dyDescent="0.3">
      <c r="DE3656" s="49"/>
    </row>
    <row r="3657" spans="109:109" x14ac:dyDescent="0.3">
      <c r="DE3657" s="49"/>
    </row>
    <row r="3658" spans="109:109" x14ac:dyDescent="0.3">
      <c r="DE3658" s="49"/>
    </row>
    <row r="3659" spans="109:109" x14ac:dyDescent="0.3">
      <c r="DE3659" s="49"/>
    </row>
    <row r="3660" spans="109:109" x14ac:dyDescent="0.3">
      <c r="DE3660" s="49"/>
    </row>
    <row r="3661" spans="109:109" x14ac:dyDescent="0.3">
      <c r="DE3661" s="49"/>
    </row>
    <row r="3662" spans="109:109" x14ac:dyDescent="0.3">
      <c r="DE3662" s="49"/>
    </row>
    <row r="3663" spans="109:109" x14ac:dyDescent="0.3">
      <c r="DE3663" s="49"/>
    </row>
    <row r="3664" spans="109:109" x14ac:dyDescent="0.3">
      <c r="DE3664" s="49"/>
    </row>
    <row r="3665" spans="109:109" x14ac:dyDescent="0.3">
      <c r="DE3665" s="49"/>
    </row>
    <row r="3666" spans="109:109" x14ac:dyDescent="0.3">
      <c r="DE3666" s="49"/>
    </row>
    <row r="3667" spans="109:109" x14ac:dyDescent="0.3">
      <c r="DE3667" s="49"/>
    </row>
    <row r="3668" spans="109:109" x14ac:dyDescent="0.3">
      <c r="DE3668" s="49"/>
    </row>
    <row r="3669" spans="109:109" x14ac:dyDescent="0.3">
      <c r="DE3669" s="49"/>
    </row>
    <row r="3670" spans="109:109" x14ac:dyDescent="0.3">
      <c r="DE3670" s="49"/>
    </row>
    <row r="3671" spans="109:109" x14ac:dyDescent="0.3">
      <c r="DE3671" s="49"/>
    </row>
    <row r="3672" spans="109:109" x14ac:dyDescent="0.3">
      <c r="DE3672" s="49"/>
    </row>
    <row r="3673" spans="109:109" x14ac:dyDescent="0.3">
      <c r="DE3673" s="49"/>
    </row>
    <row r="3674" spans="109:109" x14ac:dyDescent="0.3">
      <c r="DE3674" s="49"/>
    </row>
    <row r="3675" spans="109:109" x14ac:dyDescent="0.3">
      <c r="DE3675" s="49"/>
    </row>
    <row r="3676" spans="109:109" x14ac:dyDescent="0.3">
      <c r="DE3676" s="49"/>
    </row>
    <row r="3677" spans="109:109" x14ac:dyDescent="0.3">
      <c r="DE3677" s="49"/>
    </row>
    <row r="3678" spans="109:109" x14ac:dyDescent="0.3">
      <c r="DE3678" s="49"/>
    </row>
    <row r="3679" spans="109:109" x14ac:dyDescent="0.3">
      <c r="DE3679" s="49"/>
    </row>
    <row r="3680" spans="109:109" x14ac:dyDescent="0.3">
      <c r="DE3680" s="49"/>
    </row>
    <row r="3681" spans="109:109" x14ac:dyDescent="0.3">
      <c r="DE3681" s="49"/>
    </row>
    <row r="3682" spans="109:109" x14ac:dyDescent="0.3">
      <c r="DE3682" s="49"/>
    </row>
    <row r="3683" spans="109:109" x14ac:dyDescent="0.3">
      <c r="DE3683" s="49"/>
    </row>
    <row r="3684" spans="109:109" x14ac:dyDescent="0.3">
      <c r="DE3684" s="49"/>
    </row>
    <row r="3685" spans="109:109" x14ac:dyDescent="0.3">
      <c r="DE3685" s="49"/>
    </row>
    <row r="3686" spans="109:109" x14ac:dyDescent="0.3">
      <c r="DE3686" s="49"/>
    </row>
    <row r="3687" spans="109:109" x14ac:dyDescent="0.3">
      <c r="DE3687" s="49"/>
    </row>
    <row r="3688" spans="109:109" x14ac:dyDescent="0.3">
      <c r="DE3688" s="49"/>
    </row>
    <row r="3689" spans="109:109" x14ac:dyDescent="0.3">
      <c r="DE3689" s="49"/>
    </row>
    <row r="3690" spans="109:109" x14ac:dyDescent="0.3">
      <c r="DE3690" s="49"/>
    </row>
    <row r="3691" spans="109:109" x14ac:dyDescent="0.3">
      <c r="DE3691" s="49"/>
    </row>
    <row r="3692" spans="109:109" x14ac:dyDescent="0.3">
      <c r="DE3692" s="49"/>
    </row>
    <row r="3693" spans="109:109" x14ac:dyDescent="0.3">
      <c r="DE3693" s="49"/>
    </row>
    <row r="3694" spans="109:109" x14ac:dyDescent="0.3">
      <c r="DE3694" s="49"/>
    </row>
    <row r="3695" spans="109:109" x14ac:dyDescent="0.3">
      <c r="DE3695" s="49"/>
    </row>
    <row r="3696" spans="109:109" x14ac:dyDescent="0.3">
      <c r="DE3696" s="49"/>
    </row>
    <row r="3697" spans="109:109" x14ac:dyDescent="0.3">
      <c r="DE3697" s="49"/>
    </row>
    <row r="3698" spans="109:109" x14ac:dyDescent="0.3">
      <c r="DE3698" s="49"/>
    </row>
    <row r="3699" spans="109:109" x14ac:dyDescent="0.3">
      <c r="DE3699" s="49"/>
    </row>
    <row r="3700" spans="109:109" x14ac:dyDescent="0.3">
      <c r="DE3700" s="49"/>
    </row>
    <row r="3701" spans="109:109" x14ac:dyDescent="0.3">
      <c r="DE3701" s="49"/>
    </row>
    <row r="3702" spans="109:109" x14ac:dyDescent="0.3">
      <c r="DE3702" s="49"/>
    </row>
    <row r="3703" spans="109:109" x14ac:dyDescent="0.3">
      <c r="DE3703" s="49"/>
    </row>
    <row r="3704" spans="109:109" x14ac:dyDescent="0.3">
      <c r="DE3704" s="49"/>
    </row>
    <row r="3705" spans="109:109" x14ac:dyDescent="0.3">
      <c r="DE3705" s="49"/>
    </row>
    <row r="3706" spans="109:109" x14ac:dyDescent="0.3">
      <c r="DE3706" s="49"/>
    </row>
    <row r="3707" spans="109:109" x14ac:dyDescent="0.3">
      <c r="DE3707" s="49"/>
    </row>
    <row r="3708" spans="109:109" x14ac:dyDescent="0.3">
      <c r="DE3708" s="49"/>
    </row>
    <row r="3709" spans="109:109" x14ac:dyDescent="0.3">
      <c r="DE3709" s="49"/>
    </row>
    <row r="3710" spans="109:109" x14ac:dyDescent="0.3">
      <c r="DE3710" s="49"/>
    </row>
    <row r="3711" spans="109:109" x14ac:dyDescent="0.3">
      <c r="DE3711" s="49"/>
    </row>
    <row r="3712" spans="109:109" x14ac:dyDescent="0.3">
      <c r="DE3712" s="49"/>
    </row>
    <row r="3713" spans="109:109" x14ac:dyDescent="0.3">
      <c r="DE3713" s="49"/>
    </row>
    <row r="3714" spans="109:109" x14ac:dyDescent="0.3">
      <c r="DE3714" s="49"/>
    </row>
    <row r="3715" spans="109:109" x14ac:dyDescent="0.3">
      <c r="DE3715" s="49"/>
    </row>
    <row r="3716" spans="109:109" x14ac:dyDescent="0.3">
      <c r="DE3716" s="49"/>
    </row>
    <row r="3717" spans="109:109" x14ac:dyDescent="0.3">
      <c r="DE3717" s="49"/>
    </row>
    <row r="3718" spans="109:109" x14ac:dyDescent="0.3">
      <c r="DE3718" s="49"/>
    </row>
    <row r="3719" spans="109:109" x14ac:dyDescent="0.3">
      <c r="DE3719" s="49"/>
    </row>
    <row r="3720" spans="109:109" x14ac:dyDescent="0.3">
      <c r="DE3720" s="49"/>
    </row>
    <row r="3721" spans="109:109" x14ac:dyDescent="0.3">
      <c r="DE3721" s="49"/>
    </row>
    <row r="3722" spans="109:109" x14ac:dyDescent="0.3">
      <c r="DE3722" s="49"/>
    </row>
    <row r="3723" spans="109:109" x14ac:dyDescent="0.3">
      <c r="DE3723" s="49"/>
    </row>
    <row r="3724" spans="109:109" x14ac:dyDescent="0.3">
      <c r="DE3724" s="49"/>
    </row>
    <row r="3725" spans="109:109" x14ac:dyDescent="0.3">
      <c r="DE3725" s="49"/>
    </row>
    <row r="3726" spans="109:109" x14ac:dyDescent="0.3">
      <c r="DE3726" s="49"/>
    </row>
    <row r="3727" spans="109:109" x14ac:dyDescent="0.3">
      <c r="DE3727" s="49"/>
    </row>
    <row r="3728" spans="109:109" x14ac:dyDescent="0.3">
      <c r="DE3728" s="49"/>
    </row>
    <row r="3729" spans="109:109" x14ac:dyDescent="0.3">
      <c r="DE3729" s="49"/>
    </row>
    <row r="3730" spans="109:109" x14ac:dyDescent="0.3">
      <c r="DE3730" s="49"/>
    </row>
    <row r="3731" spans="109:109" x14ac:dyDescent="0.3">
      <c r="DE3731" s="49"/>
    </row>
    <row r="3732" spans="109:109" x14ac:dyDescent="0.3">
      <c r="DE3732" s="49"/>
    </row>
    <row r="3733" spans="109:109" x14ac:dyDescent="0.3">
      <c r="DE3733" s="49"/>
    </row>
    <row r="3734" spans="109:109" x14ac:dyDescent="0.3">
      <c r="DE3734" s="49"/>
    </row>
    <row r="3735" spans="109:109" x14ac:dyDescent="0.3">
      <c r="DE3735" s="49"/>
    </row>
    <row r="3736" spans="109:109" x14ac:dyDescent="0.3">
      <c r="DE3736" s="49"/>
    </row>
    <row r="3737" spans="109:109" x14ac:dyDescent="0.3">
      <c r="DE3737" s="49"/>
    </row>
    <row r="3738" spans="109:109" x14ac:dyDescent="0.3">
      <c r="DE3738" s="49"/>
    </row>
    <row r="3739" spans="109:109" x14ac:dyDescent="0.3">
      <c r="DE3739" s="49"/>
    </row>
    <row r="3740" spans="109:109" x14ac:dyDescent="0.3">
      <c r="DE3740" s="49"/>
    </row>
    <row r="3741" spans="109:109" x14ac:dyDescent="0.3">
      <c r="DE3741" s="49"/>
    </row>
    <row r="3742" spans="109:109" x14ac:dyDescent="0.3">
      <c r="DE3742" s="49"/>
    </row>
    <row r="3743" spans="109:109" x14ac:dyDescent="0.3">
      <c r="DE3743" s="49"/>
    </row>
    <row r="3744" spans="109:109" x14ac:dyDescent="0.3">
      <c r="DE3744" s="49"/>
    </row>
    <row r="3745" spans="109:109" x14ac:dyDescent="0.3">
      <c r="DE3745" s="49"/>
    </row>
    <row r="3746" spans="109:109" x14ac:dyDescent="0.3">
      <c r="DE3746" s="49"/>
    </row>
    <row r="3747" spans="109:109" x14ac:dyDescent="0.3">
      <c r="DE3747" s="49"/>
    </row>
    <row r="3748" spans="109:109" x14ac:dyDescent="0.3">
      <c r="DE3748" s="49"/>
    </row>
    <row r="3749" spans="109:109" x14ac:dyDescent="0.3">
      <c r="DE3749" s="49"/>
    </row>
    <row r="3750" spans="109:109" x14ac:dyDescent="0.3">
      <c r="DE3750" s="49"/>
    </row>
    <row r="3751" spans="109:109" x14ac:dyDescent="0.3">
      <c r="DE3751" s="49"/>
    </row>
    <row r="3752" spans="109:109" x14ac:dyDescent="0.3">
      <c r="DE3752" s="49"/>
    </row>
    <row r="3753" spans="109:109" x14ac:dyDescent="0.3">
      <c r="DE3753" s="49"/>
    </row>
    <row r="3754" spans="109:109" x14ac:dyDescent="0.3">
      <c r="DE3754" s="49"/>
    </row>
    <row r="3755" spans="109:109" x14ac:dyDescent="0.3">
      <c r="DE3755" s="49"/>
    </row>
    <row r="3756" spans="109:109" x14ac:dyDescent="0.3">
      <c r="DE3756" s="49"/>
    </row>
    <row r="3757" spans="109:109" x14ac:dyDescent="0.3">
      <c r="DE3757" s="49"/>
    </row>
    <row r="3758" spans="109:109" x14ac:dyDescent="0.3">
      <c r="DE3758" s="49"/>
    </row>
    <row r="3759" spans="109:109" x14ac:dyDescent="0.3">
      <c r="DE3759" s="49"/>
    </row>
    <row r="3760" spans="109:109" x14ac:dyDescent="0.3">
      <c r="DE3760" s="49"/>
    </row>
    <row r="3761" spans="109:109" x14ac:dyDescent="0.3">
      <c r="DE3761" s="49"/>
    </row>
    <row r="3762" spans="109:109" x14ac:dyDescent="0.3">
      <c r="DE3762" s="49"/>
    </row>
    <row r="3763" spans="109:109" x14ac:dyDescent="0.3">
      <c r="DE3763" s="49"/>
    </row>
    <row r="3764" spans="109:109" x14ac:dyDescent="0.3">
      <c r="DE3764" s="49"/>
    </row>
    <row r="3765" spans="109:109" x14ac:dyDescent="0.3">
      <c r="DE3765" s="49"/>
    </row>
    <row r="3766" spans="109:109" x14ac:dyDescent="0.3">
      <c r="DE3766" s="49"/>
    </row>
    <row r="3767" spans="109:109" x14ac:dyDescent="0.3">
      <c r="DE3767" s="49"/>
    </row>
    <row r="3768" spans="109:109" x14ac:dyDescent="0.3">
      <c r="DE3768" s="49"/>
    </row>
    <row r="3769" spans="109:109" x14ac:dyDescent="0.3">
      <c r="DE3769" s="49"/>
    </row>
    <row r="3770" spans="109:109" x14ac:dyDescent="0.3">
      <c r="DE3770" s="49"/>
    </row>
    <row r="3771" spans="109:109" x14ac:dyDescent="0.3">
      <c r="DE3771" s="49"/>
    </row>
    <row r="3772" spans="109:109" x14ac:dyDescent="0.3">
      <c r="DE3772" s="49"/>
    </row>
    <row r="3773" spans="109:109" x14ac:dyDescent="0.3">
      <c r="DE3773" s="49"/>
    </row>
    <row r="3774" spans="109:109" x14ac:dyDescent="0.3">
      <c r="DE3774" s="49"/>
    </row>
    <row r="3775" spans="109:109" x14ac:dyDescent="0.3">
      <c r="DE3775" s="49"/>
    </row>
    <row r="3776" spans="109:109" x14ac:dyDescent="0.3">
      <c r="DE3776" s="49"/>
    </row>
    <row r="3777" spans="109:109" x14ac:dyDescent="0.3">
      <c r="DE3777" s="49"/>
    </row>
    <row r="3778" spans="109:109" x14ac:dyDescent="0.3">
      <c r="DE3778" s="49"/>
    </row>
    <row r="3779" spans="109:109" x14ac:dyDescent="0.3">
      <c r="DE3779" s="49"/>
    </row>
    <row r="3780" spans="109:109" x14ac:dyDescent="0.3">
      <c r="DE3780" s="49"/>
    </row>
    <row r="3781" spans="109:109" x14ac:dyDescent="0.3">
      <c r="DE3781" s="49"/>
    </row>
    <row r="3782" spans="109:109" x14ac:dyDescent="0.3">
      <c r="DE3782" s="49"/>
    </row>
    <row r="3783" spans="109:109" x14ac:dyDescent="0.3">
      <c r="DE3783" s="49"/>
    </row>
    <row r="3784" spans="109:109" x14ac:dyDescent="0.3">
      <c r="DE3784" s="49"/>
    </row>
    <row r="3785" spans="109:109" x14ac:dyDescent="0.3">
      <c r="DE3785" s="49"/>
    </row>
    <row r="3786" spans="109:109" x14ac:dyDescent="0.3">
      <c r="DE3786" s="49"/>
    </row>
    <row r="3787" spans="109:109" x14ac:dyDescent="0.3">
      <c r="DE3787" s="49"/>
    </row>
    <row r="3788" spans="109:109" x14ac:dyDescent="0.3">
      <c r="DE3788" s="49"/>
    </row>
    <row r="3789" spans="109:109" x14ac:dyDescent="0.3">
      <c r="DE3789" s="49"/>
    </row>
    <row r="3790" spans="109:109" x14ac:dyDescent="0.3">
      <c r="DE3790" s="49"/>
    </row>
    <row r="3791" spans="109:109" x14ac:dyDescent="0.3">
      <c r="DE3791" s="49"/>
    </row>
    <row r="3792" spans="109:109" x14ac:dyDescent="0.3">
      <c r="DE3792" s="49"/>
    </row>
    <row r="3793" spans="109:109" x14ac:dyDescent="0.3">
      <c r="DE3793" s="49"/>
    </row>
    <row r="3794" spans="109:109" x14ac:dyDescent="0.3">
      <c r="DE3794" s="49"/>
    </row>
    <row r="3795" spans="109:109" x14ac:dyDescent="0.3">
      <c r="DE3795" s="49"/>
    </row>
    <row r="3796" spans="109:109" x14ac:dyDescent="0.3">
      <c r="DE3796" s="49"/>
    </row>
    <row r="3797" spans="109:109" x14ac:dyDescent="0.3">
      <c r="DE3797" s="49"/>
    </row>
    <row r="3798" spans="109:109" x14ac:dyDescent="0.3">
      <c r="DE3798" s="49"/>
    </row>
    <row r="3799" spans="109:109" x14ac:dyDescent="0.3">
      <c r="DE3799" s="49"/>
    </row>
    <row r="3800" spans="109:109" x14ac:dyDescent="0.3">
      <c r="DE3800" s="49"/>
    </row>
    <row r="3801" spans="109:109" x14ac:dyDescent="0.3">
      <c r="DE3801" s="49"/>
    </row>
    <row r="3802" spans="109:109" x14ac:dyDescent="0.3">
      <c r="DE3802" s="49"/>
    </row>
    <row r="3803" spans="109:109" x14ac:dyDescent="0.3">
      <c r="DE3803" s="49"/>
    </row>
    <row r="3804" spans="109:109" x14ac:dyDescent="0.3">
      <c r="DE3804" s="49"/>
    </row>
    <row r="3805" spans="109:109" x14ac:dyDescent="0.3">
      <c r="DE3805" s="49"/>
    </row>
    <row r="3806" spans="109:109" x14ac:dyDescent="0.3">
      <c r="DE3806" s="49"/>
    </row>
    <row r="3807" spans="109:109" x14ac:dyDescent="0.3">
      <c r="DE3807" s="49"/>
    </row>
    <row r="3808" spans="109:109" x14ac:dyDescent="0.3">
      <c r="DE3808" s="49"/>
    </row>
    <row r="3809" spans="109:109" x14ac:dyDescent="0.3">
      <c r="DE3809" s="49"/>
    </row>
    <row r="3810" spans="109:109" x14ac:dyDescent="0.3">
      <c r="DE3810" s="49"/>
    </row>
    <row r="3811" spans="109:109" x14ac:dyDescent="0.3">
      <c r="DE3811" s="49"/>
    </row>
    <row r="3812" spans="109:109" x14ac:dyDescent="0.3">
      <c r="DE3812" s="49"/>
    </row>
    <row r="3813" spans="109:109" x14ac:dyDescent="0.3">
      <c r="DE3813" s="49"/>
    </row>
    <row r="3814" spans="109:109" x14ac:dyDescent="0.3">
      <c r="DE3814" s="49"/>
    </row>
    <row r="3815" spans="109:109" x14ac:dyDescent="0.3">
      <c r="DE3815" s="49"/>
    </row>
    <row r="3816" spans="109:109" x14ac:dyDescent="0.3">
      <c r="DE3816" s="49"/>
    </row>
    <row r="3817" spans="109:109" x14ac:dyDescent="0.3">
      <c r="DE3817" s="49"/>
    </row>
    <row r="3818" spans="109:109" x14ac:dyDescent="0.3">
      <c r="DE3818" s="49"/>
    </row>
    <row r="3819" spans="109:109" x14ac:dyDescent="0.3">
      <c r="DE3819" s="49"/>
    </row>
    <row r="3820" spans="109:109" x14ac:dyDescent="0.3">
      <c r="DE3820" s="49"/>
    </row>
    <row r="3821" spans="109:109" x14ac:dyDescent="0.3">
      <c r="DE3821" s="49"/>
    </row>
    <row r="3822" spans="109:109" x14ac:dyDescent="0.3">
      <c r="DE3822" s="49"/>
    </row>
    <row r="3823" spans="109:109" x14ac:dyDescent="0.3">
      <c r="DE3823" s="49"/>
    </row>
    <row r="3824" spans="109:109" x14ac:dyDescent="0.3">
      <c r="DE3824" s="49"/>
    </row>
    <row r="3825" spans="109:109" x14ac:dyDescent="0.3">
      <c r="DE3825" s="49"/>
    </row>
    <row r="3826" spans="109:109" x14ac:dyDescent="0.3">
      <c r="DE3826" s="49"/>
    </row>
    <row r="3827" spans="109:109" x14ac:dyDescent="0.3">
      <c r="DE3827" s="49"/>
    </row>
    <row r="3828" spans="109:109" x14ac:dyDescent="0.3">
      <c r="DE3828" s="49"/>
    </row>
    <row r="3829" spans="109:109" x14ac:dyDescent="0.3">
      <c r="DE3829" s="49"/>
    </row>
    <row r="3830" spans="109:109" x14ac:dyDescent="0.3">
      <c r="DE3830" s="49"/>
    </row>
    <row r="3831" spans="109:109" x14ac:dyDescent="0.3">
      <c r="DE3831" s="49"/>
    </row>
    <row r="3832" spans="109:109" x14ac:dyDescent="0.3">
      <c r="DE3832" s="49"/>
    </row>
    <row r="3833" spans="109:109" x14ac:dyDescent="0.3">
      <c r="DE3833" s="49"/>
    </row>
    <row r="3834" spans="109:109" x14ac:dyDescent="0.3">
      <c r="DE3834" s="49"/>
    </row>
    <row r="3835" spans="109:109" x14ac:dyDescent="0.3">
      <c r="DE3835" s="49"/>
    </row>
    <row r="3836" spans="109:109" x14ac:dyDescent="0.3">
      <c r="DE3836" s="49"/>
    </row>
    <row r="3837" spans="109:109" x14ac:dyDescent="0.3">
      <c r="DE3837" s="49"/>
    </row>
    <row r="3838" spans="109:109" x14ac:dyDescent="0.3">
      <c r="DE3838" s="49"/>
    </row>
    <row r="3839" spans="109:109" x14ac:dyDescent="0.3">
      <c r="DE3839" s="49"/>
    </row>
    <row r="3840" spans="109:109" x14ac:dyDescent="0.3">
      <c r="DE3840" s="49"/>
    </row>
    <row r="3841" spans="109:109" x14ac:dyDescent="0.3">
      <c r="DE3841" s="49"/>
    </row>
    <row r="3842" spans="109:109" x14ac:dyDescent="0.3">
      <c r="DE3842" s="49"/>
    </row>
    <row r="3843" spans="109:109" x14ac:dyDescent="0.3">
      <c r="DE3843" s="49"/>
    </row>
    <row r="3844" spans="109:109" x14ac:dyDescent="0.3">
      <c r="DE3844" s="49"/>
    </row>
    <row r="3845" spans="109:109" x14ac:dyDescent="0.3">
      <c r="DE3845" s="49"/>
    </row>
    <row r="3846" spans="109:109" x14ac:dyDescent="0.3">
      <c r="DE3846" s="49"/>
    </row>
    <row r="3847" spans="109:109" x14ac:dyDescent="0.3">
      <c r="DE3847" s="49"/>
    </row>
    <row r="3848" spans="109:109" x14ac:dyDescent="0.3">
      <c r="DE3848" s="49"/>
    </row>
    <row r="3849" spans="109:109" x14ac:dyDescent="0.3">
      <c r="DE3849" s="49"/>
    </row>
    <row r="3850" spans="109:109" x14ac:dyDescent="0.3">
      <c r="DE3850" s="49"/>
    </row>
    <row r="3851" spans="109:109" x14ac:dyDescent="0.3">
      <c r="DE3851" s="49"/>
    </row>
    <row r="3852" spans="109:109" x14ac:dyDescent="0.3">
      <c r="DE3852" s="49"/>
    </row>
    <row r="3853" spans="109:109" x14ac:dyDescent="0.3">
      <c r="DE3853" s="49"/>
    </row>
    <row r="3854" spans="109:109" x14ac:dyDescent="0.3">
      <c r="DE3854" s="49"/>
    </row>
    <row r="3855" spans="109:109" x14ac:dyDescent="0.3">
      <c r="DE3855" s="49"/>
    </row>
    <row r="3856" spans="109:109" x14ac:dyDescent="0.3">
      <c r="DE3856" s="49"/>
    </row>
    <row r="3857" spans="109:109" x14ac:dyDescent="0.3">
      <c r="DE3857" s="49"/>
    </row>
    <row r="3858" spans="109:109" x14ac:dyDescent="0.3">
      <c r="DE3858" s="49"/>
    </row>
    <row r="3859" spans="109:109" x14ac:dyDescent="0.3">
      <c r="DE3859" s="49"/>
    </row>
    <row r="3860" spans="109:109" x14ac:dyDescent="0.3">
      <c r="DE3860" s="49"/>
    </row>
    <row r="3861" spans="109:109" x14ac:dyDescent="0.3">
      <c r="DE3861" s="49"/>
    </row>
    <row r="3862" spans="109:109" x14ac:dyDescent="0.3">
      <c r="DE3862" s="49"/>
    </row>
    <row r="3863" spans="109:109" x14ac:dyDescent="0.3">
      <c r="DE3863" s="49"/>
    </row>
    <row r="3864" spans="109:109" x14ac:dyDescent="0.3">
      <c r="DE3864" s="49"/>
    </row>
    <row r="3865" spans="109:109" x14ac:dyDescent="0.3">
      <c r="DE3865" s="49"/>
    </row>
    <row r="3866" spans="109:109" x14ac:dyDescent="0.3">
      <c r="DE3866" s="49"/>
    </row>
    <row r="3867" spans="109:109" x14ac:dyDescent="0.3">
      <c r="DE3867" s="49"/>
    </row>
    <row r="3868" spans="109:109" x14ac:dyDescent="0.3">
      <c r="DE3868" s="49"/>
    </row>
    <row r="3869" spans="109:109" x14ac:dyDescent="0.3">
      <c r="DE3869" s="49"/>
    </row>
    <row r="3870" spans="109:109" x14ac:dyDescent="0.3">
      <c r="DE3870" s="49"/>
    </row>
    <row r="3871" spans="109:109" x14ac:dyDescent="0.3">
      <c r="DE3871" s="49"/>
    </row>
    <row r="3872" spans="109:109" x14ac:dyDescent="0.3">
      <c r="DE3872" s="49"/>
    </row>
    <row r="3873" spans="109:109" x14ac:dyDescent="0.3">
      <c r="DE3873" s="49"/>
    </row>
    <row r="3874" spans="109:109" x14ac:dyDescent="0.3">
      <c r="DE3874" s="49"/>
    </row>
    <row r="3875" spans="109:109" x14ac:dyDescent="0.3">
      <c r="DE3875" s="49"/>
    </row>
    <row r="3876" spans="109:109" x14ac:dyDescent="0.3">
      <c r="DE3876" s="49"/>
    </row>
    <row r="3877" spans="109:109" x14ac:dyDescent="0.3">
      <c r="DE3877" s="49"/>
    </row>
    <row r="3878" spans="109:109" x14ac:dyDescent="0.3">
      <c r="DE3878" s="49"/>
    </row>
    <row r="3879" spans="109:109" x14ac:dyDescent="0.3">
      <c r="DE3879" s="49"/>
    </row>
    <row r="3880" spans="109:109" x14ac:dyDescent="0.3">
      <c r="DE3880" s="49"/>
    </row>
    <row r="3881" spans="109:109" x14ac:dyDescent="0.3">
      <c r="DE3881" s="49"/>
    </row>
    <row r="3882" spans="109:109" x14ac:dyDescent="0.3">
      <c r="DE3882" s="49"/>
    </row>
    <row r="3883" spans="109:109" x14ac:dyDescent="0.3">
      <c r="DE3883" s="49"/>
    </row>
    <row r="3884" spans="109:109" x14ac:dyDescent="0.3">
      <c r="DE3884" s="49"/>
    </row>
    <row r="3885" spans="109:109" x14ac:dyDescent="0.3">
      <c r="DE3885" s="49"/>
    </row>
    <row r="3886" spans="109:109" x14ac:dyDescent="0.3">
      <c r="DE3886" s="49"/>
    </row>
    <row r="3887" spans="109:109" x14ac:dyDescent="0.3">
      <c r="DE3887" s="49"/>
    </row>
    <row r="3888" spans="109:109" x14ac:dyDescent="0.3">
      <c r="DE3888" s="49"/>
    </row>
    <row r="3889" spans="109:109" x14ac:dyDescent="0.3">
      <c r="DE3889" s="49"/>
    </row>
    <row r="3890" spans="109:109" x14ac:dyDescent="0.3">
      <c r="DE3890" s="49"/>
    </row>
    <row r="3891" spans="109:109" x14ac:dyDescent="0.3">
      <c r="DE3891" s="49"/>
    </row>
    <row r="3892" spans="109:109" x14ac:dyDescent="0.3">
      <c r="DE3892" s="49"/>
    </row>
    <row r="3893" spans="109:109" x14ac:dyDescent="0.3">
      <c r="DE3893" s="49"/>
    </row>
    <row r="3894" spans="109:109" x14ac:dyDescent="0.3">
      <c r="DE3894" s="49"/>
    </row>
    <row r="3895" spans="109:109" x14ac:dyDescent="0.3">
      <c r="DE3895" s="49"/>
    </row>
    <row r="3896" spans="109:109" x14ac:dyDescent="0.3">
      <c r="DE3896" s="49"/>
    </row>
    <row r="3897" spans="109:109" x14ac:dyDescent="0.3">
      <c r="DE3897" s="49"/>
    </row>
    <row r="3898" spans="109:109" x14ac:dyDescent="0.3">
      <c r="DE3898" s="49"/>
    </row>
    <row r="3899" spans="109:109" x14ac:dyDescent="0.3">
      <c r="DE3899" s="49"/>
    </row>
    <row r="3900" spans="109:109" x14ac:dyDescent="0.3">
      <c r="DE3900" s="49"/>
    </row>
    <row r="3901" spans="109:109" x14ac:dyDescent="0.3">
      <c r="DE3901" s="49"/>
    </row>
    <row r="3902" spans="109:109" x14ac:dyDescent="0.3">
      <c r="DE3902" s="49"/>
    </row>
    <row r="3903" spans="109:109" x14ac:dyDescent="0.3">
      <c r="DE3903" s="49"/>
    </row>
    <row r="3904" spans="109:109" x14ac:dyDescent="0.3">
      <c r="DE3904" s="49"/>
    </row>
    <row r="3905" spans="109:109" x14ac:dyDescent="0.3">
      <c r="DE3905" s="49"/>
    </row>
    <row r="3906" spans="109:109" x14ac:dyDescent="0.3">
      <c r="DE3906" s="49"/>
    </row>
    <row r="3907" spans="109:109" x14ac:dyDescent="0.3">
      <c r="DE3907" s="49"/>
    </row>
    <row r="3908" spans="109:109" x14ac:dyDescent="0.3">
      <c r="DE3908" s="49"/>
    </row>
    <row r="3909" spans="109:109" x14ac:dyDescent="0.3">
      <c r="DE3909" s="49"/>
    </row>
    <row r="3910" spans="109:109" x14ac:dyDescent="0.3">
      <c r="DE3910" s="49"/>
    </row>
    <row r="3911" spans="109:109" x14ac:dyDescent="0.3">
      <c r="DE3911" s="49"/>
    </row>
    <row r="3912" spans="109:109" x14ac:dyDescent="0.3">
      <c r="DE3912" s="49"/>
    </row>
    <row r="3913" spans="109:109" x14ac:dyDescent="0.3">
      <c r="DE3913" s="49"/>
    </row>
    <row r="3914" spans="109:109" x14ac:dyDescent="0.3">
      <c r="DE3914" s="49"/>
    </row>
    <row r="3915" spans="109:109" x14ac:dyDescent="0.3">
      <c r="DE3915" s="49"/>
    </row>
    <row r="3916" spans="109:109" x14ac:dyDescent="0.3">
      <c r="DE3916" s="49"/>
    </row>
    <row r="3917" spans="109:109" x14ac:dyDescent="0.3">
      <c r="DE3917" s="49"/>
    </row>
    <row r="3918" spans="109:109" x14ac:dyDescent="0.3">
      <c r="DE3918" s="49"/>
    </row>
    <row r="3919" spans="109:109" x14ac:dyDescent="0.3">
      <c r="DE3919" s="49"/>
    </row>
    <row r="3920" spans="109:109" x14ac:dyDescent="0.3">
      <c r="DE3920" s="49"/>
    </row>
    <row r="3921" spans="109:109" x14ac:dyDescent="0.3">
      <c r="DE3921" s="49"/>
    </row>
    <row r="3922" spans="109:109" x14ac:dyDescent="0.3">
      <c r="DE3922" s="49"/>
    </row>
    <row r="3923" spans="109:109" x14ac:dyDescent="0.3">
      <c r="DE3923" s="49"/>
    </row>
    <row r="3924" spans="109:109" x14ac:dyDescent="0.3">
      <c r="DE3924" s="49"/>
    </row>
    <row r="3925" spans="109:109" x14ac:dyDescent="0.3">
      <c r="DE3925" s="49"/>
    </row>
    <row r="3926" spans="109:109" x14ac:dyDescent="0.3">
      <c r="DE3926" s="49"/>
    </row>
    <row r="3927" spans="109:109" x14ac:dyDescent="0.3">
      <c r="DE3927" s="49"/>
    </row>
    <row r="3928" spans="109:109" x14ac:dyDescent="0.3">
      <c r="DE3928" s="49"/>
    </row>
    <row r="3929" spans="109:109" x14ac:dyDescent="0.3">
      <c r="DE3929" s="49"/>
    </row>
    <row r="3930" spans="109:109" x14ac:dyDescent="0.3">
      <c r="DE3930" s="49"/>
    </row>
    <row r="3931" spans="109:109" x14ac:dyDescent="0.3">
      <c r="DE3931" s="49"/>
    </row>
    <row r="3932" spans="109:109" x14ac:dyDescent="0.3">
      <c r="DE3932" s="49"/>
    </row>
    <row r="3933" spans="109:109" x14ac:dyDescent="0.3">
      <c r="DE3933" s="49"/>
    </row>
    <row r="3934" spans="109:109" x14ac:dyDescent="0.3">
      <c r="DE3934" s="49"/>
    </row>
    <row r="3935" spans="109:109" x14ac:dyDescent="0.3">
      <c r="DE3935" s="49"/>
    </row>
    <row r="3936" spans="109:109" x14ac:dyDescent="0.3">
      <c r="DE3936" s="49"/>
    </row>
    <row r="3937" spans="109:109" x14ac:dyDescent="0.3">
      <c r="DE3937" s="49"/>
    </row>
    <row r="3938" spans="109:109" x14ac:dyDescent="0.3">
      <c r="DE3938" s="49"/>
    </row>
    <row r="3939" spans="109:109" x14ac:dyDescent="0.3">
      <c r="DE3939" s="49"/>
    </row>
    <row r="3940" spans="109:109" x14ac:dyDescent="0.3">
      <c r="DE3940" s="49"/>
    </row>
    <row r="3941" spans="109:109" x14ac:dyDescent="0.3">
      <c r="DE3941" s="49"/>
    </row>
    <row r="3942" spans="109:109" x14ac:dyDescent="0.3">
      <c r="DE3942" s="49"/>
    </row>
    <row r="3943" spans="109:109" x14ac:dyDescent="0.3">
      <c r="DE3943" s="49"/>
    </row>
    <row r="3944" spans="109:109" x14ac:dyDescent="0.3">
      <c r="DE3944" s="49"/>
    </row>
    <row r="3945" spans="109:109" x14ac:dyDescent="0.3">
      <c r="DE3945" s="49"/>
    </row>
    <row r="3946" spans="109:109" x14ac:dyDescent="0.3">
      <c r="DE3946" s="49"/>
    </row>
    <row r="3947" spans="109:109" x14ac:dyDescent="0.3">
      <c r="DE3947" s="49"/>
    </row>
    <row r="3948" spans="109:109" x14ac:dyDescent="0.3">
      <c r="DE3948" s="49"/>
    </row>
    <row r="3949" spans="109:109" x14ac:dyDescent="0.3">
      <c r="DE3949" s="49"/>
    </row>
    <row r="3950" spans="109:109" x14ac:dyDescent="0.3">
      <c r="DE3950" s="49"/>
    </row>
    <row r="3951" spans="109:109" x14ac:dyDescent="0.3">
      <c r="DE3951" s="49"/>
    </row>
    <row r="3952" spans="109:109" x14ac:dyDescent="0.3">
      <c r="DE3952" s="49"/>
    </row>
    <row r="3953" spans="109:109" x14ac:dyDescent="0.3">
      <c r="DE3953" s="49"/>
    </row>
    <row r="3954" spans="109:109" x14ac:dyDescent="0.3">
      <c r="DE3954" s="49"/>
    </row>
    <row r="3955" spans="109:109" x14ac:dyDescent="0.3">
      <c r="DE3955" s="49"/>
    </row>
    <row r="3956" spans="109:109" x14ac:dyDescent="0.3">
      <c r="DE3956" s="49"/>
    </row>
    <row r="3957" spans="109:109" x14ac:dyDescent="0.3">
      <c r="DE3957" s="49"/>
    </row>
    <row r="3958" spans="109:109" x14ac:dyDescent="0.3">
      <c r="DE3958" s="49"/>
    </row>
    <row r="3959" spans="109:109" x14ac:dyDescent="0.3">
      <c r="DE3959" s="49"/>
    </row>
    <row r="3960" spans="109:109" x14ac:dyDescent="0.3">
      <c r="DE3960" s="49"/>
    </row>
    <row r="3961" spans="109:109" x14ac:dyDescent="0.3">
      <c r="DE3961" s="49"/>
    </row>
    <row r="3962" spans="109:109" x14ac:dyDescent="0.3">
      <c r="DE3962" s="49"/>
    </row>
    <row r="3963" spans="109:109" x14ac:dyDescent="0.3">
      <c r="DE3963" s="49"/>
    </row>
    <row r="3964" spans="109:109" x14ac:dyDescent="0.3">
      <c r="DE3964" s="49"/>
    </row>
    <row r="3965" spans="109:109" x14ac:dyDescent="0.3">
      <c r="DE3965" s="49"/>
    </row>
    <row r="3966" spans="109:109" x14ac:dyDescent="0.3">
      <c r="DE3966" s="49"/>
    </row>
    <row r="3967" spans="109:109" x14ac:dyDescent="0.3">
      <c r="DE3967" s="49"/>
    </row>
    <row r="3968" spans="109:109" x14ac:dyDescent="0.3">
      <c r="DE3968" s="49"/>
    </row>
    <row r="3969" spans="109:109" x14ac:dyDescent="0.3">
      <c r="DE3969" s="49"/>
    </row>
    <row r="3970" spans="109:109" x14ac:dyDescent="0.3">
      <c r="DE3970" s="49"/>
    </row>
    <row r="3971" spans="109:109" x14ac:dyDescent="0.3">
      <c r="DE3971" s="49"/>
    </row>
    <row r="3972" spans="109:109" x14ac:dyDescent="0.3">
      <c r="DE3972" s="49"/>
    </row>
    <row r="3973" spans="109:109" x14ac:dyDescent="0.3">
      <c r="DE3973" s="49"/>
    </row>
    <row r="3974" spans="109:109" x14ac:dyDescent="0.3">
      <c r="DE3974" s="49"/>
    </row>
    <row r="3975" spans="109:109" x14ac:dyDescent="0.3">
      <c r="DE3975" s="49"/>
    </row>
    <row r="3976" spans="109:109" x14ac:dyDescent="0.3">
      <c r="DE3976" s="49"/>
    </row>
    <row r="3977" spans="109:109" x14ac:dyDescent="0.3">
      <c r="DE3977" s="49"/>
    </row>
    <row r="3978" spans="109:109" x14ac:dyDescent="0.3">
      <c r="DE3978" s="49"/>
    </row>
    <row r="3979" spans="109:109" x14ac:dyDescent="0.3">
      <c r="DE3979" s="49"/>
    </row>
    <row r="3980" spans="109:109" x14ac:dyDescent="0.3">
      <c r="DE3980" s="49"/>
    </row>
    <row r="3981" spans="109:109" x14ac:dyDescent="0.3">
      <c r="DE3981" s="49"/>
    </row>
    <row r="3982" spans="109:109" x14ac:dyDescent="0.3">
      <c r="DE3982" s="49"/>
    </row>
    <row r="3983" spans="109:109" x14ac:dyDescent="0.3">
      <c r="DE3983" s="49"/>
    </row>
    <row r="3984" spans="109:109" x14ac:dyDescent="0.3">
      <c r="DE3984" s="49"/>
    </row>
    <row r="3985" spans="109:109" x14ac:dyDescent="0.3">
      <c r="DE3985" s="49"/>
    </row>
    <row r="3986" spans="109:109" x14ac:dyDescent="0.3">
      <c r="DE3986" s="49"/>
    </row>
    <row r="3987" spans="109:109" x14ac:dyDescent="0.3">
      <c r="DE3987" s="49"/>
    </row>
    <row r="3988" spans="109:109" x14ac:dyDescent="0.3">
      <c r="DE3988" s="49"/>
    </row>
    <row r="3989" spans="109:109" x14ac:dyDescent="0.3">
      <c r="DE3989" s="49"/>
    </row>
    <row r="3990" spans="109:109" x14ac:dyDescent="0.3">
      <c r="DE3990" s="49"/>
    </row>
    <row r="3991" spans="109:109" x14ac:dyDescent="0.3">
      <c r="DE3991" s="49"/>
    </row>
    <row r="3992" spans="109:109" x14ac:dyDescent="0.3">
      <c r="DE3992" s="49"/>
    </row>
    <row r="3993" spans="109:109" x14ac:dyDescent="0.3">
      <c r="DE3993" s="49"/>
    </row>
    <row r="3994" spans="109:109" x14ac:dyDescent="0.3">
      <c r="DE3994" s="49"/>
    </row>
    <row r="3995" spans="109:109" x14ac:dyDescent="0.3">
      <c r="DE3995" s="49"/>
    </row>
    <row r="3996" spans="109:109" x14ac:dyDescent="0.3">
      <c r="DE3996" s="49"/>
    </row>
    <row r="3997" spans="109:109" x14ac:dyDescent="0.3">
      <c r="DE3997" s="49"/>
    </row>
    <row r="3998" spans="109:109" x14ac:dyDescent="0.3">
      <c r="DE3998" s="49"/>
    </row>
    <row r="3999" spans="109:109" x14ac:dyDescent="0.3">
      <c r="DE3999" s="49"/>
    </row>
    <row r="4000" spans="109:109" x14ac:dyDescent="0.3">
      <c r="DE4000" s="49"/>
    </row>
    <row r="4001" spans="109:109" x14ac:dyDescent="0.3">
      <c r="DE4001" s="49"/>
    </row>
    <row r="4002" spans="109:109" x14ac:dyDescent="0.3">
      <c r="DE4002" s="49"/>
    </row>
    <row r="4003" spans="109:109" x14ac:dyDescent="0.3">
      <c r="DE4003" s="49"/>
    </row>
    <row r="4004" spans="109:109" x14ac:dyDescent="0.3">
      <c r="DE4004" s="49"/>
    </row>
    <row r="4005" spans="109:109" x14ac:dyDescent="0.3">
      <c r="DE4005" s="49"/>
    </row>
    <row r="4006" spans="109:109" x14ac:dyDescent="0.3">
      <c r="DE4006" s="49"/>
    </row>
    <row r="4007" spans="109:109" x14ac:dyDescent="0.3">
      <c r="DE4007" s="49"/>
    </row>
    <row r="4008" spans="109:109" x14ac:dyDescent="0.3">
      <c r="DE4008" s="49"/>
    </row>
    <row r="4009" spans="109:109" x14ac:dyDescent="0.3">
      <c r="DE4009" s="49"/>
    </row>
    <row r="4010" spans="109:109" x14ac:dyDescent="0.3">
      <c r="DE4010" s="49"/>
    </row>
    <row r="4011" spans="109:109" x14ac:dyDescent="0.3">
      <c r="DE4011" s="49"/>
    </row>
    <row r="4012" spans="109:109" x14ac:dyDescent="0.3">
      <c r="DE4012" s="49"/>
    </row>
    <row r="4013" spans="109:109" x14ac:dyDescent="0.3">
      <c r="DE4013" s="49"/>
    </row>
    <row r="4014" spans="109:109" x14ac:dyDescent="0.3">
      <c r="DE4014" s="49"/>
    </row>
    <row r="4015" spans="109:109" x14ac:dyDescent="0.3">
      <c r="DE4015" s="49"/>
    </row>
    <row r="4016" spans="109:109" x14ac:dyDescent="0.3">
      <c r="DE4016" s="49"/>
    </row>
    <row r="4017" spans="109:109" x14ac:dyDescent="0.3">
      <c r="DE4017" s="49"/>
    </row>
    <row r="4018" spans="109:109" x14ac:dyDescent="0.3">
      <c r="DE4018" s="49"/>
    </row>
    <row r="4019" spans="109:109" x14ac:dyDescent="0.3">
      <c r="DE4019" s="49"/>
    </row>
    <row r="4020" spans="109:109" x14ac:dyDescent="0.3">
      <c r="DE4020" s="49"/>
    </row>
    <row r="4021" spans="109:109" x14ac:dyDescent="0.3">
      <c r="DE4021" s="49"/>
    </row>
    <row r="4022" spans="109:109" x14ac:dyDescent="0.3">
      <c r="DE4022" s="49"/>
    </row>
    <row r="4023" spans="109:109" x14ac:dyDescent="0.3">
      <c r="DE4023" s="49"/>
    </row>
    <row r="4024" spans="109:109" x14ac:dyDescent="0.3">
      <c r="DE4024" s="49"/>
    </row>
    <row r="4025" spans="109:109" x14ac:dyDescent="0.3">
      <c r="DE4025" s="49"/>
    </row>
    <row r="4026" spans="109:109" x14ac:dyDescent="0.3">
      <c r="DE4026" s="49"/>
    </row>
    <row r="4027" spans="109:109" x14ac:dyDescent="0.3">
      <c r="DE4027" s="49"/>
    </row>
    <row r="4028" spans="109:109" x14ac:dyDescent="0.3">
      <c r="DE4028" s="49"/>
    </row>
    <row r="4029" spans="109:109" x14ac:dyDescent="0.3">
      <c r="DE4029" s="49"/>
    </row>
    <row r="4030" spans="109:109" x14ac:dyDescent="0.3">
      <c r="DE4030" s="49"/>
    </row>
    <row r="4031" spans="109:109" x14ac:dyDescent="0.3">
      <c r="DE4031" s="49"/>
    </row>
    <row r="4032" spans="109:109" x14ac:dyDescent="0.3">
      <c r="DE4032" s="49"/>
    </row>
    <row r="4033" spans="109:109" x14ac:dyDescent="0.3">
      <c r="DE4033" s="49"/>
    </row>
    <row r="4034" spans="109:109" x14ac:dyDescent="0.3">
      <c r="DE4034" s="49"/>
    </row>
    <row r="4035" spans="109:109" x14ac:dyDescent="0.3">
      <c r="DE4035" s="49"/>
    </row>
    <row r="4036" spans="109:109" x14ac:dyDescent="0.3">
      <c r="DE4036" s="49"/>
    </row>
    <row r="4037" spans="109:109" x14ac:dyDescent="0.3">
      <c r="DE4037" s="49"/>
    </row>
    <row r="4038" spans="109:109" x14ac:dyDescent="0.3">
      <c r="DE4038" s="49"/>
    </row>
    <row r="4039" spans="109:109" x14ac:dyDescent="0.3">
      <c r="DE4039" s="49"/>
    </row>
    <row r="4040" spans="109:109" x14ac:dyDescent="0.3">
      <c r="DE4040" s="49"/>
    </row>
    <row r="4041" spans="109:109" x14ac:dyDescent="0.3">
      <c r="DE4041" s="49"/>
    </row>
    <row r="4042" spans="109:109" x14ac:dyDescent="0.3">
      <c r="DE4042" s="49"/>
    </row>
    <row r="4043" spans="109:109" x14ac:dyDescent="0.3">
      <c r="DE4043" s="49"/>
    </row>
    <row r="4044" spans="109:109" x14ac:dyDescent="0.3">
      <c r="DE4044" s="49"/>
    </row>
    <row r="4045" spans="109:109" x14ac:dyDescent="0.3">
      <c r="DE4045" s="49"/>
    </row>
    <row r="4046" spans="109:109" x14ac:dyDescent="0.3">
      <c r="DE4046" s="49"/>
    </row>
    <row r="4047" spans="109:109" x14ac:dyDescent="0.3">
      <c r="DE4047" s="49"/>
    </row>
    <row r="4048" spans="109:109" x14ac:dyDescent="0.3">
      <c r="DE4048" s="49"/>
    </row>
    <row r="4049" spans="109:109" x14ac:dyDescent="0.3">
      <c r="DE4049" s="49"/>
    </row>
    <row r="4050" spans="109:109" x14ac:dyDescent="0.3">
      <c r="DE4050" s="49"/>
    </row>
    <row r="4051" spans="109:109" x14ac:dyDescent="0.3">
      <c r="DE4051" s="49"/>
    </row>
    <row r="4052" spans="109:109" x14ac:dyDescent="0.3">
      <c r="DE4052" s="49"/>
    </row>
    <row r="4053" spans="109:109" x14ac:dyDescent="0.3">
      <c r="DE4053" s="49"/>
    </row>
    <row r="4054" spans="109:109" x14ac:dyDescent="0.3">
      <c r="DE4054" s="49"/>
    </row>
    <row r="4055" spans="109:109" x14ac:dyDescent="0.3">
      <c r="DE4055" s="49"/>
    </row>
    <row r="4056" spans="109:109" x14ac:dyDescent="0.3">
      <c r="DE4056" s="49"/>
    </row>
    <row r="4057" spans="109:109" x14ac:dyDescent="0.3">
      <c r="DE4057" s="49"/>
    </row>
    <row r="4058" spans="109:109" x14ac:dyDescent="0.3">
      <c r="DE4058" s="49"/>
    </row>
    <row r="4059" spans="109:109" x14ac:dyDescent="0.3">
      <c r="DE4059" s="49"/>
    </row>
    <row r="4060" spans="109:109" x14ac:dyDescent="0.3">
      <c r="DE4060" s="49"/>
    </row>
    <row r="4061" spans="109:109" x14ac:dyDescent="0.3">
      <c r="DE4061" s="49"/>
    </row>
    <row r="4062" spans="109:109" x14ac:dyDescent="0.3">
      <c r="DE4062" s="49"/>
    </row>
    <row r="4063" spans="109:109" x14ac:dyDescent="0.3">
      <c r="DE4063" s="49"/>
    </row>
    <row r="4064" spans="109:109" x14ac:dyDescent="0.3">
      <c r="DE4064" s="49"/>
    </row>
    <row r="4065" spans="109:109" x14ac:dyDescent="0.3">
      <c r="DE4065" s="49"/>
    </row>
    <row r="4066" spans="109:109" x14ac:dyDescent="0.3">
      <c r="DE4066" s="49"/>
    </row>
    <row r="4067" spans="109:109" x14ac:dyDescent="0.3">
      <c r="DE4067" s="49"/>
    </row>
    <row r="4068" spans="109:109" x14ac:dyDescent="0.3">
      <c r="DE4068" s="49"/>
    </row>
    <row r="4069" spans="109:109" x14ac:dyDescent="0.3">
      <c r="DE4069" s="49"/>
    </row>
    <row r="4070" spans="109:109" x14ac:dyDescent="0.3">
      <c r="DE4070" s="49"/>
    </row>
    <row r="4071" spans="109:109" x14ac:dyDescent="0.3">
      <c r="DE4071" s="49"/>
    </row>
    <row r="4072" spans="109:109" x14ac:dyDescent="0.3">
      <c r="DE4072" s="49"/>
    </row>
    <row r="4073" spans="109:109" x14ac:dyDescent="0.3">
      <c r="DE4073" s="49"/>
    </row>
    <row r="4074" spans="109:109" x14ac:dyDescent="0.3">
      <c r="DE4074" s="49"/>
    </row>
    <row r="4075" spans="109:109" x14ac:dyDescent="0.3">
      <c r="DE4075" s="49"/>
    </row>
    <row r="4076" spans="109:109" x14ac:dyDescent="0.3">
      <c r="DE4076" s="49"/>
    </row>
    <row r="4077" spans="109:109" x14ac:dyDescent="0.3">
      <c r="DE4077" s="49"/>
    </row>
    <row r="4078" spans="109:109" x14ac:dyDescent="0.3">
      <c r="DE4078" s="49"/>
    </row>
    <row r="4079" spans="109:109" x14ac:dyDescent="0.3">
      <c r="DE4079" s="49"/>
    </row>
    <row r="4080" spans="109:109" x14ac:dyDescent="0.3">
      <c r="DE4080" s="49"/>
    </row>
    <row r="4081" spans="109:109" x14ac:dyDescent="0.3">
      <c r="DE4081" s="49"/>
    </row>
    <row r="4082" spans="109:109" x14ac:dyDescent="0.3">
      <c r="DE4082" s="49"/>
    </row>
    <row r="4083" spans="109:109" x14ac:dyDescent="0.3">
      <c r="DE4083" s="49"/>
    </row>
    <row r="4084" spans="109:109" x14ac:dyDescent="0.3">
      <c r="DE4084" s="49"/>
    </row>
    <row r="4085" spans="109:109" x14ac:dyDescent="0.3">
      <c r="DE4085" s="49"/>
    </row>
    <row r="4086" spans="109:109" x14ac:dyDescent="0.3">
      <c r="DE4086" s="49"/>
    </row>
    <row r="4087" spans="109:109" x14ac:dyDescent="0.3">
      <c r="DE4087" s="49"/>
    </row>
    <row r="4088" spans="109:109" x14ac:dyDescent="0.3">
      <c r="DE4088" s="49"/>
    </row>
    <row r="4089" spans="109:109" x14ac:dyDescent="0.3">
      <c r="DE4089" s="49"/>
    </row>
    <row r="4090" spans="109:109" x14ac:dyDescent="0.3">
      <c r="DE4090" s="49"/>
    </row>
    <row r="4091" spans="109:109" x14ac:dyDescent="0.3">
      <c r="DE4091" s="49"/>
    </row>
    <row r="4092" spans="109:109" x14ac:dyDescent="0.3">
      <c r="DE4092" s="49"/>
    </row>
    <row r="4093" spans="109:109" x14ac:dyDescent="0.3">
      <c r="DE4093" s="49"/>
    </row>
    <row r="4094" spans="109:109" x14ac:dyDescent="0.3">
      <c r="DE4094" s="49"/>
    </row>
    <row r="4095" spans="109:109" x14ac:dyDescent="0.3">
      <c r="DE4095" s="49"/>
    </row>
    <row r="4096" spans="109:109" x14ac:dyDescent="0.3">
      <c r="DE4096" s="49"/>
    </row>
    <row r="4097" spans="109:109" x14ac:dyDescent="0.3">
      <c r="DE4097" s="49"/>
    </row>
    <row r="4098" spans="109:109" x14ac:dyDescent="0.3">
      <c r="DE4098" s="49"/>
    </row>
    <row r="4099" spans="109:109" x14ac:dyDescent="0.3">
      <c r="DE4099" s="49"/>
    </row>
    <row r="4100" spans="109:109" x14ac:dyDescent="0.3">
      <c r="DE4100" s="49"/>
    </row>
    <row r="4101" spans="109:109" x14ac:dyDescent="0.3">
      <c r="DE4101" s="49"/>
    </row>
    <row r="4102" spans="109:109" x14ac:dyDescent="0.3">
      <c r="DE4102" s="49"/>
    </row>
    <row r="4103" spans="109:109" x14ac:dyDescent="0.3">
      <c r="DE4103" s="49"/>
    </row>
    <row r="4104" spans="109:109" x14ac:dyDescent="0.3">
      <c r="DE4104" s="49"/>
    </row>
    <row r="4105" spans="109:109" x14ac:dyDescent="0.3">
      <c r="DE4105" s="49"/>
    </row>
    <row r="4106" spans="109:109" x14ac:dyDescent="0.3">
      <c r="DE4106" s="49"/>
    </row>
    <row r="4107" spans="109:109" x14ac:dyDescent="0.3">
      <c r="DE4107" s="49"/>
    </row>
    <row r="4108" spans="109:109" x14ac:dyDescent="0.3">
      <c r="DE4108" s="49"/>
    </row>
    <row r="4109" spans="109:109" x14ac:dyDescent="0.3">
      <c r="DE4109" s="49"/>
    </row>
    <row r="4110" spans="109:109" x14ac:dyDescent="0.3">
      <c r="DE4110" s="49"/>
    </row>
    <row r="4111" spans="109:109" x14ac:dyDescent="0.3">
      <c r="DE4111" s="49"/>
    </row>
    <row r="4112" spans="109:109" x14ac:dyDescent="0.3">
      <c r="DE4112" s="49"/>
    </row>
    <row r="4113" spans="109:109" x14ac:dyDescent="0.3">
      <c r="DE4113" s="49"/>
    </row>
    <row r="4114" spans="109:109" x14ac:dyDescent="0.3">
      <c r="DE4114" s="49"/>
    </row>
    <row r="4115" spans="109:109" x14ac:dyDescent="0.3">
      <c r="DE4115" s="49"/>
    </row>
    <row r="4116" spans="109:109" x14ac:dyDescent="0.3">
      <c r="DE4116" s="49"/>
    </row>
    <row r="4117" spans="109:109" x14ac:dyDescent="0.3">
      <c r="DE4117" s="49"/>
    </row>
    <row r="4118" spans="109:109" x14ac:dyDescent="0.3">
      <c r="DE4118" s="49"/>
    </row>
    <row r="4119" spans="109:109" x14ac:dyDescent="0.3">
      <c r="DE4119" s="49"/>
    </row>
    <row r="4120" spans="109:109" x14ac:dyDescent="0.3">
      <c r="DE4120" s="49"/>
    </row>
    <row r="4121" spans="109:109" x14ac:dyDescent="0.3">
      <c r="DE4121" s="49"/>
    </row>
    <row r="4122" spans="109:109" x14ac:dyDescent="0.3">
      <c r="DE4122" s="49"/>
    </row>
    <row r="4123" spans="109:109" x14ac:dyDescent="0.3">
      <c r="DE4123" s="49"/>
    </row>
    <row r="4124" spans="109:109" x14ac:dyDescent="0.3">
      <c r="DE4124" s="49"/>
    </row>
    <row r="4125" spans="109:109" x14ac:dyDescent="0.3">
      <c r="DE4125" s="49"/>
    </row>
    <row r="4126" spans="109:109" x14ac:dyDescent="0.3">
      <c r="DE4126" s="49"/>
    </row>
    <row r="4127" spans="109:109" x14ac:dyDescent="0.3">
      <c r="DE4127" s="49"/>
    </row>
    <row r="4128" spans="109:109" x14ac:dyDescent="0.3">
      <c r="DE4128" s="49"/>
    </row>
    <row r="4129" spans="109:109" x14ac:dyDescent="0.3">
      <c r="DE4129" s="49"/>
    </row>
    <row r="4130" spans="109:109" x14ac:dyDescent="0.3">
      <c r="DE4130" s="49"/>
    </row>
    <row r="4131" spans="109:109" x14ac:dyDescent="0.3">
      <c r="DE4131" s="49"/>
    </row>
    <row r="4132" spans="109:109" x14ac:dyDescent="0.3">
      <c r="DE4132" s="49"/>
    </row>
    <row r="4133" spans="109:109" x14ac:dyDescent="0.3">
      <c r="DE4133" s="49"/>
    </row>
    <row r="4134" spans="109:109" x14ac:dyDescent="0.3">
      <c r="DE4134" s="49"/>
    </row>
    <row r="4135" spans="109:109" x14ac:dyDescent="0.3">
      <c r="DE4135" s="49"/>
    </row>
    <row r="4136" spans="109:109" x14ac:dyDescent="0.3">
      <c r="DE4136" s="49"/>
    </row>
    <row r="4137" spans="109:109" x14ac:dyDescent="0.3">
      <c r="DE4137" s="49"/>
    </row>
    <row r="4138" spans="109:109" x14ac:dyDescent="0.3">
      <c r="DE4138" s="49"/>
    </row>
    <row r="4139" spans="109:109" x14ac:dyDescent="0.3">
      <c r="DE4139" s="49"/>
    </row>
    <row r="4140" spans="109:109" x14ac:dyDescent="0.3">
      <c r="DE4140" s="49"/>
    </row>
    <row r="4141" spans="109:109" x14ac:dyDescent="0.3">
      <c r="DE4141" s="49"/>
    </row>
    <row r="4142" spans="109:109" x14ac:dyDescent="0.3">
      <c r="DE4142" s="49"/>
    </row>
    <row r="4143" spans="109:109" x14ac:dyDescent="0.3">
      <c r="DE4143" s="49"/>
    </row>
    <row r="4144" spans="109:109" x14ac:dyDescent="0.3">
      <c r="DE4144" s="49"/>
    </row>
    <row r="4145" spans="109:109" x14ac:dyDescent="0.3">
      <c r="DE4145" s="49"/>
    </row>
    <row r="4146" spans="109:109" x14ac:dyDescent="0.3">
      <c r="DE4146" s="49"/>
    </row>
    <row r="4147" spans="109:109" x14ac:dyDescent="0.3">
      <c r="DE4147" s="49"/>
    </row>
    <row r="4148" spans="109:109" x14ac:dyDescent="0.3">
      <c r="DE4148" s="49"/>
    </row>
    <row r="4149" spans="109:109" x14ac:dyDescent="0.3">
      <c r="DE4149" s="49"/>
    </row>
    <row r="4150" spans="109:109" x14ac:dyDescent="0.3">
      <c r="DE4150" s="49"/>
    </row>
    <row r="4151" spans="109:109" x14ac:dyDescent="0.3">
      <c r="DE4151" s="49"/>
    </row>
    <row r="4152" spans="109:109" x14ac:dyDescent="0.3">
      <c r="DE4152" s="49"/>
    </row>
    <row r="4153" spans="109:109" x14ac:dyDescent="0.3">
      <c r="DE4153" s="49"/>
    </row>
    <row r="4154" spans="109:109" x14ac:dyDescent="0.3">
      <c r="DE4154" s="49"/>
    </row>
    <row r="4155" spans="109:109" x14ac:dyDescent="0.3">
      <c r="DE4155" s="49"/>
    </row>
    <row r="4156" spans="109:109" x14ac:dyDescent="0.3">
      <c r="DE4156" s="49"/>
    </row>
    <row r="4157" spans="109:109" x14ac:dyDescent="0.3">
      <c r="DE4157" s="49"/>
    </row>
    <row r="4158" spans="109:109" x14ac:dyDescent="0.3">
      <c r="DE4158" s="49"/>
    </row>
    <row r="4159" spans="109:109" x14ac:dyDescent="0.3">
      <c r="DE4159" s="49"/>
    </row>
    <row r="4160" spans="109:109" x14ac:dyDescent="0.3">
      <c r="DE4160" s="49"/>
    </row>
    <row r="4161" spans="109:109" x14ac:dyDescent="0.3">
      <c r="DE4161" s="49"/>
    </row>
    <row r="4162" spans="109:109" x14ac:dyDescent="0.3">
      <c r="DE4162" s="49"/>
    </row>
    <row r="4163" spans="109:109" x14ac:dyDescent="0.3">
      <c r="DE4163" s="49"/>
    </row>
    <row r="4164" spans="109:109" x14ac:dyDescent="0.3">
      <c r="DE4164" s="49"/>
    </row>
    <row r="4165" spans="109:109" x14ac:dyDescent="0.3">
      <c r="DE4165" s="49"/>
    </row>
    <row r="4166" spans="109:109" x14ac:dyDescent="0.3">
      <c r="DE4166" s="49"/>
    </row>
    <row r="4167" spans="109:109" x14ac:dyDescent="0.3">
      <c r="DE4167" s="49"/>
    </row>
    <row r="4168" spans="109:109" x14ac:dyDescent="0.3">
      <c r="DE4168" s="49"/>
    </row>
    <row r="4169" spans="109:109" x14ac:dyDescent="0.3">
      <c r="DE4169" s="49"/>
    </row>
    <row r="4170" spans="109:109" x14ac:dyDescent="0.3">
      <c r="DE4170" s="49"/>
    </row>
    <row r="4171" spans="109:109" x14ac:dyDescent="0.3">
      <c r="DE4171" s="49"/>
    </row>
    <row r="4172" spans="109:109" x14ac:dyDescent="0.3">
      <c r="DE4172" s="49"/>
    </row>
    <row r="4173" spans="109:109" x14ac:dyDescent="0.3">
      <c r="DE4173" s="49"/>
    </row>
    <row r="4174" spans="109:109" x14ac:dyDescent="0.3">
      <c r="DE4174" s="49"/>
    </row>
    <row r="4175" spans="109:109" x14ac:dyDescent="0.3">
      <c r="DE4175" s="49"/>
    </row>
    <row r="4176" spans="109:109" x14ac:dyDescent="0.3">
      <c r="DE4176" s="49"/>
    </row>
    <row r="4177" spans="109:109" x14ac:dyDescent="0.3">
      <c r="DE4177" s="49"/>
    </row>
    <row r="4178" spans="109:109" x14ac:dyDescent="0.3">
      <c r="DE4178" s="49"/>
    </row>
    <row r="4179" spans="109:109" x14ac:dyDescent="0.3">
      <c r="DE4179" s="49"/>
    </row>
    <row r="4180" spans="109:109" x14ac:dyDescent="0.3">
      <c r="DE4180" s="49"/>
    </row>
    <row r="4181" spans="109:109" x14ac:dyDescent="0.3">
      <c r="DE4181" s="49"/>
    </row>
    <row r="4182" spans="109:109" x14ac:dyDescent="0.3">
      <c r="DE4182" s="49"/>
    </row>
    <row r="4183" spans="109:109" x14ac:dyDescent="0.3">
      <c r="DE4183" s="49"/>
    </row>
    <row r="4184" spans="109:109" x14ac:dyDescent="0.3">
      <c r="DE4184" s="49"/>
    </row>
    <row r="4185" spans="109:109" x14ac:dyDescent="0.3">
      <c r="DE4185" s="49"/>
    </row>
    <row r="4186" spans="109:109" x14ac:dyDescent="0.3">
      <c r="DE4186" s="49"/>
    </row>
    <row r="4187" spans="109:109" x14ac:dyDescent="0.3">
      <c r="DE4187" s="49"/>
    </row>
    <row r="4188" spans="109:109" x14ac:dyDescent="0.3">
      <c r="DE4188" s="49"/>
    </row>
    <row r="4189" spans="109:109" x14ac:dyDescent="0.3">
      <c r="DE4189" s="49"/>
    </row>
    <row r="4190" spans="109:109" x14ac:dyDescent="0.3">
      <c r="DE4190" s="49"/>
    </row>
    <row r="4191" spans="109:109" x14ac:dyDescent="0.3">
      <c r="DE4191" s="49"/>
    </row>
    <row r="4192" spans="109:109" x14ac:dyDescent="0.3">
      <c r="DE4192" s="49"/>
    </row>
    <row r="4193" spans="109:109" x14ac:dyDescent="0.3">
      <c r="DE4193" s="49"/>
    </row>
    <row r="4194" spans="109:109" x14ac:dyDescent="0.3">
      <c r="DE4194" s="49"/>
    </row>
    <row r="4195" spans="109:109" x14ac:dyDescent="0.3">
      <c r="DE4195" s="49"/>
    </row>
    <row r="4196" spans="109:109" x14ac:dyDescent="0.3">
      <c r="DE4196" s="49"/>
    </row>
    <row r="4197" spans="109:109" x14ac:dyDescent="0.3">
      <c r="DE4197" s="49"/>
    </row>
    <row r="4198" spans="109:109" x14ac:dyDescent="0.3">
      <c r="DE4198" s="49"/>
    </row>
    <row r="4199" spans="109:109" x14ac:dyDescent="0.3">
      <c r="DE4199" s="49"/>
    </row>
    <row r="4200" spans="109:109" x14ac:dyDescent="0.3">
      <c r="DE4200" s="49"/>
    </row>
    <row r="4201" spans="109:109" x14ac:dyDescent="0.3">
      <c r="DE4201" s="49"/>
    </row>
    <row r="4202" spans="109:109" x14ac:dyDescent="0.3">
      <c r="DE4202" s="49"/>
    </row>
    <row r="4203" spans="109:109" x14ac:dyDescent="0.3">
      <c r="DE4203" s="49"/>
    </row>
    <row r="4204" spans="109:109" x14ac:dyDescent="0.3">
      <c r="DE4204" s="49"/>
    </row>
    <row r="4205" spans="109:109" x14ac:dyDescent="0.3">
      <c r="DE4205" s="49"/>
    </row>
    <row r="4206" spans="109:109" x14ac:dyDescent="0.3">
      <c r="DE4206" s="49"/>
    </row>
    <row r="4207" spans="109:109" x14ac:dyDescent="0.3">
      <c r="DE4207" s="49"/>
    </row>
    <row r="4208" spans="109:109" x14ac:dyDescent="0.3">
      <c r="DE4208" s="49"/>
    </row>
    <row r="4209" spans="109:109" x14ac:dyDescent="0.3">
      <c r="DE4209" s="49"/>
    </row>
    <row r="4210" spans="109:109" x14ac:dyDescent="0.3">
      <c r="DE4210" s="49"/>
    </row>
    <row r="4211" spans="109:109" x14ac:dyDescent="0.3">
      <c r="DE4211" s="49"/>
    </row>
    <row r="4212" spans="109:109" x14ac:dyDescent="0.3">
      <c r="DE4212" s="49"/>
    </row>
    <row r="4213" spans="109:109" x14ac:dyDescent="0.3">
      <c r="DE4213" s="49"/>
    </row>
    <row r="4214" spans="109:109" x14ac:dyDescent="0.3">
      <c r="DE4214" s="49"/>
    </row>
    <row r="4215" spans="109:109" x14ac:dyDescent="0.3">
      <c r="DE4215" s="49"/>
    </row>
    <row r="4216" spans="109:109" x14ac:dyDescent="0.3">
      <c r="DE4216" s="49"/>
    </row>
    <row r="4217" spans="109:109" x14ac:dyDescent="0.3">
      <c r="DE4217" s="49"/>
    </row>
    <row r="4218" spans="109:109" x14ac:dyDescent="0.3">
      <c r="DE4218" s="49"/>
    </row>
    <row r="4219" spans="109:109" x14ac:dyDescent="0.3">
      <c r="DE4219" s="49"/>
    </row>
    <row r="4220" spans="109:109" x14ac:dyDescent="0.3">
      <c r="DE4220" s="49"/>
    </row>
    <row r="4221" spans="109:109" x14ac:dyDescent="0.3">
      <c r="DE4221" s="49"/>
    </row>
    <row r="4222" spans="109:109" x14ac:dyDescent="0.3">
      <c r="DE4222" s="49"/>
    </row>
    <row r="4223" spans="109:109" x14ac:dyDescent="0.3">
      <c r="DE4223" s="49"/>
    </row>
    <row r="4224" spans="109:109" x14ac:dyDescent="0.3">
      <c r="DE4224" s="49"/>
    </row>
    <row r="4225" spans="109:109" x14ac:dyDescent="0.3">
      <c r="DE4225" s="49"/>
    </row>
    <row r="4226" spans="109:109" x14ac:dyDescent="0.3">
      <c r="DE4226" s="49"/>
    </row>
    <row r="4227" spans="109:109" x14ac:dyDescent="0.3">
      <c r="DE4227" s="49"/>
    </row>
    <row r="4228" spans="109:109" x14ac:dyDescent="0.3">
      <c r="DE4228" s="49"/>
    </row>
    <row r="4229" spans="109:109" x14ac:dyDescent="0.3">
      <c r="DE4229" s="49"/>
    </row>
    <row r="4230" spans="109:109" x14ac:dyDescent="0.3">
      <c r="DE4230" s="49"/>
    </row>
    <row r="4231" spans="109:109" x14ac:dyDescent="0.3">
      <c r="DE4231" s="49"/>
    </row>
    <row r="4232" spans="109:109" x14ac:dyDescent="0.3">
      <c r="DE4232" s="49"/>
    </row>
    <row r="4233" spans="109:109" x14ac:dyDescent="0.3">
      <c r="DE4233" s="49"/>
    </row>
    <row r="4234" spans="109:109" x14ac:dyDescent="0.3">
      <c r="DE4234" s="49"/>
    </row>
    <row r="4235" spans="109:109" x14ac:dyDescent="0.3">
      <c r="DE4235" s="49"/>
    </row>
    <row r="4236" spans="109:109" x14ac:dyDescent="0.3">
      <c r="DE4236" s="49"/>
    </row>
    <row r="4237" spans="109:109" x14ac:dyDescent="0.3">
      <c r="DE4237" s="49"/>
    </row>
    <row r="4238" spans="109:109" x14ac:dyDescent="0.3">
      <c r="DE4238" s="49"/>
    </row>
    <row r="4239" spans="109:109" x14ac:dyDescent="0.3">
      <c r="DE4239" s="49"/>
    </row>
    <row r="4240" spans="109:109" x14ac:dyDescent="0.3">
      <c r="DE4240" s="49"/>
    </row>
    <row r="4241" spans="109:109" x14ac:dyDescent="0.3">
      <c r="DE4241" s="49"/>
    </row>
    <row r="4242" spans="109:109" x14ac:dyDescent="0.3">
      <c r="DE4242" s="49"/>
    </row>
    <row r="4243" spans="109:109" x14ac:dyDescent="0.3">
      <c r="DE4243" s="49"/>
    </row>
    <row r="4244" spans="109:109" x14ac:dyDescent="0.3">
      <c r="DE4244" s="49"/>
    </row>
    <row r="4245" spans="109:109" x14ac:dyDescent="0.3">
      <c r="DE4245" s="49"/>
    </row>
    <row r="4246" spans="109:109" x14ac:dyDescent="0.3">
      <c r="DE4246" s="49"/>
    </row>
    <row r="4247" spans="109:109" x14ac:dyDescent="0.3">
      <c r="DE4247" s="49"/>
    </row>
    <row r="4248" spans="109:109" x14ac:dyDescent="0.3">
      <c r="DE4248" s="49"/>
    </row>
    <row r="4249" spans="109:109" x14ac:dyDescent="0.3">
      <c r="DE4249" s="49"/>
    </row>
    <row r="4250" spans="109:109" x14ac:dyDescent="0.3">
      <c r="DE4250" s="49"/>
    </row>
    <row r="4251" spans="109:109" x14ac:dyDescent="0.3">
      <c r="DE4251" s="49"/>
    </row>
    <row r="4252" spans="109:109" x14ac:dyDescent="0.3">
      <c r="DE4252" s="49"/>
    </row>
    <row r="4253" spans="109:109" x14ac:dyDescent="0.3">
      <c r="DE4253" s="49"/>
    </row>
    <row r="4254" spans="109:109" x14ac:dyDescent="0.3">
      <c r="DE4254" s="49"/>
    </row>
    <row r="4255" spans="109:109" x14ac:dyDescent="0.3">
      <c r="DE4255" s="49"/>
    </row>
    <row r="4256" spans="109:109" x14ac:dyDescent="0.3">
      <c r="DE4256" s="49"/>
    </row>
    <row r="4257" spans="109:109" x14ac:dyDescent="0.3">
      <c r="DE4257" s="49"/>
    </row>
    <row r="4258" spans="109:109" x14ac:dyDescent="0.3">
      <c r="DE4258" s="49"/>
    </row>
    <row r="4259" spans="109:109" x14ac:dyDescent="0.3">
      <c r="DE4259" s="49"/>
    </row>
    <row r="4260" spans="109:109" x14ac:dyDescent="0.3">
      <c r="DE4260" s="49"/>
    </row>
    <row r="4261" spans="109:109" x14ac:dyDescent="0.3">
      <c r="DE4261" s="49"/>
    </row>
    <row r="4262" spans="109:109" x14ac:dyDescent="0.3">
      <c r="DE4262" s="49"/>
    </row>
    <row r="4263" spans="109:109" x14ac:dyDescent="0.3">
      <c r="DE4263" s="49"/>
    </row>
    <row r="4264" spans="109:109" x14ac:dyDescent="0.3">
      <c r="DE4264" s="49"/>
    </row>
    <row r="4265" spans="109:109" x14ac:dyDescent="0.3">
      <c r="DE4265" s="49"/>
    </row>
    <row r="4266" spans="109:109" x14ac:dyDescent="0.3">
      <c r="DE4266" s="49"/>
    </row>
    <row r="4267" spans="109:109" x14ac:dyDescent="0.3">
      <c r="DE4267" s="49"/>
    </row>
    <row r="4268" spans="109:109" x14ac:dyDescent="0.3">
      <c r="DE4268" s="49"/>
    </row>
    <row r="4269" spans="109:109" x14ac:dyDescent="0.3">
      <c r="DE4269" s="49"/>
    </row>
    <row r="4270" spans="109:109" x14ac:dyDescent="0.3">
      <c r="DE4270" s="49"/>
    </row>
    <row r="4271" spans="109:109" x14ac:dyDescent="0.3">
      <c r="DE4271" s="49"/>
    </row>
    <row r="4272" spans="109:109" x14ac:dyDescent="0.3">
      <c r="DE4272" s="49"/>
    </row>
    <row r="4273" spans="109:109" x14ac:dyDescent="0.3">
      <c r="DE4273" s="49"/>
    </row>
    <row r="4274" spans="109:109" x14ac:dyDescent="0.3">
      <c r="DE4274" s="49"/>
    </row>
    <row r="4275" spans="109:109" x14ac:dyDescent="0.3">
      <c r="DE4275" s="49"/>
    </row>
    <row r="4276" spans="109:109" x14ac:dyDescent="0.3">
      <c r="DE4276" s="49"/>
    </row>
    <row r="4277" spans="109:109" x14ac:dyDescent="0.3">
      <c r="DE4277" s="49"/>
    </row>
    <row r="4278" spans="109:109" x14ac:dyDescent="0.3">
      <c r="DE4278" s="49"/>
    </row>
    <row r="4279" spans="109:109" x14ac:dyDescent="0.3">
      <c r="DE4279" s="49"/>
    </row>
    <row r="4280" spans="109:109" x14ac:dyDescent="0.3">
      <c r="DE4280" s="49"/>
    </row>
    <row r="4281" spans="109:109" x14ac:dyDescent="0.3">
      <c r="DE4281" s="49"/>
    </row>
    <row r="4282" spans="109:109" x14ac:dyDescent="0.3">
      <c r="DE4282" s="49"/>
    </row>
    <row r="4283" spans="109:109" x14ac:dyDescent="0.3">
      <c r="DE4283" s="49"/>
    </row>
    <row r="4284" spans="109:109" x14ac:dyDescent="0.3">
      <c r="DE4284" s="49"/>
    </row>
    <row r="4285" spans="109:109" x14ac:dyDescent="0.3">
      <c r="DE4285" s="49"/>
    </row>
    <row r="4286" spans="109:109" x14ac:dyDescent="0.3">
      <c r="DE4286" s="49"/>
    </row>
    <row r="4287" spans="109:109" x14ac:dyDescent="0.3">
      <c r="DE4287" s="49"/>
    </row>
    <row r="4288" spans="109:109" x14ac:dyDescent="0.3">
      <c r="DE4288" s="49"/>
    </row>
    <row r="4289" spans="109:109" x14ac:dyDescent="0.3">
      <c r="DE4289" s="49"/>
    </row>
    <row r="4290" spans="109:109" x14ac:dyDescent="0.3">
      <c r="DE4290" s="49"/>
    </row>
    <row r="4291" spans="109:109" x14ac:dyDescent="0.3">
      <c r="DE4291" s="49"/>
    </row>
    <row r="4292" spans="109:109" x14ac:dyDescent="0.3">
      <c r="DE4292" s="49"/>
    </row>
    <row r="4293" spans="109:109" x14ac:dyDescent="0.3">
      <c r="DE4293" s="49"/>
    </row>
    <row r="4294" spans="109:109" x14ac:dyDescent="0.3">
      <c r="DE4294" s="49"/>
    </row>
    <row r="4295" spans="109:109" x14ac:dyDescent="0.3">
      <c r="DE4295" s="49"/>
    </row>
    <row r="4296" spans="109:109" x14ac:dyDescent="0.3">
      <c r="DE4296" s="49"/>
    </row>
    <row r="4297" spans="109:109" x14ac:dyDescent="0.3">
      <c r="DE4297" s="49"/>
    </row>
    <row r="4298" spans="109:109" x14ac:dyDescent="0.3">
      <c r="DE4298" s="49"/>
    </row>
    <row r="4299" spans="109:109" x14ac:dyDescent="0.3">
      <c r="DE4299" s="49"/>
    </row>
    <row r="4300" spans="109:109" x14ac:dyDescent="0.3">
      <c r="DE4300" s="49"/>
    </row>
    <row r="4301" spans="109:109" x14ac:dyDescent="0.3">
      <c r="DE4301" s="49"/>
    </row>
    <row r="4302" spans="109:109" x14ac:dyDescent="0.3">
      <c r="DE4302" s="49"/>
    </row>
    <row r="4303" spans="109:109" x14ac:dyDescent="0.3">
      <c r="DE4303" s="49"/>
    </row>
    <row r="4304" spans="109:109" x14ac:dyDescent="0.3">
      <c r="DE4304" s="49"/>
    </row>
    <row r="4305" spans="109:109" x14ac:dyDescent="0.3">
      <c r="DE4305" s="49"/>
    </row>
    <row r="4306" spans="109:109" x14ac:dyDescent="0.3">
      <c r="DE4306" s="49"/>
    </row>
    <row r="4307" spans="109:109" x14ac:dyDescent="0.3">
      <c r="DE4307" s="49"/>
    </row>
    <row r="4308" spans="109:109" x14ac:dyDescent="0.3">
      <c r="DE4308" s="49"/>
    </row>
    <row r="4309" spans="109:109" x14ac:dyDescent="0.3">
      <c r="DE4309" s="49"/>
    </row>
    <row r="4310" spans="109:109" x14ac:dyDescent="0.3">
      <c r="DE4310" s="49"/>
    </row>
    <row r="4311" spans="109:109" x14ac:dyDescent="0.3">
      <c r="DE4311" s="49"/>
    </row>
    <row r="4312" spans="109:109" x14ac:dyDescent="0.3">
      <c r="DE4312" s="49"/>
    </row>
    <row r="4313" spans="109:109" x14ac:dyDescent="0.3">
      <c r="DE4313" s="49"/>
    </row>
    <row r="4314" spans="109:109" x14ac:dyDescent="0.3">
      <c r="DE4314" s="49"/>
    </row>
    <row r="4315" spans="109:109" x14ac:dyDescent="0.3">
      <c r="DE4315" s="49"/>
    </row>
    <row r="4316" spans="109:109" x14ac:dyDescent="0.3">
      <c r="DE4316" s="49"/>
    </row>
    <row r="4317" spans="109:109" x14ac:dyDescent="0.3">
      <c r="DE4317" s="49"/>
    </row>
    <row r="4318" spans="109:109" x14ac:dyDescent="0.3">
      <c r="DE4318" s="49"/>
    </row>
    <row r="4319" spans="109:109" x14ac:dyDescent="0.3">
      <c r="DE4319" s="49"/>
    </row>
    <row r="4320" spans="109:109" x14ac:dyDescent="0.3">
      <c r="DE4320" s="49"/>
    </row>
    <row r="4321" spans="109:109" x14ac:dyDescent="0.3">
      <c r="DE4321" s="49"/>
    </row>
    <row r="4322" spans="109:109" x14ac:dyDescent="0.3">
      <c r="DE4322" s="49"/>
    </row>
    <row r="4323" spans="109:109" x14ac:dyDescent="0.3">
      <c r="DE4323" s="49"/>
    </row>
    <row r="4324" spans="109:109" x14ac:dyDescent="0.3">
      <c r="DE4324" s="49"/>
    </row>
    <row r="4325" spans="109:109" x14ac:dyDescent="0.3">
      <c r="DE4325" s="49"/>
    </row>
    <row r="4326" spans="109:109" x14ac:dyDescent="0.3">
      <c r="DE4326" s="49"/>
    </row>
    <row r="4327" spans="109:109" x14ac:dyDescent="0.3">
      <c r="DE4327" s="49"/>
    </row>
    <row r="4328" spans="109:109" x14ac:dyDescent="0.3">
      <c r="DE4328" s="49"/>
    </row>
    <row r="4329" spans="109:109" x14ac:dyDescent="0.3">
      <c r="DE4329" s="49"/>
    </row>
    <row r="4330" spans="109:109" x14ac:dyDescent="0.3">
      <c r="DE4330" s="49"/>
    </row>
    <row r="4331" spans="109:109" x14ac:dyDescent="0.3">
      <c r="DE4331" s="49"/>
    </row>
    <row r="4332" spans="109:109" x14ac:dyDescent="0.3">
      <c r="DE4332" s="49"/>
    </row>
    <row r="4333" spans="109:109" x14ac:dyDescent="0.3">
      <c r="DE4333" s="49"/>
    </row>
    <row r="4334" spans="109:109" x14ac:dyDescent="0.3">
      <c r="DE4334" s="49"/>
    </row>
    <row r="4335" spans="109:109" x14ac:dyDescent="0.3">
      <c r="DE4335" s="49"/>
    </row>
    <row r="4336" spans="109:109" x14ac:dyDescent="0.3">
      <c r="DE4336" s="49"/>
    </row>
    <row r="4337" spans="109:109" x14ac:dyDescent="0.3">
      <c r="DE4337" s="49"/>
    </row>
    <row r="4338" spans="109:109" x14ac:dyDescent="0.3">
      <c r="DE4338" s="49"/>
    </row>
    <row r="4339" spans="109:109" x14ac:dyDescent="0.3">
      <c r="DE4339" s="49"/>
    </row>
    <row r="4340" spans="109:109" x14ac:dyDescent="0.3">
      <c r="DE4340" s="49"/>
    </row>
    <row r="4341" spans="109:109" x14ac:dyDescent="0.3">
      <c r="DE4341" s="49"/>
    </row>
    <row r="4342" spans="109:109" x14ac:dyDescent="0.3">
      <c r="DE4342" s="49"/>
    </row>
    <row r="4343" spans="109:109" x14ac:dyDescent="0.3">
      <c r="DE4343" s="49"/>
    </row>
    <row r="4344" spans="109:109" x14ac:dyDescent="0.3">
      <c r="DE4344" s="49"/>
    </row>
    <row r="4345" spans="109:109" x14ac:dyDescent="0.3">
      <c r="DE4345" s="49"/>
    </row>
    <row r="4346" spans="109:109" x14ac:dyDescent="0.3">
      <c r="DE4346" s="49"/>
    </row>
    <row r="4347" spans="109:109" x14ac:dyDescent="0.3">
      <c r="DE4347" s="49"/>
    </row>
    <row r="4348" spans="109:109" x14ac:dyDescent="0.3">
      <c r="DE4348" s="49"/>
    </row>
    <row r="4349" spans="109:109" x14ac:dyDescent="0.3">
      <c r="DE4349" s="49"/>
    </row>
    <row r="4350" spans="109:109" x14ac:dyDescent="0.3">
      <c r="DE4350" s="49"/>
    </row>
    <row r="4351" spans="109:109" x14ac:dyDescent="0.3">
      <c r="DE4351" s="49"/>
    </row>
    <row r="4352" spans="109:109" x14ac:dyDescent="0.3">
      <c r="DE4352" s="49"/>
    </row>
    <row r="4353" spans="109:109" x14ac:dyDescent="0.3">
      <c r="DE4353" s="49"/>
    </row>
    <row r="4354" spans="109:109" x14ac:dyDescent="0.3">
      <c r="DE4354" s="49"/>
    </row>
    <row r="4355" spans="109:109" x14ac:dyDescent="0.3">
      <c r="DE4355" s="49"/>
    </row>
    <row r="4356" spans="109:109" x14ac:dyDescent="0.3">
      <c r="DE4356" s="49"/>
    </row>
    <row r="4357" spans="109:109" x14ac:dyDescent="0.3">
      <c r="DE4357" s="49"/>
    </row>
    <row r="4358" spans="109:109" x14ac:dyDescent="0.3">
      <c r="DE4358" s="49"/>
    </row>
    <row r="4359" spans="109:109" x14ac:dyDescent="0.3">
      <c r="DE4359" s="49"/>
    </row>
    <row r="4360" spans="109:109" x14ac:dyDescent="0.3">
      <c r="DE4360" s="49"/>
    </row>
    <row r="4361" spans="109:109" x14ac:dyDescent="0.3">
      <c r="DE4361" s="49"/>
    </row>
    <row r="4362" spans="109:109" x14ac:dyDescent="0.3">
      <c r="DE4362" s="49"/>
    </row>
    <row r="4363" spans="109:109" x14ac:dyDescent="0.3">
      <c r="DE4363" s="49"/>
    </row>
    <row r="4364" spans="109:109" x14ac:dyDescent="0.3">
      <c r="DE4364" s="49"/>
    </row>
    <row r="4365" spans="109:109" x14ac:dyDescent="0.3">
      <c r="DE4365" s="49"/>
    </row>
    <row r="4366" spans="109:109" x14ac:dyDescent="0.3">
      <c r="DE4366" s="49"/>
    </row>
    <row r="4367" spans="109:109" x14ac:dyDescent="0.3">
      <c r="DE4367" s="49"/>
    </row>
    <row r="4368" spans="109:109" x14ac:dyDescent="0.3">
      <c r="DE4368" s="49"/>
    </row>
    <row r="4369" spans="109:109" x14ac:dyDescent="0.3">
      <c r="DE4369" s="49"/>
    </row>
    <row r="4370" spans="109:109" x14ac:dyDescent="0.3">
      <c r="DE4370" s="49"/>
    </row>
    <row r="4371" spans="109:109" x14ac:dyDescent="0.3">
      <c r="DE4371" s="49"/>
    </row>
    <row r="4372" spans="109:109" x14ac:dyDescent="0.3">
      <c r="DE4372" s="49"/>
    </row>
    <row r="4373" spans="109:109" x14ac:dyDescent="0.3">
      <c r="DE4373" s="49"/>
    </row>
    <row r="4374" spans="109:109" x14ac:dyDescent="0.3">
      <c r="DE4374" s="49"/>
    </row>
    <row r="4375" spans="109:109" x14ac:dyDescent="0.3">
      <c r="DE4375" s="49"/>
    </row>
    <row r="4376" spans="109:109" x14ac:dyDescent="0.3">
      <c r="DE4376" s="49"/>
    </row>
    <row r="4377" spans="109:109" x14ac:dyDescent="0.3">
      <c r="DE4377" s="49"/>
    </row>
    <row r="4378" spans="109:109" x14ac:dyDescent="0.3">
      <c r="DE4378" s="49"/>
    </row>
    <row r="4379" spans="109:109" x14ac:dyDescent="0.3">
      <c r="DE4379" s="49"/>
    </row>
    <row r="4380" spans="109:109" x14ac:dyDescent="0.3">
      <c r="DE4380" s="49"/>
    </row>
    <row r="4381" spans="109:109" x14ac:dyDescent="0.3">
      <c r="DE4381" s="49"/>
    </row>
    <row r="4382" spans="109:109" x14ac:dyDescent="0.3">
      <c r="DE4382" s="49"/>
    </row>
    <row r="4383" spans="109:109" x14ac:dyDescent="0.3">
      <c r="DE4383" s="49"/>
    </row>
    <row r="4384" spans="109:109" x14ac:dyDescent="0.3">
      <c r="DE4384" s="49"/>
    </row>
    <row r="4385" spans="109:109" x14ac:dyDescent="0.3">
      <c r="DE4385" s="49"/>
    </row>
    <row r="4386" spans="109:109" x14ac:dyDescent="0.3">
      <c r="DE4386" s="49"/>
    </row>
    <row r="4387" spans="109:109" x14ac:dyDescent="0.3">
      <c r="DE4387" s="49"/>
    </row>
    <row r="4388" spans="109:109" x14ac:dyDescent="0.3">
      <c r="DE4388" s="49"/>
    </row>
    <row r="4389" spans="109:109" x14ac:dyDescent="0.3">
      <c r="DE4389" s="49"/>
    </row>
    <row r="4390" spans="109:109" x14ac:dyDescent="0.3">
      <c r="DE4390" s="49"/>
    </row>
    <row r="4391" spans="109:109" x14ac:dyDescent="0.3">
      <c r="DE4391" s="49"/>
    </row>
    <row r="4392" spans="109:109" x14ac:dyDescent="0.3">
      <c r="DE4392" s="49"/>
    </row>
    <row r="4393" spans="109:109" x14ac:dyDescent="0.3">
      <c r="DE4393" s="49"/>
    </row>
    <row r="4394" spans="109:109" x14ac:dyDescent="0.3">
      <c r="DE4394" s="49"/>
    </row>
    <row r="4395" spans="109:109" x14ac:dyDescent="0.3">
      <c r="DE4395" s="49"/>
    </row>
    <row r="4396" spans="109:109" x14ac:dyDescent="0.3">
      <c r="DE4396" s="49"/>
    </row>
    <row r="4397" spans="109:109" x14ac:dyDescent="0.3">
      <c r="DE4397" s="49"/>
    </row>
    <row r="4398" spans="109:109" x14ac:dyDescent="0.3">
      <c r="DE4398" s="49"/>
    </row>
    <row r="4399" spans="109:109" x14ac:dyDescent="0.3">
      <c r="DE4399" s="49"/>
    </row>
    <row r="4400" spans="109:109" x14ac:dyDescent="0.3">
      <c r="DE4400" s="49"/>
    </row>
    <row r="4401" spans="109:109" x14ac:dyDescent="0.3">
      <c r="DE4401" s="49"/>
    </row>
    <row r="4402" spans="109:109" x14ac:dyDescent="0.3">
      <c r="DE4402" s="49"/>
    </row>
    <row r="4403" spans="109:109" x14ac:dyDescent="0.3">
      <c r="DE4403" s="49"/>
    </row>
    <row r="4404" spans="109:109" x14ac:dyDescent="0.3">
      <c r="DE4404" s="49"/>
    </row>
    <row r="4405" spans="109:109" x14ac:dyDescent="0.3">
      <c r="DE4405" s="49"/>
    </row>
    <row r="4406" spans="109:109" x14ac:dyDescent="0.3">
      <c r="DE4406" s="49"/>
    </row>
    <row r="4407" spans="109:109" x14ac:dyDescent="0.3">
      <c r="DE4407" s="49"/>
    </row>
    <row r="4408" spans="109:109" x14ac:dyDescent="0.3">
      <c r="DE4408" s="49"/>
    </row>
    <row r="4409" spans="109:109" x14ac:dyDescent="0.3">
      <c r="DE4409" s="49"/>
    </row>
    <row r="4410" spans="109:109" x14ac:dyDescent="0.3">
      <c r="DE4410" s="49"/>
    </row>
    <row r="4411" spans="109:109" x14ac:dyDescent="0.3">
      <c r="DE4411" s="49"/>
    </row>
    <row r="4412" spans="109:109" x14ac:dyDescent="0.3">
      <c r="DE4412" s="49"/>
    </row>
    <row r="4413" spans="109:109" x14ac:dyDescent="0.3">
      <c r="DE4413" s="49"/>
    </row>
    <row r="4414" spans="109:109" x14ac:dyDescent="0.3">
      <c r="DE4414" s="49"/>
    </row>
    <row r="4415" spans="109:109" x14ac:dyDescent="0.3">
      <c r="DE4415" s="49"/>
    </row>
    <row r="4416" spans="109:109" x14ac:dyDescent="0.3">
      <c r="DE4416" s="49"/>
    </row>
    <row r="4417" spans="109:109" x14ac:dyDescent="0.3">
      <c r="DE4417" s="49"/>
    </row>
    <row r="4418" spans="109:109" x14ac:dyDescent="0.3">
      <c r="DE4418" s="49"/>
    </row>
    <row r="4419" spans="109:109" x14ac:dyDescent="0.3">
      <c r="DE4419" s="49"/>
    </row>
    <row r="4420" spans="109:109" x14ac:dyDescent="0.3">
      <c r="DE4420" s="49"/>
    </row>
    <row r="4421" spans="109:109" x14ac:dyDescent="0.3">
      <c r="DE4421" s="49"/>
    </row>
    <row r="4422" spans="109:109" x14ac:dyDescent="0.3">
      <c r="DE4422" s="49"/>
    </row>
    <row r="4423" spans="109:109" x14ac:dyDescent="0.3">
      <c r="DE4423" s="49"/>
    </row>
    <row r="4424" spans="109:109" x14ac:dyDescent="0.3">
      <c r="DE4424" s="49"/>
    </row>
    <row r="4425" spans="109:109" x14ac:dyDescent="0.3">
      <c r="DE4425" s="49"/>
    </row>
    <row r="4426" spans="109:109" x14ac:dyDescent="0.3">
      <c r="DE4426" s="49"/>
    </row>
    <row r="4427" spans="109:109" x14ac:dyDescent="0.3">
      <c r="DE4427" s="49"/>
    </row>
    <row r="4428" spans="109:109" x14ac:dyDescent="0.3">
      <c r="DE4428" s="49"/>
    </row>
    <row r="4429" spans="109:109" x14ac:dyDescent="0.3">
      <c r="DE4429" s="49"/>
    </row>
    <row r="4430" spans="109:109" x14ac:dyDescent="0.3">
      <c r="DE4430" s="49"/>
    </row>
    <row r="4431" spans="109:109" x14ac:dyDescent="0.3">
      <c r="DE4431" s="49"/>
    </row>
    <row r="4432" spans="109:109" x14ac:dyDescent="0.3">
      <c r="DE4432" s="49"/>
    </row>
    <row r="4433" spans="109:109" x14ac:dyDescent="0.3">
      <c r="DE4433" s="49"/>
    </row>
    <row r="4434" spans="109:109" x14ac:dyDescent="0.3">
      <c r="DE4434" s="49"/>
    </row>
    <row r="4435" spans="109:109" x14ac:dyDescent="0.3">
      <c r="DE4435" s="49"/>
    </row>
    <row r="4436" spans="109:109" x14ac:dyDescent="0.3">
      <c r="DE4436" s="49"/>
    </row>
    <row r="4437" spans="109:109" x14ac:dyDescent="0.3">
      <c r="DE4437" s="49"/>
    </row>
    <row r="4438" spans="109:109" x14ac:dyDescent="0.3">
      <c r="DE4438" s="49"/>
    </row>
    <row r="4439" spans="109:109" x14ac:dyDescent="0.3">
      <c r="DE4439" s="49"/>
    </row>
    <row r="4440" spans="109:109" x14ac:dyDescent="0.3">
      <c r="DE4440" s="49"/>
    </row>
    <row r="4441" spans="109:109" x14ac:dyDescent="0.3">
      <c r="DE4441" s="49"/>
    </row>
    <row r="4442" spans="109:109" x14ac:dyDescent="0.3">
      <c r="DE4442" s="49"/>
    </row>
    <row r="4443" spans="109:109" x14ac:dyDescent="0.3">
      <c r="DE4443" s="49"/>
    </row>
    <row r="4444" spans="109:109" x14ac:dyDescent="0.3">
      <c r="DE4444" s="49"/>
    </row>
    <row r="4445" spans="109:109" x14ac:dyDescent="0.3">
      <c r="DE4445" s="49"/>
    </row>
    <row r="4446" spans="109:109" x14ac:dyDescent="0.3">
      <c r="DE4446" s="49"/>
    </row>
    <row r="4447" spans="109:109" x14ac:dyDescent="0.3">
      <c r="DE4447" s="49"/>
    </row>
    <row r="4448" spans="109:109" x14ac:dyDescent="0.3">
      <c r="DE4448" s="49"/>
    </row>
    <row r="4449" spans="109:109" x14ac:dyDescent="0.3">
      <c r="DE4449" s="49"/>
    </row>
    <row r="4450" spans="109:109" x14ac:dyDescent="0.3">
      <c r="DE4450" s="49"/>
    </row>
    <row r="4451" spans="109:109" x14ac:dyDescent="0.3">
      <c r="DE4451" s="49"/>
    </row>
    <row r="4452" spans="109:109" x14ac:dyDescent="0.3">
      <c r="DE4452" s="49"/>
    </row>
    <row r="4453" spans="109:109" x14ac:dyDescent="0.3">
      <c r="DE4453" s="49"/>
    </row>
    <row r="4454" spans="109:109" x14ac:dyDescent="0.3">
      <c r="DE4454" s="49"/>
    </row>
    <row r="4455" spans="109:109" x14ac:dyDescent="0.3">
      <c r="DE4455" s="49"/>
    </row>
    <row r="4456" spans="109:109" x14ac:dyDescent="0.3">
      <c r="DE4456" s="49"/>
    </row>
    <row r="4457" spans="109:109" x14ac:dyDescent="0.3">
      <c r="DE4457" s="49"/>
    </row>
    <row r="4458" spans="109:109" x14ac:dyDescent="0.3">
      <c r="DE4458" s="49"/>
    </row>
    <row r="4459" spans="109:109" x14ac:dyDescent="0.3">
      <c r="DE4459" s="49"/>
    </row>
    <row r="4460" spans="109:109" x14ac:dyDescent="0.3">
      <c r="DE4460" s="49"/>
    </row>
    <row r="4461" spans="109:109" x14ac:dyDescent="0.3">
      <c r="DE4461" s="49"/>
    </row>
    <row r="4462" spans="109:109" x14ac:dyDescent="0.3">
      <c r="DE4462" s="49"/>
    </row>
    <row r="4463" spans="109:109" x14ac:dyDescent="0.3">
      <c r="DE4463" s="49"/>
    </row>
    <row r="4464" spans="109:109" x14ac:dyDescent="0.3">
      <c r="DE4464" s="49"/>
    </row>
    <row r="4465" spans="109:109" x14ac:dyDescent="0.3">
      <c r="DE4465" s="49"/>
    </row>
    <row r="4466" spans="109:109" x14ac:dyDescent="0.3">
      <c r="DE4466" s="49"/>
    </row>
    <row r="4467" spans="109:109" x14ac:dyDescent="0.3">
      <c r="DE4467" s="49"/>
    </row>
    <row r="4468" spans="109:109" x14ac:dyDescent="0.3">
      <c r="DE4468" s="49"/>
    </row>
    <row r="4469" spans="109:109" x14ac:dyDescent="0.3">
      <c r="DE4469" s="49"/>
    </row>
    <row r="4470" spans="109:109" x14ac:dyDescent="0.3">
      <c r="DE4470" s="49"/>
    </row>
    <row r="4471" spans="109:109" x14ac:dyDescent="0.3">
      <c r="DE4471" s="49"/>
    </row>
    <row r="4472" spans="109:109" x14ac:dyDescent="0.3">
      <c r="DE4472" s="49"/>
    </row>
    <row r="4473" spans="109:109" x14ac:dyDescent="0.3">
      <c r="DE4473" s="49"/>
    </row>
    <row r="4474" spans="109:109" x14ac:dyDescent="0.3">
      <c r="DE4474" s="49"/>
    </row>
    <row r="4475" spans="109:109" x14ac:dyDescent="0.3">
      <c r="DE4475" s="49"/>
    </row>
    <row r="4476" spans="109:109" x14ac:dyDescent="0.3">
      <c r="DE4476" s="49"/>
    </row>
    <row r="4477" spans="109:109" x14ac:dyDescent="0.3">
      <c r="DE4477" s="49"/>
    </row>
    <row r="4478" spans="109:109" x14ac:dyDescent="0.3">
      <c r="DE4478" s="49"/>
    </row>
    <row r="4479" spans="109:109" x14ac:dyDescent="0.3">
      <c r="DE4479" s="49"/>
    </row>
    <row r="4480" spans="109:109" x14ac:dyDescent="0.3">
      <c r="DE4480" s="49"/>
    </row>
    <row r="4481" spans="109:109" x14ac:dyDescent="0.3">
      <c r="DE4481" s="49"/>
    </row>
    <row r="4482" spans="109:109" x14ac:dyDescent="0.3">
      <c r="DE4482" s="49"/>
    </row>
    <row r="4483" spans="109:109" x14ac:dyDescent="0.3">
      <c r="DE4483" s="49"/>
    </row>
    <row r="4484" spans="109:109" x14ac:dyDescent="0.3">
      <c r="DE4484" s="49"/>
    </row>
    <row r="4485" spans="109:109" x14ac:dyDescent="0.3">
      <c r="DE4485" s="49"/>
    </row>
    <row r="4486" spans="109:109" x14ac:dyDescent="0.3">
      <c r="DE4486" s="49"/>
    </row>
    <row r="4487" spans="109:109" x14ac:dyDescent="0.3">
      <c r="DE4487" s="49"/>
    </row>
    <row r="4488" spans="109:109" x14ac:dyDescent="0.3">
      <c r="DE4488" s="49"/>
    </row>
    <row r="4489" spans="109:109" x14ac:dyDescent="0.3">
      <c r="DE4489" s="49"/>
    </row>
    <row r="4490" spans="109:109" x14ac:dyDescent="0.3">
      <c r="DE4490" s="49"/>
    </row>
    <row r="4491" spans="109:109" x14ac:dyDescent="0.3">
      <c r="DE4491" s="49"/>
    </row>
    <row r="4492" spans="109:109" x14ac:dyDescent="0.3">
      <c r="DE4492" s="49"/>
    </row>
    <row r="4493" spans="109:109" x14ac:dyDescent="0.3">
      <c r="DE4493" s="49"/>
    </row>
    <row r="4494" spans="109:109" x14ac:dyDescent="0.3">
      <c r="DE4494" s="49"/>
    </row>
    <row r="4495" spans="109:109" x14ac:dyDescent="0.3">
      <c r="DE4495" s="49"/>
    </row>
    <row r="4496" spans="109:109" x14ac:dyDescent="0.3">
      <c r="DE4496" s="49"/>
    </row>
    <row r="4497" spans="109:109" x14ac:dyDescent="0.3">
      <c r="DE4497" s="49"/>
    </row>
    <row r="4498" spans="109:109" x14ac:dyDescent="0.3">
      <c r="DE4498" s="49"/>
    </row>
    <row r="4499" spans="109:109" x14ac:dyDescent="0.3">
      <c r="DE4499" s="49"/>
    </row>
    <row r="4500" spans="109:109" x14ac:dyDescent="0.3">
      <c r="DE4500" s="49"/>
    </row>
    <row r="4501" spans="109:109" x14ac:dyDescent="0.3">
      <c r="DE4501" s="49"/>
    </row>
    <row r="4502" spans="109:109" x14ac:dyDescent="0.3">
      <c r="DE4502" s="49"/>
    </row>
    <row r="4503" spans="109:109" x14ac:dyDescent="0.3">
      <c r="DE4503" s="49"/>
    </row>
    <row r="4504" spans="109:109" x14ac:dyDescent="0.3">
      <c r="DE4504" s="49"/>
    </row>
    <row r="4505" spans="109:109" x14ac:dyDescent="0.3">
      <c r="DE4505" s="49"/>
    </row>
    <row r="4506" spans="109:109" x14ac:dyDescent="0.3">
      <c r="DE4506" s="49"/>
    </row>
    <row r="4507" spans="109:109" x14ac:dyDescent="0.3">
      <c r="DE4507" s="49"/>
    </row>
    <row r="4508" spans="109:109" x14ac:dyDescent="0.3">
      <c r="DE4508" s="49"/>
    </row>
    <row r="4509" spans="109:109" x14ac:dyDescent="0.3">
      <c r="DE4509" s="49"/>
    </row>
    <row r="4510" spans="109:109" x14ac:dyDescent="0.3">
      <c r="DE4510" s="49"/>
    </row>
    <row r="4511" spans="109:109" x14ac:dyDescent="0.3">
      <c r="DE4511" s="49"/>
    </row>
    <row r="4512" spans="109:109" x14ac:dyDescent="0.3">
      <c r="DE4512" s="49"/>
    </row>
    <row r="4513" spans="109:109" x14ac:dyDescent="0.3">
      <c r="DE4513" s="49"/>
    </row>
    <row r="4514" spans="109:109" x14ac:dyDescent="0.3">
      <c r="DE4514" s="49"/>
    </row>
    <row r="4515" spans="109:109" x14ac:dyDescent="0.3">
      <c r="DE4515" s="49"/>
    </row>
    <row r="4516" spans="109:109" x14ac:dyDescent="0.3">
      <c r="DE4516" s="49"/>
    </row>
    <row r="4517" spans="109:109" x14ac:dyDescent="0.3">
      <c r="DE4517" s="49"/>
    </row>
    <row r="4518" spans="109:109" x14ac:dyDescent="0.3">
      <c r="DE4518" s="49"/>
    </row>
    <row r="4519" spans="109:109" x14ac:dyDescent="0.3">
      <c r="DE4519" s="49"/>
    </row>
    <row r="4520" spans="109:109" x14ac:dyDescent="0.3">
      <c r="DE4520" s="49"/>
    </row>
    <row r="4521" spans="109:109" x14ac:dyDescent="0.3">
      <c r="DE4521" s="49"/>
    </row>
    <row r="4522" spans="109:109" x14ac:dyDescent="0.3">
      <c r="DE4522" s="49"/>
    </row>
    <row r="4523" spans="109:109" x14ac:dyDescent="0.3">
      <c r="DE4523" s="49"/>
    </row>
    <row r="4524" spans="109:109" x14ac:dyDescent="0.3">
      <c r="DE4524" s="49"/>
    </row>
    <row r="4525" spans="109:109" x14ac:dyDescent="0.3">
      <c r="DE4525" s="49"/>
    </row>
    <row r="4526" spans="109:109" x14ac:dyDescent="0.3">
      <c r="DE4526" s="49"/>
    </row>
    <row r="4527" spans="109:109" x14ac:dyDescent="0.3">
      <c r="DE4527" s="49"/>
    </row>
    <row r="4528" spans="109:109" x14ac:dyDescent="0.3">
      <c r="DE4528" s="49"/>
    </row>
    <row r="4529" spans="109:109" x14ac:dyDescent="0.3">
      <c r="DE4529" s="49"/>
    </row>
    <row r="4530" spans="109:109" x14ac:dyDescent="0.3">
      <c r="DE4530" s="49"/>
    </row>
    <row r="4531" spans="109:109" x14ac:dyDescent="0.3">
      <c r="DE4531" s="49"/>
    </row>
    <row r="4532" spans="109:109" x14ac:dyDescent="0.3">
      <c r="DE4532" s="49"/>
    </row>
    <row r="4533" spans="109:109" x14ac:dyDescent="0.3">
      <c r="DE4533" s="49"/>
    </row>
    <row r="4534" spans="109:109" x14ac:dyDescent="0.3">
      <c r="DE4534" s="49"/>
    </row>
    <row r="4535" spans="109:109" x14ac:dyDescent="0.3">
      <c r="DE4535" s="49"/>
    </row>
    <row r="4536" spans="109:109" x14ac:dyDescent="0.3">
      <c r="DE4536" s="49"/>
    </row>
    <row r="4537" spans="109:109" x14ac:dyDescent="0.3">
      <c r="DE4537" s="49"/>
    </row>
    <row r="4538" spans="109:109" x14ac:dyDescent="0.3">
      <c r="DE4538" s="49"/>
    </row>
    <row r="4539" spans="109:109" x14ac:dyDescent="0.3">
      <c r="DE4539" s="49"/>
    </row>
    <row r="4540" spans="109:109" x14ac:dyDescent="0.3">
      <c r="DE4540" s="49"/>
    </row>
    <row r="4541" spans="109:109" x14ac:dyDescent="0.3">
      <c r="DE4541" s="49"/>
    </row>
    <row r="4542" spans="109:109" x14ac:dyDescent="0.3">
      <c r="DE4542" s="49"/>
    </row>
    <row r="4543" spans="109:109" x14ac:dyDescent="0.3">
      <c r="DE4543" s="49"/>
    </row>
    <row r="4544" spans="109:109" x14ac:dyDescent="0.3">
      <c r="DE4544" s="49"/>
    </row>
    <row r="4545" spans="109:109" x14ac:dyDescent="0.3">
      <c r="DE4545" s="49"/>
    </row>
    <row r="4546" spans="109:109" x14ac:dyDescent="0.3">
      <c r="DE4546" s="49"/>
    </row>
    <row r="4547" spans="109:109" x14ac:dyDescent="0.3">
      <c r="DE4547" s="49"/>
    </row>
    <row r="4548" spans="109:109" x14ac:dyDescent="0.3">
      <c r="DE4548" s="49"/>
    </row>
    <row r="4549" spans="109:109" x14ac:dyDescent="0.3">
      <c r="DE4549" s="49"/>
    </row>
    <row r="4550" spans="109:109" x14ac:dyDescent="0.3">
      <c r="DE4550" s="49"/>
    </row>
    <row r="4551" spans="109:109" x14ac:dyDescent="0.3">
      <c r="DE4551" s="49"/>
    </row>
    <row r="4552" spans="109:109" x14ac:dyDescent="0.3">
      <c r="DE4552" s="49"/>
    </row>
    <row r="4553" spans="109:109" x14ac:dyDescent="0.3">
      <c r="DE4553" s="49"/>
    </row>
    <row r="4554" spans="109:109" x14ac:dyDescent="0.3">
      <c r="DE4554" s="49"/>
    </row>
    <row r="4555" spans="109:109" x14ac:dyDescent="0.3">
      <c r="DE4555" s="49"/>
    </row>
    <row r="4556" spans="109:109" x14ac:dyDescent="0.3">
      <c r="DE4556" s="49"/>
    </row>
    <row r="4557" spans="109:109" x14ac:dyDescent="0.3">
      <c r="DE4557" s="49"/>
    </row>
    <row r="4558" spans="109:109" x14ac:dyDescent="0.3">
      <c r="DE4558" s="49"/>
    </row>
    <row r="4559" spans="109:109" x14ac:dyDescent="0.3">
      <c r="DE4559" s="49"/>
    </row>
    <row r="4560" spans="109:109" x14ac:dyDescent="0.3">
      <c r="DE4560" s="49"/>
    </row>
    <row r="4561" spans="109:109" x14ac:dyDescent="0.3">
      <c r="DE4561" s="49"/>
    </row>
    <row r="4562" spans="109:109" x14ac:dyDescent="0.3">
      <c r="DE4562" s="49"/>
    </row>
    <row r="4563" spans="109:109" x14ac:dyDescent="0.3">
      <c r="DE4563" s="49"/>
    </row>
    <row r="4564" spans="109:109" x14ac:dyDescent="0.3">
      <c r="DE4564" s="49"/>
    </row>
    <row r="4565" spans="109:109" x14ac:dyDescent="0.3">
      <c r="DE4565" s="49"/>
    </row>
    <row r="4566" spans="109:109" x14ac:dyDescent="0.3">
      <c r="DE4566" s="49"/>
    </row>
    <row r="4567" spans="109:109" x14ac:dyDescent="0.3">
      <c r="DE4567" s="49"/>
    </row>
    <row r="4568" spans="109:109" x14ac:dyDescent="0.3">
      <c r="DE4568" s="49"/>
    </row>
    <row r="4569" spans="109:109" x14ac:dyDescent="0.3">
      <c r="DE4569" s="49"/>
    </row>
    <row r="4570" spans="109:109" x14ac:dyDescent="0.3">
      <c r="DE4570" s="49"/>
    </row>
    <row r="4571" spans="109:109" x14ac:dyDescent="0.3">
      <c r="DE4571" s="49"/>
    </row>
    <row r="4572" spans="109:109" x14ac:dyDescent="0.3">
      <c r="DE4572" s="49"/>
    </row>
    <row r="4573" spans="109:109" x14ac:dyDescent="0.3">
      <c r="DE4573" s="49"/>
    </row>
    <row r="4574" spans="109:109" x14ac:dyDescent="0.3">
      <c r="DE4574" s="49"/>
    </row>
    <row r="4575" spans="109:109" x14ac:dyDescent="0.3">
      <c r="DE4575" s="49"/>
    </row>
    <row r="4576" spans="109:109" x14ac:dyDescent="0.3">
      <c r="DE4576" s="49"/>
    </row>
    <row r="4577" spans="109:109" x14ac:dyDescent="0.3">
      <c r="DE4577" s="49"/>
    </row>
    <row r="4578" spans="109:109" x14ac:dyDescent="0.3">
      <c r="DE4578" s="49"/>
    </row>
    <row r="4579" spans="109:109" x14ac:dyDescent="0.3">
      <c r="DE4579" s="49"/>
    </row>
    <row r="4580" spans="109:109" x14ac:dyDescent="0.3">
      <c r="DE4580" s="49"/>
    </row>
    <row r="4581" spans="109:109" x14ac:dyDescent="0.3">
      <c r="DE4581" s="49"/>
    </row>
    <row r="4582" spans="109:109" x14ac:dyDescent="0.3">
      <c r="DE4582" s="49"/>
    </row>
    <row r="4583" spans="109:109" x14ac:dyDescent="0.3">
      <c r="DE4583" s="49"/>
    </row>
    <row r="4584" spans="109:109" x14ac:dyDescent="0.3">
      <c r="DE4584" s="49"/>
    </row>
    <row r="4585" spans="109:109" x14ac:dyDescent="0.3">
      <c r="DE4585" s="49"/>
    </row>
    <row r="4586" spans="109:109" x14ac:dyDescent="0.3">
      <c r="DE4586" s="49"/>
    </row>
    <row r="4587" spans="109:109" x14ac:dyDescent="0.3">
      <c r="DE4587" s="49"/>
    </row>
    <row r="4588" spans="109:109" x14ac:dyDescent="0.3">
      <c r="DE4588" s="49"/>
    </row>
    <row r="4589" spans="109:109" x14ac:dyDescent="0.3">
      <c r="DE4589" s="49"/>
    </row>
    <row r="4590" spans="109:109" x14ac:dyDescent="0.3">
      <c r="DE4590" s="49"/>
    </row>
    <row r="4591" spans="109:109" x14ac:dyDescent="0.3">
      <c r="DE4591" s="49"/>
    </row>
    <row r="4592" spans="109:109" x14ac:dyDescent="0.3">
      <c r="DE4592" s="49"/>
    </row>
    <row r="4593" spans="109:109" x14ac:dyDescent="0.3">
      <c r="DE4593" s="49"/>
    </row>
    <row r="4594" spans="109:109" x14ac:dyDescent="0.3">
      <c r="DE4594" s="49"/>
    </row>
    <row r="4595" spans="109:109" x14ac:dyDescent="0.3">
      <c r="DE4595" s="49"/>
    </row>
    <row r="4596" spans="109:109" x14ac:dyDescent="0.3">
      <c r="DE4596" s="49"/>
    </row>
    <row r="4597" spans="109:109" x14ac:dyDescent="0.3">
      <c r="DE4597" s="49"/>
    </row>
    <row r="4598" spans="109:109" x14ac:dyDescent="0.3">
      <c r="DE4598" s="49"/>
    </row>
    <row r="4599" spans="109:109" x14ac:dyDescent="0.3">
      <c r="DE4599" s="49"/>
    </row>
    <row r="4600" spans="109:109" x14ac:dyDescent="0.3">
      <c r="DE4600" s="49"/>
    </row>
    <row r="4601" spans="109:109" x14ac:dyDescent="0.3">
      <c r="DE4601" s="49"/>
    </row>
    <row r="4602" spans="109:109" x14ac:dyDescent="0.3">
      <c r="DE4602" s="49"/>
    </row>
    <row r="4603" spans="109:109" x14ac:dyDescent="0.3">
      <c r="DE4603" s="49"/>
    </row>
    <row r="4604" spans="109:109" x14ac:dyDescent="0.3">
      <c r="DE4604" s="49"/>
    </row>
    <row r="4605" spans="109:109" x14ac:dyDescent="0.3">
      <c r="DE4605" s="49"/>
    </row>
    <row r="4606" spans="109:109" x14ac:dyDescent="0.3">
      <c r="DE4606" s="49"/>
    </row>
    <row r="4607" spans="109:109" x14ac:dyDescent="0.3">
      <c r="DE4607" s="49"/>
    </row>
    <row r="4608" spans="109:109" x14ac:dyDescent="0.3">
      <c r="DE4608" s="49"/>
    </row>
    <row r="4609" spans="109:109" x14ac:dyDescent="0.3">
      <c r="DE4609" s="49"/>
    </row>
    <row r="4610" spans="109:109" x14ac:dyDescent="0.3">
      <c r="DE4610" s="49"/>
    </row>
    <row r="4611" spans="109:109" x14ac:dyDescent="0.3">
      <c r="DE4611" s="49"/>
    </row>
    <row r="4612" spans="109:109" x14ac:dyDescent="0.3">
      <c r="DE4612" s="49"/>
    </row>
    <row r="4613" spans="109:109" x14ac:dyDescent="0.3">
      <c r="DE4613" s="49"/>
    </row>
    <row r="4614" spans="109:109" x14ac:dyDescent="0.3">
      <c r="DE4614" s="49"/>
    </row>
    <row r="4615" spans="109:109" x14ac:dyDescent="0.3">
      <c r="DE4615" s="49"/>
    </row>
    <row r="4616" spans="109:109" x14ac:dyDescent="0.3">
      <c r="DE4616" s="49"/>
    </row>
    <row r="4617" spans="109:109" x14ac:dyDescent="0.3">
      <c r="DE4617" s="49"/>
    </row>
    <row r="4618" spans="109:109" x14ac:dyDescent="0.3">
      <c r="DE4618" s="49"/>
    </row>
    <row r="4619" spans="109:109" x14ac:dyDescent="0.3">
      <c r="DE4619" s="49"/>
    </row>
    <row r="4620" spans="109:109" x14ac:dyDescent="0.3">
      <c r="DE4620" s="49"/>
    </row>
    <row r="4621" spans="109:109" x14ac:dyDescent="0.3">
      <c r="DE4621" s="49"/>
    </row>
    <row r="4622" spans="109:109" x14ac:dyDescent="0.3">
      <c r="DE4622" s="49"/>
    </row>
    <row r="4623" spans="109:109" x14ac:dyDescent="0.3">
      <c r="DE4623" s="49"/>
    </row>
    <row r="4624" spans="109:109" x14ac:dyDescent="0.3">
      <c r="DE4624" s="49"/>
    </row>
    <row r="4625" spans="109:109" x14ac:dyDescent="0.3">
      <c r="DE4625" s="49"/>
    </row>
    <row r="4626" spans="109:109" x14ac:dyDescent="0.3">
      <c r="DE4626" s="49"/>
    </row>
    <row r="4627" spans="109:109" x14ac:dyDescent="0.3">
      <c r="DE4627" s="49"/>
    </row>
    <row r="4628" spans="109:109" x14ac:dyDescent="0.3">
      <c r="DE4628" s="49"/>
    </row>
    <row r="4629" spans="109:109" x14ac:dyDescent="0.3">
      <c r="DE4629" s="49"/>
    </row>
    <row r="4630" spans="109:109" x14ac:dyDescent="0.3">
      <c r="DE4630" s="49"/>
    </row>
    <row r="4631" spans="109:109" x14ac:dyDescent="0.3">
      <c r="DE4631" s="49"/>
    </row>
    <row r="4632" spans="109:109" x14ac:dyDescent="0.3">
      <c r="DE4632" s="49"/>
    </row>
    <row r="4633" spans="109:109" x14ac:dyDescent="0.3">
      <c r="DE4633" s="49"/>
    </row>
    <row r="4634" spans="109:109" x14ac:dyDescent="0.3">
      <c r="DE4634" s="49"/>
    </row>
    <row r="4635" spans="109:109" x14ac:dyDescent="0.3">
      <c r="DE4635" s="49"/>
    </row>
    <row r="4636" spans="109:109" x14ac:dyDescent="0.3">
      <c r="DE4636" s="49"/>
    </row>
    <row r="4637" spans="109:109" x14ac:dyDescent="0.3">
      <c r="DE4637" s="49"/>
    </row>
    <row r="4638" spans="109:109" x14ac:dyDescent="0.3">
      <c r="DE4638" s="49"/>
    </row>
    <row r="4639" spans="109:109" x14ac:dyDescent="0.3">
      <c r="DE4639" s="49"/>
    </row>
    <row r="4640" spans="109:109" x14ac:dyDescent="0.3">
      <c r="DE4640" s="49"/>
    </row>
    <row r="4641" spans="109:109" x14ac:dyDescent="0.3">
      <c r="DE4641" s="49"/>
    </row>
    <row r="4642" spans="109:109" x14ac:dyDescent="0.3">
      <c r="DE4642" s="49"/>
    </row>
    <row r="4643" spans="109:109" x14ac:dyDescent="0.3">
      <c r="DE4643" s="49"/>
    </row>
    <row r="4644" spans="109:109" x14ac:dyDescent="0.3">
      <c r="DE4644" s="49"/>
    </row>
    <row r="4645" spans="109:109" x14ac:dyDescent="0.3">
      <c r="DE4645" s="49"/>
    </row>
    <row r="4646" spans="109:109" x14ac:dyDescent="0.3">
      <c r="DE4646" s="49"/>
    </row>
    <row r="4647" spans="109:109" x14ac:dyDescent="0.3">
      <c r="DE4647" s="49"/>
    </row>
    <row r="4648" spans="109:109" x14ac:dyDescent="0.3">
      <c r="DE4648" s="49"/>
    </row>
    <row r="4649" spans="109:109" x14ac:dyDescent="0.3">
      <c r="DE4649" s="49"/>
    </row>
    <row r="4650" spans="109:109" x14ac:dyDescent="0.3">
      <c r="DE4650" s="49"/>
    </row>
    <row r="4651" spans="109:109" x14ac:dyDescent="0.3">
      <c r="DE4651" s="49"/>
    </row>
    <row r="4652" spans="109:109" x14ac:dyDescent="0.3">
      <c r="DE4652" s="49"/>
    </row>
    <row r="4653" spans="109:109" x14ac:dyDescent="0.3">
      <c r="DE4653" s="49"/>
    </row>
    <row r="4654" spans="109:109" x14ac:dyDescent="0.3">
      <c r="DE4654" s="49"/>
    </row>
    <row r="4655" spans="109:109" x14ac:dyDescent="0.3">
      <c r="DE4655" s="49"/>
    </row>
    <row r="4656" spans="109:109" x14ac:dyDescent="0.3">
      <c r="DE4656" s="49"/>
    </row>
    <row r="4657" spans="109:109" x14ac:dyDescent="0.3">
      <c r="DE4657" s="49"/>
    </row>
    <row r="4658" spans="109:109" x14ac:dyDescent="0.3">
      <c r="DE4658" s="49"/>
    </row>
    <row r="4659" spans="109:109" x14ac:dyDescent="0.3">
      <c r="DE4659" s="49"/>
    </row>
    <row r="4660" spans="109:109" x14ac:dyDescent="0.3">
      <c r="DE4660" s="49"/>
    </row>
    <row r="4661" spans="109:109" x14ac:dyDescent="0.3">
      <c r="DE4661" s="49"/>
    </row>
    <row r="4662" spans="109:109" x14ac:dyDescent="0.3">
      <c r="DE4662" s="49"/>
    </row>
    <row r="4663" spans="109:109" x14ac:dyDescent="0.3">
      <c r="DE4663" s="49"/>
    </row>
    <row r="4664" spans="109:109" x14ac:dyDescent="0.3">
      <c r="DE4664" s="49"/>
    </row>
    <row r="4665" spans="109:109" x14ac:dyDescent="0.3">
      <c r="DE4665" s="49"/>
    </row>
    <row r="4666" spans="109:109" x14ac:dyDescent="0.3">
      <c r="DE4666" s="49"/>
    </row>
    <row r="4667" spans="109:109" x14ac:dyDescent="0.3">
      <c r="DE4667" s="49"/>
    </row>
    <row r="4668" spans="109:109" x14ac:dyDescent="0.3">
      <c r="DE4668" s="49"/>
    </row>
    <row r="4669" spans="109:109" x14ac:dyDescent="0.3">
      <c r="DE4669" s="49"/>
    </row>
    <row r="4670" spans="109:109" x14ac:dyDescent="0.3">
      <c r="DE4670" s="49"/>
    </row>
    <row r="4671" spans="109:109" x14ac:dyDescent="0.3">
      <c r="DE4671" s="49"/>
    </row>
    <row r="4672" spans="109:109" x14ac:dyDescent="0.3">
      <c r="DE4672" s="49"/>
    </row>
    <row r="4673" spans="109:109" x14ac:dyDescent="0.3">
      <c r="DE4673" s="49"/>
    </row>
    <row r="4674" spans="109:109" x14ac:dyDescent="0.3">
      <c r="DE4674" s="49"/>
    </row>
    <row r="4675" spans="109:109" x14ac:dyDescent="0.3">
      <c r="DE4675" s="49"/>
    </row>
    <row r="4676" spans="109:109" x14ac:dyDescent="0.3">
      <c r="DE4676" s="49"/>
    </row>
    <row r="4677" spans="109:109" x14ac:dyDescent="0.3">
      <c r="DE4677" s="49"/>
    </row>
    <row r="4678" spans="109:109" x14ac:dyDescent="0.3">
      <c r="DE4678" s="49"/>
    </row>
    <row r="4679" spans="109:109" x14ac:dyDescent="0.3">
      <c r="DE4679" s="49"/>
    </row>
    <row r="4680" spans="109:109" x14ac:dyDescent="0.3">
      <c r="DE4680" s="49"/>
    </row>
    <row r="4681" spans="109:109" x14ac:dyDescent="0.3">
      <c r="DE4681" s="49"/>
    </row>
    <row r="4682" spans="109:109" x14ac:dyDescent="0.3">
      <c r="DE4682" s="49"/>
    </row>
    <row r="4683" spans="109:109" x14ac:dyDescent="0.3">
      <c r="DE4683" s="49"/>
    </row>
    <row r="4684" spans="109:109" x14ac:dyDescent="0.3">
      <c r="DE4684" s="49"/>
    </row>
    <row r="4685" spans="109:109" x14ac:dyDescent="0.3">
      <c r="DE4685" s="49"/>
    </row>
    <row r="4686" spans="109:109" x14ac:dyDescent="0.3">
      <c r="DE4686" s="49"/>
    </row>
    <row r="4687" spans="109:109" x14ac:dyDescent="0.3">
      <c r="DE4687" s="49"/>
    </row>
    <row r="4688" spans="109:109" x14ac:dyDescent="0.3">
      <c r="DE4688" s="49"/>
    </row>
    <row r="4689" spans="109:109" x14ac:dyDescent="0.3">
      <c r="DE4689" s="49"/>
    </row>
    <row r="4690" spans="109:109" x14ac:dyDescent="0.3">
      <c r="DE4690" s="49"/>
    </row>
    <row r="4691" spans="109:109" x14ac:dyDescent="0.3">
      <c r="DE4691" s="49"/>
    </row>
    <row r="4692" spans="109:109" x14ac:dyDescent="0.3">
      <c r="DE4692" s="49"/>
    </row>
    <row r="4693" spans="109:109" x14ac:dyDescent="0.3">
      <c r="DE4693" s="49"/>
    </row>
    <row r="4694" spans="109:109" x14ac:dyDescent="0.3">
      <c r="DE4694" s="49"/>
    </row>
    <row r="4695" spans="109:109" x14ac:dyDescent="0.3">
      <c r="DE4695" s="49"/>
    </row>
    <row r="4696" spans="109:109" x14ac:dyDescent="0.3">
      <c r="DE4696" s="49"/>
    </row>
    <row r="4697" spans="109:109" x14ac:dyDescent="0.3">
      <c r="DE4697" s="49"/>
    </row>
    <row r="4698" spans="109:109" x14ac:dyDescent="0.3">
      <c r="DE4698" s="49"/>
    </row>
    <row r="4699" spans="109:109" x14ac:dyDescent="0.3">
      <c r="DE4699" s="49"/>
    </row>
    <row r="4700" spans="109:109" x14ac:dyDescent="0.3">
      <c r="DE4700" s="49"/>
    </row>
    <row r="4701" spans="109:109" x14ac:dyDescent="0.3">
      <c r="DE4701" s="49"/>
    </row>
    <row r="4702" spans="109:109" x14ac:dyDescent="0.3">
      <c r="DE4702" s="49"/>
    </row>
    <row r="4703" spans="109:109" x14ac:dyDescent="0.3">
      <c r="DE4703" s="49"/>
    </row>
    <row r="4704" spans="109:109" x14ac:dyDescent="0.3">
      <c r="DE4704" s="49"/>
    </row>
    <row r="4705" spans="109:109" x14ac:dyDescent="0.3">
      <c r="DE4705" s="49"/>
    </row>
    <row r="4706" spans="109:109" x14ac:dyDescent="0.3">
      <c r="DE4706" s="49"/>
    </row>
    <row r="4707" spans="109:109" x14ac:dyDescent="0.3">
      <c r="DE4707" s="49"/>
    </row>
    <row r="4708" spans="109:109" x14ac:dyDescent="0.3">
      <c r="DE4708" s="49"/>
    </row>
    <row r="4709" spans="109:109" x14ac:dyDescent="0.3">
      <c r="DE4709" s="49"/>
    </row>
    <row r="4710" spans="109:109" x14ac:dyDescent="0.3">
      <c r="DE4710" s="49"/>
    </row>
    <row r="4711" spans="109:109" x14ac:dyDescent="0.3">
      <c r="DE4711" s="49"/>
    </row>
    <row r="4712" spans="109:109" x14ac:dyDescent="0.3">
      <c r="DE4712" s="49"/>
    </row>
    <row r="4713" spans="109:109" x14ac:dyDescent="0.3">
      <c r="DE4713" s="49"/>
    </row>
    <row r="4714" spans="109:109" x14ac:dyDescent="0.3">
      <c r="DE4714" s="49"/>
    </row>
    <row r="4715" spans="109:109" x14ac:dyDescent="0.3">
      <c r="DE4715" s="49"/>
    </row>
    <row r="4716" spans="109:109" x14ac:dyDescent="0.3">
      <c r="DE4716" s="49"/>
    </row>
    <row r="4717" spans="109:109" x14ac:dyDescent="0.3">
      <c r="DE4717" s="49"/>
    </row>
    <row r="4718" spans="109:109" x14ac:dyDescent="0.3">
      <c r="DE4718" s="49"/>
    </row>
    <row r="4719" spans="109:109" x14ac:dyDescent="0.3">
      <c r="DE4719" s="49"/>
    </row>
    <row r="4720" spans="109:109" x14ac:dyDescent="0.3">
      <c r="DE4720" s="49"/>
    </row>
    <row r="4721" spans="109:109" x14ac:dyDescent="0.3">
      <c r="DE4721" s="49"/>
    </row>
    <row r="4722" spans="109:109" x14ac:dyDescent="0.3">
      <c r="DE4722" s="49"/>
    </row>
    <row r="4723" spans="109:109" x14ac:dyDescent="0.3">
      <c r="DE4723" s="49"/>
    </row>
    <row r="4724" spans="109:109" x14ac:dyDescent="0.3">
      <c r="DE4724" s="49"/>
    </row>
    <row r="4725" spans="109:109" x14ac:dyDescent="0.3">
      <c r="DE4725" s="49"/>
    </row>
    <row r="4726" spans="109:109" x14ac:dyDescent="0.3">
      <c r="DE4726" s="49"/>
    </row>
    <row r="4727" spans="109:109" x14ac:dyDescent="0.3">
      <c r="DE4727" s="49"/>
    </row>
    <row r="4728" spans="109:109" x14ac:dyDescent="0.3">
      <c r="DE4728" s="49"/>
    </row>
    <row r="4729" spans="109:109" x14ac:dyDescent="0.3">
      <c r="DE4729" s="49"/>
    </row>
    <row r="4730" spans="109:109" x14ac:dyDescent="0.3">
      <c r="DE4730" s="49"/>
    </row>
    <row r="4731" spans="109:109" x14ac:dyDescent="0.3">
      <c r="DE4731" s="49"/>
    </row>
    <row r="4732" spans="109:109" x14ac:dyDescent="0.3">
      <c r="DE4732" s="49"/>
    </row>
    <row r="4733" spans="109:109" x14ac:dyDescent="0.3">
      <c r="DE4733" s="49"/>
    </row>
    <row r="4734" spans="109:109" x14ac:dyDescent="0.3">
      <c r="DE4734" s="49"/>
    </row>
    <row r="4735" spans="109:109" x14ac:dyDescent="0.3">
      <c r="DE4735" s="49"/>
    </row>
    <row r="4736" spans="109:109" x14ac:dyDescent="0.3">
      <c r="DE4736" s="49"/>
    </row>
    <row r="4737" spans="109:109" x14ac:dyDescent="0.3">
      <c r="DE4737" s="49"/>
    </row>
    <row r="4738" spans="109:109" x14ac:dyDescent="0.3">
      <c r="DE4738" s="49"/>
    </row>
    <row r="4739" spans="109:109" x14ac:dyDescent="0.3">
      <c r="DE4739" s="49"/>
    </row>
    <row r="4740" spans="109:109" x14ac:dyDescent="0.3">
      <c r="DE4740" s="49"/>
    </row>
    <row r="4741" spans="109:109" x14ac:dyDescent="0.3">
      <c r="DE4741" s="49"/>
    </row>
    <row r="4742" spans="109:109" x14ac:dyDescent="0.3">
      <c r="DE4742" s="49"/>
    </row>
    <row r="4743" spans="109:109" x14ac:dyDescent="0.3">
      <c r="DE4743" s="49"/>
    </row>
    <row r="4744" spans="109:109" x14ac:dyDescent="0.3">
      <c r="DE4744" s="49"/>
    </row>
    <row r="4745" spans="109:109" x14ac:dyDescent="0.3">
      <c r="DE4745" s="49"/>
    </row>
    <row r="4746" spans="109:109" x14ac:dyDescent="0.3">
      <c r="DE4746" s="49"/>
    </row>
    <row r="4747" spans="109:109" x14ac:dyDescent="0.3">
      <c r="DE4747" s="49"/>
    </row>
    <row r="4748" spans="109:109" x14ac:dyDescent="0.3">
      <c r="DE4748" s="49"/>
    </row>
    <row r="4749" spans="109:109" x14ac:dyDescent="0.3">
      <c r="DE4749" s="49"/>
    </row>
    <row r="4750" spans="109:109" x14ac:dyDescent="0.3">
      <c r="DE4750" s="49"/>
    </row>
    <row r="4751" spans="109:109" x14ac:dyDescent="0.3">
      <c r="DE4751" s="49"/>
    </row>
    <row r="4752" spans="109:109" x14ac:dyDescent="0.3">
      <c r="DE4752" s="49"/>
    </row>
    <row r="4753" spans="109:109" x14ac:dyDescent="0.3">
      <c r="DE4753" s="49"/>
    </row>
    <row r="4754" spans="109:109" x14ac:dyDescent="0.3">
      <c r="DE4754" s="49"/>
    </row>
    <row r="4755" spans="109:109" x14ac:dyDescent="0.3">
      <c r="DE4755" s="49"/>
    </row>
    <row r="4756" spans="109:109" x14ac:dyDescent="0.3">
      <c r="DE4756" s="49"/>
    </row>
    <row r="4757" spans="109:109" x14ac:dyDescent="0.3">
      <c r="DE4757" s="49"/>
    </row>
    <row r="4758" spans="109:109" x14ac:dyDescent="0.3">
      <c r="DE4758" s="49"/>
    </row>
    <row r="4759" spans="109:109" x14ac:dyDescent="0.3">
      <c r="DE4759" s="49"/>
    </row>
    <row r="4760" spans="109:109" x14ac:dyDescent="0.3">
      <c r="DE4760" s="49"/>
    </row>
    <row r="4761" spans="109:109" x14ac:dyDescent="0.3">
      <c r="DE4761" s="49"/>
    </row>
    <row r="4762" spans="109:109" x14ac:dyDescent="0.3">
      <c r="DE4762" s="49"/>
    </row>
    <row r="4763" spans="109:109" x14ac:dyDescent="0.3">
      <c r="DE4763" s="49"/>
    </row>
    <row r="4764" spans="109:109" x14ac:dyDescent="0.3">
      <c r="DE4764" s="49"/>
    </row>
    <row r="4765" spans="109:109" x14ac:dyDescent="0.3">
      <c r="DE4765" s="49"/>
    </row>
    <row r="4766" spans="109:109" x14ac:dyDescent="0.3">
      <c r="DE4766" s="49"/>
    </row>
    <row r="4767" spans="109:109" x14ac:dyDescent="0.3">
      <c r="DE4767" s="49"/>
    </row>
    <row r="4768" spans="109:109" x14ac:dyDescent="0.3">
      <c r="DE4768" s="49"/>
    </row>
    <row r="4769" spans="109:109" x14ac:dyDescent="0.3">
      <c r="DE4769" s="49"/>
    </row>
    <row r="4770" spans="109:109" x14ac:dyDescent="0.3">
      <c r="DE4770" s="49"/>
    </row>
    <row r="4771" spans="109:109" x14ac:dyDescent="0.3">
      <c r="DE4771" s="49"/>
    </row>
    <row r="4772" spans="109:109" x14ac:dyDescent="0.3">
      <c r="DE4772" s="49"/>
    </row>
    <row r="4773" spans="109:109" x14ac:dyDescent="0.3">
      <c r="DE4773" s="49"/>
    </row>
    <row r="4774" spans="109:109" x14ac:dyDescent="0.3">
      <c r="DE4774" s="49"/>
    </row>
    <row r="4775" spans="109:109" x14ac:dyDescent="0.3">
      <c r="DE4775" s="49"/>
    </row>
    <row r="4776" spans="109:109" x14ac:dyDescent="0.3">
      <c r="DE4776" s="49"/>
    </row>
    <row r="4777" spans="109:109" x14ac:dyDescent="0.3">
      <c r="DE4777" s="49"/>
    </row>
    <row r="4778" spans="109:109" x14ac:dyDescent="0.3">
      <c r="DE4778" s="49"/>
    </row>
    <row r="4779" spans="109:109" x14ac:dyDescent="0.3">
      <c r="DE4779" s="49"/>
    </row>
    <row r="4780" spans="109:109" x14ac:dyDescent="0.3">
      <c r="DE4780" s="49"/>
    </row>
    <row r="4781" spans="109:109" x14ac:dyDescent="0.3">
      <c r="DE4781" s="49"/>
    </row>
    <row r="4782" spans="109:109" x14ac:dyDescent="0.3">
      <c r="DE4782" s="49"/>
    </row>
    <row r="4783" spans="109:109" x14ac:dyDescent="0.3">
      <c r="DE4783" s="49"/>
    </row>
    <row r="4784" spans="109:109" x14ac:dyDescent="0.3">
      <c r="DE4784" s="49"/>
    </row>
    <row r="4785" spans="109:109" x14ac:dyDescent="0.3">
      <c r="DE4785" s="49"/>
    </row>
    <row r="4786" spans="109:109" x14ac:dyDescent="0.3">
      <c r="DE4786" s="49"/>
    </row>
    <row r="4787" spans="109:109" x14ac:dyDescent="0.3">
      <c r="DE4787" s="49"/>
    </row>
    <row r="4788" spans="109:109" x14ac:dyDescent="0.3">
      <c r="DE4788" s="49"/>
    </row>
    <row r="4789" spans="109:109" x14ac:dyDescent="0.3">
      <c r="DE4789" s="49"/>
    </row>
    <row r="4790" spans="109:109" x14ac:dyDescent="0.3">
      <c r="DE4790" s="49"/>
    </row>
    <row r="4791" spans="109:109" x14ac:dyDescent="0.3">
      <c r="DE4791" s="49"/>
    </row>
    <row r="4792" spans="109:109" x14ac:dyDescent="0.3">
      <c r="DE4792" s="49"/>
    </row>
    <row r="4793" spans="109:109" x14ac:dyDescent="0.3">
      <c r="DE4793" s="49"/>
    </row>
    <row r="4794" spans="109:109" x14ac:dyDescent="0.3">
      <c r="DE4794" s="49"/>
    </row>
    <row r="4795" spans="109:109" x14ac:dyDescent="0.3">
      <c r="DE4795" s="49"/>
    </row>
    <row r="4796" spans="109:109" x14ac:dyDescent="0.3">
      <c r="DE4796" s="49"/>
    </row>
    <row r="4797" spans="109:109" x14ac:dyDescent="0.3">
      <c r="DE4797" s="49"/>
    </row>
    <row r="4798" spans="109:109" x14ac:dyDescent="0.3">
      <c r="DE4798" s="49"/>
    </row>
    <row r="4799" spans="109:109" x14ac:dyDescent="0.3">
      <c r="DE4799" s="49"/>
    </row>
    <row r="4800" spans="109:109" x14ac:dyDescent="0.3">
      <c r="DE4800" s="49"/>
    </row>
    <row r="4801" spans="109:109" x14ac:dyDescent="0.3">
      <c r="DE4801" s="49"/>
    </row>
    <row r="4802" spans="109:109" x14ac:dyDescent="0.3">
      <c r="DE4802" s="49"/>
    </row>
    <row r="4803" spans="109:109" x14ac:dyDescent="0.3">
      <c r="DE4803" s="49"/>
    </row>
    <row r="4804" spans="109:109" x14ac:dyDescent="0.3">
      <c r="DE4804" s="49"/>
    </row>
    <row r="4805" spans="109:109" x14ac:dyDescent="0.3">
      <c r="DE4805" s="49"/>
    </row>
    <row r="4806" spans="109:109" x14ac:dyDescent="0.3">
      <c r="DE4806" s="49"/>
    </row>
    <row r="4807" spans="109:109" x14ac:dyDescent="0.3">
      <c r="DE4807" s="49"/>
    </row>
    <row r="4808" spans="109:109" x14ac:dyDescent="0.3">
      <c r="DE4808" s="49"/>
    </row>
    <row r="4809" spans="109:109" x14ac:dyDescent="0.3">
      <c r="DE4809" s="49"/>
    </row>
    <row r="4810" spans="109:109" x14ac:dyDescent="0.3">
      <c r="DE4810" s="49"/>
    </row>
    <row r="4811" spans="109:109" x14ac:dyDescent="0.3">
      <c r="DE4811" s="49"/>
    </row>
    <row r="4812" spans="109:109" x14ac:dyDescent="0.3">
      <c r="DE4812" s="49"/>
    </row>
    <row r="4813" spans="109:109" x14ac:dyDescent="0.3">
      <c r="DE4813" s="49"/>
    </row>
    <row r="4814" spans="109:109" x14ac:dyDescent="0.3">
      <c r="DE4814" s="49"/>
    </row>
    <row r="4815" spans="109:109" x14ac:dyDescent="0.3">
      <c r="DE4815" s="49"/>
    </row>
    <row r="4816" spans="109:109" x14ac:dyDescent="0.3">
      <c r="DE4816" s="49"/>
    </row>
    <row r="4817" spans="109:109" x14ac:dyDescent="0.3">
      <c r="DE4817" s="49"/>
    </row>
    <row r="4818" spans="109:109" x14ac:dyDescent="0.3">
      <c r="DE4818" s="49"/>
    </row>
    <row r="4819" spans="109:109" x14ac:dyDescent="0.3">
      <c r="DE4819" s="49"/>
    </row>
    <row r="4820" spans="109:109" x14ac:dyDescent="0.3">
      <c r="DE4820" s="49"/>
    </row>
    <row r="4821" spans="109:109" x14ac:dyDescent="0.3">
      <c r="DE4821" s="49"/>
    </row>
    <row r="4822" spans="109:109" x14ac:dyDescent="0.3">
      <c r="DE4822" s="49"/>
    </row>
    <row r="4823" spans="109:109" x14ac:dyDescent="0.3">
      <c r="DE4823" s="49"/>
    </row>
    <row r="4824" spans="109:109" x14ac:dyDescent="0.3">
      <c r="DE4824" s="49"/>
    </row>
    <row r="4825" spans="109:109" x14ac:dyDescent="0.3">
      <c r="DE4825" s="49"/>
    </row>
    <row r="4826" spans="109:109" x14ac:dyDescent="0.3">
      <c r="DE4826" s="49"/>
    </row>
    <row r="4827" spans="109:109" x14ac:dyDescent="0.3">
      <c r="DE4827" s="49"/>
    </row>
    <row r="4828" spans="109:109" x14ac:dyDescent="0.3">
      <c r="DE4828" s="49"/>
    </row>
    <row r="4829" spans="109:109" x14ac:dyDescent="0.3">
      <c r="DE4829" s="49"/>
    </row>
    <row r="4830" spans="109:109" x14ac:dyDescent="0.3">
      <c r="DE4830" s="49"/>
    </row>
    <row r="4831" spans="109:109" x14ac:dyDescent="0.3">
      <c r="DE4831" s="49"/>
    </row>
    <row r="4832" spans="109:109" x14ac:dyDescent="0.3">
      <c r="DE4832" s="49"/>
    </row>
    <row r="4833" spans="109:109" x14ac:dyDescent="0.3">
      <c r="DE4833" s="49"/>
    </row>
    <row r="4834" spans="109:109" x14ac:dyDescent="0.3">
      <c r="DE4834" s="49"/>
    </row>
    <row r="4835" spans="109:109" x14ac:dyDescent="0.3">
      <c r="DE4835" s="49"/>
    </row>
    <row r="4836" spans="109:109" x14ac:dyDescent="0.3">
      <c r="DE4836" s="49"/>
    </row>
    <row r="4837" spans="109:109" x14ac:dyDescent="0.3">
      <c r="DE4837" s="49"/>
    </row>
    <row r="4838" spans="109:109" x14ac:dyDescent="0.3">
      <c r="DE4838" s="49"/>
    </row>
    <row r="4839" spans="109:109" x14ac:dyDescent="0.3">
      <c r="DE4839" s="49"/>
    </row>
    <row r="4840" spans="109:109" x14ac:dyDescent="0.3">
      <c r="DE4840" s="49"/>
    </row>
    <row r="4841" spans="109:109" x14ac:dyDescent="0.3">
      <c r="DE4841" s="49"/>
    </row>
    <row r="4842" spans="109:109" x14ac:dyDescent="0.3">
      <c r="DE4842" s="49"/>
    </row>
    <row r="4843" spans="109:109" x14ac:dyDescent="0.3">
      <c r="DE4843" s="49"/>
    </row>
    <row r="4844" spans="109:109" x14ac:dyDescent="0.3">
      <c r="DE4844" s="49"/>
    </row>
    <row r="4845" spans="109:109" x14ac:dyDescent="0.3">
      <c r="DE4845" s="49"/>
    </row>
    <row r="4846" spans="109:109" x14ac:dyDescent="0.3">
      <c r="DE4846" s="49"/>
    </row>
    <row r="4847" spans="109:109" x14ac:dyDescent="0.3">
      <c r="DE4847" s="49"/>
    </row>
    <row r="4848" spans="109:109" x14ac:dyDescent="0.3">
      <c r="DE4848" s="49"/>
    </row>
    <row r="4849" spans="109:109" x14ac:dyDescent="0.3">
      <c r="DE4849" s="49"/>
    </row>
    <row r="4850" spans="109:109" x14ac:dyDescent="0.3">
      <c r="DE4850" s="49"/>
    </row>
    <row r="4851" spans="109:109" x14ac:dyDescent="0.3">
      <c r="DE4851" s="49"/>
    </row>
    <row r="4852" spans="109:109" x14ac:dyDescent="0.3">
      <c r="DE4852" s="49"/>
    </row>
    <row r="4853" spans="109:109" x14ac:dyDescent="0.3">
      <c r="DE4853" s="49"/>
    </row>
    <row r="4854" spans="109:109" x14ac:dyDescent="0.3">
      <c r="DE4854" s="49"/>
    </row>
    <row r="4855" spans="109:109" x14ac:dyDescent="0.3">
      <c r="DE4855" s="49"/>
    </row>
    <row r="4856" spans="109:109" x14ac:dyDescent="0.3">
      <c r="DE4856" s="49"/>
    </row>
    <row r="4857" spans="109:109" x14ac:dyDescent="0.3">
      <c r="DE4857" s="49"/>
    </row>
    <row r="4858" spans="109:109" x14ac:dyDescent="0.3">
      <c r="DE4858" s="49"/>
    </row>
    <row r="4859" spans="109:109" x14ac:dyDescent="0.3">
      <c r="DE4859" s="49"/>
    </row>
    <row r="4860" spans="109:109" x14ac:dyDescent="0.3">
      <c r="DE4860" s="49"/>
    </row>
    <row r="4861" spans="109:109" x14ac:dyDescent="0.3">
      <c r="DE4861" s="49"/>
    </row>
    <row r="4862" spans="109:109" x14ac:dyDescent="0.3">
      <c r="DE4862" s="49"/>
    </row>
    <row r="4863" spans="109:109" x14ac:dyDescent="0.3">
      <c r="DE4863" s="49"/>
    </row>
    <row r="4864" spans="109:109" x14ac:dyDescent="0.3">
      <c r="DE4864" s="49"/>
    </row>
    <row r="4865" spans="109:109" x14ac:dyDescent="0.3">
      <c r="DE4865" s="49"/>
    </row>
    <row r="4866" spans="109:109" x14ac:dyDescent="0.3">
      <c r="DE4866" s="49"/>
    </row>
    <row r="4867" spans="109:109" x14ac:dyDescent="0.3">
      <c r="DE4867" s="49"/>
    </row>
    <row r="4868" spans="109:109" x14ac:dyDescent="0.3">
      <c r="DE4868" s="49"/>
    </row>
    <row r="4869" spans="109:109" x14ac:dyDescent="0.3">
      <c r="DE4869" s="49"/>
    </row>
    <row r="4870" spans="109:109" x14ac:dyDescent="0.3">
      <c r="DE4870" s="49"/>
    </row>
    <row r="4871" spans="109:109" x14ac:dyDescent="0.3">
      <c r="DE4871" s="49"/>
    </row>
    <row r="4872" spans="109:109" x14ac:dyDescent="0.3">
      <c r="DE4872" s="49"/>
    </row>
    <row r="4873" spans="109:109" x14ac:dyDescent="0.3">
      <c r="DE4873" s="49"/>
    </row>
    <row r="4874" spans="109:109" x14ac:dyDescent="0.3">
      <c r="DE4874" s="49"/>
    </row>
    <row r="4875" spans="109:109" x14ac:dyDescent="0.3">
      <c r="DE4875" s="49"/>
    </row>
    <row r="4876" spans="109:109" x14ac:dyDescent="0.3">
      <c r="DE4876" s="49"/>
    </row>
    <row r="4877" spans="109:109" x14ac:dyDescent="0.3">
      <c r="DE4877" s="49"/>
    </row>
    <row r="4878" spans="109:109" x14ac:dyDescent="0.3">
      <c r="DE4878" s="49"/>
    </row>
    <row r="4879" spans="109:109" x14ac:dyDescent="0.3">
      <c r="DE4879" s="49"/>
    </row>
    <row r="4880" spans="109:109" x14ac:dyDescent="0.3">
      <c r="DE4880" s="49"/>
    </row>
    <row r="4881" spans="109:109" x14ac:dyDescent="0.3">
      <c r="DE4881" s="49"/>
    </row>
    <row r="4882" spans="109:109" x14ac:dyDescent="0.3">
      <c r="DE4882" s="49"/>
    </row>
    <row r="4883" spans="109:109" x14ac:dyDescent="0.3">
      <c r="DE4883" s="49"/>
    </row>
    <row r="4884" spans="109:109" x14ac:dyDescent="0.3">
      <c r="DE4884" s="49"/>
    </row>
    <row r="4885" spans="109:109" x14ac:dyDescent="0.3">
      <c r="DE4885" s="49"/>
    </row>
    <row r="4886" spans="109:109" x14ac:dyDescent="0.3">
      <c r="DE4886" s="49"/>
    </row>
    <row r="4887" spans="109:109" x14ac:dyDescent="0.3">
      <c r="DE4887" s="49"/>
    </row>
    <row r="4888" spans="109:109" x14ac:dyDescent="0.3">
      <c r="DE4888" s="49"/>
    </row>
    <row r="4889" spans="109:109" x14ac:dyDescent="0.3">
      <c r="DE4889" s="49"/>
    </row>
    <row r="4890" spans="109:109" x14ac:dyDescent="0.3">
      <c r="DE4890" s="49"/>
    </row>
    <row r="4891" spans="109:109" x14ac:dyDescent="0.3">
      <c r="DE4891" s="49"/>
    </row>
    <row r="4892" spans="109:109" x14ac:dyDescent="0.3">
      <c r="DE4892" s="49"/>
    </row>
    <row r="4893" spans="109:109" x14ac:dyDescent="0.3">
      <c r="DE4893" s="49"/>
    </row>
    <row r="4894" spans="109:109" x14ac:dyDescent="0.3">
      <c r="DE4894" s="49"/>
    </row>
    <row r="4895" spans="109:109" x14ac:dyDescent="0.3">
      <c r="DE4895" s="49"/>
    </row>
    <row r="4896" spans="109:109" x14ac:dyDescent="0.3">
      <c r="DE4896" s="49"/>
    </row>
    <row r="4897" spans="109:109" x14ac:dyDescent="0.3">
      <c r="DE4897" s="49"/>
    </row>
    <row r="4898" spans="109:109" x14ac:dyDescent="0.3">
      <c r="DE4898" s="49"/>
    </row>
    <row r="4899" spans="109:109" x14ac:dyDescent="0.3">
      <c r="DE4899" s="49"/>
    </row>
    <row r="4900" spans="109:109" x14ac:dyDescent="0.3">
      <c r="DE4900" s="49"/>
    </row>
    <row r="4901" spans="109:109" x14ac:dyDescent="0.3">
      <c r="DE4901" s="49"/>
    </row>
    <row r="4902" spans="109:109" x14ac:dyDescent="0.3">
      <c r="DE4902" s="49"/>
    </row>
    <row r="4903" spans="109:109" x14ac:dyDescent="0.3">
      <c r="DE4903" s="49"/>
    </row>
    <row r="4904" spans="109:109" x14ac:dyDescent="0.3">
      <c r="DE4904" s="49"/>
    </row>
    <row r="4905" spans="109:109" x14ac:dyDescent="0.3">
      <c r="DE4905" s="49"/>
    </row>
    <row r="4906" spans="109:109" x14ac:dyDescent="0.3">
      <c r="DE4906" s="49"/>
    </row>
    <row r="4907" spans="109:109" x14ac:dyDescent="0.3">
      <c r="DE4907" s="49"/>
    </row>
    <row r="4908" spans="109:109" x14ac:dyDescent="0.3">
      <c r="DE4908" s="49"/>
    </row>
    <row r="4909" spans="109:109" x14ac:dyDescent="0.3">
      <c r="DE4909" s="49"/>
    </row>
    <row r="4910" spans="109:109" x14ac:dyDescent="0.3">
      <c r="DE4910" s="49"/>
    </row>
    <row r="4911" spans="109:109" x14ac:dyDescent="0.3">
      <c r="DE4911" s="49"/>
    </row>
    <row r="4912" spans="109:109" x14ac:dyDescent="0.3">
      <c r="DE4912" s="49"/>
    </row>
    <row r="4913" spans="109:109" x14ac:dyDescent="0.3">
      <c r="DE4913" s="49"/>
    </row>
    <row r="4914" spans="109:109" x14ac:dyDescent="0.3">
      <c r="DE4914" s="49"/>
    </row>
    <row r="4915" spans="109:109" x14ac:dyDescent="0.3">
      <c r="DE4915" s="49"/>
    </row>
    <row r="4916" spans="109:109" x14ac:dyDescent="0.3">
      <c r="DE4916" s="49"/>
    </row>
    <row r="4917" spans="109:109" x14ac:dyDescent="0.3">
      <c r="DE4917" s="49"/>
    </row>
    <row r="4918" spans="109:109" x14ac:dyDescent="0.3">
      <c r="DE4918" s="49"/>
    </row>
    <row r="4919" spans="109:109" x14ac:dyDescent="0.3">
      <c r="DE4919" s="49"/>
    </row>
    <row r="4920" spans="109:109" x14ac:dyDescent="0.3">
      <c r="DE4920" s="49"/>
    </row>
    <row r="4921" spans="109:109" x14ac:dyDescent="0.3">
      <c r="DE4921" s="49"/>
    </row>
    <row r="4922" spans="109:109" x14ac:dyDescent="0.3">
      <c r="DE4922" s="49"/>
    </row>
    <row r="4923" spans="109:109" x14ac:dyDescent="0.3">
      <c r="DE4923" s="49"/>
    </row>
    <row r="4924" spans="109:109" x14ac:dyDescent="0.3">
      <c r="DE4924" s="49"/>
    </row>
    <row r="4925" spans="109:109" x14ac:dyDescent="0.3">
      <c r="DE4925" s="49"/>
    </row>
    <row r="4926" spans="109:109" x14ac:dyDescent="0.3">
      <c r="DE4926" s="49"/>
    </row>
    <row r="4927" spans="109:109" x14ac:dyDescent="0.3">
      <c r="DE4927" s="49"/>
    </row>
    <row r="4928" spans="109:109" x14ac:dyDescent="0.3">
      <c r="DE4928" s="49"/>
    </row>
    <row r="4929" spans="109:109" x14ac:dyDescent="0.3">
      <c r="DE4929" s="49"/>
    </row>
    <row r="4930" spans="109:109" x14ac:dyDescent="0.3">
      <c r="DE4930" s="49"/>
    </row>
    <row r="4931" spans="109:109" x14ac:dyDescent="0.3">
      <c r="DE4931" s="49"/>
    </row>
    <row r="4932" spans="109:109" x14ac:dyDescent="0.3">
      <c r="DE4932" s="49"/>
    </row>
    <row r="4933" spans="109:109" x14ac:dyDescent="0.3">
      <c r="DE4933" s="49"/>
    </row>
    <row r="4934" spans="109:109" x14ac:dyDescent="0.3">
      <c r="DE4934" s="49"/>
    </row>
    <row r="4935" spans="109:109" x14ac:dyDescent="0.3">
      <c r="DE4935" s="49"/>
    </row>
    <row r="4936" spans="109:109" x14ac:dyDescent="0.3">
      <c r="DE4936" s="49"/>
    </row>
    <row r="4937" spans="109:109" x14ac:dyDescent="0.3">
      <c r="DE4937" s="49"/>
    </row>
    <row r="4938" spans="109:109" x14ac:dyDescent="0.3">
      <c r="DE4938" s="49"/>
    </row>
    <row r="4939" spans="109:109" x14ac:dyDescent="0.3">
      <c r="DE4939" s="49"/>
    </row>
    <row r="4940" spans="109:109" x14ac:dyDescent="0.3">
      <c r="DE4940" s="49"/>
    </row>
    <row r="4941" spans="109:109" x14ac:dyDescent="0.3">
      <c r="DE4941" s="49"/>
    </row>
    <row r="4942" spans="109:109" x14ac:dyDescent="0.3">
      <c r="DE4942" s="49"/>
    </row>
    <row r="4943" spans="109:109" x14ac:dyDescent="0.3">
      <c r="DE4943" s="49"/>
    </row>
    <row r="4944" spans="109:109" x14ac:dyDescent="0.3">
      <c r="DE4944" s="49"/>
    </row>
    <row r="4945" spans="109:109" x14ac:dyDescent="0.3">
      <c r="DE4945" s="49"/>
    </row>
    <row r="4946" spans="109:109" x14ac:dyDescent="0.3">
      <c r="DE4946" s="49"/>
    </row>
    <row r="4947" spans="109:109" x14ac:dyDescent="0.3">
      <c r="DE4947" s="49"/>
    </row>
    <row r="4948" spans="109:109" x14ac:dyDescent="0.3">
      <c r="DE4948" s="49"/>
    </row>
    <row r="4949" spans="109:109" x14ac:dyDescent="0.3">
      <c r="DE4949" s="49"/>
    </row>
    <row r="4950" spans="109:109" x14ac:dyDescent="0.3">
      <c r="DE4950" s="49"/>
    </row>
    <row r="4951" spans="109:109" x14ac:dyDescent="0.3">
      <c r="DE4951" s="49"/>
    </row>
    <row r="4952" spans="109:109" x14ac:dyDescent="0.3">
      <c r="DE4952" s="49"/>
    </row>
    <row r="4953" spans="109:109" x14ac:dyDescent="0.3">
      <c r="DE4953" s="49"/>
    </row>
    <row r="4954" spans="109:109" x14ac:dyDescent="0.3">
      <c r="DE4954" s="49"/>
    </row>
    <row r="4955" spans="109:109" x14ac:dyDescent="0.3">
      <c r="DE4955" s="49"/>
    </row>
    <row r="4956" spans="109:109" x14ac:dyDescent="0.3">
      <c r="DE4956" s="49"/>
    </row>
    <row r="4957" spans="109:109" x14ac:dyDescent="0.3">
      <c r="DE4957" s="49"/>
    </row>
    <row r="4958" spans="109:109" x14ac:dyDescent="0.3">
      <c r="DE4958" s="49"/>
    </row>
    <row r="4959" spans="109:109" x14ac:dyDescent="0.3">
      <c r="DE4959" s="49"/>
    </row>
    <row r="4960" spans="109:109" x14ac:dyDescent="0.3">
      <c r="DE4960" s="49"/>
    </row>
    <row r="4961" spans="109:109" x14ac:dyDescent="0.3">
      <c r="DE4961" s="49"/>
    </row>
    <row r="4962" spans="109:109" x14ac:dyDescent="0.3">
      <c r="DE4962" s="49"/>
    </row>
    <row r="4963" spans="109:109" x14ac:dyDescent="0.3">
      <c r="DE4963" s="49"/>
    </row>
    <row r="4964" spans="109:109" x14ac:dyDescent="0.3">
      <c r="DE4964" s="49"/>
    </row>
    <row r="4965" spans="109:109" x14ac:dyDescent="0.3">
      <c r="DE4965" s="49"/>
    </row>
    <row r="4966" spans="109:109" x14ac:dyDescent="0.3">
      <c r="DE4966" s="49"/>
    </row>
    <row r="4967" spans="109:109" x14ac:dyDescent="0.3">
      <c r="DE4967" s="49"/>
    </row>
    <row r="4968" spans="109:109" x14ac:dyDescent="0.3">
      <c r="DE4968" s="49"/>
    </row>
    <row r="4969" spans="109:109" x14ac:dyDescent="0.3">
      <c r="DE4969" s="49"/>
    </row>
    <row r="4970" spans="109:109" x14ac:dyDescent="0.3">
      <c r="DE4970" s="49"/>
    </row>
    <row r="4971" spans="109:109" x14ac:dyDescent="0.3">
      <c r="DE4971" s="49"/>
    </row>
    <row r="4972" spans="109:109" x14ac:dyDescent="0.3">
      <c r="DE4972" s="49"/>
    </row>
    <row r="4973" spans="109:109" x14ac:dyDescent="0.3">
      <c r="DE4973" s="49"/>
    </row>
    <row r="4974" spans="109:109" x14ac:dyDescent="0.3">
      <c r="DE4974" s="49"/>
    </row>
    <row r="4975" spans="109:109" x14ac:dyDescent="0.3">
      <c r="DE4975" s="49"/>
    </row>
    <row r="4976" spans="109:109" x14ac:dyDescent="0.3">
      <c r="DE4976" s="49"/>
    </row>
    <row r="4977" spans="109:109" x14ac:dyDescent="0.3">
      <c r="DE4977" s="49"/>
    </row>
    <row r="4978" spans="109:109" x14ac:dyDescent="0.3">
      <c r="DE4978" s="49"/>
    </row>
    <row r="4979" spans="109:109" x14ac:dyDescent="0.3">
      <c r="DE4979" s="49"/>
    </row>
    <row r="4980" spans="109:109" x14ac:dyDescent="0.3">
      <c r="DE4980" s="49"/>
    </row>
    <row r="4981" spans="109:109" x14ac:dyDescent="0.3">
      <c r="DE4981" s="49"/>
    </row>
    <row r="4982" spans="109:109" x14ac:dyDescent="0.3">
      <c r="DE4982" s="49"/>
    </row>
    <row r="4983" spans="109:109" x14ac:dyDescent="0.3">
      <c r="DE4983" s="49"/>
    </row>
    <row r="4984" spans="109:109" x14ac:dyDescent="0.3">
      <c r="DE4984" s="49"/>
    </row>
    <row r="4985" spans="109:109" x14ac:dyDescent="0.3">
      <c r="DE4985" s="49"/>
    </row>
    <row r="4986" spans="109:109" x14ac:dyDescent="0.3">
      <c r="DE4986" s="49"/>
    </row>
    <row r="4987" spans="109:109" x14ac:dyDescent="0.3">
      <c r="DE4987" s="49"/>
    </row>
    <row r="4988" spans="109:109" x14ac:dyDescent="0.3">
      <c r="DE4988" s="49"/>
    </row>
    <row r="4989" spans="109:109" x14ac:dyDescent="0.3">
      <c r="DE4989" s="49"/>
    </row>
    <row r="4990" spans="109:109" x14ac:dyDescent="0.3">
      <c r="DE4990" s="49"/>
    </row>
    <row r="4991" spans="109:109" x14ac:dyDescent="0.3">
      <c r="DE4991" s="49"/>
    </row>
    <row r="4992" spans="109:109" x14ac:dyDescent="0.3">
      <c r="DE4992" s="49"/>
    </row>
    <row r="4993" spans="109:109" x14ac:dyDescent="0.3">
      <c r="DE4993" s="49"/>
    </row>
    <row r="4994" spans="109:109" x14ac:dyDescent="0.3">
      <c r="DE4994" s="49"/>
    </row>
    <row r="4995" spans="109:109" x14ac:dyDescent="0.3">
      <c r="DE4995" s="49"/>
    </row>
    <row r="4996" spans="109:109" x14ac:dyDescent="0.3">
      <c r="DE4996" s="49"/>
    </row>
    <row r="4997" spans="109:109" x14ac:dyDescent="0.3">
      <c r="DE4997" s="49"/>
    </row>
    <row r="4998" spans="109:109" x14ac:dyDescent="0.3">
      <c r="DE4998" s="49"/>
    </row>
    <row r="4999" spans="109:109" x14ac:dyDescent="0.3">
      <c r="DE4999" s="49"/>
    </row>
    <row r="5000" spans="109:109" x14ac:dyDescent="0.3">
      <c r="DE5000" s="49"/>
    </row>
    <row r="5001" spans="109:109" x14ac:dyDescent="0.3">
      <c r="DE5001" s="49"/>
    </row>
    <row r="5002" spans="109:109" x14ac:dyDescent="0.3">
      <c r="DE5002" s="49"/>
    </row>
    <row r="5003" spans="109:109" x14ac:dyDescent="0.3">
      <c r="DE5003" s="49"/>
    </row>
    <row r="5004" spans="109:109" x14ac:dyDescent="0.3">
      <c r="DE5004" s="49"/>
    </row>
    <row r="5005" spans="109:109" x14ac:dyDescent="0.3">
      <c r="DE5005" s="49"/>
    </row>
    <row r="5006" spans="109:109" x14ac:dyDescent="0.3">
      <c r="DE5006" s="49"/>
    </row>
    <row r="5007" spans="109:109" x14ac:dyDescent="0.3">
      <c r="DE5007" s="49"/>
    </row>
    <row r="5008" spans="109:109" x14ac:dyDescent="0.3">
      <c r="DE5008" s="49"/>
    </row>
    <row r="5009" spans="109:109" x14ac:dyDescent="0.3">
      <c r="DE5009" s="49"/>
    </row>
    <row r="5010" spans="109:109" x14ac:dyDescent="0.3">
      <c r="DE5010" s="49"/>
    </row>
    <row r="5011" spans="109:109" x14ac:dyDescent="0.3">
      <c r="DE5011" s="49"/>
    </row>
    <row r="5012" spans="109:109" x14ac:dyDescent="0.3">
      <c r="DE5012" s="49"/>
    </row>
    <row r="5013" spans="109:109" x14ac:dyDescent="0.3">
      <c r="DE5013" s="49"/>
    </row>
    <row r="5014" spans="109:109" x14ac:dyDescent="0.3">
      <c r="DE5014" s="49"/>
    </row>
    <row r="5015" spans="109:109" x14ac:dyDescent="0.3">
      <c r="DE5015" s="49"/>
    </row>
    <row r="5016" spans="109:109" x14ac:dyDescent="0.3">
      <c r="DE5016" s="49"/>
    </row>
    <row r="5017" spans="109:109" x14ac:dyDescent="0.3">
      <c r="DE5017" s="49"/>
    </row>
    <row r="5018" spans="109:109" x14ac:dyDescent="0.3">
      <c r="DE5018" s="49"/>
    </row>
    <row r="5019" spans="109:109" x14ac:dyDescent="0.3">
      <c r="DE5019" s="49"/>
    </row>
    <row r="5020" spans="109:109" x14ac:dyDescent="0.3">
      <c r="DE5020" s="49"/>
    </row>
    <row r="5021" spans="109:109" x14ac:dyDescent="0.3">
      <c r="DE5021" s="49"/>
    </row>
    <row r="5022" spans="109:109" x14ac:dyDescent="0.3">
      <c r="DE5022" s="49"/>
    </row>
    <row r="5023" spans="109:109" x14ac:dyDescent="0.3">
      <c r="DE5023" s="49"/>
    </row>
    <row r="5024" spans="109:109" x14ac:dyDescent="0.3">
      <c r="DE5024" s="49"/>
    </row>
    <row r="5025" spans="109:109" x14ac:dyDescent="0.3">
      <c r="DE5025" s="49"/>
    </row>
    <row r="5026" spans="109:109" x14ac:dyDescent="0.3">
      <c r="DE5026" s="49"/>
    </row>
    <row r="5027" spans="109:109" x14ac:dyDescent="0.3">
      <c r="DE5027" s="49"/>
    </row>
    <row r="5028" spans="109:109" x14ac:dyDescent="0.3">
      <c r="DE5028" s="49"/>
    </row>
    <row r="5029" spans="109:109" x14ac:dyDescent="0.3">
      <c r="DE5029" s="49"/>
    </row>
    <row r="5030" spans="109:109" x14ac:dyDescent="0.3">
      <c r="DE5030" s="49"/>
    </row>
    <row r="5031" spans="109:109" x14ac:dyDescent="0.3">
      <c r="DE5031" s="49"/>
    </row>
    <row r="5032" spans="109:109" x14ac:dyDescent="0.3">
      <c r="DE5032" s="49"/>
    </row>
    <row r="5033" spans="109:109" x14ac:dyDescent="0.3">
      <c r="DE5033" s="49"/>
    </row>
    <row r="5034" spans="109:109" x14ac:dyDescent="0.3">
      <c r="DE5034" s="49"/>
    </row>
    <row r="5035" spans="109:109" x14ac:dyDescent="0.3">
      <c r="DE5035" s="49"/>
    </row>
    <row r="5036" spans="109:109" x14ac:dyDescent="0.3">
      <c r="DE5036" s="49"/>
    </row>
    <row r="5037" spans="109:109" x14ac:dyDescent="0.3">
      <c r="DE5037" s="49"/>
    </row>
    <row r="5038" spans="109:109" x14ac:dyDescent="0.3">
      <c r="DE5038" s="49"/>
    </row>
    <row r="5039" spans="109:109" x14ac:dyDescent="0.3">
      <c r="DE5039" s="49"/>
    </row>
    <row r="5040" spans="109:109" x14ac:dyDescent="0.3">
      <c r="DE5040" s="49"/>
    </row>
    <row r="5041" spans="109:109" x14ac:dyDescent="0.3">
      <c r="DE5041" s="49"/>
    </row>
    <row r="5042" spans="109:109" x14ac:dyDescent="0.3">
      <c r="DE5042" s="49"/>
    </row>
    <row r="5043" spans="109:109" x14ac:dyDescent="0.3">
      <c r="DE5043" s="49"/>
    </row>
    <row r="5044" spans="109:109" x14ac:dyDescent="0.3">
      <c r="DE5044" s="49"/>
    </row>
    <row r="5045" spans="109:109" x14ac:dyDescent="0.3">
      <c r="DE5045" s="49"/>
    </row>
    <row r="5046" spans="109:109" x14ac:dyDescent="0.3">
      <c r="DE5046" s="49"/>
    </row>
    <row r="5047" spans="109:109" x14ac:dyDescent="0.3">
      <c r="DE5047" s="49"/>
    </row>
    <row r="5048" spans="109:109" x14ac:dyDescent="0.3">
      <c r="DE5048" s="49"/>
    </row>
    <row r="5049" spans="109:109" x14ac:dyDescent="0.3">
      <c r="DE5049" s="49"/>
    </row>
    <row r="5050" spans="109:109" x14ac:dyDescent="0.3">
      <c r="DE5050" s="49"/>
    </row>
    <row r="5051" spans="109:109" x14ac:dyDescent="0.3">
      <c r="DE5051" s="49"/>
    </row>
    <row r="5052" spans="109:109" x14ac:dyDescent="0.3">
      <c r="DE5052" s="49"/>
    </row>
    <row r="5053" spans="109:109" x14ac:dyDescent="0.3">
      <c r="DE5053" s="49"/>
    </row>
    <row r="5054" spans="109:109" x14ac:dyDescent="0.3">
      <c r="DE5054" s="49"/>
    </row>
    <row r="5055" spans="109:109" x14ac:dyDescent="0.3">
      <c r="DE5055" s="49"/>
    </row>
    <row r="5056" spans="109:109" x14ac:dyDescent="0.3">
      <c r="DE5056" s="49"/>
    </row>
    <row r="5057" spans="109:109" x14ac:dyDescent="0.3">
      <c r="DE5057" s="49"/>
    </row>
    <row r="5058" spans="109:109" x14ac:dyDescent="0.3">
      <c r="DE5058" s="49"/>
    </row>
    <row r="5059" spans="109:109" x14ac:dyDescent="0.3">
      <c r="DE5059" s="49"/>
    </row>
    <row r="5060" spans="109:109" x14ac:dyDescent="0.3">
      <c r="DE5060" s="49"/>
    </row>
    <row r="5061" spans="109:109" x14ac:dyDescent="0.3">
      <c r="DE5061" s="49"/>
    </row>
    <row r="5062" spans="109:109" x14ac:dyDescent="0.3">
      <c r="DE5062" s="49"/>
    </row>
    <row r="5063" spans="109:109" x14ac:dyDescent="0.3">
      <c r="DE5063" s="49"/>
    </row>
    <row r="5064" spans="109:109" x14ac:dyDescent="0.3">
      <c r="DE5064" s="49"/>
    </row>
    <row r="5065" spans="109:109" x14ac:dyDescent="0.3">
      <c r="DE5065" s="49"/>
    </row>
    <row r="5066" spans="109:109" x14ac:dyDescent="0.3">
      <c r="DE5066" s="49"/>
    </row>
    <row r="5067" spans="109:109" x14ac:dyDescent="0.3">
      <c r="DE5067" s="49"/>
    </row>
    <row r="5068" spans="109:109" x14ac:dyDescent="0.3">
      <c r="DE5068" s="49"/>
    </row>
    <row r="5069" spans="109:109" x14ac:dyDescent="0.3">
      <c r="DE5069" s="49"/>
    </row>
    <row r="5070" spans="109:109" x14ac:dyDescent="0.3">
      <c r="DE5070" s="49"/>
    </row>
    <row r="5071" spans="109:109" x14ac:dyDescent="0.3">
      <c r="DE5071" s="49"/>
    </row>
    <row r="5072" spans="109:109" x14ac:dyDescent="0.3">
      <c r="DE5072" s="49"/>
    </row>
    <row r="5073" spans="109:109" x14ac:dyDescent="0.3">
      <c r="DE5073" s="49"/>
    </row>
    <row r="5074" spans="109:109" x14ac:dyDescent="0.3">
      <c r="DE5074" s="49"/>
    </row>
    <row r="5075" spans="109:109" x14ac:dyDescent="0.3">
      <c r="DE5075" s="49"/>
    </row>
    <row r="5076" spans="109:109" x14ac:dyDescent="0.3">
      <c r="DE5076" s="49"/>
    </row>
    <row r="5077" spans="109:109" x14ac:dyDescent="0.3">
      <c r="DE5077" s="49"/>
    </row>
    <row r="5078" spans="109:109" x14ac:dyDescent="0.3">
      <c r="DE5078" s="49"/>
    </row>
    <row r="5079" spans="109:109" x14ac:dyDescent="0.3">
      <c r="DE5079" s="49"/>
    </row>
    <row r="5080" spans="109:109" x14ac:dyDescent="0.3">
      <c r="DE5080" s="49"/>
    </row>
    <row r="5081" spans="109:109" x14ac:dyDescent="0.3">
      <c r="DE5081" s="49"/>
    </row>
    <row r="5082" spans="109:109" x14ac:dyDescent="0.3">
      <c r="DE5082" s="49"/>
    </row>
    <row r="5083" spans="109:109" x14ac:dyDescent="0.3">
      <c r="DE5083" s="49"/>
    </row>
    <row r="5084" spans="109:109" x14ac:dyDescent="0.3">
      <c r="DE5084" s="49"/>
    </row>
    <row r="5085" spans="109:109" x14ac:dyDescent="0.3">
      <c r="DE5085" s="49"/>
    </row>
    <row r="5086" spans="109:109" x14ac:dyDescent="0.3">
      <c r="DE5086" s="49"/>
    </row>
    <row r="5087" spans="109:109" x14ac:dyDescent="0.3">
      <c r="DE5087" s="49"/>
    </row>
    <row r="5088" spans="109:109" x14ac:dyDescent="0.3">
      <c r="DE5088" s="49"/>
    </row>
    <row r="5089" spans="109:109" x14ac:dyDescent="0.3">
      <c r="DE5089" s="49"/>
    </row>
    <row r="5090" spans="109:109" x14ac:dyDescent="0.3">
      <c r="DE5090" s="49"/>
    </row>
    <row r="5091" spans="109:109" x14ac:dyDescent="0.3">
      <c r="DE5091" s="49"/>
    </row>
    <row r="5092" spans="109:109" x14ac:dyDescent="0.3">
      <c r="DE5092" s="49"/>
    </row>
    <row r="5093" spans="109:109" x14ac:dyDescent="0.3">
      <c r="DE5093" s="49"/>
    </row>
    <row r="5094" spans="109:109" x14ac:dyDescent="0.3">
      <c r="DE5094" s="49"/>
    </row>
    <row r="5095" spans="109:109" x14ac:dyDescent="0.3">
      <c r="DE5095" s="49"/>
    </row>
    <row r="5096" spans="109:109" x14ac:dyDescent="0.3">
      <c r="DE5096" s="49"/>
    </row>
    <row r="5097" spans="109:109" x14ac:dyDescent="0.3">
      <c r="DE5097" s="49"/>
    </row>
    <row r="5098" spans="109:109" x14ac:dyDescent="0.3">
      <c r="DE5098" s="49"/>
    </row>
    <row r="5099" spans="109:109" x14ac:dyDescent="0.3">
      <c r="DE5099" s="49"/>
    </row>
    <row r="5100" spans="109:109" x14ac:dyDescent="0.3">
      <c r="DE5100" s="49"/>
    </row>
    <row r="5101" spans="109:109" x14ac:dyDescent="0.3">
      <c r="DE5101" s="49"/>
    </row>
    <row r="5102" spans="109:109" x14ac:dyDescent="0.3">
      <c r="DE5102" s="49"/>
    </row>
    <row r="5103" spans="109:109" x14ac:dyDescent="0.3">
      <c r="DE5103" s="49"/>
    </row>
    <row r="5104" spans="109:109" x14ac:dyDescent="0.3">
      <c r="DE5104" s="49"/>
    </row>
    <row r="5105" spans="109:109" x14ac:dyDescent="0.3">
      <c r="DE5105" s="49"/>
    </row>
    <row r="5106" spans="109:109" x14ac:dyDescent="0.3">
      <c r="DE5106" s="49"/>
    </row>
    <row r="5107" spans="109:109" x14ac:dyDescent="0.3">
      <c r="DE5107" s="49"/>
    </row>
    <row r="5108" spans="109:109" x14ac:dyDescent="0.3">
      <c r="DE5108" s="49"/>
    </row>
    <row r="5109" spans="109:109" x14ac:dyDescent="0.3">
      <c r="DE5109" s="49"/>
    </row>
    <row r="5110" spans="109:109" x14ac:dyDescent="0.3">
      <c r="DE5110" s="49"/>
    </row>
    <row r="5111" spans="109:109" x14ac:dyDescent="0.3">
      <c r="DE5111" s="49"/>
    </row>
    <row r="5112" spans="109:109" x14ac:dyDescent="0.3">
      <c r="DE5112" s="49"/>
    </row>
    <row r="5113" spans="109:109" x14ac:dyDescent="0.3">
      <c r="DE5113" s="49"/>
    </row>
    <row r="5114" spans="109:109" x14ac:dyDescent="0.3">
      <c r="DE5114" s="49"/>
    </row>
    <row r="5115" spans="109:109" x14ac:dyDescent="0.3">
      <c r="DE5115" s="49"/>
    </row>
    <row r="5116" spans="109:109" x14ac:dyDescent="0.3">
      <c r="DE5116" s="49"/>
    </row>
    <row r="5117" spans="109:109" x14ac:dyDescent="0.3">
      <c r="DE5117" s="49"/>
    </row>
    <row r="5118" spans="109:109" x14ac:dyDescent="0.3">
      <c r="DE5118" s="49"/>
    </row>
    <row r="5119" spans="109:109" x14ac:dyDescent="0.3">
      <c r="DE5119" s="49"/>
    </row>
    <row r="5120" spans="109:109" x14ac:dyDescent="0.3">
      <c r="DE5120" s="49"/>
    </row>
    <row r="5121" spans="109:109" x14ac:dyDescent="0.3">
      <c r="DE5121" s="49"/>
    </row>
    <row r="5122" spans="109:109" x14ac:dyDescent="0.3">
      <c r="DE5122" s="49"/>
    </row>
    <row r="5123" spans="109:109" x14ac:dyDescent="0.3">
      <c r="DE5123" s="49"/>
    </row>
    <row r="5124" spans="109:109" x14ac:dyDescent="0.3">
      <c r="DE5124" s="49"/>
    </row>
    <row r="5125" spans="109:109" x14ac:dyDescent="0.3">
      <c r="DE5125" s="49"/>
    </row>
    <row r="5126" spans="109:109" x14ac:dyDescent="0.3">
      <c r="DE5126" s="49"/>
    </row>
    <row r="5127" spans="109:109" x14ac:dyDescent="0.3">
      <c r="DE5127" s="49"/>
    </row>
    <row r="5128" spans="109:109" x14ac:dyDescent="0.3">
      <c r="DE5128" s="49"/>
    </row>
    <row r="5129" spans="109:109" x14ac:dyDescent="0.3">
      <c r="DE5129" s="49"/>
    </row>
    <row r="5130" spans="109:109" x14ac:dyDescent="0.3">
      <c r="DE5130" s="49"/>
    </row>
    <row r="5131" spans="109:109" x14ac:dyDescent="0.3">
      <c r="DE5131" s="49"/>
    </row>
    <row r="5132" spans="109:109" x14ac:dyDescent="0.3">
      <c r="DE5132" s="49"/>
    </row>
    <row r="5133" spans="109:109" x14ac:dyDescent="0.3">
      <c r="DE5133" s="49"/>
    </row>
    <row r="5134" spans="109:109" x14ac:dyDescent="0.3">
      <c r="DE5134" s="49"/>
    </row>
    <row r="5135" spans="109:109" x14ac:dyDescent="0.3">
      <c r="DE5135" s="49"/>
    </row>
    <row r="5136" spans="109:109" x14ac:dyDescent="0.3">
      <c r="DE5136" s="49"/>
    </row>
    <row r="5137" spans="109:109" x14ac:dyDescent="0.3">
      <c r="DE5137" s="49"/>
    </row>
    <row r="5138" spans="109:109" x14ac:dyDescent="0.3">
      <c r="DE5138" s="49"/>
    </row>
    <row r="5139" spans="109:109" x14ac:dyDescent="0.3">
      <c r="DE5139" s="49"/>
    </row>
    <row r="5140" spans="109:109" x14ac:dyDescent="0.3">
      <c r="DE5140" s="49"/>
    </row>
    <row r="5141" spans="109:109" x14ac:dyDescent="0.3">
      <c r="DE5141" s="49"/>
    </row>
    <row r="5142" spans="109:109" x14ac:dyDescent="0.3">
      <c r="DE5142" s="49"/>
    </row>
    <row r="5143" spans="109:109" x14ac:dyDescent="0.3">
      <c r="DE5143" s="49"/>
    </row>
    <row r="5144" spans="109:109" x14ac:dyDescent="0.3">
      <c r="DE5144" s="49"/>
    </row>
    <row r="5145" spans="109:109" x14ac:dyDescent="0.3">
      <c r="DE5145" s="49"/>
    </row>
    <row r="5146" spans="109:109" x14ac:dyDescent="0.3">
      <c r="DE5146" s="49"/>
    </row>
    <row r="5147" spans="109:109" x14ac:dyDescent="0.3">
      <c r="DE5147" s="49"/>
    </row>
    <row r="5148" spans="109:109" x14ac:dyDescent="0.3">
      <c r="DE5148" s="49"/>
    </row>
    <row r="5149" spans="109:109" x14ac:dyDescent="0.3">
      <c r="DE5149" s="49"/>
    </row>
    <row r="5150" spans="109:109" x14ac:dyDescent="0.3">
      <c r="DE5150" s="49"/>
    </row>
    <row r="5151" spans="109:109" x14ac:dyDescent="0.3">
      <c r="DE5151" s="49"/>
    </row>
    <row r="5152" spans="109:109" x14ac:dyDescent="0.3">
      <c r="DE5152" s="49"/>
    </row>
    <row r="5153" spans="109:109" x14ac:dyDescent="0.3">
      <c r="DE5153" s="49"/>
    </row>
    <row r="5154" spans="109:109" x14ac:dyDescent="0.3">
      <c r="DE5154" s="49"/>
    </row>
    <row r="5155" spans="109:109" x14ac:dyDescent="0.3">
      <c r="DE5155" s="49"/>
    </row>
    <row r="5156" spans="109:109" x14ac:dyDescent="0.3">
      <c r="DE5156" s="49"/>
    </row>
    <row r="5157" spans="109:109" x14ac:dyDescent="0.3">
      <c r="DE5157" s="49"/>
    </row>
    <row r="5158" spans="109:109" x14ac:dyDescent="0.3">
      <c r="DE5158" s="49"/>
    </row>
    <row r="5159" spans="109:109" x14ac:dyDescent="0.3">
      <c r="DE5159" s="49"/>
    </row>
    <row r="5160" spans="109:109" x14ac:dyDescent="0.3">
      <c r="DE5160" s="49"/>
    </row>
    <row r="5161" spans="109:109" x14ac:dyDescent="0.3">
      <c r="DE5161" s="49"/>
    </row>
    <row r="5162" spans="109:109" x14ac:dyDescent="0.3">
      <c r="DE5162" s="49"/>
    </row>
    <row r="5163" spans="109:109" x14ac:dyDescent="0.3">
      <c r="DE5163" s="49"/>
    </row>
    <row r="5164" spans="109:109" x14ac:dyDescent="0.3">
      <c r="DE5164" s="49"/>
    </row>
    <row r="5165" spans="109:109" x14ac:dyDescent="0.3">
      <c r="DE5165" s="49"/>
    </row>
    <row r="5166" spans="109:109" x14ac:dyDescent="0.3">
      <c r="DE5166" s="49"/>
    </row>
    <row r="5167" spans="109:109" x14ac:dyDescent="0.3">
      <c r="DE5167" s="49"/>
    </row>
    <row r="5168" spans="109:109" x14ac:dyDescent="0.3">
      <c r="DE5168" s="49"/>
    </row>
    <row r="5169" spans="109:109" x14ac:dyDescent="0.3">
      <c r="DE5169" s="49"/>
    </row>
    <row r="5170" spans="109:109" x14ac:dyDescent="0.3">
      <c r="DE5170" s="49"/>
    </row>
    <row r="5171" spans="109:109" x14ac:dyDescent="0.3">
      <c r="DE5171" s="49"/>
    </row>
    <row r="5172" spans="109:109" x14ac:dyDescent="0.3">
      <c r="DE5172" s="49"/>
    </row>
    <row r="5173" spans="109:109" x14ac:dyDescent="0.3">
      <c r="DE5173" s="49"/>
    </row>
    <row r="5174" spans="109:109" x14ac:dyDescent="0.3">
      <c r="DE5174" s="49"/>
    </row>
    <row r="5175" spans="109:109" x14ac:dyDescent="0.3">
      <c r="DE5175" s="49"/>
    </row>
    <row r="5176" spans="109:109" x14ac:dyDescent="0.3">
      <c r="DE5176" s="49"/>
    </row>
    <row r="5177" spans="109:109" x14ac:dyDescent="0.3">
      <c r="DE5177" s="49"/>
    </row>
    <row r="5178" spans="109:109" x14ac:dyDescent="0.3">
      <c r="DE5178" s="49"/>
    </row>
    <row r="5179" spans="109:109" x14ac:dyDescent="0.3">
      <c r="DE5179" s="49"/>
    </row>
    <row r="5180" spans="109:109" x14ac:dyDescent="0.3">
      <c r="DE5180" s="49"/>
    </row>
    <row r="5181" spans="109:109" x14ac:dyDescent="0.3">
      <c r="DE5181" s="49"/>
    </row>
    <row r="5182" spans="109:109" x14ac:dyDescent="0.3">
      <c r="DE5182" s="49"/>
    </row>
    <row r="5183" spans="109:109" x14ac:dyDescent="0.3">
      <c r="DE5183" s="49"/>
    </row>
    <row r="5184" spans="109:109" x14ac:dyDescent="0.3">
      <c r="DE5184" s="49"/>
    </row>
    <row r="5185" spans="109:109" x14ac:dyDescent="0.3">
      <c r="DE5185" s="49"/>
    </row>
    <row r="5186" spans="109:109" x14ac:dyDescent="0.3">
      <c r="DE5186" s="49"/>
    </row>
    <row r="5187" spans="109:109" x14ac:dyDescent="0.3">
      <c r="DE5187" s="49"/>
    </row>
    <row r="5188" spans="109:109" x14ac:dyDescent="0.3">
      <c r="DE5188" s="49"/>
    </row>
    <row r="5189" spans="109:109" x14ac:dyDescent="0.3">
      <c r="DE5189" s="49"/>
    </row>
    <row r="5190" spans="109:109" x14ac:dyDescent="0.3">
      <c r="DE5190" s="49"/>
    </row>
    <row r="5191" spans="109:109" x14ac:dyDescent="0.3">
      <c r="DE5191" s="49"/>
    </row>
    <row r="5192" spans="109:109" x14ac:dyDescent="0.3">
      <c r="DE5192" s="49"/>
    </row>
    <row r="5193" spans="109:109" x14ac:dyDescent="0.3">
      <c r="DE5193" s="49"/>
    </row>
    <row r="5194" spans="109:109" x14ac:dyDescent="0.3">
      <c r="DE5194" s="49"/>
    </row>
    <row r="5195" spans="109:109" x14ac:dyDescent="0.3">
      <c r="DE5195" s="49"/>
    </row>
    <row r="5196" spans="109:109" x14ac:dyDescent="0.3">
      <c r="DE5196" s="49"/>
    </row>
    <row r="5197" spans="109:109" x14ac:dyDescent="0.3">
      <c r="DE5197" s="49"/>
    </row>
    <row r="5198" spans="109:109" x14ac:dyDescent="0.3">
      <c r="DE5198" s="49"/>
    </row>
    <row r="5199" spans="109:109" x14ac:dyDescent="0.3">
      <c r="DE5199" s="49"/>
    </row>
    <row r="5200" spans="109:109" x14ac:dyDescent="0.3">
      <c r="DE5200" s="49"/>
    </row>
    <row r="5201" spans="109:109" x14ac:dyDescent="0.3">
      <c r="DE5201" s="49"/>
    </row>
    <row r="5202" spans="109:109" x14ac:dyDescent="0.3">
      <c r="DE5202" s="49"/>
    </row>
    <row r="5203" spans="109:109" x14ac:dyDescent="0.3">
      <c r="DE5203" s="49"/>
    </row>
    <row r="5204" spans="109:109" x14ac:dyDescent="0.3">
      <c r="DE5204" s="49"/>
    </row>
    <row r="5205" spans="109:109" x14ac:dyDescent="0.3">
      <c r="DE5205" s="49"/>
    </row>
    <row r="5206" spans="109:109" x14ac:dyDescent="0.3">
      <c r="DE5206" s="49"/>
    </row>
    <row r="5207" spans="109:109" x14ac:dyDescent="0.3">
      <c r="DE5207" s="49"/>
    </row>
    <row r="5208" spans="109:109" x14ac:dyDescent="0.3">
      <c r="DE5208" s="49"/>
    </row>
    <row r="5209" spans="109:109" x14ac:dyDescent="0.3">
      <c r="DE5209" s="49"/>
    </row>
    <row r="5210" spans="109:109" x14ac:dyDescent="0.3">
      <c r="DE5210" s="49"/>
    </row>
    <row r="5211" spans="109:109" x14ac:dyDescent="0.3">
      <c r="DE5211" s="49"/>
    </row>
    <row r="5212" spans="109:109" x14ac:dyDescent="0.3">
      <c r="DE5212" s="49"/>
    </row>
    <row r="5213" spans="109:109" x14ac:dyDescent="0.3">
      <c r="DE5213" s="49"/>
    </row>
    <row r="5214" spans="109:109" x14ac:dyDescent="0.3">
      <c r="DE5214" s="49"/>
    </row>
    <row r="5215" spans="109:109" x14ac:dyDescent="0.3">
      <c r="DE5215" s="49"/>
    </row>
    <row r="5216" spans="109:109" x14ac:dyDescent="0.3">
      <c r="DE5216" s="49"/>
    </row>
    <row r="5217" spans="109:109" x14ac:dyDescent="0.3">
      <c r="DE5217" s="49"/>
    </row>
    <row r="5218" spans="109:109" x14ac:dyDescent="0.3">
      <c r="DE5218" s="49"/>
    </row>
    <row r="5219" spans="109:109" x14ac:dyDescent="0.3">
      <c r="DE5219" s="49"/>
    </row>
    <row r="5220" spans="109:109" x14ac:dyDescent="0.3">
      <c r="DE5220" s="49"/>
    </row>
    <row r="5221" spans="109:109" x14ac:dyDescent="0.3">
      <c r="DE5221" s="49"/>
    </row>
    <row r="5222" spans="109:109" x14ac:dyDescent="0.3">
      <c r="DE5222" s="49"/>
    </row>
    <row r="5223" spans="109:109" x14ac:dyDescent="0.3">
      <c r="DE5223" s="49"/>
    </row>
    <row r="5224" spans="109:109" x14ac:dyDescent="0.3">
      <c r="DE5224" s="49"/>
    </row>
    <row r="5225" spans="109:109" x14ac:dyDescent="0.3">
      <c r="DE5225" s="49"/>
    </row>
    <row r="5226" spans="109:109" x14ac:dyDescent="0.3">
      <c r="DE5226" s="49"/>
    </row>
    <row r="5227" spans="109:109" x14ac:dyDescent="0.3">
      <c r="DE5227" s="49"/>
    </row>
    <row r="5228" spans="109:109" x14ac:dyDescent="0.3">
      <c r="DE5228" s="49"/>
    </row>
    <row r="5229" spans="109:109" x14ac:dyDescent="0.3">
      <c r="DE5229" s="49"/>
    </row>
    <row r="5230" spans="109:109" x14ac:dyDescent="0.3">
      <c r="DE5230" s="49"/>
    </row>
    <row r="5231" spans="109:109" x14ac:dyDescent="0.3">
      <c r="DE5231" s="49"/>
    </row>
    <row r="5232" spans="109:109" x14ac:dyDescent="0.3">
      <c r="DE5232" s="49"/>
    </row>
    <row r="5233" spans="109:109" x14ac:dyDescent="0.3">
      <c r="DE5233" s="49"/>
    </row>
    <row r="5234" spans="109:109" x14ac:dyDescent="0.3">
      <c r="DE5234" s="49"/>
    </row>
    <row r="5235" spans="109:109" x14ac:dyDescent="0.3">
      <c r="DE5235" s="49"/>
    </row>
    <row r="5236" spans="109:109" x14ac:dyDescent="0.3">
      <c r="DE5236" s="49"/>
    </row>
    <row r="5237" spans="109:109" x14ac:dyDescent="0.3">
      <c r="DE5237" s="49"/>
    </row>
    <row r="5238" spans="109:109" x14ac:dyDescent="0.3">
      <c r="DE5238" s="49"/>
    </row>
    <row r="5239" spans="109:109" x14ac:dyDescent="0.3">
      <c r="DE5239" s="49"/>
    </row>
    <row r="5240" spans="109:109" x14ac:dyDescent="0.3">
      <c r="DE5240" s="49"/>
    </row>
    <row r="5241" spans="109:109" x14ac:dyDescent="0.3">
      <c r="DE5241" s="49"/>
    </row>
    <row r="5242" spans="109:109" x14ac:dyDescent="0.3">
      <c r="DE5242" s="49"/>
    </row>
    <row r="5243" spans="109:109" x14ac:dyDescent="0.3">
      <c r="DE5243" s="49"/>
    </row>
    <row r="5244" spans="109:109" x14ac:dyDescent="0.3">
      <c r="DE5244" s="49"/>
    </row>
    <row r="5245" spans="109:109" x14ac:dyDescent="0.3">
      <c r="DE5245" s="49"/>
    </row>
    <row r="5246" spans="109:109" x14ac:dyDescent="0.3">
      <c r="DE5246" s="49"/>
    </row>
    <row r="5247" spans="109:109" x14ac:dyDescent="0.3">
      <c r="DE5247" s="49"/>
    </row>
    <row r="5248" spans="109:109" x14ac:dyDescent="0.3">
      <c r="DE5248" s="49"/>
    </row>
    <row r="5249" spans="109:109" x14ac:dyDescent="0.3">
      <c r="DE5249" s="49"/>
    </row>
    <row r="5250" spans="109:109" x14ac:dyDescent="0.3">
      <c r="DE5250" s="49"/>
    </row>
    <row r="5251" spans="109:109" x14ac:dyDescent="0.3">
      <c r="DE5251" s="49"/>
    </row>
    <row r="5252" spans="109:109" x14ac:dyDescent="0.3">
      <c r="DE5252" s="49"/>
    </row>
    <row r="5253" spans="109:109" x14ac:dyDescent="0.3">
      <c r="DE5253" s="49"/>
    </row>
    <row r="5254" spans="109:109" x14ac:dyDescent="0.3">
      <c r="DE5254" s="49"/>
    </row>
    <row r="5255" spans="109:109" x14ac:dyDescent="0.3">
      <c r="DE5255" s="49"/>
    </row>
    <row r="5256" spans="109:109" x14ac:dyDescent="0.3">
      <c r="DE5256" s="49"/>
    </row>
    <row r="5257" spans="109:109" x14ac:dyDescent="0.3">
      <c r="DE5257" s="49"/>
    </row>
    <row r="5258" spans="109:109" x14ac:dyDescent="0.3">
      <c r="DE5258" s="49"/>
    </row>
    <row r="5259" spans="109:109" x14ac:dyDescent="0.3">
      <c r="DE5259" s="49"/>
    </row>
    <row r="5260" spans="109:109" x14ac:dyDescent="0.3">
      <c r="DE5260" s="49"/>
    </row>
    <row r="5261" spans="109:109" x14ac:dyDescent="0.3">
      <c r="DE5261" s="49"/>
    </row>
    <row r="5262" spans="109:109" x14ac:dyDescent="0.3">
      <c r="DE5262" s="49"/>
    </row>
    <row r="5263" spans="109:109" x14ac:dyDescent="0.3">
      <c r="DE5263" s="49"/>
    </row>
    <row r="5264" spans="109:109" x14ac:dyDescent="0.3">
      <c r="DE5264" s="49"/>
    </row>
    <row r="5265" spans="109:109" x14ac:dyDescent="0.3">
      <c r="DE5265" s="49"/>
    </row>
    <row r="5266" spans="109:109" x14ac:dyDescent="0.3">
      <c r="DE5266" s="49"/>
    </row>
    <row r="5267" spans="109:109" x14ac:dyDescent="0.3">
      <c r="DE5267" s="49"/>
    </row>
    <row r="5268" spans="109:109" x14ac:dyDescent="0.3">
      <c r="DE5268" s="49"/>
    </row>
    <row r="5269" spans="109:109" x14ac:dyDescent="0.3">
      <c r="DE5269" s="49"/>
    </row>
    <row r="5270" spans="109:109" x14ac:dyDescent="0.3">
      <c r="DE5270" s="49"/>
    </row>
    <row r="5271" spans="109:109" x14ac:dyDescent="0.3">
      <c r="DE5271" s="49"/>
    </row>
    <row r="5272" spans="109:109" x14ac:dyDescent="0.3">
      <c r="DE5272" s="49"/>
    </row>
    <row r="5273" spans="109:109" x14ac:dyDescent="0.3">
      <c r="DE5273" s="49"/>
    </row>
    <row r="5274" spans="109:109" x14ac:dyDescent="0.3">
      <c r="DE5274" s="49"/>
    </row>
    <row r="5275" spans="109:109" x14ac:dyDescent="0.3">
      <c r="DE5275" s="49"/>
    </row>
    <row r="5276" spans="109:109" x14ac:dyDescent="0.3">
      <c r="DE5276" s="49"/>
    </row>
    <row r="5277" spans="109:109" x14ac:dyDescent="0.3">
      <c r="DE5277" s="49"/>
    </row>
    <row r="5278" spans="109:109" x14ac:dyDescent="0.3">
      <c r="DE5278" s="49"/>
    </row>
    <row r="5279" spans="109:109" x14ac:dyDescent="0.3">
      <c r="DE5279" s="49"/>
    </row>
    <row r="5280" spans="109:109" x14ac:dyDescent="0.3">
      <c r="DE5280" s="49"/>
    </row>
    <row r="5281" spans="109:109" x14ac:dyDescent="0.3">
      <c r="DE5281" s="49"/>
    </row>
    <row r="5282" spans="109:109" x14ac:dyDescent="0.3">
      <c r="DE5282" s="49"/>
    </row>
    <row r="5283" spans="109:109" x14ac:dyDescent="0.3">
      <c r="DE5283" s="49"/>
    </row>
    <row r="5284" spans="109:109" x14ac:dyDescent="0.3">
      <c r="DE5284" s="49"/>
    </row>
    <row r="5285" spans="109:109" x14ac:dyDescent="0.3">
      <c r="DE5285" s="49"/>
    </row>
    <row r="5286" spans="109:109" x14ac:dyDescent="0.3">
      <c r="DE5286" s="49"/>
    </row>
    <row r="5287" spans="109:109" x14ac:dyDescent="0.3">
      <c r="DE5287" s="49"/>
    </row>
    <row r="5288" spans="109:109" x14ac:dyDescent="0.3">
      <c r="DE5288" s="49"/>
    </row>
    <row r="5289" spans="109:109" x14ac:dyDescent="0.3">
      <c r="DE5289" s="49"/>
    </row>
    <row r="5290" spans="109:109" x14ac:dyDescent="0.3">
      <c r="DE5290" s="49"/>
    </row>
    <row r="5291" spans="109:109" x14ac:dyDescent="0.3">
      <c r="DE5291" s="49"/>
    </row>
    <row r="5292" spans="109:109" x14ac:dyDescent="0.3">
      <c r="DE5292" s="49"/>
    </row>
    <row r="5293" spans="109:109" x14ac:dyDescent="0.3">
      <c r="DE5293" s="49"/>
    </row>
    <row r="5294" spans="109:109" x14ac:dyDescent="0.3">
      <c r="DE5294" s="49"/>
    </row>
    <row r="5295" spans="109:109" x14ac:dyDescent="0.3">
      <c r="DE5295" s="49"/>
    </row>
    <row r="5296" spans="109:109" x14ac:dyDescent="0.3">
      <c r="DE5296" s="49"/>
    </row>
    <row r="5297" spans="109:109" x14ac:dyDescent="0.3">
      <c r="DE5297" s="49"/>
    </row>
    <row r="5298" spans="109:109" x14ac:dyDescent="0.3">
      <c r="DE5298" s="49"/>
    </row>
    <row r="5299" spans="109:109" x14ac:dyDescent="0.3">
      <c r="DE5299" s="49"/>
    </row>
    <row r="5300" spans="109:109" x14ac:dyDescent="0.3">
      <c r="DE5300" s="49"/>
    </row>
    <row r="5301" spans="109:109" x14ac:dyDescent="0.3">
      <c r="DE5301" s="49"/>
    </row>
    <row r="5302" spans="109:109" x14ac:dyDescent="0.3">
      <c r="DE5302" s="49"/>
    </row>
    <row r="5303" spans="109:109" x14ac:dyDescent="0.3">
      <c r="DE5303" s="49"/>
    </row>
    <row r="5304" spans="109:109" x14ac:dyDescent="0.3">
      <c r="DE5304" s="49"/>
    </row>
    <row r="5305" spans="109:109" x14ac:dyDescent="0.3">
      <c r="DE5305" s="49"/>
    </row>
    <row r="5306" spans="109:109" x14ac:dyDescent="0.3">
      <c r="DE5306" s="49"/>
    </row>
    <row r="5307" spans="109:109" x14ac:dyDescent="0.3">
      <c r="DE5307" s="49"/>
    </row>
    <row r="5308" spans="109:109" x14ac:dyDescent="0.3">
      <c r="DE5308" s="49"/>
    </row>
    <row r="5309" spans="109:109" x14ac:dyDescent="0.3">
      <c r="DE5309" s="49"/>
    </row>
    <row r="5310" spans="109:109" x14ac:dyDescent="0.3">
      <c r="DE5310" s="49"/>
    </row>
    <row r="5311" spans="109:109" x14ac:dyDescent="0.3">
      <c r="DE5311" s="49"/>
    </row>
    <row r="5312" spans="109:109" x14ac:dyDescent="0.3">
      <c r="DE5312" s="49"/>
    </row>
    <row r="5313" spans="109:109" x14ac:dyDescent="0.3">
      <c r="DE5313" s="49"/>
    </row>
    <row r="5314" spans="109:109" x14ac:dyDescent="0.3">
      <c r="DE5314" s="49"/>
    </row>
    <row r="5315" spans="109:109" x14ac:dyDescent="0.3">
      <c r="DE5315" s="49"/>
    </row>
    <row r="5316" spans="109:109" x14ac:dyDescent="0.3">
      <c r="DE5316" s="49"/>
    </row>
    <row r="5317" spans="109:109" x14ac:dyDescent="0.3">
      <c r="DE5317" s="49"/>
    </row>
    <row r="5318" spans="109:109" x14ac:dyDescent="0.3">
      <c r="DE5318" s="49"/>
    </row>
    <row r="5319" spans="109:109" x14ac:dyDescent="0.3">
      <c r="DE5319" s="49"/>
    </row>
    <row r="5320" spans="109:109" x14ac:dyDescent="0.3">
      <c r="DE5320" s="49"/>
    </row>
    <row r="5321" spans="109:109" x14ac:dyDescent="0.3">
      <c r="DE5321" s="49"/>
    </row>
    <row r="5322" spans="109:109" x14ac:dyDescent="0.3">
      <c r="DE5322" s="49"/>
    </row>
    <row r="5323" spans="109:109" x14ac:dyDescent="0.3">
      <c r="DE5323" s="49"/>
    </row>
    <row r="5324" spans="109:109" x14ac:dyDescent="0.3">
      <c r="DE5324" s="49"/>
    </row>
    <row r="5325" spans="109:109" x14ac:dyDescent="0.3">
      <c r="DE5325" s="49"/>
    </row>
    <row r="5326" spans="109:109" x14ac:dyDescent="0.3">
      <c r="DE5326" s="49"/>
    </row>
    <row r="5327" spans="109:109" x14ac:dyDescent="0.3">
      <c r="DE5327" s="49"/>
    </row>
    <row r="5328" spans="109:109" x14ac:dyDescent="0.3">
      <c r="DE5328" s="49"/>
    </row>
    <row r="5329" spans="109:109" x14ac:dyDescent="0.3">
      <c r="DE5329" s="49"/>
    </row>
    <row r="5330" spans="109:109" x14ac:dyDescent="0.3">
      <c r="DE5330" s="49"/>
    </row>
    <row r="5331" spans="109:109" x14ac:dyDescent="0.3">
      <c r="DE5331" s="49"/>
    </row>
    <row r="5332" spans="109:109" x14ac:dyDescent="0.3">
      <c r="DE5332" s="49"/>
    </row>
    <row r="5333" spans="109:109" x14ac:dyDescent="0.3">
      <c r="DE5333" s="49"/>
    </row>
    <row r="5334" spans="109:109" x14ac:dyDescent="0.3">
      <c r="DE5334" s="49"/>
    </row>
    <row r="5335" spans="109:109" x14ac:dyDescent="0.3">
      <c r="DE5335" s="49"/>
    </row>
    <row r="5336" spans="109:109" x14ac:dyDescent="0.3">
      <c r="DE5336" s="49"/>
    </row>
    <row r="5337" spans="109:109" x14ac:dyDescent="0.3">
      <c r="DE5337" s="49"/>
    </row>
    <row r="5338" spans="109:109" x14ac:dyDescent="0.3">
      <c r="DE5338" s="49"/>
    </row>
    <row r="5339" spans="109:109" x14ac:dyDescent="0.3">
      <c r="DE5339" s="49"/>
    </row>
    <row r="5340" spans="109:109" x14ac:dyDescent="0.3">
      <c r="DE5340" s="49"/>
    </row>
    <row r="5341" spans="109:109" x14ac:dyDescent="0.3">
      <c r="DE5341" s="49"/>
    </row>
    <row r="5342" spans="109:109" x14ac:dyDescent="0.3">
      <c r="DE5342" s="49"/>
    </row>
    <row r="5343" spans="109:109" x14ac:dyDescent="0.3">
      <c r="DE5343" s="49"/>
    </row>
    <row r="5344" spans="109:109" x14ac:dyDescent="0.3">
      <c r="DE5344" s="49"/>
    </row>
    <row r="5345" spans="109:109" x14ac:dyDescent="0.3">
      <c r="DE5345" s="49"/>
    </row>
    <row r="5346" spans="109:109" x14ac:dyDescent="0.3">
      <c r="DE5346" s="49"/>
    </row>
    <row r="5347" spans="109:109" x14ac:dyDescent="0.3">
      <c r="DE5347" s="49"/>
    </row>
    <row r="5348" spans="109:109" x14ac:dyDescent="0.3">
      <c r="DE5348" s="49"/>
    </row>
    <row r="5349" spans="109:109" x14ac:dyDescent="0.3">
      <c r="DE5349" s="49"/>
    </row>
    <row r="5350" spans="109:109" x14ac:dyDescent="0.3">
      <c r="DE5350" s="49"/>
    </row>
    <row r="5351" spans="109:109" x14ac:dyDescent="0.3">
      <c r="DE5351" s="49"/>
    </row>
    <row r="5352" spans="109:109" x14ac:dyDescent="0.3">
      <c r="DE5352" s="49"/>
    </row>
    <row r="5353" spans="109:109" x14ac:dyDescent="0.3">
      <c r="DE5353" s="49"/>
    </row>
    <row r="5354" spans="109:109" x14ac:dyDescent="0.3">
      <c r="DE5354" s="49"/>
    </row>
    <row r="5355" spans="109:109" x14ac:dyDescent="0.3">
      <c r="DE5355" s="49"/>
    </row>
    <row r="5356" spans="109:109" x14ac:dyDescent="0.3">
      <c r="DE5356" s="49"/>
    </row>
    <row r="5357" spans="109:109" x14ac:dyDescent="0.3">
      <c r="DE5357" s="49"/>
    </row>
    <row r="5358" spans="109:109" x14ac:dyDescent="0.3">
      <c r="DE5358" s="49"/>
    </row>
    <row r="5359" spans="109:109" x14ac:dyDescent="0.3">
      <c r="DE5359" s="49"/>
    </row>
    <row r="5360" spans="109:109" x14ac:dyDescent="0.3">
      <c r="DE5360" s="49"/>
    </row>
    <row r="5361" spans="109:109" x14ac:dyDescent="0.3">
      <c r="DE5361" s="49"/>
    </row>
    <row r="5362" spans="109:109" x14ac:dyDescent="0.3">
      <c r="DE5362" s="49"/>
    </row>
    <row r="5363" spans="109:109" x14ac:dyDescent="0.3">
      <c r="DE5363" s="49"/>
    </row>
    <row r="5364" spans="109:109" x14ac:dyDescent="0.3">
      <c r="DE5364" s="49"/>
    </row>
    <row r="5365" spans="109:109" x14ac:dyDescent="0.3">
      <c r="DE5365" s="49"/>
    </row>
    <row r="5366" spans="109:109" x14ac:dyDescent="0.3">
      <c r="DE5366" s="49"/>
    </row>
    <row r="5367" spans="109:109" x14ac:dyDescent="0.3">
      <c r="DE5367" s="49"/>
    </row>
    <row r="5368" spans="109:109" x14ac:dyDescent="0.3">
      <c r="DE5368" s="49"/>
    </row>
    <row r="5369" spans="109:109" x14ac:dyDescent="0.3">
      <c r="DE5369" s="49"/>
    </row>
    <row r="5370" spans="109:109" x14ac:dyDescent="0.3">
      <c r="DE5370" s="49"/>
    </row>
    <row r="5371" spans="109:109" x14ac:dyDescent="0.3">
      <c r="DE5371" s="49"/>
    </row>
    <row r="5372" spans="109:109" x14ac:dyDescent="0.3">
      <c r="DE5372" s="49"/>
    </row>
    <row r="5373" spans="109:109" x14ac:dyDescent="0.3">
      <c r="DE5373" s="49"/>
    </row>
    <row r="5374" spans="109:109" x14ac:dyDescent="0.3">
      <c r="DE5374" s="49"/>
    </row>
    <row r="5375" spans="109:109" x14ac:dyDescent="0.3">
      <c r="DE5375" s="49"/>
    </row>
    <row r="5376" spans="109:109" x14ac:dyDescent="0.3">
      <c r="DE5376" s="49"/>
    </row>
    <row r="5377" spans="109:109" x14ac:dyDescent="0.3">
      <c r="DE5377" s="49"/>
    </row>
    <row r="5378" spans="109:109" x14ac:dyDescent="0.3">
      <c r="DE5378" s="49"/>
    </row>
    <row r="5379" spans="109:109" x14ac:dyDescent="0.3">
      <c r="DE5379" s="49"/>
    </row>
    <row r="5380" spans="109:109" x14ac:dyDescent="0.3">
      <c r="DE5380" s="49"/>
    </row>
    <row r="5381" spans="109:109" x14ac:dyDescent="0.3">
      <c r="DE5381" s="49"/>
    </row>
    <row r="5382" spans="109:109" x14ac:dyDescent="0.3">
      <c r="DE5382" s="49"/>
    </row>
    <row r="5383" spans="109:109" x14ac:dyDescent="0.3">
      <c r="DE5383" s="49"/>
    </row>
    <row r="5384" spans="109:109" x14ac:dyDescent="0.3">
      <c r="DE5384" s="49"/>
    </row>
    <row r="5385" spans="109:109" x14ac:dyDescent="0.3">
      <c r="DE5385" s="49"/>
    </row>
    <row r="5386" spans="109:109" x14ac:dyDescent="0.3">
      <c r="DE5386" s="49"/>
    </row>
    <row r="5387" spans="109:109" x14ac:dyDescent="0.3">
      <c r="DE5387" s="49"/>
    </row>
    <row r="5388" spans="109:109" x14ac:dyDescent="0.3">
      <c r="DE5388" s="49"/>
    </row>
    <row r="5389" spans="109:109" x14ac:dyDescent="0.3">
      <c r="DE5389" s="49"/>
    </row>
    <row r="5390" spans="109:109" x14ac:dyDescent="0.3">
      <c r="DE5390" s="49"/>
    </row>
    <row r="5391" spans="109:109" x14ac:dyDescent="0.3">
      <c r="DE5391" s="49"/>
    </row>
    <row r="5392" spans="109:109" x14ac:dyDescent="0.3">
      <c r="DE5392" s="49"/>
    </row>
    <row r="5393" spans="109:109" x14ac:dyDescent="0.3">
      <c r="DE5393" s="49"/>
    </row>
    <row r="5394" spans="109:109" x14ac:dyDescent="0.3">
      <c r="DE5394" s="49"/>
    </row>
    <row r="5395" spans="109:109" x14ac:dyDescent="0.3">
      <c r="DE5395" s="49"/>
    </row>
    <row r="5396" spans="109:109" x14ac:dyDescent="0.3">
      <c r="DE5396" s="49"/>
    </row>
    <row r="5397" spans="109:109" x14ac:dyDescent="0.3">
      <c r="DE5397" s="49"/>
    </row>
    <row r="5398" spans="109:109" x14ac:dyDescent="0.3">
      <c r="DE5398" s="49"/>
    </row>
    <row r="5399" spans="109:109" x14ac:dyDescent="0.3">
      <c r="DE5399" s="49"/>
    </row>
    <row r="5400" spans="109:109" x14ac:dyDescent="0.3">
      <c r="DE5400" s="49"/>
    </row>
    <row r="5401" spans="109:109" x14ac:dyDescent="0.3">
      <c r="DE5401" s="49"/>
    </row>
    <row r="5402" spans="109:109" x14ac:dyDescent="0.3">
      <c r="DE5402" s="49"/>
    </row>
    <row r="5403" spans="109:109" x14ac:dyDescent="0.3">
      <c r="DE5403" s="49"/>
    </row>
    <row r="5404" spans="109:109" x14ac:dyDescent="0.3">
      <c r="DE5404" s="49"/>
    </row>
    <row r="5405" spans="109:109" x14ac:dyDescent="0.3">
      <c r="DE5405" s="49"/>
    </row>
    <row r="5406" spans="109:109" x14ac:dyDescent="0.3">
      <c r="DE5406" s="49"/>
    </row>
    <row r="5407" spans="109:109" x14ac:dyDescent="0.3">
      <c r="DE5407" s="49"/>
    </row>
    <row r="5408" spans="109:109" x14ac:dyDescent="0.3">
      <c r="DE5408" s="49"/>
    </row>
    <row r="5409" spans="109:109" x14ac:dyDescent="0.3">
      <c r="DE5409" s="49"/>
    </row>
    <row r="5410" spans="109:109" x14ac:dyDescent="0.3">
      <c r="DE5410" s="49"/>
    </row>
    <row r="5411" spans="109:109" x14ac:dyDescent="0.3">
      <c r="DE5411" s="49"/>
    </row>
    <row r="5412" spans="109:109" x14ac:dyDescent="0.3">
      <c r="DE5412" s="49"/>
    </row>
    <row r="5413" spans="109:109" x14ac:dyDescent="0.3">
      <c r="DE5413" s="49"/>
    </row>
    <row r="5414" spans="109:109" x14ac:dyDescent="0.3">
      <c r="DE5414" s="49"/>
    </row>
    <row r="5415" spans="109:109" x14ac:dyDescent="0.3">
      <c r="DE5415" s="49"/>
    </row>
    <row r="5416" spans="109:109" x14ac:dyDescent="0.3">
      <c r="DE5416" s="49"/>
    </row>
    <row r="5417" spans="109:109" x14ac:dyDescent="0.3">
      <c r="DE5417" s="49"/>
    </row>
    <row r="5418" spans="109:109" x14ac:dyDescent="0.3">
      <c r="DE5418" s="49"/>
    </row>
    <row r="5419" spans="109:109" x14ac:dyDescent="0.3">
      <c r="DE5419" s="49"/>
    </row>
    <row r="5420" spans="109:109" x14ac:dyDescent="0.3">
      <c r="DE5420" s="49"/>
    </row>
    <row r="5421" spans="109:109" x14ac:dyDescent="0.3">
      <c r="DE5421" s="49"/>
    </row>
    <row r="5422" spans="109:109" x14ac:dyDescent="0.3">
      <c r="DE5422" s="49"/>
    </row>
    <row r="5423" spans="109:109" x14ac:dyDescent="0.3">
      <c r="DE5423" s="49"/>
    </row>
    <row r="5424" spans="109:109" x14ac:dyDescent="0.3">
      <c r="DE5424" s="49"/>
    </row>
    <row r="5425" spans="109:109" x14ac:dyDescent="0.3">
      <c r="DE5425" s="49"/>
    </row>
    <row r="5426" spans="109:109" x14ac:dyDescent="0.3">
      <c r="DE5426" s="49"/>
    </row>
    <row r="5427" spans="109:109" x14ac:dyDescent="0.3">
      <c r="DE5427" s="49"/>
    </row>
    <row r="5428" spans="109:109" x14ac:dyDescent="0.3">
      <c r="DE5428" s="49"/>
    </row>
    <row r="5429" spans="109:109" x14ac:dyDescent="0.3">
      <c r="DE5429" s="49"/>
    </row>
    <row r="5430" spans="109:109" x14ac:dyDescent="0.3">
      <c r="DE5430" s="49"/>
    </row>
    <row r="5431" spans="109:109" x14ac:dyDescent="0.3">
      <c r="DE5431" s="49"/>
    </row>
    <row r="5432" spans="109:109" x14ac:dyDescent="0.3">
      <c r="DE5432" s="49"/>
    </row>
    <row r="5433" spans="109:109" x14ac:dyDescent="0.3">
      <c r="DE5433" s="49"/>
    </row>
    <row r="5434" spans="109:109" x14ac:dyDescent="0.3">
      <c r="DE5434" s="49"/>
    </row>
    <row r="5435" spans="109:109" x14ac:dyDescent="0.3">
      <c r="DE5435" s="49"/>
    </row>
    <row r="5436" spans="109:109" x14ac:dyDescent="0.3">
      <c r="DE5436" s="49"/>
    </row>
    <row r="5437" spans="109:109" x14ac:dyDescent="0.3">
      <c r="DE5437" s="49"/>
    </row>
    <row r="5438" spans="109:109" x14ac:dyDescent="0.3">
      <c r="DE5438" s="49"/>
    </row>
    <row r="5439" spans="109:109" x14ac:dyDescent="0.3">
      <c r="DE5439" s="49"/>
    </row>
    <row r="5440" spans="109:109" x14ac:dyDescent="0.3">
      <c r="DE5440" s="49"/>
    </row>
    <row r="5441" spans="109:109" x14ac:dyDescent="0.3">
      <c r="DE5441" s="49"/>
    </row>
    <row r="5442" spans="109:109" x14ac:dyDescent="0.3">
      <c r="DE5442" s="49"/>
    </row>
    <row r="5443" spans="109:109" x14ac:dyDescent="0.3">
      <c r="DE5443" s="49"/>
    </row>
    <row r="5444" spans="109:109" x14ac:dyDescent="0.3">
      <c r="DE5444" s="49"/>
    </row>
    <row r="5445" spans="109:109" x14ac:dyDescent="0.3">
      <c r="DE5445" s="49"/>
    </row>
    <row r="5446" spans="109:109" x14ac:dyDescent="0.3">
      <c r="DE5446" s="49"/>
    </row>
    <row r="5447" spans="109:109" x14ac:dyDescent="0.3">
      <c r="DE5447" s="49"/>
    </row>
    <row r="5448" spans="109:109" x14ac:dyDescent="0.3">
      <c r="DE5448" s="49"/>
    </row>
    <row r="5449" spans="109:109" x14ac:dyDescent="0.3">
      <c r="DE5449" s="49"/>
    </row>
    <row r="5450" spans="109:109" x14ac:dyDescent="0.3">
      <c r="DE5450" s="49"/>
    </row>
    <row r="5451" spans="109:109" x14ac:dyDescent="0.3">
      <c r="DE5451" s="49"/>
    </row>
    <row r="5452" spans="109:109" x14ac:dyDescent="0.3">
      <c r="DE5452" s="49"/>
    </row>
    <row r="5453" spans="109:109" x14ac:dyDescent="0.3">
      <c r="DE5453" s="49"/>
    </row>
    <row r="5454" spans="109:109" x14ac:dyDescent="0.3">
      <c r="DE5454" s="49"/>
    </row>
    <row r="5455" spans="109:109" x14ac:dyDescent="0.3">
      <c r="DE5455" s="49"/>
    </row>
    <row r="5456" spans="109:109" x14ac:dyDescent="0.3">
      <c r="DE5456" s="49"/>
    </row>
    <row r="5457" spans="109:109" x14ac:dyDescent="0.3">
      <c r="DE5457" s="49"/>
    </row>
    <row r="5458" spans="109:109" x14ac:dyDescent="0.3">
      <c r="DE5458" s="49"/>
    </row>
    <row r="5459" spans="109:109" x14ac:dyDescent="0.3">
      <c r="DE5459" s="49"/>
    </row>
    <row r="5460" spans="109:109" x14ac:dyDescent="0.3">
      <c r="DE5460" s="49"/>
    </row>
    <row r="5461" spans="109:109" x14ac:dyDescent="0.3">
      <c r="DE5461" s="49"/>
    </row>
    <row r="5462" spans="109:109" x14ac:dyDescent="0.3">
      <c r="DE5462" s="49"/>
    </row>
    <row r="5463" spans="109:109" x14ac:dyDescent="0.3">
      <c r="DE5463" s="49"/>
    </row>
    <row r="5464" spans="109:109" x14ac:dyDescent="0.3">
      <c r="DE5464" s="49"/>
    </row>
    <row r="5465" spans="109:109" x14ac:dyDescent="0.3">
      <c r="DE5465" s="49"/>
    </row>
    <row r="5466" spans="109:109" x14ac:dyDescent="0.3">
      <c r="DE5466" s="49"/>
    </row>
    <row r="5467" spans="109:109" x14ac:dyDescent="0.3">
      <c r="DE5467" s="49"/>
    </row>
    <row r="5468" spans="109:109" x14ac:dyDescent="0.3">
      <c r="DE5468" s="49"/>
    </row>
    <row r="5469" spans="109:109" x14ac:dyDescent="0.3">
      <c r="DE5469" s="49"/>
    </row>
    <row r="5470" spans="109:109" x14ac:dyDescent="0.3">
      <c r="DE5470" s="49"/>
    </row>
    <row r="5471" spans="109:109" x14ac:dyDescent="0.3">
      <c r="DE5471" s="49"/>
    </row>
    <row r="5472" spans="109:109" x14ac:dyDescent="0.3">
      <c r="DE5472" s="49"/>
    </row>
    <row r="5473" spans="109:109" x14ac:dyDescent="0.3">
      <c r="DE5473" s="49"/>
    </row>
    <row r="5474" spans="109:109" x14ac:dyDescent="0.3">
      <c r="DE5474" s="49"/>
    </row>
    <row r="5475" spans="109:109" x14ac:dyDescent="0.3">
      <c r="DE5475" s="49"/>
    </row>
    <row r="5476" spans="109:109" x14ac:dyDescent="0.3">
      <c r="DE5476" s="49"/>
    </row>
    <row r="5477" spans="109:109" x14ac:dyDescent="0.3">
      <c r="DE5477" s="49"/>
    </row>
    <row r="5478" spans="109:109" x14ac:dyDescent="0.3">
      <c r="DE5478" s="49"/>
    </row>
    <row r="5479" spans="109:109" x14ac:dyDescent="0.3">
      <c r="DE5479" s="49"/>
    </row>
    <row r="5480" spans="109:109" x14ac:dyDescent="0.3">
      <c r="DE5480" s="49"/>
    </row>
    <row r="5481" spans="109:109" x14ac:dyDescent="0.3">
      <c r="DE5481" s="49"/>
    </row>
    <row r="5482" spans="109:109" x14ac:dyDescent="0.3">
      <c r="DE5482" s="49"/>
    </row>
    <row r="5483" spans="109:109" x14ac:dyDescent="0.3">
      <c r="DE5483" s="49"/>
    </row>
    <row r="5484" spans="109:109" x14ac:dyDescent="0.3">
      <c r="DE5484" s="49"/>
    </row>
    <row r="5485" spans="109:109" x14ac:dyDescent="0.3">
      <c r="DE5485" s="49"/>
    </row>
    <row r="5486" spans="109:109" x14ac:dyDescent="0.3">
      <c r="DE5486" s="49"/>
    </row>
    <row r="5487" spans="109:109" x14ac:dyDescent="0.3">
      <c r="DE5487" s="49"/>
    </row>
    <row r="5488" spans="109:109" x14ac:dyDescent="0.3">
      <c r="DE5488" s="49"/>
    </row>
    <row r="5489" spans="109:109" x14ac:dyDescent="0.3">
      <c r="DE5489" s="49"/>
    </row>
    <row r="5490" spans="109:109" x14ac:dyDescent="0.3">
      <c r="DE5490" s="49"/>
    </row>
    <row r="5491" spans="109:109" x14ac:dyDescent="0.3">
      <c r="DE5491" s="49"/>
    </row>
    <row r="5492" spans="109:109" x14ac:dyDescent="0.3">
      <c r="DE5492" s="49"/>
    </row>
    <row r="5493" spans="109:109" x14ac:dyDescent="0.3">
      <c r="DE5493" s="49"/>
    </row>
    <row r="5494" spans="109:109" x14ac:dyDescent="0.3">
      <c r="DE5494" s="49"/>
    </row>
    <row r="5495" spans="109:109" x14ac:dyDescent="0.3">
      <c r="DE5495" s="49"/>
    </row>
    <row r="5496" spans="109:109" x14ac:dyDescent="0.3">
      <c r="DE5496" s="49"/>
    </row>
    <row r="5497" spans="109:109" x14ac:dyDescent="0.3">
      <c r="DE5497" s="49"/>
    </row>
    <row r="5498" spans="109:109" x14ac:dyDescent="0.3">
      <c r="DE5498" s="49"/>
    </row>
    <row r="5499" spans="109:109" x14ac:dyDescent="0.3">
      <c r="DE5499" s="49"/>
    </row>
    <row r="5500" spans="109:109" x14ac:dyDescent="0.3">
      <c r="DE5500" s="49"/>
    </row>
    <row r="5501" spans="109:109" x14ac:dyDescent="0.3">
      <c r="DE5501" s="49"/>
    </row>
    <row r="5502" spans="109:109" x14ac:dyDescent="0.3">
      <c r="DE5502" s="49"/>
    </row>
    <row r="5503" spans="109:109" x14ac:dyDescent="0.3">
      <c r="DE5503" s="49"/>
    </row>
    <row r="5504" spans="109:109" x14ac:dyDescent="0.3">
      <c r="DE5504" s="49"/>
    </row>
    <row r="5505" spans="109:109" x14ac:dyDescent="0.3">
      <c r="DE5505" s="49"/>
    </row>
    <row r="5506" spans="109:109" x14ac:dyDescent="0.3">
      <c r="DE5506" s="49"/>
    </row>
    <row r="5507" spans="109:109" x14ac:dyDescent="0.3">
      <c r="DE5507" s="49"/>
    </row>
    <row r="5508" spans="109:109" x14ac:dyDescent="0.3">
      <c r="DE5508" s="49"/>
    </row>
    <row r="5509" spans="109:109" x14ac:dyDescent="0.3">
      <c r="DE5509" s="49"/>
    </row>
    <row r="5510" spans="109:109" x14ac:dyDescent="0.3">
      <c r="DE5510" s="49"/>
    </row>
    <row r="5511" spans="109:109" x14ac:dyDescent="0.3">
      <c r="DE5511" s="49"/>
    </row>
    <row r="5512" spans="109:109" x14ac:dyDescent="0.3">
      <c r="DE5512" s="49"/>
    </row>
    <row r="5513" spans="109:109" x14ac:dyDescent="0.3">
      <c r="DE5513" s="49"/>
    </row>
    <row r="5514" spans="109:109" x14ac:dyDescent="0.3">
      <c r="DE5514" s="49"/>
    </row>
    <row r="5515" spans="109:109" x14ac:dyDescent="0.3">
      <c r="DE5515" s="49"/>
    </row>
    <row r="5516" spans="109:109" x14ac:dyDescent="0.3">
      <c r="DE5516" s="49"/>
    </row>
    <row r="5517" spans="109:109" x14ac:dyDescent="0.3">
      <c r="DE5517" s="49"/>
    </row>
    <row r="5518" spans="109:109" x14ac:dyDescent="0.3">
      <c r="DE5518" s="49"/>
    </row>
    <row r="5519" spans="109:109" x14ac:dyDescent="0.3">
      <c r="DE5519" s="49"/>
    </row>
    <row r="5520" spans="109:109" x14ac:dyDescent="0.3">
      <c r="DE5520" s="49"/>
    </row>
    <row r="5521" spans="109:109" x14ac:dyDescent="0.3">
      <c r="DE5521" s="49"/>
    </row>
    <row r="5522" spans="109:109" x14ac:dyDescent="0.3">
      <c r="DE5522" s="49"/>
    </row>
    <row r="5523" spans="109:109" x14ac:dyDescent="0.3">
      <c r="DE5523" s="49"/>
    </row>
    <row r="5524" spans="109:109" x14ac:dyDescent="0.3">
      <c r="DE5524" s="49"/>
    </row>
    <row r="5525" spans="109:109" x14ac:dyDescent="0.3">
      <c r="DE5525" s="49"/>
    </row>
    <row r="5526" spans="109:109" x14ac:dyDescent="0.3">
      <c r="DE5526" s="49"/>
    </row>
    <row r="5527" spans="109:109" x14ac:dyDescent="0.3">
      <c r="DE5527" s="49"/>
    </row>
    <row r="5528" spans="109:109" x14ac:dyDescent="0.3">
      <c r="DE5528" s="49"/>
    </row>
    <row r="5529" spans="109:109" x14ac:dyDescent="0.3">
      <c r="DE5529" s="49"/>
    </row>
    <row r="5530" spans="109:109" x14ac:dyDescent="0.3">
      <c r="DE5530" s="49"/>
    </row>
    <row r="5531" spans="109:109" x14ac:dyDescent="0.3">
      <c r="DE5531" s="49"/>
    </row>
    <row r="5532" spans="109:109" x14ac:dyDescent="0.3">
      <c r="DE5532" s="49"/>
    </row>
    <row r="5533" spans="109:109" x14ac:dyDescent="0.3">
      <c r="DE5533" s="49"/>
    </row>
    <row r="5534" spans="109:109" x14ac:dyDescent="0.3">
      <c r="DE5534" s="49"/>
    </row>
    <row r="5535" spans="109:109" x14ac:dyDescent="0.3">
      <c r="DE5535" s="49"/>
    </row>
    <row r="5536" spans="109:109" x14ac:dyDescent="0.3">
      <c r="DE5536" s="49"/>
    </row>
    <row r="5537" spans="109:109" x14ac:dyDescent="0.3">
      <c r="DE5537" s="49"/>
    </row>
    <row r="5538" spans="109:109" x14ac:dyDescent="0.3">
      <c r="DE5538" s="49"/>
    </row>
    <row r="5539" spans="109:109" x14ac:dyDescent="0.3">
      <c r="DE5539" s="49"/>
    </row>
    <row r="5540" spans="109:109" x14ac:dyDescent="0.3">
      <c r="DE5540" s="49"/>
    </row>
    <row r="5541" spans="109:109" x14ac:dyDescent="0.3">
      <c r="DE5541" s="49"/>
    </row>
    <row r="5542" spans="109:109" x14ac:dyDescent="0.3">
      <c r="DE5542" s="49"/>
    </row>
    <row r="5543" spans="109:109" x14ac:dyDescent="0.3">
      <c r="DE5543" s="49"/>
    </row>
    <row r="5544" spans="109:109" x14ac:dyDescent="0.3">
      <c r="DE5544" s="49"/>
    </row>
    <row r="5545" spans="109:109" x14ac:dyDescent="0.3">
      <c r="DE5545" s="49"/>
    </row>
    <row r="5546" spans="109:109" x14ac:dyDescent="0.3">
      <c r="DE5546" s="49"/>
    </row>
    <row r="5547" spans="109:109" x14ac:dyDescent="0.3">
      <c r="DE5547" s="49"/>
    </row>
    <row r="5548" spans="109:109" x14ac:dyDescent="0.3">
      <c r="DE5548" s="49"/>
    </row>
    <row r="5549" spans="109:109" x14ac:dyDescent="0.3">
      <c r="DE5549" s="49"/>
    </row>
    <row r="5550" spans="109:109" x14ac:dyDescent="0.3">
      <c r="DE5550" s="49"/>
    </row>
    <row r="5551" spans="109:109" x14ac:dyDescent="0.3">
      <c r="DE5551" s="49"/>
    </row>
    <row r="5552" spans="109:109" x14ac:dyDescent="0.3">
      <c r="DE5552" s="49"/>
    </row>
    <row r="5553" spans="109:109" x14ac:dyDescent="0.3">
      <c r="DE5553" s="49"/>
    </row>
    <row r="5554" spans="109:109" x14ac:dyDescent="0.3">
      <c r="DE5554" s="49"/>
    </row>
    <row r="5555" spans="109:109" x14ac:dyDescent="0.3">
      <c r="DE5555" s="49"/>
    </row>
    <row r="5556" spans="109:109" x14ac:dyDescent="0.3">
      <c r="DE5556" s="49"/>
    </row>
    <row r="5557" spans="109:109" x14ac:dyDescent="0.3">
      <c r="DE5557" s="49"/>
    </row>
    <row r="5558" spans="109:109" x14ac:dyDescent="0.3">
      <c r="DE5558" s="49"/>
    </row>
    <row r="5559" spans="109:109" x14ac:dyDescent="0.3">
      <c r="DE5559" s="49"/>
    </row>
    <row r="5560" spans="109:109" x14ac:dyDescent="0.3">
      <c r="DE5560" s="49"/>
    </row>
    <row r="5561" spans="109:109" x14ac:dyDescent="0.3">
      <c r="DE5561" s="49"/>
    </row>
    <row r="5562" spans="109:109" x14ac:dyDescent="0.3">
      <c r="DE5562" s="49"/>
    </row>
    <row r="5563" spans="109:109" x14ac:dyDescent="0.3">
      <c r="DE5563" s="49"/>
    </row>
    <row r="5564" spans="109:109" x14ac:dyDescent="0.3">
      <c r="DE5564" s="49"/>
    </row>
    <row r="5565" spans="109:109" x14ac:dyDescent="0.3">
      <c r="DE5565" s="49"/>
    </row>
    <row r="5566" spans="109:109" x14ac:dyDescent="0.3">
      <c r="DE5566" s="49"/>
    </row>
    <row r="5567" spans="109:109" x14ac:dyDescent="0.3">
      <c r="DE5567" s="49"/>
    </row>
    <row r="5568" spans="109:109" x14ac:dyDescent="0.3">
      <c r="DE5568" s="49"/>
    </row>
    <row r="5569" spans="109:109" x14ac:dyDescent="0.3">
      <c r="DE5569" s="49"/>
    </row>
    <row r="5570" spans="109:109" x14ac:dyDescent="0.3">
      <c r="DE5570" s="49"/>
    </row>
    <row r="5571" spans="109:109" x14ac:dyDescent="0.3">
      <c r="DE5571" s="49"/>
    </row>
    <row r="5572" spans="109:109" x14ac:dyDescent="0.3">
      <c r="DE5572" s="49"/>
    </row>
    <row r="5573" spans="109:109" x14ac:dyDescent="0.3">
      <c r="DE5573" s="49"/>
    </row>
    <row r="5574" spans="109:109" x14ac:dyDescent="0.3">
      <c r="DE5574" s="49"/>
    </row>
    <row r="5575" spans="109:109" x14ac:dyDescent="0.3">
      <c r="DE5575" s="49"/>
    </row>
    <row r="5576" spans="109:109" x14ac:dyDescent="0.3">
      <c r="DE5576" s="49"/>
    </row>
    <row r="5577" spans="109:109" x14ac:dyDescent="0.3">
      <c r="DE5577" s="49"/>
    </row>
    <row r="5578" spans="109:109" x14ac:dyDescent="0.3">
      <c r="DE5578" s="49"/>
    </row>
    <row r="5579" spans="109:109" x14ac:dyDescent="0.3">
      <c r="DE5579" s="49"/>
    </row>
    <row r="5580" spans="109:109" x14ac:dyDescent="0.3">
      <c r="DE5580" s="49"/>
    </row>
    <row r="5581" spans="109:109" x14ac:dyDescent="0.3">
      <c r="DE5581" s="49"/>
    </row>
    <row r="5582" spans="109:109" x14ac:dyDescent="0.3">
      <c r="DE5582" s="49"/>
    </row>
    <row r="5583" spans="109:109" x14ac:dyDescent="0.3">
      <c r="DE5583" s="49"/>
    </row>
    <row r="5584" spans="109:109" x14ac:dyDescent="0.3">
      <c r="DE5584" s="49"/>
    </row>
    <row r="5585" spans="109:109" x14ac:dyDescent="0.3">
      <c r="DE5585" s="49"/>
    </row>
    <row r="5586" spans="109:109" x14ac:dyDescent="0.3">
      <c r="DE5586" s="49"/>
    </row>
    <row r="5587" spans="109:109" x14ac:dyDescent="0.3">
      <c r="DE5587" s="49"/>
    </row>
    <row r="5588" spans="109:109" x14ac:dyDescent="0.3">
      <c r="DE5588" s="49"/>
    </row>
    <row r="5589" spans="109:109" x14ac:dyDescent="0.3">
      <c r="DE5589" s="49"/>
    </row>
    <row r="5590" spans="109:109" x14ac:dyDescent="0.3">
      <c r="DE5590" s="49"/>
    </row>
    <row r="5591" spans="109:109" x14ac:dyDescent="0.3">
      <c r="DE5591" s="49"/>
    </row>
    <row r="5592" spans="109:109" x14ac:dyDescent="0.3">
      <c r="DE5592" s="49"/>
    </row>
    <row r="5593" spans="109:109" x14ac:dyDescent="0.3">
      <c r="DE5593" s="49"/>
    </row>
    <row r="5594" spans="109:109" x14ac:dyDescent="0.3">
      <c r="DE5594" s="49"/>
    </row>
    <row r="5595" spans="109:109" x14ac:dyDescent="0.3">
      <c r="DE5595" s="49"/>
    </row>
    <row r="5596" spans="109:109" x14ac:dyDescent="0.3">
      <c r="DE5596" s="49"/>
    </row>
    <row r="5597" spans="109:109" x14ac:dyDescent="0.3">
      <c r="DE5597" s="49"/>
    </row>
    <row r="5598" spans="109:109" x14ac:dyDescent="0.3">
      <c r="DE5598" s="49"/>
    </row>
    <row r="5599" spans="109:109" x14ac:dyDescent="0.3">
      <c r="DE5599" s="49"/>
    </row>
    <row r="5600" spans="109:109" x14ac:dyDescent="0.3">
      <c r="DE5600" s="49"/>
    </row>
    <row r="5601" spans="109:109" x14ac:dyDescent="0.3">
      <c r="DE5601" s="49"/>
    </row>
    <row r="5602" spans="109:109" x14ac:dyDescent="0.3">
      <c r="DE5602" s="49"/>
    </row>
    <row r="5603" spans="109:109" x14ac:dyDescent="0.3">
      <c r="DE5603" s="49"/>
    </row>
    <row r="5604" spans="109:109" x14ac:dyDescent="0.3">
      <c r="DE5604" s="49"/>
    </row>
    <row r="5605" spans="109:109" x14ac:dyDescent="0.3">
      <c r="DE5605" s="49"/>
    </row>
    <row r="5606" spans="109:109" x14ac:dyDescent="0.3">
      <c r="DE5606" s="49"/>
    </row>
    <row r="5607" spans="109:109" x14ac:dyDescent="0.3">
      <c r="DE5607" s="49"/>
    </row>
    <row r="5608" spans="109:109" x14ac:dyDescent="0.3">
      <c r="DE5608" s="49"/>
    </row>
    <row r="5609" spans="109:109" x14ac:dyDescent="0.3">
      <c r="DE5609" s="49"/>
    </row>
    <row r="5610" spans="109:109" x14ac:dyDescent="0.3">
      <c r="DE5610" s="49"/>
    </row>
    <row r="5611" spans="109:109" x14ac:dyDescent="0.3">
      <c r="DE5611" s="49"/>
    </row>
    <row r="5612" spans="109:109" x14ac:dyDescent="0.3">
      <c r="DE5612" s="49"/>
    </row>
    <row r="5613" spans="109:109" x14ac:dyDescent="0.3">
      <c r="DE5613" s="49"/>
    </row>
    <row r="5614" spans="109:109" x14ac:dyDescent="0.3">
      <c r="DE5614" s="49"/>
    </row>
    <row r="5615" spans="109:109" x14ac:dyDescent="0.3">
      <c r="DE5615" s="49"/>
    </row>
    <row r="5616" spans="109:109" x14ac:dyDescent="0.3">
      <c r="DE5616" s="49"/>
    </row>
    <row r="5617" spans="109:109" x14ac:dyDescent="0.3">
      <c r="DE5617" s="49"/>
    </row>
    <row r="5618" spans="109:109" x14ac:dyDescent="0.3">
      <c r="DE5618" s="49"/>
    </row>
    <row r="5619" spans="109:109" x14ac:dyDescent="0.3">
      <c r="DE5619" s="49"/>
    </row>
    <row r="5620" spans="109:109" x14ac:dyDescent="0.3">
      <c r="DE5620" s="49"/>
    </row>
    <row r="5621" spans="109:109" x14ac:dyDescent="0.3">
      <c r="DE5621" s="49"/>
    </row>
    <row r="5622" spans="109:109" x14ac:dyDescent="0.3">
      <c r="DE5622" s="49"/>
    </row>
    <row r="5623" spans="109:109" x14ac:dyDescent="0.3">
      <c r="DE5623" s="49"/>
    </row>
    <row r="5624" spans="109:109" x14ac:dyDescent="0.3">
      <c r="DE5624" s="49"/>
    </row>
    <row r="5625" spans="109:109" x14ac:dyDescent="0.3">
      <c r="DE5625" s="49"/>
    </row>
    <row r="5626" spans="109:109" x14ac:dyDescent="0.3">
      <c r="DE5626" s="49"/>
    </row>
    <row r="5627" spans="109:109" x14ac:dyDescent="0.3">
      <c r="DE5627" s="49"/>
    </row>
    <row r="5628" spans="109:109" x14ac:dyDescent="0.3">
      <c r="DE5628" s="49"/>
    </row>
    <row r="5629" spans="109:109" x14ac:dyDescent="0.3">
      <c r="DE5629" s="49"/>
    </row>
    <row r="5630" spans="109:109" x14ac:dyDescent="0.3">
      <c r="DE5630" s="49"/>
    </row>
    <row r="5631" spans="109:109" x14ac:dyDescent="0.3">
      <c r="DE5631" s="49"/>
    </row>
    <row r="5632" spans="109:109" x14ac:dyDescent="0.3">
      <c r="DE5632" s="49"/>
    </row>
    <row r="5633" spans="109:109" x14ac:dyDescent="0.3">
      <c r="DE5633" s="49"/>
    </row>
    <row r="5634" spans="109:109" x14ac:dyDescent="0.3">
      <c r="DE5634" s="49"/>
    </row>
    <row r="5635" spans="109:109" x14ac:dyDescent="0.3">
      <c r="DE5635" s="49"/>
    </row>
    <row r="5636" spans="109:109" x14ac:dyDescent="0.3">
      <c r="DE5636" s="49"/>
    </row>
    <row r="5637" spans="109:109" x14ac:dyDescent="0.3">
      <c r="DE5637" s="49"/>
    </row>
    <row r="5638" spans="109:109" x14ac:dyDescent="0.3">
      <c r="DE5638" s="49"/>
    </row>
    <row r="5639" spans="109:109" x14ac:dyDescent="0.3">
      <c r="DE5639" s="49"/>
    </row>
    <row r="5640" spans="109:109" x14ac:dyDescent="0.3">
      <c r="DE5640" s="49"/>
    </row>
    <row r="5641" spans="109:109" x14ac:dyDescent="0.3">
      <c r="DE5641" s="49"/>
    </row>
    <row r="5642" spans="109:109" x14ac:dyDescent="0.3">
      <c r="DE5642" s="49"/>
    </row>
    <row r="5643" spans="109:109" x14ac:dyDescent="0.3">
      <c r="DE5643" s="49"/>
    </row>
    <row r="5644" spans="109:109" x14ac:dyDescent="0.3">
      <c r="DE5644" s="49"/>
    </row>
    <row r="5645" spans="109:109" x14ac:dyDescent="0.3">
      <c r="DE5645" s="49"/>
    </row>
    <row r="5646" spans="109:109" x14ac:dyDescent="0.3">
      <c r="DE5646" s="49"/>
    </row>
    <row r="5647" spans="109:109" x14ac:dyDescent="0.3">
      <c r="DE5647" s="49"/>
    </row>
    <row r="5648" spans="109:109" x14ac:dyDescent="0.3">
      <c r="DE5648" s="49"/>
    </row>
    <row r="5649" spans="109:109" x14ac:dyDescent="0.3">
      <c r="DE5649" s="49"/>
    </row>
    <row r="5650" spans="109:109" x14ac:dyDescent="0.3">
      <c r="DE5650" s="49"/>
    </row>
    <row r="5651" spans="109:109" x14ac:dyDescent="0.3">
      <c r="DE5651" s="49"/>
    </row>
    <row r="5652" spans="109:109" x14ac:dyDescent="0.3">
      <c r="DE5652" s="49"/>
    </row>
    <row r="5653" spans="109:109" x14ac:dyDescent="0.3">
      <c r="DE5653" s="49"/>
    </row>
    <row r="5654" spans="109:109" x14ac:dyDescent="0.3">
      <c r="DE5654" s="49"/>
    </row>
    <row r="5655" spans="109:109" x14ac:dyDescent="0.3">
      <c r="DE5655" s="49"/>
    </row>
    <row r="5656" spans="109:109" x14ac:dyDescent="0.3">
      <c r="DE5656" s="49"/>
    </row>
    <row r="5657" spans="109:109" x14ac:dyDescent="0.3">
      <c r="DE5657" s="49"/>
    </row>
    <row r="5658" spans="109:109" x14ac:dyDescent="0.3">
      <c r="DE5658" s="49"/>
    </row>
    <row r="5659" spans="109:109" x14ac:dyDescent="0.3">
      <c r="DE5659" s="49"/>
    </row>
    <row r="5660" spans="109:109" x14ac:dyDescent="0.3">
      <c r="DE5660" s="49"/>
    </row>
    <row r="5661" spans="109:109" x14ac:dyDescent="0.3">
      <c r="DE5661" s="49"/>
    </row>
    <row r="5662" spans="109:109" x14ac:dyDescent="0.3">
      <c r="DE5662" s="49"/>
    </row>
    <row r="5663" spans="109:109" x14ac:dyDescent="0.3">
      <c r="DE5663" s="49"/>
    </row>
    <row r="5664" spans="109:109" x14ac:dyDescent="0.3">
      <c r="DE5664" s="49"/>
    </row>
    <row r="5665" spans="109:109" x14ac:dyDescent="0.3">
      <c r="DE5665" s="49"/>
    </row>
    <row r="5666" spans="109:109" x14ac:dyDescent="0.3">
      <c r="DE5666" s="49"/>
    </row>
    <row r="5667" spans="109:109" x14ac:dyDescent="0.3">
      <c r="DE5667" s="49"/>
    </row>
    <row r="5668" spans="109:109" x14ac:dyDescent="0.3">
      <c r="DE5668" s="49"/>
    </row>
    <row r="5669" spans="109:109" x14ac:dyDescent="0.3">
      <c r="DE5669" s="49"/>
    </row>
    <row r="5670" spans="109:109" x14ac:dyDescent="0.3">
      <c r="DE5670" s="49"/>
    </row>
    <row r="5671" spans="109:109" x14ac:dyDescent="0.3">
      <c r="DE5671" s="49"/>
    </row>
    <row r="5672" spans="109:109" x14ac:dyDescent="0.3">
      <c r="DE5672" s="49"/>
    </row>
    <row r="5673" spans="109:109" x14ac:dyDescent="0.3">
      <c r="DE5673" s="49"/>
    </row>
    <row r="5674" spans="109:109" x14ac:dyDescent="0.3">
      <c r="DE5674" s="49"/>
    </row>
    <row r="5675" spans="109:109" x14ac:dyDescent="0.3">
      <c r="DE5675" s="49"/>
    </row>
    <row r="5676" spans="109:109" x14ac:dyDescent="0.3">
      <c r="DE5676" s="49"/>
    </row>
    <row r="5677" spans="109:109" x14ac:dyDescent="0.3">
      <c r="DE5677" s="49"/>
    </row>
    <row r="5678" spans="109:109" x14ac:dyDescent="0.3">
      <c r="DE5678" s="49"/>
    </row>
    <row r="5679" spans="109:109" x14ac:dyDescent="0.3">
      <c r="DE5679" s="49"/>
    </row>
    <row r="5680" spans="109:109" x14ac:dyDescent="0.3">
      <c r="DE5680" s="49"/>
    </row>
    <row r="5681" spans="109:109" x14ac:dyDescent="0.3">
      <c r="DE5681" s="49"/>
    </row>
    <row r="5682" spans="109:109" x14ac:dyDescent="0.3">
      <c r="DE5682" s="49"/>
    </row>
    <row r="5683" spans="109:109" x14ac:dyDescent="0.3">
      <c r="DE5683" s="49"/>
    </row>
    <row r="5684" spans="109:109" x14ac:dyDescent="0.3">
      <c r="DE5684" s="49"/>
    </row>
    <row r="5685" spans="109:109" x14ac:dyDescent="0.3">
      <c r="DE5685" s="49"/>
    </row>
    <row r="5686" spans="109:109" x14ac:dyDescent="0.3">
      <c r="DE5686" s="49"/>
    </row>
    <row r="5687" spans="109:109" x14ac:dyDescent="0.3">
      <c r="DE5687" s="49"/>
    </row>
    <row r="5688" spans="109:109" x14ac:dyDescent="0.3">
      <c r="DE5688" s="49"/>
    </row>
    <row r="5689" spans="109:109" x14ac:dyDescent="0.3">
      <c r="DE5689" s="49"/>
    </row>
    <row r="5690" spans="109:109" x14ac:dyDescent="0.3">
      <c r="DE5690" s="49"/>
    </row>
    <row r="5691" spans="109:109" x14ac:dyDescent="0.3">
      <c r="DE5691" s="49"/>
    </row>
    <row r="5692" spans="109:109" x14ac:dyDescent="0.3">
      <c r="DE5692" s="49"/>
    </row>
    <row r="5693" spans="109:109" x14ac:dyDescent="0.3">
      <c r="DE5693" s="49"/>
    </row>
    <row r="5694" spans="109:109" x14ac:dyDescent="0.3">
      <c r="DE5694" s="49"/>
    </row>
    <row r="5695" spans="109:109" x14ac:dyDescent="0.3">
      <c r="DE5695" s="49"/>
    </row>
    <row r="5696" spans="109:109" x14ac:dyDescent="0.3">
      <c r="DE5696" s="49"/>
    </row>
    <row r="5697" spans="109:109" x14ac:dyDescent="0.3">
      <c r="DE5697" s="49"/>
    </row>
    <row r="5698" spans="109:109" x14ac:dyDescent="0.3">
      <c r="DE5698" s="49"/>
    </row>
    <row r="5699" spans="109:109" x14ac:dyDescent="0.3">
      <c r="DE5699" s="49"/>
    </row>
    <row r="5700" spans="109:109" x14ac:dyDescent="0.3">
      <c r="DE5700" s="49"/>
    </row>
    <row r="5701" spans="109:109" x14ac:dyDescent="0.3">
      <c r="DE5701" s="49"/>
    </row>
    <row r="5702" spans="109:109" x14ac:dyDescent="0.3">
      <c r="DE5702" s="49"/>
    </row>
    <row r="5703" spans="109:109" x14ac:dyDescent="0.3">
      <c r="DE5703" s="49"/>
    </row>
    <row r="5704" spans="109:109" x14ac:dyDescent="0.3">
      <c r="DE5704" s="49"/>
    </row>
    <row r="5705" spans="109:109" x14ac:dyDescent="0.3">
      <c r="DE5705" s="49"/>
    </row>
    <row r="5706" spans="109:109" x14ac:dyDescent="0.3">
      <c r="DE5706" s="49"/>
    </row>
    <row r="5707" spans="109:109" x14ac:dyDescent="0.3">
      <c r="DE5707" s="49"/>
    </row>
    <row r="5708" spans="109:109" x14ac:dyDescent="0.3">
      <c r="DE5708" s="49"/>
    </row>
    <row r="5709" spans="109:109" x14ac:dyDescent="0.3">
      <c r="DE5709" s="49"/>
    </row>
    <row r="5710" spans="109:109" x14ac:dyDescent="0.3">
      <c r="DE5710" s="49"/>
    </row>
    <row r="5711" spans="109:109" x14ac:dyDescent="0.3">
      <c r="DE5711" s="49"/>
    </row>
    <row r="5712" spans="109:109" x14ac:dyDescent="0.3">
      <c r="DE5712" s="49"/>
    </row>
    <row r="5713" spans="109:109" x14ac:dyDescent="0.3">
      <c r="DE5713" s="49"/>
    </row>
    <row r="5714" spans="109:109" x14ac:dyDescent="0.3">
      <c r="DE5714" s="49"/>
    </row>
    <row r="5715" spans="109:109" x14ac:dyDescent="0.3">
      <c r="DE5715" s="49"/>
    </row>
    <row r="5716" spans="109:109" x14ac:dyDescent="0.3">
      <c r="DE5716" s="49"/>
    </row>
    <row r="5717" spans="109:109" x14ac:dyDescent="0.3">
      <c r="DE5717" s="49"/>
    </row>
    <row r="5718" spans="109:109" x14ac:dyDescent="0.3">
      <c r="DE5718" s="49"/>
    </row>
    <row r="5719" spans="109:109" x14ac:dyDescent="0.3">
      <c r="DE5719" s="49"/>
    </row>
    <row r="5720" spans="109:109" x14ac:dyDescent="0.3">
      <c r="DE5720" s="49"/>
    </row>
    <row r="5721" spans="109:109" x14ac:dyDescent="0.3">
      <c r="DE5721" s="49"/>
    </row>
    <row r="5722" spans="109:109" x14ac:dyDescent="0.3">
      <c r="DE5722" s="49"/>
    </row>
    <row r="5723" spans="109:109" x14ac:dyDescent="0.3">
      <c r="DE5723" s="49"/>
    </row>
    <row r="5724" spans="109:109" x14ac:dyDescent="0.3">
      <c r="DE5724" s="49"/>
    </row>
    <row r="5725" spans="109:109" x14ac:dyDescent="0.3">
      <c r="DE5725" s="49"/>
    </row>
    <row r="5726" spans="109:109" x14ac:dyDescent="0.3">
      <c r="DE5726" s="49"/>
    </row>
    <row r="5727" spans="109:109" x14ac:dyDescent="0.3">
      <c r="DE5727" s="49"/>
    </row>
    <row r="5728" spans="109:109" x14ac:dyDescent="0.3">
      <c r="DE5728" s="49"/>
    </row>
    <row r="5729" spans="109:109" x14ac:dyDescent="0.3">
      <c r="DE5729" s="49"/>
    </row>
    <row r="5730" spans="109:109" x14ac:dyDescent="0.3">
      <c r="DE5730" s="49"/>
    </row>
    <row r="5731" spans="109:109" x14ac:dyDescent="0.3">
      <c r="DE5731" s="49"/>
    </row>
    <row r="5732" spans="109:109" x14ac:dyDescent="0.3">
      <c r="DE5732" s="49"/>
    </row>
    <row r="5733" spans="109:109" x14ac:dyDescent="0.3">
      <c r="DE5733" s="49"/>
    </row>
    <row r="5734" spans="109:109" x14ac:dyDescent="0.3">
      <c r="DE5734" s="49"/>
    </row>
    <row r="5735" spans="109:109" x14ac:dyDescent="0.3">
      <c r="DE5735" s="49"/>
    </row>
    <row r="5736" spans="109:109" x14ac:dyDescent="0.3">
      <c r="DE5736" s="49"/>
    </row>
    <row r="5737" spans="109:109" x14ac:dyDescent="0.3">
      <c r="DE5737" s="49"/>
    </row>
    <row r="5738" spans="109:109" x14ac:dyDescent="0.3">
      <c r="DE5738" s="49"/>
    </row>
    <row r="5739" spans="109:109" x14ac:dyDescent="0.3">
      <c r="DE5739" s="49"/>
    </row>
    <row r="5740" spans="109:109" x14ac:dyDescent="0.3">
      <c r="DE5740" s="49"/>
    </row>
    <row r="5741" spans="109:109" x14ac:dyDescent="0.3">
      <c r="DE5741" s="49"/>
    </row>
    <row r="5742" spans="109:109" x14ac:dyDescent="0.3">
      <c r="DE5742" s="49"/>
    </row>
    <row r="5743" spans="109:109" x14ac:dyDescent="0.3">
      <c r="DE5743" s="49"/>
    </row>
    <row r="5744" spans="109:109" x14ac:dyDescent="0.3">
      <c r="DE5744" s="49"/>
    </row>
    <row r="5745" spans="109:109" x14ac:dyDescent="0.3">
      <c r="DE5745" s="49"/>
    </row>
    <row r="5746" spans="109:109" x14ac:dyDescent="0.3">
      <c r="DE5746" s="49"/>
    </row>
    <row r="5747" spans="109:109" x14ac:dyDescent="0.3">
      <c r="DE5747" s="49"/>
    </row>
    <row r="5748" spans="109:109" x14ac:dyDescent="0.3">
      <c r="DE5748" s="49"/>
    </row>
    <row r="5749" spans="109:109" x14ac:dyDescent="0.3">
      <c r="DE5749" s="49"/>
    </row>
    <row r="5750" spans="109:109" x14ac:dyDescent="0.3">
      <c r="DE5750" s="49"/>
    </row>
    <row r="5751" spans="109:109" x14ac:dyDescent="0.3">
      <c r="DE5751" s="49"/>
    </row>
    <row r="5752" spans="109:109" x14ac:dyDescent="0.3">
      <c r="DE5752" s="49"/>
    </row>
    <row r="5753" spans="109:109" x14ac:dyDescent="0.3">
      <c r="DE5753" s="49"/>
    </row>
    <row r="5754" spans="109:109" x14ac:dyDescent="0.3">
      <c r="DE5754" s="49"/>
    </row>
    <row r="5755" spans="109:109" x14ac:dyDescent="0.3">
      <c r="DE5755" s="49"/>
    </row>
    <row r="5756" spans="109:109" x14ac:dyDescent="0.3">
      <c r="DE5756" s="49"/>
    </row>
    <row r="5757" spans="109:109" x14ac:dyDescent="0.3">
      <c r="DE5757" s="49"/>
    </row>
    <row r="5758" spans="109:109" x14ac:dyDescent="0.3">
      <c r="DE5758" s="49"/>
    </row>
    <row r="5759" spans="109:109" x14ac:dyDescent="0.3">
      <c r="DE5759" s="49"/>
    </row>
    <row r="5760" spans="109:109" x14ac:dyDescent="0.3">
      <c r="DE5760" s="49"/>
    </row>
    <row r="5761" spans="109:109" x14ac:dyDescent="0.3">
      <c r="DE5761" s="49"/>
    </row>
    <row r="5762" spans="109:109" x14ac:dyDescent="0.3">
      <c r="DE5762" s="49"/>
    </row>
    <row r="5763" spans="109:109" x14ac:dyDescent="0.3">
      <c r="DE5763" s="49"/>
    </row>
    <row r="5764" spans="109:109" x14ac:dyDescent="0.3">
      <c r="DE5764" s="49"/>
    </row>
    <row r="5765" spans="109:109" x14ac:dyDescent="0.3">
      <c r="DE5765" s="49"/>
    </row>
    <row r="5766" spans="109:109" x14ac:dyDescent="0.3">
      <c r="DE5766" s="49"/>
    </row>
    <row r="5767" spans="109:109" x14ac:dyDescent="0.3">
      <c r="DE5767" s="49"/>
    </row>
    <row r="5768" spans="109:109" x14ac:dyDescent="0.3">
      <c r="DE5768" s="49"/>
    </row>
    <row r="5769" spans="109:109" x14ac:dyDescent="0.3">
      <c r="DE5769" s="49"/>
    </row>
    <row r="5770" spans="109:109" x14ac:dyDescent="0.3">
      <c r="DE5770" s="49"/>
    </row>
    <row r="5771" spans="109:109" x14ac:dyDescent="0.3">
      <c r="DE5771" s="49"/>
    </row>
    <row r="5772" spans="109:109" x14ac:dyDescent="0.3">
      <c r="DE5772" s="49"/>
    </row>
    <row r="5773" spans="109:109" x14ac:dyDescent="0.3">
      <c r="DE5773" s="49"/>
    </row>
    <row r="5774" spans="109:109" x14ac:dyDescent="0.3">
      <c r="DE5774" s="49"/>
    </row>
    <row r="5775" spans="109:109" x14ac:dyDescent="0.3">
      <c r="DE5775" s="49"/>
    </row>
    <row r="5776" spans="109:109" x14ac:dyDescent="0.3">
      <c r="DE5776" s="49"/>
    </row>
    <row r="5777" spans="109:109" x14ac:dyDescent="0.3">
      <c r="DE5777" s="49"/>
    </row>
    <row r="5778" spans="109:109" x14ac:dyDescent="0.3">
      <c r="DE5778" s="49"/>
    </row>
    <row r="5779" spans="109:109" x14ac:dyDescent="0.3">
      <c r="DE5779" s="49"/>
    </row>
    <row r="5780" spans="109:109" x14ac:dyDescent="0.3">
      <c r="DE5780" s="49"/>
    </row>
    <row r="5781" spans="109:109" x14ac:dyDescent="0.3">
      <c r="DE5781" s="49"/>
    </row>
    <row r="5782" spans="109:109" x14ac:dyDescent="0.3">
      <c r="DE5782" s="49"/>
    </row>
    <row r="5783" spans="109:109" x14ac:dyDescent="0.3">
      <c r="DE5783" s="49"/>
    </row>
    <row r="5784" spans="109:109" x14ac:dyDescent="0.3">
      <c r="DE5784" s="49"/>
    </row>
    <row r="5785" spans="109:109" x14ac:dyDescent="0.3">
      <c r="DE5785" s="49"/>
    </row>
    <row r="5786" spans="109:109" x14ac:dyDescent="0.3">
      <c r="DE5786" s="49"/>
    </row>
    <row r="5787" spans="109:109" x14ac:dyDescent="0.3">
      <c r="DE5787" s="49"/>
    </row>
    <row r="5788" spans="109:109" x14ac:dyDescent="0.3">
      <c r="DE5788" s="49"/>
    </row>
    <row r="5789" spans="109:109" x14ac:dyDescent="0.3">
      <c r="DE5789" s="49"/>
    </row>
    <row r="5790" spans="109:109" x14ac:dyDescent="0.3">
      <c r="DE5790" s="49"/>
    </row>
    <row r="5791" spans="109:109" x14ac:dyDescent="0.3">
      <c r="DE5791" s="49"/>
    </row>
    <row r="5792" spans="109:109" x14ac:dyDescent="0.3">
      <c r="DE5792" s="49"/>
    </row>
    <row r="5793" spans="109:109" x14ac:dyDescent="0.3">
      <c r="DE5793" s="49"/>
    </row>
    <row r="5794" spans="109:109" x14ac:dyDescent="0.3">
      <c r="DE5794" s="49"/>
    </row>
    <row r="5795" spans="109:109" x14ac:dyDescent="0.3">
      <c r="DE5795" s="49"/>
    </row>
    <row r="5796" spans="109:109" x14ac:dyDescent="0.3">
      <c r="DE5796" s="49"/>
    </row>
    <row r="5797" spans="109:109" x14ac:dyDescent="0.3">
      <c r="DE5797" s="49"/>
    </row>
    <row r="5798" spans="109:109" x14ac:dyDescent="0.3">
      <c r="DE5798" s="49"/>
    </row>
    <row r="5799" spans="109:109" x14ac:dyDescent="0.3">
      <c r="DE5799" s="49"/>
    </row>
    <row r="5800" spans="109:109" x14ac:dyDescent="0.3">
      <c r="DE5800" s="49"/>
    </row>
    <row r="5801" spans="109:109" x14ac:dyDescent="0.3">
      <c r="DE5801" s="49"/>
    </row>
    <row r="5802" spans="109:109" x14ac:dyDescent="0.3">
      <c r="DE5802" s="49"/>
    </row>
    <row r="5803" spans="109:109" x14ac:dyDescent="0.3">
      <c r="DE5803" s="49"/>
    </row>
    <row r="5804" spans="109:109" x14ac:dyDescent="0.3">
      <c r="DE5804" s="49"/>
    </row>
    <row r="5805" spans="109:109" x14ac:dyDescent="0.3">
      <c r="DE5805" s="49"/>
    </row>
    <row r="5806" spans="109:109" x14ac:dyDescent="0.3">
      <c r="DE5806" s="49"/>
    </row>
    <row r="5807" spans="109:109" x14ac:dyDescent="0.3">
      <c r="DE5807" s="49"/>
    </row>
    <row r="5808" spans="109:109" x14ac:dyDescent="0.3">
      <c r="DE5808" s="49"/>
    </row>
    <row r="5809" spans="109:109" x14ac:dyDescent="0.3">
      <c r="DE5809" s="49"/>
    </row>
    <row r="5810" spans="109:109" x14ac:dyDescent="0.3">
      <c r="DE5810" s="49"/>
    </row>
    <row r="5811" spans="109:109" x14ac:dyDescent="0.3">
      <c r="DE5811" s="49"/>
    </row>
    <row r="5812" spans="109:109" x14ac:dyDescent="0.3">
      <c r="DE5812" s="49"/>
    </row>
    <row r="5813" spans="109:109" x14ac:dyDescent="0.3">
      <c r="DE5813" s="49"/>
    </row>
    <row r="5814" spans="109:109" x14ac:dyDescent="0.3">
      <c r="DE5814" s="49"/>
    </row>
    <row r="5815" spans="109:109" x14ac:dyDescent="0.3">
      <c r="DE5815" s="49"/>
    </row>
    <row r="5816" spans="109:109" x14ac:dyDescent="0.3">
      <c r="DE5816" s="49"/>
    </row>
    <row r="5817" spans="109:109" x14ac:dyDescent="0.3">
      <c r="DE5817" s="49"/>
    </row>
    <row r="5818" spans="109:109" x14ac:dyDescent="0.3">
      <c r="DE5818" s="49"/>
    </row>
    <row r="5819" spans="109:109" x14ac:dyDescent="0.3">
      <c r="DE5819" s="49"/>
    </row>
    <row r="5820" spans="109:109" x14ac:dyDescent="0.3">
      <c r="DE5820" s="49"/>
    </row>
    <row r="5821" spans="109:109" x14ac:dyDescent="0.3">
      <c r="DE5821" s="49"/>
    </row>
    <row r="5822" spans="109:109" x14ac:dyDescent="0.3">
      <c r="DE5822" s="49"/>
    </row>
    <row r="5823" spans="109:109" x14ac:dyDescent="0.3">
      <c r="DE5823" s="49"/>
    </row>
    <row r="5824" spans="109:109" x14ac:dyDescent="0.3">
      <c r="DE5824" s="49"/>
    </row>
    <row r="5825" spans="109:109" x14ac:dyDescent="0.3">
      <c r="DE5825" s="49"/>
    </row>
    <row r="5826" spans="109:109" x14ac:dyDescent="0.3">
      <c r="DE5826" s="49"/>
    </row>
    <row r="5827" spans="109:109" x14ac:dyDescent="0.3">
      <c r="DE5827" s="49"/>
    </row>
    <row r="5828" spans="109:109" x14ac:dyDescent="0.3">
      <c r="DE5828" s="49"/>
    </row>
    <row r="5829" spans="109:109" x14ac:dyDescent="0.3">
      <c r="DE5829" s="49"/>
    </row>
    <row r="5830" spans="109:109" x14ac:dyDescent="0.3">
      <c r="DE5830" s="49"/>
    </row>
    <row r="5831" spans="109:109" x14ac:dyDescent="0.3">
      <c r="DE5831" s="49"/>
    </row>
    <row r="5832" spans="109:109" x14ac:dyDescent="0.3">
      <c r="DE5832" s="49"/>
    </row>
    <row r="5833" spans="109:109" x14ac:dyDescent="0.3">
      <c r="DE5833" s="49"/>
    </row>
    <row r="5834" spans="109:109" x14ac:dyDescent="0.3">
      <c r="DE5834" s="49"/>
    </row>
    <row r="5835" spans="109:109" x14ac:dyDescent="0.3">
      <c r="DE5835" s="49"/>
    </row>
    <row r="5836" spans="109:109" x14ac:dyDescent="0.3">
      <c r="DE5836" s="49"/>
    </row>
    <row r="5837" spans="109:109" x14ac:dyDescent="0.3">
      <c r="DE5837" s="49"/>
    </row>
    <row r="5838" spans="109:109" x14ac:dyDescent="0.3">
      <c r="DE5838" s="49"/>
    </row>
    <row r="5839" spans="109:109" x14ac:dyDescent="0.3">
      <c r="DE5839" s="49"/>
    </row>
    <row r="5840" spans="109:109" x14ac:dyDescent="0.3">
      <c r="DE5840" s="49"/>
    </row>
    <row r="5841" spans="109:109" x14ac:dyDescent="0.3">
      <c r="DE5841" s="49"/>
    </row>
    <row r="5842" spans="109:109" x14ac:dyDescent="0.3">
      <c r="DE5842" s="49"/>
    </row>
    <row r="5843" spans="109:109" x14ac:dyDescent="0.3">
      <c r="DE5843" s="49"/>
    </row>
    <row r="5844" spans="109:109" x14ac:dyDescent="0.3">
      <c r="DE5844" s="49"/>
    </row>
    <row r="5845" spans="109:109" x14ac:dyDescent="0.3">
      <c r="DE5845" s="49"/>
    </row>
    <row r="5846" spans="109:109" x14ac:dyDescent="0.3">
      <c r="DE5846" s="49"/>
    </row>
    <row r="5847" spans="109:109" x14ac:dyDescent="0.3">
      <c r="DE5847" s="49"/>
    </row>
    <row r="5848" spans="109:109" x14ac:dyDescent="0.3">
      <c r="DE5848" s="49"/>
    </row>
    <row r="5849" spans="109:109" x14ac:dyDescent="0.3">
      <c r="DE5849" s="49"/>
    </row>
    <row r="5850" spans="109:109" x14ac:dyDescent="0.3">
      <c r="DE5850" s="49"/>
    </row>
    <row r="5851" spans="109:109" x14ac:dyDescent="0.3">
      <c r="DE5851" s="49"/>
    </row>
    <row r="5852" spans="109:109" x14ac:dyDescent="0.3">
      <c r="DE5852" s="49"/>
    </row>
    <row r="5853" spans="109:109" x14ac:dyDescent="0.3">
      <c r="DE5853" s="49"/>
    </row>
    <row r="5854" spans="109:109" x14ac:dyDescent="0.3">
      <c r="DE5854" s="49"/>
    </row>
    <row r="5855" spans="109:109" x14ac:dyDescent="0.3">
      <c r="DE5855" s="49"/>
    </row>
    <row r="5856" spans="109:109" x14ac:dyDescent="0.3">
      <c r="DE5856" s="49"/>
    </row>
    <row r="5857" spans="109:109" x14ac:dyDescent="0.3">
      <c r="DE5857" s="49"/>
    </row>
    <row r="5858" spans="109:109" x14ac:dyDescent="0.3">
      <c r="DE5858" s="49"/>
    </row>
    <row r="5859" spans="109:109" x14ac:dyDescent="0.3">
      <c r="DE5859" s="49"/>
    </row>
    <row r="5860" spans="109:109" x14ac:dyDescent="0.3">
      <c r="DE5860" s="49"/>
    </row>
    <row r="5861" spans="109:109" x14ac:dyDescent="0.3">
      <c r="DE5861" s="49"/>
    </row>
    <row r="5862" spans="109:109" x14ac:dyDescent="0.3">
      <c r="DE5862" s="49"/>
    </row>
    <row r="5863" spans="109:109" x14ac:dyDescent="0.3">
      <c r="DE5863" s="49"/>
    </row>
    <row r="5864" spans="109:109" x14ac:dyDescent="0.3">
      <c r="DE5864" s="49"/>
    </row>
    <row r="5865" spans="109:109" x14ac:dyDescent="0.3">
      <c r="DE5865" s="49"/>
    </row>
    <row r="5866" spans="109:109" x14ac:dyDescent="0.3">
      <c r="DE5866" s="49"/>
    </row>
    <row r="5867" spans="109:109" x14ac:dyDescent="0.3">
      <c r="DE5867" s="49"/>
    </row>
    <row r="5868" spans="109:109" x14ac:dyDescent="0.3">
      <c r="DE5868" s="49"/>
    </row>
    <row r="5869" spans="109:109" x14ac:dyDescent="0.3">
      <c r="DE5869" s="49"/>
    </row>
    <row r="5870" spans="109:109" x14ac:dyDescent="0.3">
      <c r="DE5870" s="49"/>
    </row>
    <row r="5871" spans="109:109" x14ac:dyDescent="0.3">
      <c r="DE5871" s="49"/>
    </row>
    <row r="5872" spans="109:109" x14ac:dyDescent="0.3">
      <c r="DE5872" s="49"/>
    </row>
    <row r="5873" spans="109:109" x14ac:dyDescent="0.3">
      <c r="DE5873" s="49"/>
    </row>
    <row r="5874" spans="109:109" x14ac:dyDescent="0.3">
      <c r="DE5874" s="49"/>
    </row>
    <row r="5875" spans="109:109" x14ac:dyDescent="0.3">
      <c r="DE5875" s="49"/>
    </row>
    <row r="5876" spans="109:109" x14ac:dyDescent="0.3">
      <c r="DE5876" s="49"/>
    </row>
    <row r="5877" spans="109:109" x14ac:dyDescent="0.3">
      <c r="DE5877" s="49"/>
    </row>
    <row r="5878" spans="109:109" x14ac:dyDescent="0.3">
      <c r="DE5878" s="49"/>
    </row>
    <row r="5879" spans="109:109" x14ac:dyDescent="0.3">
      <c r="DE5879" s="49"/>
    </row>
    <row r="5880" spans="109:109" x14ac:dyDescent="0.3">
      <c r="DE5880" s="49"/>
    </row>
    <row r="5881" spans="109:109" x14ac:dyDescent="0.3">
      <c r="DE5881" s="49"/>
    </row>
    <row r="5882" spans="109:109" x14ac:dyDescent="0.3">
      <c r="DE5882" s="49"/>
    </row>
    <row r="5883" spans="109:109" x14ac:dyDescent="0.3">
      <c r="DE5883" s="49"/>
    </row>
    <row r="5884" spans="109:109" x14ac:dyDescent="0.3">
      <c r="DE5884" s="49"/>
    </row>
    <row r="5885" spans="109:109" x14ac:dyDescent="0.3">
      <c r="DE5885" s="49"/>
    </row>
    <row r="5886" spans="109:109" x14ac:dyDescent="0.3">
      <c r="DE5886" s="49"/>
    </row>
    <row r="5887" spans="109:109" x14ac:dyDescent="0.3">
      <c r="DE5887" s="49"/>
    </row>
    <row r="5888" spans="109:109" x14ac:dyDescent="0.3">
      <c r="DE5888" s="49"/>
    </row>
    <row r="5889" spans="109:109" x14ac:dyDescent="0.3">
      <c r="DE5889" s="49"/>
    </row>
    <row r="5890" spans="109:109" x14ac:dyDescent="0.3">
      <c r="DE5890" s="49"/>
    </row>
    <row r="5891" spans="109:109" x14ac:dyDescent="0.3">
      <c r="DE5891" s="49"/>
    </row>
    <row r="5892" spans="109:109" x14ac:dyDescent="0.3">
      <c r="DE5892" s="49"/>
    </row>
    <row r="5893" spans="109:109" x14ac:dyDescent="0.3">
      <c r="DE5893" s="49"/>
    </row>
    <row r="5894" spans="109:109" x14ac:dyDescent="0.3">
      <c r="DE5894" s="49"/>
    </row>
    <row r="5895" spans="109:109" x14ac:dyDescent="0.3">
      <c r="DE5895" s="49"/>
    </row>
    <row r="5896" spans="109:109" x14ac:dyDescent="0.3">
      <c r="DE5896" s="49"/>
    </row>
    <row r="5897" spans="109:109" x14ac:dyDescent="0.3">
      <c r="DE5897" s="49"/>
    </row>
    <row r="5898" spans="109:109" x14ac:dyDescent="0.3">
      <c r="DE5898" s="49"/>
    </row>
    <row r="5899" spans="109:109" x14ac:dyDescent="0.3">
      <c r="DE5899" s="49"/>
    </row>
    <row r="5900" spans="109:109" x14ac:dyDescent="0.3">
      <c r="DE5900" s="49"/>
    </row>
    <row r="5901" spans="109:109" x14ac:dyDescent="0.3">
      <c r="DE5901" s="49"/>
    </row>
    <row r="5902" spans="109:109" x14ac:dyDescent="0.3">
      <c r="DE5902" s="49"/>
    </row>
    <row r="5903" spans="109:109" x14ac:dyDescent="0.3">
      <c r="DE5903" s="49"/>
    </row>
    <row r="5904" spans="109:109" x14ac:dyDescent="0.3">
      <c r="DE5904" s="49"/>
    </row>
    <row r="5905" spans="109:109" x14ac:dyDescent="0.3">
      <c r="DE5905" s="49"/>
    </row>
    <row r="5906" spans="109:109" x14ac:dyDescent="0.3">
      <c r="DE5906" s="49"/>
    </row>
    <row r="5907" spans="109:109" x14ac:dyDescent="0.3">
      <c r="DE5907" s="49"/>
    </row>
    <row r="5908" spans="109:109" x14ac:dyDescent="0.3">
      <c r="DE5908" s="49"/>
    </row>
    <row r="5909" spans="109:109" x14ac:dyDescent="0.3">
      <c r="DE5909" s="49"/>
    </row>
    <row r="5910" spans="109:109" x14ac:dyDescent="0.3">
      <c r="DE5910" s="49"/>
    </row>
    <row r="5911" spans="109:109" x14ac:dyDescent="0.3">
      <c r="DE5911" s="49"/>
    </row>
    <row r="5912" spans="109:109" x14ac:dyDescent="0.3">
      <c r="DE5912" s="49"/>
    </row>
    <row r="5913" spans="109:109" x14ac:dyDescent="0.3">
      <c r="DE5913" s="49"/>
    </row>
    <row r="5914" spans="109:109" x14ac:dyDescent="0.3">
      <c r="DE5914" s="49"/>
    </row>
    <row r="5915" spans="109:109" x14ac:dyDescent="0.3">
      <c r="DE5915" s="49"/>
    </row>
    <row r="5916" spans="109:109" x14ac:dyDescent="0.3">
      <c r="DE5916" s="49"/>
    </row>
    <row r="5917" spans="109:109" x14ac:dyDescent="0.3">
      <c r="DE5917" s="49"/>
    </row>
    <row r="5918" spans="109:109" x14ac:dyDescent="0.3">
      <c r="DE5918" s="49"/>
    </row>
    <row r="5919" spans="109:109" x14ac:dyDescent="0.3">
      <c r="DE5919" s="49"/>
    </row>
    <row r="5920" spans="109:109" x14ac:dyDescent="0.3">
      <c r="DE5920" s="49"/>
    </row>
    <row r="5921" spans="109:109" x14ac:dyDescent="0.3">
      <c r="DE5921" s="49"/>
    </row>
    <row r="5922" spans="109:109" x14ac:dyDescent="0.3">
      <c r="DE5922" s="49"/>
    </row>
    <row r="5923" spans="109:109" x14ac:dyDescent="0.3">
      <c r="DE5923" s="49"/>
    </row>
    <row r="5924" spans="109:109" x14ac:dyDescent="0.3">
      <c r="DE5924" s="49"/>
    </row>
    <row r="5925" spans="109:109" x14ac:dyDescent="0.3">
      <c r="DE5925" s="49"/>
    </row>
    <row r="5926" spans="109:109" x14ac:dyDescent="0.3">
      <c r="DE5926" s="49"/>
    </row>
    <row r="5927" spans="109:109" x14ac:dyDescent="0.3">
      <c r="DE5927" s="49"/>
    </row>
    <row r="5928" spans="109:109" x14ac:dyDescent="0.3">
      <c r="DE5928" s="49"/>
    </row>
    <row r="5929" spans="109:109" x14ac:dyDescent="0.3">
      <c r="DE5929" s="49"/>
    </row>
    <row r="5930" spans="109:109" x14ac:dyDescent="0.3">
      <c r="DE5930" s="49"/>
    </row>
    <row r="5931" spans="109:109" x14ac:dyDescent="0.3">
      <c r="DE5931" s="49"/>
    </row>
    <row r="5932" spans="109:109" x14ac:dyDescent="0.3">
      <c r="DE5932" s="49"/>
    </row>
    <row r="5933" spans="109:109" x14ac:dyDescent="0.3">
      <c r="DE5933" s="49"/>
    </row>
    <row r="5934" spans="109:109" x14ac:dyDescent="0.3">
      <c r="DE5934" s="49"/>
    </row>
    <row r="5935" spans="109:109" x14ac:dyDescent="0.3">
      <c r="DE5935" s="49"/>
    </row>
    <row r="5936" spans="109:109" x14ac:dyDescent="0.3">
      <c r="DE5936" s="49"/>
    </row>
    <row r="5937" spans="109:109" x14ac:dyDescent="0.3">
      <c r="DE5937" s="49"/>
    </row>
    <row r="5938" spans="109:109" x14ac:dyDescent="0.3">
      <c r="DE5938" s="49"/>
    </row>
    <row r="5939" spans="109:109" x14ac:dyDescent="0.3">
      <c r="DE5939" s="49"/>
    </row>
    <row r="5940" spans="109:109" x14ac:dyDescent="0.3">
      <c r="DE5940" s="49"/>
    </row>
    <row r="5941" spans="109:109" x14ac:dyDescent="0.3">
      <c r="DE5941" s="49"/>
    </row>
    <row r="5942" spans="109:109" x14ac:dyDescent="0.3">
      <c r="DE5942" s="49"/>
    </row>
    <row r="5943" spans="109:109" x14ac:dyDescent="0.3">
      <c r="DE5943" s="49"/>
    </row>
    <row r="5944" spans="109:109" x14ac:dyDescent="0.3">
      <c r="DE5944" s="49"/>
    </row>
    <row r="5945" spans="109:109" x14ac:dyDescent="0.3">
      <c r="DE5945" s="49"/>
    </row>
    <row r="5946" spans="109:109" x14ac:dyDescent="0.3">
      <c r="DE5946" s="49"/>
    </row>
    <row r="5947" spans="109:109" x14ac:dyDescent="0.3">
      <c r="DE5947" s="49"/>
    </row>
    <row r="5948" spans="109:109" x14ac:dyDescent="0.3">
      <c r="DE5948" s="49"/>
    </row>
    <row r="5949" spans="109:109" x14ac:dyDescent="0.3">
      <c r="DE5949" s="49"/>
    </row>
    <row r="5950" spans="109:109" x14ac:dyDescent="0.3">
      <c r="DE5950" s="49"/>
    </row>
    <row r="5951" spans="109:109" x14ac:dyDescent="0.3">
      <c r="DE5951" s="49"/>
    </row>
    <row r="5952" spans="109:109" x14ac:dyDescent="0.3">
      <c r="DE5952" s="49"/>
    </row>
    <row r="5953" spans="109:109" x14ac:dyDescent="0.3">
      <c r="DE5953" s="49"/>
    </row>
    <row r="5954" spans="109:109" x14ac:dyDescent="0.3">
      <c r="DE5954" s="49"/>
    </row>
    <row r="5955" spans="109:109" x14ac:dyDescent="0.3">
      <c r="DE5955" s="49"/>
    </row>
    <row r="5956" spans="109:109" x14ac:dyDescent="0.3">
      <c r="DE5956" s="49"/>
    </row>
    <row r="5957" spans="109:109" x14ac:dyDescent="0.3">
      <c r="DE5957" s="49"/>
    </row>
    <row r="5958" spans="109:109" x14ac:dyDescent="0.3">
      <c r="DE5958" s="49"/>
    </row>
    <row r="5959" spans="109:109" x14ac:dyDescent="0.3">
      <c r="DE5959" s="49"/>
    </row>
    <row r="5960" spans="109:109" x14ac:dyDescent="0.3">
      <c r="DE5960" s="49"/>
    </row>
    <row r="5961" spans="109:109" x14ac:dyDescent="0.3">
      <c r="DE5961" s="49"/>
    </row>
    <row r="5962" spans="109:109" x14ac:dyDescent="0.3">
      <c r="DE5962" s="49"/>
    </row>
    <row r="5963" spans="109:109" x14ac:dyDescent="0.3">
      <c r="DE5963" s="49"/>
    </row>
    <row r="5964" spans="109:109" x14ac:dyDescent="0.3">
      <c r="DE5964" s="49"/>
    </row>
    <row r="5965" spans="109:109" x14ac:dyDescent="0.3">
      <c r="DE5965" s="49"/>
    </row>
    <row r="5966" spans="109:109" x14ac:dyDescent="0.3">
      <c r="DE5966" s="49"/>
    </row>
    <row r="5967" spans="109:109" x14ac:dyDescent="0.3">
      <c r="DE5967" s="49"/>
    </row>
    <row r="5968" spans="109:109" x14ac:dyDescent="0.3">
      <c r="DE5968" s="49"/>
    </row>
    <row r="5969" spans="109:109" x14ac:dyDescent="0.3">
      <c r="DE5969" s="49"/>
    </row>
    <row r="5970" spans="109:109" x14ac:dyDescent="0.3">
      <c r="DE5970" s="49"/>
    </row>
    <row r="5971" spans="109:109" x14ac:dyDescent="0.3">
      <c r="DE5971" s="49"/>
    </row>
    <row r="5972" spans="109:109" x14ac:dyDescent="0.3">
      <c r="DE5972" s="49"/>
    </row>
    <row r="5973" spans="109:109" x14ac:dyDescent="0.3">
      <c r="DE5973" s="49"/>
    </row>
    <row r="5974" spans="109:109" x14ac:dyDescent="0.3">
      <c r="DE5974" s="49"/>
    </row>
    <row r="5975" spans="109:109" x14ac:dyDescent="0.3">
      <c r="DE5975" s="49"/>
    </row>
    <row r="5976" spans="109:109" x14ac:dyDescent="0.3">
      <c r="DE5976" s="49"/>
    </row>
    <row r="5977" spans="109:109" x14ac:dyDescent="0.3">
      <c r="DE5977" s="49"/>
    </row>
    <row r="5978" spans="109:109" x14ac:dyDescent="0.3">
      <c r="DE5978" s="49"/>
    </row>
    <row r="5979" spans="109:109" x14ac:dyDescent="0.3">
      <c r="DE5979" s="49"/>
    </row>
    <row r="5980" spans="109:109" x14ac:dyDescent="0.3">
      <c r="DE5980" s="49"/>
    </row>
    <row r="5981" spans="109:109" x14ac:dyDescent="0.3">
      <c r="DE5981" s="49"/>
    </row>
    <row r="5982" spans="109:109" x14ac:dyDescent="0.3">
      <c r="DE5982" s="49"/>
    </row>
    <row r="5983" spans="109:109" x14ac:dyDescent="0.3">
      <c r="DE5983" s="49"/>
    </row>
    <row r="5984" spans="109:109" x14ac:dyDescent="0.3">
      <c r="DE5984" s="49"/>
    </row>
    <row r="5985" spans="109:109" x14ac:dyDescent="0.3">
      <c r="DE5985" s="49"/>
    </row>
    <row r="5986" spans="109:109" x14ac:dyDescent="0.3">
      <c r="DE5986" s="49"/>
    </row>
    <row r="5987" spans="109:109" x14ac:dyDescent="0.3">
      <c r="DE5987" s="49"/>
    </row>
    <row r="5988" spans="109:109" x14ac:dyDescent="0.3">
      <c r="DE5988" s="49"/>
    </row>
    <row r="5989" spans="109:109" x14ac:dyDescent="0.3">
      <c r="DE5989" s="49"/>
    </row>
    <row r="5990" spans="109:109" x14ac:dyDescent="0.3">
      <c r="DE5990" s="49"/>
    </row>
    <row r="5991" spans="109:109" x14ac:dyDescent="0.3">
      <c r="DE5991" s="49"/>
    </row>
    <row r="5992" spans="109:109" x14ac:dyDescent="0.3">
      <c r="DE5992" s="49"/>
    </row>
    <row r="5993" spans="109:109" x14ac:dyDescent="0.3">
      <c r="DE5993" s="49"/>
    </row>
    <row r="5994" spans="109:109" x14ac:dyDescent="0.3">
      <c r="DE5994" s="49"/>
    </row>
    <row r="5995" spans="109:109" x14ac:dyDescent="0.3">
      <c r="DE5995" s="49"/>
    </row>
    <row r="5996" spans="109:109" x14ac:dyDescent="0.3">
      <c r="DE5996" s="49"/>
    </row>
    <row r="5997" spans="109:109" x14ac:dyDescent="0.3">
      <c r="DE5997" s="49"/>
    </row>
    <row r="5998" spans="109:109" x14ac:dyDescent="0.3">
      <c r="DE5998" s="49"/>
    </row>
    <row r="5999" spans="109:109" x14ac:dyDescent="0.3">
      <c r="DE5999" s="49"/>
    </row>
    <row r="6000" spans="109:109" x14ac:dyDescent="0.3">
      <c r="DE6000" s="49"/>
    </row>
    <row r="6001" spans="109:109" x14ac:dyDescent="0.3">
      <c r="DE6001" s="49"/>
    </row>
    <row r="6002" spans="109:109" x14ac:dyDescent="0.3">
      <c r="DE6002" s="49"/>
    </row>
    <row r="6003" spans="109:109" x14ac:dyDescent="0.3">
      <c r="DE6003" s="49"/>
    </row>
    <row r="6004" spans="109:109" x14ac:dyDescent="0.3">
      <c r="DE6004" s="49"/>
    </row>
    <row r="6005" spans="109:109" x14ac:dyDescent="0.3">
      <c r="DE6005" s="49"/>
    </row>
    <row r="6006" spans="109:109" x14ac:dyDescent="0.3">
      <c r="DE6006" s="49"/>
    </row>
    <row r="6007" spans="109:109" x14ac:dyDescent="0.3">
      <c r="DE6007" s="49"/>
    </row>
    <row r="6008" spans="109:109" x14ac:dyDescent="0.3">
      <c r="DE6008" s="49"/>
    </row>
    <row r="6009" spans="109:109" x14ac:dyDescent="0.3">
      <c r="DE6009" s="49"/>
    </row>
    <row r="6010" spans="109:109" x14ac:dyDescent="0.3">
      <c r="DE6010" s="49"/>
    </row>
    <row r="6011" spans="109:109" x14ac:dyDescent="0.3">
      <c r="DE6011" s="49"/>
    </row>
    <row r="6012" spans="109:109" x14ac:dyDescent="0.3">
      <c r="DE6012" s="49"/>
    </row>
    <row r="6013" spans="109:109" x14ac:dyDescent="0.3">
      <c r="DE6013" s="49"/>
    </row>
    <row r="6014" spans="109:109" x14ac:dyDescent="0.3">
      <c r="DE6014" s="49"/>
    </row>
    <row r="6015" spans="109:109" x14ac:dyDescent="0.3">
      <c r="DE6015" s="49"/>
    </row>
    <row r="6016" spans="109:109" x14ac:dyDescent="0.3">
      <c r="DE6016" s="49"/>
    </row>
    <row r="6017" spans="109:109" x14ac:dyDescent="0.3">
      <c r="DE6017" s="49"/>
    </row>
    <row r="6018" spans="109:109" x14ac:dyDescent="0.3">
      <c r="DE6018" s="49"/>
    </row>
    <row r="6019" spans="109:109" x14ac:dyDescent="0.3">
      <c r="DE6019" s="49"/>
    </row>
    <row r="6020" spans="109:109" x14ac:dyDescent="0.3">
      <c r="DE6020" s="49"/>
    </row>
    <row r="6021" spans="109:109" x14ac:dyDescent="0.3">
      <c r="DE6021" s="49"/>
    </row>
    <row r="6022" spans="109:109" x14ac:dyDescent="0.3">
      <c r="DE6022" s="49"/>
    </row>
    <row r="6023" spans="109:109" x14ac:dyDescent="0.3">
      <c r="DE6023" s="49"/>
    </row>
    <row r="6024" spans="109:109" x14ac:dyDescent="0.3">
      <c r="DE6024" s="49"/>
    </row>
    <row r="6025" spans="109:109" x14ac:dyDescent="0.3">
      <c r="DE6025" s="49"/>
    </row>
    <row r="6026" spans="109:109" x14ac:dyDescent="0.3">
      <c r="DE6026" s="49"/>
    </row>
    <row r="6027" spans="109:109" x14ac:dyDescent="0.3">
      <c r="DE6027" s="49"/>
    </row>
    <row r="6028" spans="109:109" x14ac:dyDescent="0.3">
      <c r="DE6028" s="49"/>
    </row>
    <row r="6029" spans="109:109" x14ac:dyDescent="0.3">
      <c r="DE6029" s="49"/>
    </row>
    <row r="6030" spans="109:109" x14ac:dyDescent="0.3">
      <c r="DE6030" s="49"/>
    </row>
    <row r="6031" spans="109:109" x14ac:dyDescent="0.3">
      <c r="DE6031" s="49"/>
    </row>
    <row r="6032" spans="109:109" x14ac:dyDescent="0.3">
      <c r="DE6032" s="49"/>
    </row>
    <row r="6033" spans="109:109" x14ac:dyDescent="0.3">
      <c r="DE6033" s="49"/>
    </row>
    <row r="6034" spans="109:109" x14ac:dyDescent="0.3">
      <c r="DE6034" s="49"/>
    </row>
    <row r="6035" spans="109:109" x14ac:dyDescent="0.3">
      <c r="DE6035" s="49"/>
    </row>
    <row r="6036" spans="109:109" x14ac:dyDescent="0.3">
      <c r="DE6036" s="49"/>
    </row>
    <row r="6037" spans="109:109" x14ac:dyDescent="0.3">
      <c r="DE6037" s="49"/>
    </row>
    <row r="6038" spans="109:109" x14ac:dyDescent="0.3">
      <c r="DE6038" s="49"/>
    </row>
    <row r="6039" spans="109:109" x14ac:dyDescent="0.3">
      <c r="DE6039" s="49"/>
    </row>
    <row r="6040" spans="109:109" x14ac:dyDescent="0.3">
      <c r="DE6040" s="49"/>
    </row>
    <row r="6041" spans="109:109" x14ac:dyDescent="0.3">
      <c r="DE6041" s="49"/>
    </row>
    <row r="6042" spans="109:109" x14ac:dyDescent="0.3">
      <c r="DE6042" s="49"/>
    </row>
    <row r="6043" spans="109:109" x14ac:dyDescent="0.3">
      <c r="DE6043" s="49"/>
    </row>
    <row r="6044" spans="109:109" x14ac:dyDescent="0.3">
      <c r="DE6044" s="49"/>
    </row>
    <row r="6045" spans="109:109" x14ac:dyDescent="0.3">
      <c r="DE6045" s="49"/>
    </row>
    <row r="6046" spans="109:109" x14ac:dyDescent="0.3">
      <c r="DE6046" s="49"/>
    </row>
    <row r="6047" spans="109:109" x14ac:dyDescent="0.3">
      <c r="DE6047" s="49"/>
    </row>
    <row r="6048" spans="109:109" x14ac:dyDescent="0.3">
      <c r="DE6048" s="49"/>
    </row>
    <row r="6049" spans="109:109" x14ac:dyDescent="0.3">
      <c r="DE6049" s="49"/>
    </row>
    <row r="6050" spans="109:109" x14ac:dyDescent="0.3">
      <c r="DE6050" s="49"/>
    </row>
    <row r="6051" spans="109:109" x14ac:dyDescent="0.3">
      <c r="DE6051" s="49"/>
    </row>
    <row r="6052" spans="109:109" x14ac:dyDescent="0.3">
      <c r="DE6052" s="49"/>
    </row>
    <row r="6053" spans="109:109" x14ac:dyDescent="0.3">
      <c r="DE6053" s="49"/>
    </row>
    <row r="6054" spans="109:109" x14ac:dyDescent="0.3">
      <c r="DE6054" s="49"/>
    </row>
    <row r="6055" spans="109:109" x14ac:dyDescent="0.3">
      <c r="DE6055" s="49"/>
    </row>
    <row r="6056" spans="109:109" x14ac:dyDescent="0.3">
      <c r="DE6056" s="49"/>
    </row>
    <row r="6057" spans="109:109" x14ac:dyDescent="0.3">
      <c r="DE6057" s="49"/>
    </row>
    <row r="6058" spans="109:109" x14ac:dyDescent="0.3">
      <c r="DE6058" s="49"/>
    </row>
    <row r="6059" spans="109:109" x14ac:dyDescent="0.3">
      <c r="DE6059" s="49"/>
    </row>
    <row r="6060" spans="109:109" x14ac:dyDescent="0.3">
      <c r="DE6060" s="49"/>
    </row>
    <row r="6061" spans="109:109" x14ac:dyDescent="0.3">
      <c r="DE6061" s="49"/>
    </row>
    <row r="6062" spans="109:109" x14ac:dyDescent="0.3">
      <c r="DE6062" s="49"/>
    </row>
    <row r="6063" spans="109:109" x14ac:dyDescent="0.3">
      <c r="DE6063" s="49"/>
    </row>
    <row r="6064" spans="109:109" x14ac:dyDescent="0.3">
      <c r="DE6064" s="49"/>
    </row>
    <row r="6065" spans="109:109" x14ac:dyDescent="0.3">
      <c r="DE6065" s="49"/>
    </row>
    <row r="6066" spans="109:109" x14ac:dyDescent="0.3">
      <c r="DE6066" s="49"/>
    </row>
    <row r="6067" spans="109:109" x14ac:dyDescent="0.3">
      <c r="DE6067" s="49"/>
    </row>
    <row r="6068" spans="109:109" x14ac:dyDescent="0.3">
      <c r="DE6068" s="49"/>
    </row>
    <row r="6069" spans="109:109" x14ac:dyDescent="0.3">
      <c r="DE6069" s="49"/>
    </row>
    <row r="6070" spans="109:109" x14ac:dyDescent="0.3">
      <c r="DE6070" s="49"/>
    </row>
    <row r="6071" spans="109:109" x14ac:dyDescent="0.3">
      <c r="DE6071" s="49"/>
    </row>
    <row r="6072" spans="109:109" x14ac:dyDescent="0.3">
      <c r="DE6072" s="49"/>
    </row>
    <row r="6073" spans="109:109" x14ac:dyDescent="0.3">
      <c r="DE6073" s="49"/>
    </row>
    <row r="6074" spans="109:109" x14ac:dyDescent="0.3">
      <c r="DE6074" s="49"/>
    </row>
    <row r="6075" spans="109:109" x14ac:dyDescent="0.3">
      <c r="DE6075" s="49"/>
    </row>
    <row r="6076" spans="109:109" x14ac:dyDescent="0.3">
      <c r="DE6076" s="49"/>
    </row>
    <row r="6077" spans="109:109" x14ac:dyDescent="0.3">
      <c r="DE6077" s="49"/>
    </row>
    <row r="6078" spans="109:109" x14ac:dyDescent="0.3">
      <c r="DE6078" s="49"/>
    </row>
    <row r="6079" spans="109:109" x14ac:dyDescent="0.3">
      <c r="DE6079" s="49"/>
    </row>
    <row r="6080" spans="109:109" x14ac:dyDescent="0.3">
      <c r="DE6080" s="49"/>
    </row>
    <row r="6081" spans="109:109" x14ac:dyDescent="0.3">
      <c r="DE6081" s="49"/>
    </row>
    <row r="6082" spans="109:109" x14ac:dyDescent="0.3">
      <c r="DE6082" s="49"/>
    </row>
    <row r="6083" spans="109:109" x14ac:dyDescent="0.3">
      <c r="DE6083" s="49"/>
    </row>
    <row r="6084" spans="109:109" x14ac:dyDescent="0.3">
      <c r="DE6084" s="49"/>
    </row>
    <row r="6085" spans="109:109" x14ac:dyDescent="0.3">
      <c r="DE6085" s="49"/>
    </row>
    <row r="6086" spans="109:109" x14ac:dyDescent="0.3">
      <c r="DE6086" s="49"/>
    </row>
    <row r="6087" spans="109:109" x14ac:dyDescent="0.3">
      <c r="DE6087" s="49"/>
    </row>
    <row r="6088" spans="109:109" x14ac:dyDescent="0.3">
      <c r="DE6088" s="49"/>
    </row>
    <row r="6089" spans="109:109" x14ac:dyDescent="0.3">
      <c r="DE6089" s="49"/>
    </row>
    <row r="6090" spans="109:109" x14ac:dyDescent="0.3">
      <c r="DE6090" s="49"/>
    </row>
    <row r="6091" spans="109:109" x14ac:dyDescent="0.3">
      <c r="DE6091" s="49"/>
    </row>
    <row r="6092" spans="109:109" x14ac:dyDescent="0.3">
      <c r="DE6092" s="49"/>
    </row>
    <row r="6093" spans="109:109" x14ac:dyDescent="0.3">
      <c r="DE6093" s="49"/>
    </row>
    <row r="6094" spans="109:109" x14ac:dyDescent="0.3">
      <c r="DE6094" s="49"/>
    </row>
    <row r="6095" spans="109:109" x14ac:dyDescent="0.3">
      <c r="DE6095" s="49"/>
    </row>
    <row r="6096" spans="109:109" x14ac:dyDescent="0.3">
      <c r="DE6096" s="49"/>
    </row>
    <row r="6097" spans="109:109" x14ac:dyDescent="0.3">
      <c r="DE6097" s="49"/>
    </row>
    <row r="6098" spans="109:109" x14ac:dyDescent="0.3">
      <c r="DE6098" s="49"/>
    </row>
    <row r="6099" spans="109:109" x14ac:dyDescent="0.3">
      <c r="DE6099" s="49"/>
    </row>
    <row r="6100" spans="109:109" x14ac:dyDescent="0.3">
      <c r="DE6100" s="49"/>
    </row>
    <row r="6101" spans="109:109" x14ac:dyDescent="0.3">
      <c r="DE6101" s="49"/>
    </row>
    <row r="6102" spans="109:109" x14ac:dyDescent="0.3">
      <c r="DE6102" s="49"/>
    </row>
    <row r="6103" spans="109:109" x14ac:dyDescent="0.3">
      <c r="DE6103" s="49"/>
    </row>
    <row r="6104" spans="109:109" x14ac:dyDescent="0.3">
      <c r="DE6104" s="49"/>
    </row>
    <row r="6105" spans="109:109" x14ac:dyDescent="0.3">
      <c r="DE6105" s="49"/>
    </row>
    <row r="6106" spans="109:109" x14ac:dyDescent="0.3">
      <c r="DE6106" s="49"/>
    </row>
    <row r="6107" spans="109:109" x14ac:dyDescent="0.3">
      <c r="DE6107" s="49"/>
    </row>
    <row r="6108" spans="109:109" x14ac:dyDescent="0.3">
      <c r="DE6108" s="49"/>
    </row>
    <row r="6109" spans="109:109" x14ac:dyDescent="0.3">
      <c r="DE6109" s="49"/>
    </row>
    <row r="6110" spans="109:109" x14ac:dyDescent="0.3">
      <c r="DE6110" s="49"/>
    </row>
    <row r="6111" spans="109:109" x14ac:dyDescent="0.3">
      <c r="DE6111" s="49"/>
    </row>
    <row r="6112" spans="109:109" x14ac:dyDescent="0.3">
      <c r="DE6112" s="49"/>
    </row>
    <row r="6113" spans="109:109" x14ac:dyDescent="0.3">
      <c r="DE6113" s="49"/>
    </row>
    <row r="6114" spans="109:109" x14ac:dyDescent="0.3">
      <c r="DE6114" s="49"/>
    </row>
    <row r="6115" spans="109:109" x14ac:dyDescent="0.3">
      <c r="DE6115" s="49"/>
    </row>
    <row r="6116" spans="109:109" x14ac:dyDescent="0.3">
      <c r="DE6116" s="49"/>
    </row>
    <row r="6117" spans="109:109" x14ac:dyDescent="0.3">
      <c r="DE6117" s="49"/>
    </row>
    <row r="6118" spans="109:109" x14ac:dyDescent="0.3">
      <c r="DE6118" s="49"/>
    </row>
    <row r="6119" spans="109:109" x14ac:dyDescent="0.3">
      <c r="DE6119" s="49"/>
    </row>
    <row r="6120" spans="109:109" x14ac:dyDescent="0.3">
      <c r="DE6120" s="49"/>
    </row>
    <row r="6121" spans="109:109" x14ac:dyDescent="0.3">
      <c r="DE6121" s="49"/>
    </row>
    <row r="6122" spans="109:109" x14ac:dyDescent="0.3">
      <c r="DE6122" s="49"/>
    </row>
    <row r="6123" spans="109:109" x14ac:dyDescent="0.3">
      <c r="DE6123" s="49"/>
    </row>
    <row r="6124" spans="109:109" x14ac:dyDescent="0.3">
      <c r="DE6124" s="49"/>
    </row>
    <row r="6125" spans="109:109" x14ac:dyDescent="0.3">
      <c r="DE6125" s="49"/>
    </row>
    <row r="6126" spans="109:109" x14ac:dyDescent="0.3">
      <c r="DE6126" s="49"/>
    </row>
    <row r="6127" spans="109:109" x14ac:dyDescent="0.3">
      <c r="DE6127" s="49"/>
    </row>
    <row r="6128" spans="109:109" x14ac:dyDescent="0.3">
      <c r="DE6128" s="49"/>
    </row>
    <row r="6129" spans="109:109" x14ac:dyDescent="0.3">
      <c r="DE6129" s="49"/>
    </row>
    <row r="6130" spans="109:109" x14ac:dyDescent="0.3">
      <c r="DE6130" s="49"/>
    </row>
    <row r="6131" spans="109:109" x14ac:dyDescent="0.3">
      <c r="DE6131" s="49"/>
    </row>
    <row r="6132" spans="109:109" x14ac:dyDescent="0.3">
      <c r="DE6132" s="49"/>
    </row>
    <row r="6133" spans="109:109" x14ac:dyDescent="0.3">
      <c r="DE6133" s="49"/>
    </row>
    <row r="6134" spans="109:109" x14ac:dyDescent="0.3">
      <c r="DE6134" s="49"/>
    </row>
    <row r="6135" spans="109:109" x14ac:dyDescent="0.3">
      <c r="DE6135" s="49"/>
    </row>
    <row r="6136" spans="109:109" x14ac:dyDescent="0.3">
      <c r="DE6136" s="49"/>
    </row>
    <row r="6137" spans="109:109" x14ac:dyDescent="0.3">
      <c r="DE6137" s="49"/>
    </row>
    <row r="6138" spans="109:109" x14ac:dyDescent="0.3">
      <c r="DE6138" s="49"/>
    </row>
    <row r="6139" spans="109:109" x14ac:dyDescent="0.3">
      <c r="DE6139" s="49"/>
    </row>
    <row r="6140" spans="109:109" x14ac:dyDescent="0.3">
      <c r="DE6140" s="49"/>
    </row>
    <row r="6141" spans="109:109" x14ac:dyDescent="0.3">
      <c r="DE6141" s="49"/>
    </row>
    <row r="6142" spans="109:109" x14ac:dyDescent="0.3">
      <c r="DE6142" s="49"/>
    </row>
    <row r="6143" spans="109:109" x14ac:dyDescent="0.3">
      <c r="DE6143" s="49"/>
    </row>
    <row r="6144" spans="109:109" x14ac:dyDescent="0.3">
      <c r="DE6144" s="49"/>
    </row>
    <row r="6145" spans="109:109" x14ac:dyDescent="0.3">
      <c r="DE6145" s="49"/>
    </row>
    <row r="6146" spans="109:109" x14ac:dyDescent="0.3">
      <c r="DE6146" s="49"/>
    </row>
    <row r="6147" spans="109:109" x14ac:dyDescent="0.3">
      <c r="DE6147" s="49"/>
    </row>
    <row r="6148" spans="109:109" x14ac:dyDescent="0.3">
      <c r="DE6148" s="49"/>
    </row>
    <row r="6149" spans="109:109" x14ac:dyDescent="0.3">
      <c r="DE6149" s="49"/>
    </row>
    <row r="6150" spans="109:109" x14ac:dyDescent="0.3">
      <c r="DE6150" s="49"/>
    </row>
    <row r="6151" spans="109:109" x14ac:dyDescent="0.3">
      <c r="DE6151" s="49"/>
    </row>
    <row r="6152" spans="109:109" x14ac:dyDescent="0.3">
      <c r="DE6152" s="49"/>
    </row>
    <row r="6153" spans="109:109" x14ac:dyDescent="0.3">
      <c r="DE6153" s="49"/>
    </row>
    <row r="6154" spans="109:109" x14ac:dyDescent="0.3">
      <c r="DE6154" s="49"/>
    </row>
    <row r="6155" spans="109:109" x14ac:dyDescent="0.3">
      <c r="DE6155" s="49"/>
    </row>
    <row r="6156" spans="109:109" x14ac:dyDescent="0.3">
      <c r="DE6156" s="49"/>
    </row>
    <row r="6157" spans="109:109" x14ac:dyDescent="0.3">
      <c r="DE6157" s="49"/>
    </row>
    <row r="6158" spans="109:109" x14ac:dyDescent="0.3">
      <c r="DE6158" s="49"/>
    </row>
    <row r="6159" spans="109:109" x14ac:dyDescent="0.3">
      <c r="DE6159" s="49"/>
    </row>
    <row r="6160" spans="109:109" x14ac:dyDescent="0.3">
      <c r="DE6160" s="49"/>
    </row>
    <row r="6161" spans="109:109" x14ac:dyDescent="0.3">
      <c r="DE6161" s="49"/>
    </row>
    <row r="6162" spans="109:109" x14ac:dyDescent="0.3">
      <c r="DE6162" s="49"/>
    </row>
    <row r="6163" spans="109:109" x14ac:dyDescent="0.3">
      <c r="DE6163" s="49"/>
    </row>
    <row r="6164" spans="109:109" x14ac:dyDescent="0.3">
      <c r="DE6164" s="49"/>
    </row>
    <row r="6165" spans="109:109" x14ac:dyDescent="0.3">
      <c r="DE6165" s="49"/>
    </row>
    <row r="6166" spans="109:109" x14ac:dyDescent="0.3">
      <c r="DE6166" s="49"/>
    </row>
    <row r="6167" spans="109:109" x14ac:dyDescent="0.3">
      <c r="DE6167" s="49"/>
    </row>
    <row r="6168" spans="109:109" x14ac:dyDescent="0.3">
      <c r="DE6168" s="49"/>
    </row>
    <row r="6169" spans="109:109" x14ac:dyDescent="0.3">
      <c r="DE6169" s="49"/>
    </row>
    <row r="6170" spans="109:109" x14ac:dyDescent="0.3">
      <c r="DE6170" s="49"/>
    </row>
    <row r="6171" spans="109:109" x14ac:dyDescent="0.3">
      <c r="DE6171" s="49"/>
    </row>
    <row r="6172" spans="109:109" x14ac:dyDescent="0.3">
      <c r="DE6172" s="49"/>
    </row>
    <row r="6173" spans="109:109" x14ac:dyDescent="0.3">
      <c r="DE6173" s="49"/>
    </row>
    <row r="6174" spans="109:109" x14ac:dyDescent="0.3">
      <c r="DE6174" s="49"/>
    </row>
    <row r="6175" spans="109:109" x14ac:dyDescent="0.3">
      <c r="DE6175" s="49"/>
    </row>
    <row r="6176" spans="109:109" x14ac:dyDescent="0.3">
      <c r="DE6176" s="49"/>
    </row>
    <row r="6177" spans="109:109" x14ac:dyDescent="0.3">
      <c r="DE6177" s="49"/>
    </row>
    <row r="6178" spans="109:109" x14ac:dyDescent="0.3">
      <c r="DE6178" s="49"/>
    </row>
    <row r="6179" spans="109:109" x14ac:dyDescent="0.3">
      <c r="DE6179" s="49"/>
    </row>
    <row r="6180" spans="109:109" x14ac:dyDescent="0.3">
      <c r="DE6180" s="49"/>
    </row>
    <row r="6181" spans="109:109" x14ac:dyDescent="0.3">
      <c r="DE6181" s="49"/>
    </row>
    <row r="6182" spans="109:109" x14ac:dyDescent="0.3">
      <c r="DE6182" s="49"/>
    </row>
    <row r="6183" spans="109:109" x14ac:dyDescent="0.3">
      <c r="DE6183" s="49"/>
    </row>
    <row r="6184" spans="109:109" x14ac:dyDescent="0.3">
      <c r="DE6184" s="49"/>
    </row>
    <row r="6185" spans="109:109" x14ac:dyDescent="0.3">
      <c r="DE6185" s="49"/>
    </row>
    <row r="6186" spans="109:109" x14ac:dyDescent="0.3">
      <c r="DE6186" s="49"/>
    </row>
    <row r="6187" spans="109:109" x14ac:dyDescent="0.3">
      <c r="DE6187" s="49"/>
    </row>
    <row r="6188" spans="109:109" x14ac:dyDescent="0.3">
      <c r="DE6188" s="49"/>
    </row>
    <row r="6189" spans="109:109" x14ac:dyDescent="0.3">
      <c r="DE6189" s="49"/>
    </row>
    <row r="6190" spans="109:109" x14ac:dyDescent="0.3">
      <c r="DE6190" s="49"/>
    </row>
    <row r="6191" spans="109:109" x14ac:dyDescent="0.3">
      <c r="DE6191" s="49"/>
    </row>
    <row r="6192" spans="109:109" x14ac:dyDescent="0.3">
      <c r="DE6192" s="49"/>
    </row>
    <row r="6193" spans="109:109" x14ac:dyDescent="0.3">
      <c r="DE6193" s="49"/>
    </row>
    <row r="6194" spans="109:109" x14ac:dyDescent="0.3">
      <c r="DE6194" s="49"/>
    </row>
    <row r="6195" spans="109:109" x14ac:dyDescent="0.3">
      <c r="DE6195" s="49"/>
    </row>
    <row r="6196" spans="109:109" x14ac:dyDescent="0.3">
      <c r="DE6196" s="49"/>
    </row>
    <row r="6197" spans="109:109" x14ac:dyDescent="0.3">
      <c r="DE6197" s="49"/>
    </row>
    <row r="6198" spans="109:109" x14ac:dyDescent="0.3">
      <c r="DE6198" s="49"/>
    </row>
    <row r="6199" spans="109:109" x14ac:dyDescent="0.3">
      <c r="DE6199" s="49"/>
    </row>
    <row r="6200" spans="109:109" x14ac:dyDescent="0.3">
      <c r="DE6200" s="49"/>
    </row>
    <row r="6201" spans="109:109" x14ac:dyDescent="0.3">
      <c r="DE6201" s="49"/>
    </row>
    <row r="6202" spans="109:109" x14ac:dyDescent="0.3">
      <c r="DE6202" s="49"/>
    </row>
    <row r="6203" spans="109:109" x14ac:dyDescent="0.3">
      <c r="DE6203" s="49"/>
    </row>
    <row r="6204" spans="109:109" x14ac:dyDescent="0.3">
      <c r="DE6204" s="49"/>
    </row>
    <row r="6205" spans="109:109" x14ac:dyDescent="0.3">
      <c r="DE6205" s="49"/>
    </row>
    <row r="6206" spans="109:109" x14ac:dyDescent="0.3">
      <c r="DE6206" s="49"/>
    </row>
    <row r="6207" spans="109:109" x14ac:dyDescent="0.3">
      <c r="DE6207" s="49"/>
    </row>
    <row r="6208" spans="109:109" x14ac:dyDescent="0.3">
      <c r="DE6208" s="49"/>
    </row>
    <row r="6209" spans="109:109" x14ac:dyDescent="0.3">
      <c r="DE6209" s="49"/>
    </row>
    <row r="6210" spans="109:109" x14ac:dyDescent="0.3">
      <c r="DE6210" s="49"/>
    </row>
    <row r="6211" spans="109:109" x14ac:dyDescent="0.3">
      <c r="DE6211" s="49"/>
    </row>
    <row r="6212" spans="109:109" x14ac:dyDescent="0.3">
      <c r="DE6212" s="49"/>
    </row>
    <row r="6213" spans="109:109" x14ac:dyDescent="0.3">
      <c r="DE6213" s="49"/>
    </row>
    <row r="6214" spans="109:109" x14ac:dyDescent="0.3">
      <c r="DE6214" s="49"/>
    </row>
    <row r="6215" spans="109:109" x14ac:dyDescent="0.3">
      <c r="DE6215" s="49"/>
    </row>
    <row r="6216" spans="109:109" x14ac:dyDescent="0.3">
      <c r="DE6216" s="49"/>
    </row>
    <row r="6217" spans="109:109" x14ac:dyDescent="0.3">
      <c r="DE6217" s="49"/>
    </row>
    <row r="6218" spans="109:109" x14ac:dyDescent="0.3">
      <c r="DE6218" s="49"/>
    </row>
    <row r="6219" spans="109:109" x14ac:dyDescent="0.3">
      <c r="DE6219" s="49"/>
    </row>
    <row r="6220" spans="109:109" x14ac:dyDescent="0.3">
      <c r="DE6220" s="49"/>
    </row>
    <row r="6221" spans="109:109" x14ac:dyDescent="0.3">
      <c r="DE6221" s="49"/>
    </row>
    <row r="6222" spans="109:109" x14ac:dyDescent="0.3">
      <c r="DE6222" s="49"/>
    </row>
    <row r="6223" spans="109:109" x14ac:dyDescent="0.3">
      <c r="DE6223" s="49"/>
    </row>
    <row r="6224" spans="109:109" x14ac:dyDescent="0.3">
      <c r="DE6224" s="49"/>
    </row>
    <row r="6225" spans="109:109" x14ac:dyDescent="0.3">
      <c r="DE6225" s="49"/>
    </row>
    <row r="6226" spans="109:109" x14ac:dyDescent="0.3">
      <c r="DE6226" s="49"/>
    </row>
    <row r="6227" spans="109:109" x14ac:dyDescent="0.3">
      <c r="DE6227" s="49"/>
    </row>
    <row r="6228" spans="109:109" x14ac:dyDescent="0.3">
      <c r="DE6228" s="49"/>
    </row>
    <row r="6229" spans="109:109" x14ac:dyDescent="0.3">
      <c r="DE6229" s="49"/>
    </row>
    <row r="6230" spans="109:109" x14ac:dyDescent="0.3">
      <c r="DE6230" s="49"/>
    </row>
    <row r="6231" spans="109:109" x14ac:dyDescent="0.3">
      <c r="DE6231" s="49"/>
    </row>
    <row r="6232" spans="109:109" x14ac:dyDescent="0.3">
      <c r="DE6232" s="49"/>
    </row>
    <row r="6233" spans="109:109" x14ac:dyDescent="0.3">
      <c r="DE6233" s="49"/>
    </row>
    <row r="6234" spans="109:109" x14ac:dyDescent="0.3">
      <c r="DE6234" s="49"/>
    </row>
    <row r="6235" spans="109:109" x14ac:dyDescent="0.3">
      <c r="DE6235" s="49"/>
    </row>
    <row r="6236" spans="109:109" x14ac:dyDescent="0.3">
      <c r="DE6236" s="49"/>
    </row>
    <row r="6237" spans="109:109" x14ac:dyDescent="0.3">
      <c r="DE6237" s="49"/>
    </row>
    <row r="6238" spans="109:109" x14ac:dyDescent="0.3">
      <c r="DE6238" s="49"/>
    </row>
    <row r="6239" spans="109:109" x14ac:dyDescent="0.3">
      <c r="DE6239" s="49"/>
    </row>
    <row r="6240" spans="109:109" x14ac:dyDescent="0.3">
      <c r="DE6240" s="49"/>
    </row>
    <row r="6241" spans="109:109" x14ac:dyDescent="0.3">
      <c r="DE6241" s="49"/>
    </row>
    <row r="6242" spans="109:109" x14ac:dyDescent="0.3">
      <c r="DE6242" s="49"/>
    </row>
    <row r="6243" spans="109:109" x14ac:dyDescent="0.3">
      <c r="DE6243" s="49"/>
    </row>
    <row r="6244" spans="109:109" x14ac:dyDescent="0.3">
      <c r="DE6244" s="49"/>
    </row>
    <row r="6245" spans="109:109" x14ac:dyDescent="0.3">
      <c r="DE6245" s="49"/>
    </row>
    <row r="6246" spans="109:109" x14ac:dyDescent="0.3">
      <c r="DE6246" s="49"/>
    </row>
    <row r="6247" spans="109:109" x14ac:dyDescent="0.3">
      <c r="DE6247" s="49"/>
    </row>
    <row r="6248" spans="109:109" x14ac:dyDescent="0.3">
      <c r="DE6248" s="49"/>
    </row>
    <row r="6249" spans="109:109" x14ac:dyDescent="0.3">
      <c r="DE6249" s="49"/>
    </row>
    <row r="6250" spans="109:109" x14ac:dyDescent="0.3">
      <c r="DE6250" s="49"/>
    </row>
    <row r="6251" spans="109:109" x14ac:dyDescent="0.3">
      <c r="DE6251" s="49"/>
    </row>
    <row r="6252" spans="109:109" x14ac:dyDescent="0.3">
      <c r="DE6252" s="49"/>
    </row>
    <row r="6253" spans="109:109" x14ac:dyDescent="0.3">
      <c r="DE6253" s="49"/>
    </row>
    <row r="6254" spans="109:109" x14ac:dyDescent="0.3">
      <c r="DE6254" s="49"/>
    </row>
    <row r="6255" spans="109:109" x14ac:dyDescent="0.3">
      <c r="DE6255" s="49"/>
    </row>
    <row r="6256" spans="109:109" x14ac:dyDescent="0.3">
      <c r="DE6256" s="49"/>
    </row>
    <row r="6257" spans="109:109" x14ac:dyDescent="0.3">
      <c r="DE6257" s="49"/>
    </row>
    <row r="6258" spans="109:109" x14ac:dyDescent="0.3">
      <c r="DE6258" s="49"/>
    </row>
    <row r="6259" spans="109:109" x14ac:dyDescent="0.3">
      <c r="DE6259" s="49"/>
    </row>
    <row r="6260" spans="109:109" x14ac:dyDescent="0.3">
      <c r="DE6260" s="49"/>
    </row>
    <row r="6261" spans="109:109" x14ac:dyDescent="0.3">
      <c r="DE6261" s="49"/>
    </row>
    <row r="6262" spans="109:109" x14ac:dyDescent="0.3">
      <c r="DE6262" s="49"/>
    </row>
    <row r="6263" spans="109:109" x14ac:dyDescent="0.3">
      <c r="DE6263" s="49"/>
    </row>
    <row r="6264" spans="109:109" x14ac:dyDescent="0.3">
      <c r="DE6264" s="49"/>
    </row>
    <row r="6265" spans="109:109" x14ac:dyDescent="0.3">
      <c r="DE6265" s="49"/>
    </row>
    <row r="6266" spans="109:109" x14ac:dyDescent="0.3">
      <c r="DE6266" s="49"/>
    </row>
    <row r="6267" spans="109:109" x14ac:dyDescent="0.3">
      <c r="DE6267" s="49"/>
    </row>
    <row r="6268" spans="109:109" x14ac:dyDescent="0.3">
      <c r="DE6268" s="49"/>
    </row>
    <row r="6269" spans="109:109" x14ac:dyDescent="0.3">
      <c r="DE6269" s="49"/>
    </row>
    <row r="6270" spans="109:109" x14ac:dyDescent="0.3">
      <c r="DE6270" s="49"/>
    </row>
    <row r="6271" spans="109:109" x14ac:dyDescent="0.3">
      <c r="DE6271" s="49"/>
    </row>
    <row r="6272" spans="109:109" x14ac:dyDescent="0.3">
      <c r="DE6272" s="49"/>
    </row>
    <row r="6273" spans="109:109" x14ac:dyDescent="0.3">
      <c r="DE6273" s="49"/>
    </row>
    <row r="6274" spans="109:109" x14ac:dyDescent="0.3">
      <c r="DE6274" s="49"/>
    </row>
    <row r="6275" spans="109:109" x14ac:dyDescent="0.3">
      <c r="DE6275" s="49"/>
    </row>
    <row r="6276" spans="109:109" x14ac:dyDescent="0.3">
      <c r="DE6276" s="49"/>
    </row>
    <row r="6277" spans="109:109" x14ac:dyDescent="0.3">
      <c r="DE6277" s="49"/>
    </row>
    <row r="6278" spans="109:109" x14ac:dyDescent="0.3">
      <c r="DE6278" s="49"/>
    </row>
    <row r="6279" spans="109:109" x14ac:dyDescent="0.3">
      <c r="DE6279" s="49"/>
    </row>
    <row r="6280" spans="109:109" x14ac:dyDescent="0.3">
      <c r="DE6280" s="49"/>
    </row>
    <row r="6281" spans="109:109" x14ac:dyDescent="0.3">
      <c r="DE6281" s="49"/>
    </row>
    <row r="6282" spans="109:109" x14ac:dyDescent="0.3">
      <c r="DE6282" s="49"/>
    </row>
    <row r="6283" spans="109:109" x14ac:dyDescent="0.3">
      <c r="DE6283" s="49"/>
    </row>
    <row r="6284" spans="109:109" x14ac:dyDescent="0.3">
      <c r="DE6284" s="49"/>
    </row>
    <row r="6285" spans="109:109" x14ac:dyDescent="0.3">
      <c r="DE6285" s="49"/>
    </row>
    <row r="6286" spans="109:109" x14ac:dyDescent="0.3">
      <c r="DE6286" s="49"/>
    </row>
    <row r="6287" spans="109:109" x14ac:dyDescent="0.3">
      <c r="DE6287" s="49"/>
    </row>
    <row r="6288" spans="109:109" x14ac:dyDescent="0.3">
      <c r="DE6288" s="49"/>
    </row>
    <row r="6289" spans="109:109" x14ac:dyDescent="0.3">
      <c r="DE6289" s="49"/>
    </row>
    <row r="6290" spans="109:109" x14ac:dyDescent="0.3">
      <c r="DE6290" s="49"/>
    </row>
    <row r="6291" spans="109:109" x14ac:dyDescent="0.3">
      <c r="DE6291" s="49"/>
    </row>
    <row r="6292" spans="109:109" x14ac:dyDescent="0.3">
      <c r="DE6292" s="49"/>
    </row>
    <row r="6293" spans="109:109" x14ac:dyDescent="0.3">
      <c r="DE6293" s="49"/>
    </row>
    <row r="6294" spans="109:109" x14ac:dyDescent="0.3">
      <c r="DE6294" s="49"/>
    </row>
    <row r="6295" spans="109:109" x14ac:dyDescent="0.3">
      <c r="DE6295" s="49"/>
    </row>
    <row r="6296" spans="109:109" x14ac:dyDescent="0.3">
      <c r="DE6296" s="49"/>
    </row>
    <row r="6297" spans="109:109" x14ac:dyDescent="0.3">
      <c r="DE6297" s="49"/>
    </row>
    <row r="6298" spans="109:109" x14ac:dyDescent="0.3">
      <c r="DE6298" s="49"/>
    </row>
    <row r="6299" spans="109:109" x14ac:dyDescent="0.3">
      <c r="DE6299" s="49"/>
    </row>
    <row r="6300" spans="109:109" x14ac:dyDescent="0.3">
      <c r="DE6300" s="49"/>
    </row>
    <row r="6301" spans="109:109" x14ac:dyDescent="0.3">
      <c r="DE6301" s="49"/>
    </row>
    <row r="6302" spans="109:109" x14ac:dyDescent="0.3">
      <c r="DE6302" s="49"/>
    </row>
    <row r="6303" spans="109:109" x14ac:dyDescent="0.3">
      <c r="DE6303" s="49"/>
    </row>
    <row r="6304" spans="109:109" x14ac:dyDescent="0.3">
      <c r="DE6304" s="49"/>
    </row>
    <row r="6305" spans="109:109" x14ac:dyDescent="0.3">
      <c r="DE6305" s="49"/>
    </row>
    <row r="6306" spans="109:109" x14ac:dyDescent="0.3">
      <c r="DE6306" s="49"/>
    </row>
    <row r="6307" spans="109:109" x14ac:dyDescent="0.3">
      <c r="DE6307" s="49"/>
    </row>
    <row r="6308" spans="109:109" x14ac:dyDescent="0.3">
      <c r="DE6308" s="49"/>
    </row>
    <row r="6309" spans="109:109" x14ac:dyDescent="0.3">
      <c r="DE6309" s="49"/>
    </row>
    <row r="6310" spans="109:109" x14ac:dyDescent="0.3">
      <c r="DE6310" s="49"/>
    </row>
    <row r="6311" spans="109:109" x14ac:dyDescent="0.3">
      <c r="DE6311" s="49"/>
    </row>
    <row r="6312" spans="109:109" x14ac:dyDescent="0.3">
      <c r="DE6312" s="49"/>
    </row>
    <row r="6313" spans="109:109" x14ac:dyDescent="0.3">
      <c r="DE6313" s="49"/>
    </row>
    <row r="6314" spans="109:109" x14ac:dyDescent="0.3">
      <c r="DE6314" s="49"/>
    </row>
    <row r="6315" spans="109:109" x14ac:dyDescent="0.3">
      <c r="DE6315" s="49"/>
    </row>
    <row r="6316" spans="109:109" x14ac:dyDescent="0.3">
      <c r="DE6316" s="49"/>
    </row>
    <row r="6317" spans="109:109" x14ac:dyDescent="0.3">
      <c r="DE6317" s="49"/>
    </row>
    <row r="6318" spans="109:109" x14ac:dyDescent="0.3">
      <c r="DE6318" s="49"/>
    </row>
    <row r="6319" spans="109:109" x14ac:dyDescent="0.3">
      <c r="DE6319" s="49"/>
    </row>
    <row r="6320" spans="109:109" x14ac:dyDescent="0.3">
      <c r="DE6320" s="49"/>
    </row>
    <row r="6321" spans="109:109" x14ac:dyDescent="0.3">
      <c r="DE6321" s="49"/>
    </row>
    <row r="6322" spans="109:109" x14ac:dyDescent="0.3">
      <c r="DE6322" s="49"/>
    </row>
    <row r="6323" spans="109:109" x14ac:dyDescent="0.3">
      <c r="DE6323" s="49"/>
    </row>
    <row r="6324" spans="109:109" x14ac:dyDescent="0.3">
      <c r="DE6324" s="49"/>
    </row>
    <row r="6325" spans="109:109" x14ac:dyDescent="0.3">
      <c r="DE6325" s="49"/>
    </row>
    <row r="6326" spans="109:109" x14ac:dyDescent="0.3">
      <c r="DE6326" s="49"/>
    </row>
    <row r="6327" spans="109:109" x14ac:dyDescent="0.3">
      <c r="DE6327" s="49"/>
    </row>
    <row r="6328" spans="109:109" x14ac:dyDescent="0.3">
      <c r="DE6328" s="49"/>
    </row>
    <row r="6329" spans="109:109" x14ac:dyDescent="0.3">
      <c r="DE6329" s="49"/>
    </row>
    <row r="6330" spans="109:109" x14ac:dyDescent="0.3">
      <c r="DE6330" s="49"/>
    </row>
    <row r="6331" spans="109:109" x14ac:dyDescent="0.3">
      <c r="DE6331" s="49"/>
    </row>
    <row r="6332" spans="109:109" x14ac:dyDescent="0.3">
      <c r="DE6332" s="49"/>
    </row>
    <row r="6333" spans="109:109" x14ac:dyDescent="0.3">
      <c r="DE6333" s="49"/>
    </row>
    <row r="6334" spans="109:109" x14ac:dyDescent="0.3">
      <c r="DE6334" s="49"/>
    </row>
    <row r="6335" spans="109:109" x14ac:dyDescent="0.3">
      <c r="DE6335" s="49"/>
    </row>
    <row r="6336" spans="109:109" x14ac:dyDescent="0.3">
      <c r="DE6336" s="49"/>
    </row>
    <row r="6337" spans="109:109" x14ac:dyDescent="0.3">
      <c r="DE6337" s="49"/>
    </row>
    <row r="6338" spans="109:109" x14ac:dyDescent="0.3">
      <c r="DE6338" s="49"/>
    </row>
    <row r="6339" spans="109:109" x14ac:dyDescent="0.3">
      <c r="DE6339" s="49"/>
    </row>
    <row r="6340" spans="109:109" x14ac:dyDescent="0.3">
      <c r="DE6340" s="49"/>
    </row>
    <row r="6341" spans="109:109" x14ac:dyDescent="0.3">
      <c r="DE6341" s="49"/>
    </row>
    <row r="6342" spans="109:109" x14ac:dyDescent="0.3">
      <c r="DE6342" s="49"/>
    </row>
    <row r="6343" spans="109:109" x14ac:dyDescent="0.3">
      <c r="DE6343" s="49"/>
    </row>
    <row r="6344" spans="109:109" x14ac:dyDescent="0.3">
      <c r="DE6344" s="49"/>
    </row>
    <row r="6345" spans="109:109" x14ac:dyDescent="0.3">
      <c r="DE6345" s="49"/>
    </row>
    <row r="6346" spans="109:109" x14ac:dyDescent="0.3">
      <c r="DE6346" s="49"/>
    </row>
    <row r="6347" spans="109:109" x14ac:dyDescent="0.3">
      <c r="DE6347" s="49"/>
    </row>
    <row r="6348" spans="109:109" x14ac:dyDescent="0.3">
      <c r="DE6348" s="49"/>
    </row>
    <row r="6349" spans="109:109" x14ac:dyDescent="0.3">
      <c r="DE6349" s="49"/>
    </row>
    <row r="6350" spans="109:109" x14ac:dyDescent="0.3">
      <c r="DE6350" s="49"/>
    </row>
    <row r="6351" spans="109:109" x14ac:dyDescent="0.3">
      <c r="DE6351" s="49"/>
    </row>
    <row r="6352" spans="109:109" x14ac:dyDescent="0.3">
      <c r="DE6352" s="49"/>
    </row>
    <row r="6353" spans="109:109" x14ac:dyDescent="0.3">
      <c r="DE6353" s="49"/>
    </row>
    <row r="6354" spans="109:109" x14ac:dyDescent="0.3">
      <c r="DE6354" s="49"/>
    </row>
    <row r="6355" spans="109:109" x14ac:dyDescent="0.3">
      <c r="DE6355" s="49"/>
    </row>
    <row r="6356" spans="109:109" x14ac:dyDescent="0.3">
      <c r="DE6356" s="49"/>
    </row>
    <row r="6357" spans="109:109" x14ac:dyDescent="0.3">
      <c r="DE6357" s="49"/>
    </row>
    <row r="6358" spans="109:109" x14ac:dyDescent="0.3">
      <c r="DE6358" s="49"/>
    </row>
    <row r="6359" spans="109:109" x14ac:dyDescent="0.3">
      <c r="DE6359" s="49"/>
    </row>
    <row r="6360" spans="109:109" x14ac:dyDescent="0.3">
      <c r="DE6360" s="49"/>
    </row>
    <row r="6361" spans="109:109" x14ac:dyDescent="0.3">
      <c r="DE6361" s="49"/>
    </row>
    <row r="6362" spans="109:109" x14ac:dyDescent="0.3">
      <c r="DE6362" s="49"/>
    </row>
    <row r="6363" spans="109:109" x14ac:dyDescent="0.3">
      <c r="DE6363" s="49"/>
    </row>
    <row r="6364" spans="109:109" x14ac:dyDescent="0.3">
      <c r="DE6364" s="49"/>
    </row>
    <row r="6365" spans="109:109" x14ac:dyDescent="0.3">
      <c r="DE6365" s="49"/>
    </row>
    <row r="6366" spans="109:109" x14ac:dyDescent="0.3">
      <c r="DE6366" s="49"/>
    </row>
    <row r="6367" spans="109:109" x14ac:dyDescent="0.3">
      <c r="DE6367" s="49"/>
    </row>
    <row r="6368" spans="109:109" x14ac:dyDescent="0.3">
      <c r="DE6368" s="49"/>
    </row>
    <row r="6369" spans="109:109" x14ac:dyDescent="0.3">
      <c r="DE6369" s="49"/>
    </row>
    <row r="6370" spans="109:109" x14ac:dyDescent="0.3">
      <c r="DE6370" s="49"/>
    </row>
    <row r="6371" spans="109:109" x14ac:dyDescent="0.3">
      <c r="DE6371" s="49"/>
    </row>
    <row r="6372" spans="109:109" x14ac:dyDescent="0.3">
      <c r="DE6372" s="49"/>
    </row>
    <row r="6373" spans="109:109" x14ac:dyDescent="0.3">
      <c r="DE6373" s="49"/>
    </row>
    <row r="6374" spans="109:109" x14ac:dyDescent="0.3">
      <c r="DE6374" s="49"/>
    </row>
    <row r="6375" spans="109:109" x14ac:dyDescent="0.3">
      <c r="DE6375" s="49"/>
    </row>
    <row r="6376" spans="109:109" x14ac:dyDescent="0.3">
      <c r="DE6376" s="49"/>
    </row>
    <row r="6377" spans="109:109" x14ac:dyDescent="0.3">
      <c r="DE6377" s="49"/>
    </row>
    <row r="6378" spans="109:109" x14ac:dyDescent="0.3">
      <c r="DE6378" s="49"/>
    </row>
    <row r="6379" spans="109:109" x14ac:dyDescent="0.3">
      <c r="DE6379" s="49"/>
    </row>
    <row r="6380" spans="109:109" x14ac:dyDescent="0.3">
      <c r="DE6380" s="49"/>
    </row>
    <row r="6381" spans="109:109" x14ac:dyDescent="0.3">
      <c r="DE6381" s="49"/>
    </row>
    <row r="6382" spans="109:109" x14ac:dyDescent="0.3">
      <c r="DE6382" s="49"/>
    </row>
    <row r="6383" spans="109:109" x14ac:dyDescent="0.3">
      <c r="DE6383" s="49"/>
    </row>
    <row r="6384" spans="109:109" x14ac:dyDescent="0.3">
      <c r="DE6384" s="49"/>
    </row>
    <row r="6385" spans="109:109" x14ac:dyDescent="0.3">
      <c r="DE6385" s="49"/>
    </row>
    <row r="6386" spans="109:109" x14ac:dyDescent="0.3">
      <c r="DE6386" s="49"/>
    </row>
    <row r="6387" spans="109:109" x14ac:dyDescent="0.3">
      <c r="DE6387" s="49"/>
    </row>
    <row r="6388" spans="109:109" x14ac:dyDescent="0.3">
      <c r="DE6388" s="49"/>
    </row>
    <row r="6389" spans="109:109" x14ac:dyDescent="0.3">
      <c r="DE6389" s="49"/>
    </row>
    <row r="6390" spans="109:109" x14ac:dyDescent="0.3">
      <c r="DE6390" s="49"/>
    </row>
    <row r="6391" spans="109:109" x14ac:dyDescent="0.3">
      <c r="DE6391" s="49"/>
    </row>
    <row r="6392" spans="109:109" x14ac:dyDescent="0.3">
      <c r="DE6392" s="49"/>
    </row>
    <row r="6393" spans="109:109" x14ac:dyDescent="0.3">
      <c r="DE6393" s="49"/>
    </row>
    <row r="6394" spans="109:109" x14ac:dyDescent="0.3">
      <c r="DE6394" s="49"/>
    </row>
    <row r="6395" spans="109:109" x14ac:dyDescent="0.3">
      <c r="DE6395" s="49"/>
    </row>
    <row r="6396" spans="109:109" x14ac:dyDescent="0.3">
      <c r="DE6396" s="49"/>
    </row>
    <row r="6397" spans="109:109" x14ac:dyDescent="0.3">
      <c r="DE6397" s="49"/>
    </row>
    <row r="6398" spans="109:109" x14ac:dyDescent="0.3">
      <c r="DE6398" s="49"/>
    </row>
    <row r="6399" spans="109:109" x14ac:dyDescent="0.3">
      <c r="DE6399" s="49"/>
    </row>
    <row r="6400" spans="109:109" x14ac:dyDescent="0.3">
      <c r="DE6400" s="49"/>
    </row>
    <row r="6401" spans="109:109" x14ac:dyDescent="0.3">
      <c r="DE6401" s="49"/>
    </row>
    <row r="6402" spans="109:109" x14ac:dyDescent="0.3">
      <c r="DE6402" s="49"/>
    </row>
    <row r="6403" spans="109:109" x14ac:dyDescent="0.3">
      <c r="DE6403" s="49"/>
    </row>
    <row r="6404" spans="109:109" x14ac:dyDescent="0.3">
      <c r="DE6404" s="49"/>
    </row>
    <row r="6405" spans="109:109" x14ac:dyDescent="0.3">
      <c r="DE6405" s="49"/>
    </row>
    <row r="6406" spans="109:109" x14ac:dyDescent="0.3">
      <c r="DE6406" s="49"/>
    </row>
    <row r="6407" spans="109:109" x14ac:dyDescent="0.3">
      <c r="DE6407" s="49"/>
    </row>
    <row r="6408" spans="109:109" x14ac:dyDescent="0.3">
      <c r="DE6408" s="49"/>
    </row>
    <row r="6409" spans="109:109" x14ac:dyDescent="0.3">
      <c r="DE6409" s="49"/>
    </row>
    <row r="6410" spans="109:109" x14ac:dyDescent="0.3">
      <c r="DE6410" s="49"/>
    </row>
    <row r="6411" spans="109:109" x14ac:dyDescent="0.3">
      <c r="DE6411" s="49"/>
    </row>
    <row r="6412" spans="109:109" x14ac:dyDescent="0.3">
      <c r="DE6412" s="49"/>
    </row>
    <row r="6413" spans="109:109" x14ac:dyDescent="0.3">
      <c r="DE6413" s="49"/>
    </row>
    <row r="6414" spans="109:109" x14ac:dyDescent="0.3">
      <c r="DE6414" s="49"/>
    </row>
    <row r="6415" spans="109:109" x14ac:dyDescent="0.3">
      <c r="DE6415" s="49"/>
    </row>
    <row r="6416" spans="109:109" x14ac:dyDescent="0.3">
      <c r="DE6416" s="49"/>
    </row>
    <row r="6417" spans="109:109" x14ac:dyDescent="0.3">
      <c r="DE6417" s="49"/>
    </row>
    <row r="6418" spans="109:109" x14ac:dyDescent="0.3">
      <c r="DE6418" s="49"/>
    </row>
    <row r="6419" spans="109:109" x14ac:dyDescent="0.3">
      <c r="DE6419" s="49"/>
    </row>
    <row r="6420" spans="109:109" x14ac:dyDescent="0.3">
      <c r="DE6420" s="49"/>
    </row>
    <row r="6421" spans="109:109" x14ac:dyDescent="0.3">
      <c r="DE6421" s="49"/>
    </row>
    <row r="6422" spans="109:109" x14ac:dyDescent="0.3">
      <c r="DE6422" s="49"/>
    </row>
    <row r="6423" spans="109:109" x14ac:dyDescent="0.3">
      <c r="DE6423" s="49"/>
    </row>
    <row r="6424" spans="109:109" x14ac:dyDescent="0.3">
      <c r="DE6424" s="49"/>
    </row>
    <row r="6425" spans="109:109" x14ac:dyDescent="0.3">
      <c r="DE6425" s="49"/>
    </row>
    <row r="6426" spans="109:109" x14ac:dyDescent="0.3">
      <c r="DE6426" s="49"/>
    </row>
    <row r="6427" spans="109:109" x14ac:dyDescent="0.3">
      <c r="DE6427" s="49"/>
    </row>
    <row r="6428" spans="109:109" x14ac:dyDescent="0.3">
      <c r="DE6428" s="49"/>
    </row>
    <row r="6429" spans="109:109" x14ac:dyDescent="0.3">
      <c r="DE6429" s="49"/>
    </row>
    <row r="6430" spans="109:109" x14ac:dyDescent="0.3">
      <c r="DE6430" s="49"/>
    </row>
    <row r="6431" spans="109:109" x14ac:dyDescent="0.3">
      <c r="DE6431" s="49"/>
    </row>
    <row r="6432" spans="109:109" x14ac:dyDescent="0.3">
      <c r="DE6432" s="49"/>
    </row>
    <row r="6433" spans="109:109" x14ac:dyDescent="0.3">
      <c r="DE6433" s="49"/>
    </row>
    <row r="6434" spans="109:109" x14ac:dyDescent="0.3">
      <c r="DE6434" s="49"/>
    </row>
    <row r="6435" spans="109:109" x14ac:dyDescent="0.3">
      <c r="DE6435" s="49"/>
    </row>
    <row r="6436" spans="109:109" x14ac:dyDescent="0.3">
      <c r="DE6436" s="49"/>
    </row>
    <row r="6437" spans="109:109" x14ac:dyDescent="0.3">
      <c r="DE6437" s="49"/>
    </row>
    <row r="6438" spans="109:109" x14ac:dyDescent="0.3">
      <c r="DE6438" s="49"/>
    </row>
    <row r="6439" spans="109:109" x14ac:dyDescent="0.3">
      <c r="DE6439" s="49"/>
    </row>
    <row r="6440" spans="109:109" x14ac:dyDescent="0.3">
      <c r="DE6440" s="49"/>
    </row>
    <row r="6441" spans="109:109" x14ac:dyDescent="0.3">
      <c r="DE6441" s="49"/>
    </row>
    <row r="6442" spans="109:109" x14ac:dyDescent="0.3">
      <c r="DE6442" s="49"/>
    </row>
    <row r="6443" spans="109:109" x14ac:dyDescent="0.3">
      <c r="DE6443" s="49"/>
    </row>
    <row r="6444" spans="109:109" x14ac:dyDescent="0.3">
      <c r="DE6444" s="49"/>
    </row>
    <row r="6445" spans="109:109" x14ac:dyDescent="0.3">
      <c r="DE6445" s="49"/>
    </row>
    <row r="6446" spans="109:109" x14ac:dyDescent="0.3">
      <c r="DE6446" s="49"/>
    </row>
    <row r="6447" spans="109:109" x14ac:dyDescent="0.3">
      <c r="DE6447" s="49"/>
    </row>
    <row r="6448" spans="109:109" x14ac:dyDescent="0.3">
      <c r="DE6448" s="49"/>
    </row>
    <row r="6449" spans="109:109" x14ac:dyDescent="0.3">
      <c r="DE6449" s="49"/>
    </row>
    <row r="6450" spans="109:109" x14ac:dyDescent="0.3">
      <c r="DE6450" s="49"/>
    </row>
    <row r="6451" spans="109:109" x14ac:dyDescent="0.3">
      <c r="DE6451" s="49"/>
    </row>
    <row r="6452" spans="109:109" x14ac:dyDescent="0.3">
      <c r="DE6452" s="49"/>
    </row>
    <row r="6453" spans="109:109" x14ac:dyDescent="0.3">
      <c r="DE6453" s="49"/>
    </row>
    <row r="6454" spans="109:109" x14ac:dyDescent="0.3">
      <c r="DE6454" s="49"/>
    </row>
    <row r="6455" spans="109:109" x14ac:dyDescent="0.3">
      <c r="DE6455" s="49"/>
    </row>
    <row r="6456" spans="109:109" x14ac:dyDescent="0.3">
      <c r="DE6456" s="49"/>
    </row>
    <row r="6457" spans="109:109" x14ac:dyDescent="0.3">
      <c r="DE6457" s="49"/>
    </row>
    <row r="6458" spans="109:109" x14ac:dyDescent="0.3">
      <c r="DE6458" s="49"/>
    </row>
    <row r="6459" spans="109:109" x14ac:dyDescent="0.3">
      <c r="DE6459" s="49"/>
    </row>
    <row r="6460" spans="109:109" x14ac:dyDescent="0.3">
      <c r="DE6460" s="49"/>
    </row>
    <row r="6461" spans="109:109" x14ac:dyDescent="0.3">
      <c r="DE6461" s="49"/>
    </row>
    <row r="6462" spans="109:109" x14ac:dyDescent="0.3">
      <c r="DE6462" s="49"/>
    </row>
    <row r="6463" spans="109:109" x14ac:dyDescent="0.3">
      <c r="DE6463" s="49"/>
    </row>
    <row r="6464" spans="109:109" x14ac:dyDescent="0.3">
      <c r="DE6464" s="49"/>
    </row>
    <row r="6465" spans="109:109" x14ac:dyDescent="0.3">
      <c r="DE6465" s="49"/>
    </row>
    <row r="6466" spans="109:109" x14ac:dyDescent="0.3">
      <c r="DE6466" s="49"/>
    </row>
    <row r="6467" spans="109:109" x14ac:dyDescent="0.3">
      <c r="DE6467" s="49"/>
    </row>
    <row r="6468" spans="109:109" x14ac:dyDescent="0.3">
      <c r="DE6468" s="49"/>
    </row>
    <row r="6469" spans="109:109" x14ac:dyDescent="0.3">
      <c r="DE6469" s="49"/>
    </row>
    <row r="6470" spans="109:109" x14ac:dyDescent="0.3">
      <c r="DE6470" s="49"/>
    </row>
    <row r="6471" spans="109:109" x14ac:dyDescent="0.3">
      <c r="DE6471" s="49"/>
    </row>
    <row r="6472" spans="109:109" x14ac:dyDescent="0.3">
      <c r="DE6472" s="49"/>
    </row>
    <row r="6473" spans="109:109" x14ac:dyDescent="0.3">
      <c r="DE6473" s="49"/>
    </row>
    <row r="6474" spans="109:109" x14ac:dyDescent="0.3">
      <c r="DE6474" s="49"/>
    </row>
    <row r="6475" spans="109:109" x14ac:dyDescent="0.3">
      <c r="DE6475" s="49"/>
    </row>
    <row r="6476" spans="109:109" x14ac:dyDescent="0.3">
      <c r="DE6476" s="49"/>
    </row>
    <row r="6477" spans="109:109" x14ac:dyDescent="0.3">
      <c r="DE6477" s="49"/>
    </row>
    <row r="6478" spans="109:109" x14ac:dyDescent="0.3">
      <c r="DE6478" s="49"/>
    </row>
    <row r="6479" spans="109:109" x14ac:dyDescent="0.3">
      <c r="DE6479" s="49"/>
    </row>
    <row r="6480" spans="109:109" x14ac:dyDescent="0.3">
      <c r="DE6480" s="49"/>
    </row>
    <row r="6481" spans="109:109" x14ac:dyDescent="0.3">
      <c r="DE6481" s="49"/>
    </row>
    <row r="6482" spans="109:109" x14ac:dyDescent="0.3">
      <c r="DE6482" s="49"/>
    </row>
    <row r="6483" spans="109:109" x14ac:dyDescent="0.3">
      <c r="DE6483" s="49"/>
    </row>
    <row r="6484" spans="109:109" x14ac:dyDescent="0.3">
      <c r="DE6484" s="49"/>
    </row>
    <row r="6485" spans="109:109" x14ac:dyDescent="0.3">
      <c r="DE6485" s="49"/>
    </row>
    <row r="6486" spans="109:109" x14ac:dyDescent="0.3">
      <c r="DE6486" s="49"/>
    </row>
    <row r="6487" spans="109:109" x14ac:dyDescent="0.3">
      <c r="DE6487" s="49"/>
    </row>
    <row r="6488" spans="109:109" x14ac:dyDescent="0.3">
      <c r="DE6488" s="49"/>
    </row>
    <row r="6489" spans="109:109" x14ac:dyDescent="0.3">
      <c r="DE6489" s="49"/>
    </row>
    <row r="6490" spans="109:109" x14ac:dyDescent="0.3">
      <c r="DE6490" s="49"/>
    </row>
    <row r="6491" spans="109:109" x14ac:dyDescent="0.3">
      <c r="DE6491" s="49"/>
    </row>
    <row r="6492" spans="109:109" x14ac:dyDescent="0.3">
      <c r="DE6492" s="49"/>
    </row>
    <row r="6493" spans="109:109" x14ac:dyDescent="0.3">
      <c r="DE6493" s="49"/>
    </row>
    <row r="6494" spans="109:109" x14ac:dyDescent="0.3">
      <c r="DE6494" s="49"/>
    </row>
    <row r="6495" spans="109:109" x14ac:dyDescent="0.3">
      <c r="DE6495" s="49"/>
    </row>
    <row r="6496" spans="109:109" x14ac:dyDescent="0.3">
      <c r="DE6496" s="49"/>
    </row>
    <row r="6497" spans="109:109" x14ac:dyDescent="0.3">
      <c r="DE6497" s="49"/>
    </row>
    <row r="6498" spans="109:109" x14ac:dyDescent="0.3">
      <c r="DE6498" s="49"/>
    </row>
    <row r="6499" spans="109:109" x14ac:dyDescent="0.3">
      <c r="DE6499" s="49"/>
    </row>
    <row r="6500" spans="109:109" x14ac:dyDescent="0.3">
      <c r="DE6500" s="49"/>
    </row>
    <row r="6501" spans="109:109" x14ac:dyDescent="0.3">
      <c r="DE6501" s="49"/>
    </row>
    <row r="6502" spans="109:109" x14ac:dyDescent="0.3">
      <c r="DE6502" s="49"/>
    </row>
    <row r="6503" spans="109:109" x14ac:dyDescent="0.3">
      <c r="DE6503" s="49"/>
    </row>
    <row r="6504" spans="109:109" x14ac:dyDescent="0.3">
      <c r="DE6504" s="49"/>
    </row>
    <row r="6505" spans="109:109" x14ac:dyDescent="0.3">
      <c r="DE6505" s="49"/>
    </row>
    <row r="6506" spans="109:109" x14ac:dyDescent="0.3">
      <c r="DE6506" s="49"/>
    </row>
    <row r="6507" spans="109:109" x14ac:dyDescent="0.3">
      <c r="DE6507" s="49"/>
    </row>
    <row r="6508" spans="109:109" x14ac:dyDescent="0.3">
      <c r="DE6508" s="49"/>
    </row>
    <row r="6509" spans="109:109" x14ac:dyDescent="0.3">
      <c r="DE6509" s="49"/>
    </row>
    <row r="6510" spans="109:109" x14ac:dyDescent="0.3">
      <c r="DE6510" s="49"/>
    </row>
    <row r="6511" spans="109:109" x14ac:dyDescent="0.3">
      <c r="DE6511" s="49"/>
    </row>
    <row r="6512" spans="109:109" x14ac:dyDescent="0.3">
      <c r="DE6512" s="49"/>
    </row>
    <row r="6513" spans="109:109" x14ac:dyDescent="0.3">
      <c r="DE6513" s="49"/>
    </row>
    <row r="6514" spans="109:109" x14ac:dyDescent="0.3">
      <c r="DE6514" s="49"/>
    </row>
    <row r="6515" spans="109:109" x14ac:dyDescent="0.3">
      <c r="DE6515" s="49"/>
    </row>
    <row r="6516" spans="109:109" x14ac:dyDescent="0.3">
      <c r="DE6516" s="49"/>
    </row>
    <row r="6517" spans="109:109" x14ac:dyDescent="0.3">
      <c r="DE6517" s="49"/>
    </row>
    <row r="6518" spans="109:109" x14ac:dyDescent="0.3">
      <c r="DE6518" s="49"/>
    </row>
    <row r="6519" spans="109:109" x14ac:dyDescent="0.3">
      <c r="DE6519" s="49"/>
    </row>
    <row r="6520" spans="109:109" x14ac:dyDescent="0.3">
      <c r="DE6520" s="49"/>
    </row>
    <row r="6521" spans="109:109" x14ac:dyDescent="0.3">
      <c r="DE6521" s="49"/>
    </row>
    <row r="6522" spans="109:109" x14ac:dyDescent="0.3">
      <c r="DE6522" s="49"/>
    </row>
    <row r="6523" spans="109:109" x14ac:dyDescent="0.3">
      <c r="DE6523" s="49"/>
    </row>
    <row r="6524" spans="109:109" x14ac:dyDescent="0.3">
      <c r="DE6524" s="49"/>
    </row>
    <row r="6525" spans="109:109" x14ac:dyDescent="0.3">
      <c r="DE6525" s="49"/>
    </row>
    <row r="6526" spans="109:109" x14ac:dyDescent="0.3">
      <c r="DE6526" s="49"/>
    </row>
    <row r="6527" spans="109:109" x14ac:dyDescent="0.3">
      <c r="DE6527" s="49"/>
    </row>
    <row r="6528" spans="109:109" x14ac:dyDescent="0.3">
      <c r="DE6528" s="49"/>
    </row>
    <row r="6529" spans="109:109" x14ac:dyDescent="0.3">
      <c r="DE6529" s="49"/>
    </row>
    <row r="6530" spans="109:109" x14ac:dyDescent="0.3">
      <c r="DE6530" s="49"/>
    </row>
    <row r="6531" spans="109:109" x14ac:dyDescent="0.3">
      <c r="DE6531" s="49"/>
    </row>
    <row r="6532" spans="109:109" x14ac:dyDescent="0.3">
      <c r="DE6532" s="49"/>
    </row>
    <row r="6533" spans="109:109" x14ac:dyDescent="0.3">
      <c r="DE6533" s="49"/>
    </row>
    <row r="6534" spans="109:109" x14ac:dyDescent="0.3">
      <c r="DE6534" s="49"/>
    </row>
    <row r="6535" spans="109:109" x14ac:dyDescent="0.3">
      <c r="DE6535" s="49"/>
    </row>
    <row r="6536" spans="109:109" x14ac:dyDescent="0.3">
      <c r="DE6536" s="49"/>
    </row>
    <row r="6537" spans="109:109" x14ac:dyDescent="0.3">
      <c r="DE6537" s="49"/>
    </row>
    <row r="6538" spans="109:109" x14ac:dyDescent="0.3">
      <c r="DE6538" s="49"/>
    </row>
    <row r="6539" spans="109:109" x14ac:dyDescent="0.3">
      <c r="DE6539" s="49"/>
    </row>
    <row r="6540" spans="109:109" x14ac:dyDescent="0.3">
      <c r="DE6540" s="49"/>
    </row>
    <row r="6541" spans="109:109" x14ac:dyDescent="0.3">
      <c r="DE6541" s="49"/>
    </row>
    <row r="6542" spans="109:109" x14ac:dyDescent="0.3">
      <c r="DE6542" s="49"/>
    </row>
    <row r="6543" spans="109:109" x14ac:dyDescent="0.3">
      <c r="DE6543" s="49"/>
    </row>
    <row r="6544" spans="109:109" x14ac:dyDescent="0.3">
      <c r="DE6544" s="49"/>
    </row>
    <row r="6545" spans="109:109" x14ac:dyDescent="0.3">
      <c r="DE6545" s="49"/>
    </row>
    <row r="6546" spans="109:109" x14ac:dyDescent="0.3">
      <c r="DE6546" s="49"/>
    </row>
    <row r="6547" spans="109:109" x14ac:dyDescent="0.3">
      <c r="DE6547" s="49"/>
    </row>
    <row r="6548" spans="109:109" x14ac:dyDescent="0.3">
      <c r="DE6548" s="49"/>
    </row>
    <row r="6549" spans="109:109" x14ac:dyDescent="0.3">
      <c r="DE6549" s="49"/>
    </row>
    <row r="6550" spans="109:109" x14ac:dyDescent="0.3">
      <c r="DE6550" s="49"/>
    </row>
    <row r="6551" spans="109:109" x14ac:dyDescent="0.3">
      <c r="DE6551" s="49"/>
    </row>
    <row r="6552" spans="109:109" x14ac:dyDescent="0.3">
      <c r="DE6552" s="49"/>
    </row>
    <row r="6553" spans="109:109" x14ac:dyDescent="0.3">
      <c r="DE6553" s="49"/>
    </row>
    <row r="6554" spans="109:109" x14ac:dyDescent="0.3">
      <c r="DE6554" s="49"/>
    </row>
    <row r="6555" spans="109:109" x14ac:dyDescent="0.3">
      <c r="DE6555" s="49"/>
    </row>
    <row r="6556" spans="109:109" x14ac:dyDescent="0.3">
      <c r="DE6556" s="49"/>
    </row>
    <row r="6557" spans="109:109" x14ac:dyDescent="0.3">
      <c r="DE6557" s="49"/>
    </row>
    <row r="6558" spans="109:109" x14ac:dyDescent="0.3">
      <c r="DE6558" s="49"/>
    </row>
    <row r="6559" spans="109:109" x14ac:dyDescent="0.3">
      <c r="DE6559" s="49"/>
    </row>
    <row r="6560" spans="109:109" x14ac:dyDescent="0.3">
      <c r="DE6560" s="49"/>
    </row>
    <row r="6561" spans="109:109" x14ac:dyDescent="0.3">
      <c r="DE6561" s="49"/>
    </row>
    <row r="6562" spans="109:109" x14ac:dyDescent="0.3">
      <c r="DE6562" s="49"/>
    </row>
    <row r="6563" spans="109:109" x14ac:dyDescent="0.3">
      <c r="DE6563" s="49"/>
    </row>
    <row r="6564" spans="109:109" x14ac:dyDescent="0.3">
      <c r="DE6564" s="49"/>
    </row>
    <row r="6565" spans="109:109" x14ac:dyDescent="0.3">
      <c r="DE6565" s="49"/>
    </row>
    <row r="6566" spans="109:109" x14ac:dyDescent="0.3">
      <c r="DE6566" s="49"/>
    </row>
    <row r="6567" spans="109:109" x14ac:dyDescent="0.3">
      <c r="DE6567" s="49"/>
    </row>
    <row r="6568" spans="109:109" x14ac:dyDescent="0.3">
      <c r="DE6568" s="49"/>
    </row>
    <row r="6569" spans="109:109" x14ac:dyDescent="0.3">
      <c r="DE6569" s="49"/>
    </row>
    <row r="6570" spans="109:109" x14ac:dyDescent="0.3">
      <c r="DE6570" s="49"/>
    </row>
    <row r="6571" spans="109:109" x14ac:dyDescent="0.3">
      <c r="DE6571" s="49"/>
    </row>
    <row r="6572" spans="109:109" x14ac:dyDescent="0.3">
      <c r="DE6572" s="49"/>
    </row>
    <row r="6573" spans="109:109" x14ac:dyDescent="0.3">
      <c r="DE6573" s="49"/>
    </row>
    <row r="6574" spans="109:109" x14ac:dyDescent="0.3">
      <c r="DE6574" s="49"/>
    </row>
    <row r="6575" spans="109:109" x14ac:dyDescent="0.3">
      <c r="DE6575" s="49"/>
    </row>
    <row r="6576" spans="109:109" x14ac:dyDescent="0.3">
      <c r="DE6576" s="49"/>
    </row>
    <row r="6577" spans="109:109" x14ac:dyDescent="0.3">
      <c r="DE6577" s="49"/>
    </row>
    <row r="6578" spans="109:109" x14ac:dyDescent="0.3">
      <c r="DE6578" s="49"/>
    </row>
    <row r="6579" spans="109:109" x14ac:dyDescent="0.3">
      <c r="DE6579" s="49"/>
    </row>
    <row r="6580" spans="109:109" x14ac:dyDescent="0.3">
      <c r="DE6580" s="49"/>
    </row>
    <row r="6581" spans="109:109" x14ac:dyDescent="0.3">
      <c r="DE6581" s="49"/>
    </row>
    <row r="6582" spans="109:109" x14ac:dyDescent="0.3">
      <c r="DE6582" s="49"/>
    </row>
    <row r="6583" spans="109:109" x14ac:dyDescent="0.3">
      <c r="DE6583" s="49"/>
    </row>
    <row r="6584" spans="109:109" x14ac:dyDescent="0.3">
      <c r="DE6584" s="49"/>
    </row>
    <row r="6585" spans="109:109" x14ac:dyDescent="0.3">
      <c r="DE6585" s="49"/>
    </row>
    <row r="6586" spans="109:109" x14ac:dyDescent="0.3">
      <c r="DE6586" s="49"/>
    </row>
    <row r="6587" spans="109:109" x14ac:dyDescent="0.3">
      <c r="DE6587" s="49"/>
    </row>
    <row r="6588" spans="109:109" x14ac:dyDescent="0.3">
      <c r="DE6588" s="49"/>
    </row>
    <row r="6589" spans="109:109" x14ac:dyDescent="0.3">
      <c r="DE6589" s="49"/>
    </row>
    <row r="6590" spans="109:109" x14ac:dyDescent="0.3">
      <c r="DE6590" s="49"/>
    </row>
    <row r="6591" spans="109:109" x14ac:dyDescent="0.3">
      <c r="DE6591" s="49"/>
    </row>
    <row r="6592" spans="109:109" x14ac:dyDescent="0.3">
      <c r="DE6592" s="49"/>
    </row>
    <row r="6593" spans="109:109" x14ac:dyDescent="0.3">
      <c r="DE6593" s="49"/>
    </row>
    <row r="6594" spans="109:109" x14ac:dyDescent="0.3">
      <c r="DE6594" s="49"/>
    </row>
    <row r="6595" spans="109:109" x14ac:dyDescent="0.3">
      <c r="DE6595" s="49"/>
    </row>
    <row r="6596" spans="109:109" x14ac:dyDescent="0.3">
      <c r="DE6596" s="49"/>
    </row>
    <row r="6597" spans="109:109" x14ac:dyDescent="0.3">
      <c r="DE6597" s="49"/>
    </row>
    <row r="6598" spans="109:109" x14ac:dyDescent="0.3">
      <c r="DE6598" s="49"/>
    </row>
    <row r="6599" spans="109:109" x14ac:dyDescent="0.3">
      <c r="DE6599" s="49"/>
    </row>
    <row r="6600" spans="109:109" x14ac:dyDescent="0.3">
      <c r="DE6600" s="49"/>
    </row>
    <row r="6601" spans="109:109" x14ac:dyDescent="0.3">
      <c r="DE6601" s="49"/>
    </row>
    <row r="6602" spans="109:109" x14ac:dyDescent="0.3">
      <c r="DE6602" s="49"/>
    </row>
    <row r="6603" spans="109:109" x14ac:dyDescent="0.3">
      <c r="DE6603" s="49"/>
    </row>
    <row r="6604" spans="109:109" x14ac:dyDescent="0.3">
      <c r="DE6604" s="49"/>
    </row>
    <row r="6605" spans="109:109" x14ac:dyDescent="0.3">
      <c r="DE6605" s="49"/>
    </row>
    <row r="6606" spans="109:109" x14ac:dyDescent="0.3">
      <c r="DE6606" s="49"/>
    </row>
    <row r="6607" spans="109:109" x14ac:dyDescent="0.3">
      <c r="DE6607" s="49"/>
    </row>
    <row r="6608" spans="109:109" x14ac:dyDescent="0.3">
      <c r="DE6608" s="49"/>
    </row>
    <row r="6609" spans="109:109" x14ac:dyDescent="0.3">
      <c r="DE6609" s="49"/>
    </row>
    <row r="6610" spans="109:109" x14ac:dyDescent="0.3">
      <c r="DE6610" s="49"/>
    </row>
    <row r="6611" spans="109:109" x14ac:dyDescent="0.3">
      <c r="DE6611" s="49"/>
    </row>
    <row r="6612" spans="109:109" x14ac:dyDescent="0.3">
      <c r="DE6612" s="49"/>
    </row>
    <row r="6613" spans="109:109" x14ac:dyDescent="0.3">
      <c r="DE6613" s="49"/>
    </row>
    <row r="6614" spans="109:109" x14ac:dyDescent="0.3">
      <c r="DE6614" s="49"/>
    </row>
    <row r="6615" spans="109:109" x14ac:dyDescent="0.3">
      <c r="DE6615" s="49"/>
    </row>
    <row r="6616" spans="109:109" x14ac:dyDescent="0.3">
      <c r="DE6616" s="49"/>
    </row>
    <row r="6617" spans="109:109" x14ac:dyDescent="0.3">
      <c r="DE6617" s="49"/>
    </row>
    <row r="6618" spans="109:109" x14ac:dyDescent="0.3">
      <c r="DE6618" s="49"/>
    </row>
    <row r="6619" spans="109:109" x14ac:dyDescent="0.3">
      <c r="DE6619" s="49"/>
    </row>
    <row r="6620" spans="109:109" x14ac:dyDescent="0.3">
      <c r="DE6620" s="49"/>
    </row>
    <row r="6621" spans="109:109" x14ac:dyDescent="0.3">
      <c r="DE6621" s="49"/>
    </row>
    <row r="6622" spans="109:109" x14ac:dyDescent="0.3">
      <c r="DE6622" s="49"/>
    </row>
    <row r="6623" spans="109:109" x14ac:dyDescent="0.3">
      <c r="DE6623" s="49"/>
    </row>
    <row r="6624" spans="109:109" x14ac:dyDescent="0.3">
      <c r="DE6624" s="49"/>
    </row>
    <row r="6625" spans="109:109" x14ac:dyDescent="0.3">
      <c r="DE6625" s="49"/>
    </row>
    <row r="6626" spans="109:109" x14ac:dyDescent="0.3">
      <c r="DE6626" s="49"/>
    </row>
    <row r="6627" spans="109:109" x14ac:dyDescent="0.3">
      <c r="DE6627" s="49"/>
    </row>
    <row r="6628" spans="109:109" x14ac:dyDescent="0.3">
      <c r="DE6628" s="49"/>
    </row>
    <row r="6629" spans="109:109" x14ac:dyDescent="0.3">
      <c r="DE6629" s="49"/>
    </row>
    <row r="6630" spans="109:109" x14ac:dyDescent="0.3">
      <c r="DE6630" s="49"/>
    </row>
    <row r="6631" spans="109:109" x14ac:dyDescent="0.3">
      <c r="DE6631" s="49"/>
    </row>
    <row r="6632" spans="109:109" x14ac:dyDescent="0.3">
      <c r="DE6632" s="49"/>
    </row>
    <row r="6633" spans="109:109" x14ac:dyDescent="0.3">
      <c r="DE6633" s="49"/>
    </row>
    <row r="6634" spans="109:109" x14ac:dyDescent="0.3">
      <c r="DE6634" s="49"/>
    </row>
    <row r="6635" spans="109:109" x14ac:dyDescent="0.3">
      <c r="DE6635" s="49"/>
    </row>
    <row r="6636" spans="109:109" x14ac:dyDescent="0.3">
      <c r="DE6636" s="49"/>
    </row>
    <row r="6637" spans="109:109" x14ac:dyDescent="0.3">
      <c r="DE6637" s="49"/>
    </row>
    <row r="6638" spans="109:109" x14ac:dyDescent="0.3">
      <c r="DE6638" s="49"/>
    </row>
    <row r="6639" spans="109:109" x14ac:dyDescent="0.3">
      <c r="DE6639" s="49"/>
    </row>
    <row r="6640" spans="109:109" x14ac:dyDescent="0.3">
      <c r="DE6640" s="49"/>
    </row>
    <row r="6641" spans="109:109" x14ac:dyDescent="0.3">
      <c r="DE6641" s="49"/>
    </row>
    <row r="6642" spans="109:109" x14ac:dyDescent="0.3">
      <c r="DE6642" s="49"/>
    </row>
    <row r="6643" spans="109:109" x14ac:dyDescent="0.3">
      <c r="DE6643" s="49"/>
    </row>
    <row r="6644" spans="109:109" x14ac:dyDescent="0.3">
      <c r="DE6644" s="49"/>
    </row>
    <row r="6645" spans="109:109" x14ac:dyDescent="0.3">
      <c r="DE6645" s="49"/>
    </row>
    <row r="6646" spans="109:109" x14ac:dyDescent="0.3">
      <c r="DE6646" s="49"/>
    </row>
    <row r="6647" spans="109:109" x14ac:dyDescent="0.3">
      <c r="DE6647" s="49"/>
    </row>
    <row r="6648" spans="109:109" x14ac:dyDescent="0.3">
      <c r="DE6648" s="49"/>
    </row>
    <row r="6649" spans="109:109" x14ac:dyDescent="0.3">
      <c r="DE6649" s="49"/>
    </row>
    <row r="6650" spans="109:109" x14ac:dyDescent="0.3">
      <c r="DE6650" s="49"/>
    </row>
    <row r="6651" spans="109:109" x14ac:dyDescent="0.3">
      <c r="DE6651" s="49"/>
    </row>
    <row r="6652" spans="109:109" x14ac:dyDescent="0.3">
      <c r="DE6652" s="49"/>
    </row>
    <row r="6653" spans="109:109" x14ac:dyDescent="0.3">
      <c r="DE6653" s="49"/>
    </row>
    <row r="6654" spans="109:109" x14ac:dyDescent="0.3">
      <c r="DE6654" s="49"/>
    </row>
    <row r="6655" spans="109:109" x14ac:dyDescent="0.3">
      <c r="DE6655" s="49"/>
    </row>
    <row r="6656" spans="109:109" x14ac:dyDescent="0.3">
      <c r="DE6656" s="49"/>
    </row>
    <row r="6657" spans="109:109" x14ac:dyDescent="0.3">
      <c r="DE6657" s="49"/>
    </row>
    <row r="6658" spans="109:109" x14ac:dyDescent="0.3">
      <c r="DE6658" s="49"/>
    </row>
    <row r="6659" spans="109:109" x14ac:dyDescent="0.3">
      <c r="DE6659" s="49"/>
    </row>
    <row r="6660" spans="109:109" x14ac:dyDescent="0.3">
      <c r="DE6660" s="49"/>
    </row>
    <row r="6661" spans="109:109" x14ac:dyDescent="0.3">
      <c r="DE6661" s="49"/>
    </row>
    <row r="6662" spans="109:109" x14ac:dyDescent="0.3">
      <c r="DE6662" s="49"/>
    </row>
    <row r="6663" spans="109:109" x14ac:dyDescent="0.3">
      <c r="DE6663" s="49"/>
    </row>
    <row r="6664" spans="109:109" x14ac:dyDescent="0.3">
      <c r="DE6664" s="49"/>
    </row>
    <row r="6665" spans="109:109" x14ac:dyDescent="0.3">
      <c r="DE6665" s="49"/>
    </row>
    <row r="6666" spans="109:109" x14ac:dyDescent="0.3">
      <c r="DE6666" s="49"/>
    </row>
    <row r="6667" spans="109:109" x14ac:dyDescent="0.3">
      <c r="DE6667" s="49"/>
    </row>
    <row r="6668" spans="109:109" x14ac:dyDescent="0.3">
      <c r="DE6668" s="49"/>
    </row>
    <row r="6669" spans="109:109" x14ac:dyDescent="0.3">
      <c r="DE6669" s="49"/>
    </row>
    <row r="6670" spans="109:109" x14ac:dyDescent="0.3">
      <c r="DE6670" s="49"/>
    </row>
    <row r="6671" spans="109:109" x14ac:dyDescent="0.3">
      <c r="DE6671" s="49"/>
    </row>
    <row r="6672" spans="109:109" x14ac:dyDescent="0.3">
      <c r="DE6672" s="49"/>
    </row>
    <row r="6673" spans="109:109" x14ac:dyDescent="0.3">
      <c r="DE6673" s="49"/>
    </row>
    <row r="6674" spans="109:109" x14ac:dyDescent="0.3">
      <c r="DE6674" s="49"/>
    </row>
    <row r="6675" spans="109:109" x14ac:dyDescent="0.3">
      <c r="DE6675" s="49"/>
    </row>
    <row r="6676" spans="109:109" x14ac:dyDescent="0.3">
      <c r="DE6676" s="49"/>
    </row>
    <row r="6677" spans="109:109" x14ac:dyDescent="0.3">
      <c r="DE6677" s="49"/>
    </row>
    <row r="6678" spans="109:109" x14ac:dyDescent="0.3">
      <c r="DE6678" s="49"/>
    </row>
    <row r="6679" spans="109:109" x14ac:dyDescent="0.3">
      <c r="DE6679" s="49"/>
    </row>
    <row r="6680" spans="109:109" x14ac:dyDescent="0.3">
      <c r="DE6680" s="49"/>
    </row>
    <row r="6681" spans="109:109" x14ac:dyDescent="0.3">
      <c r="DE6681" s="49"/>
    </row>
    <row r="6682" spans="109:109" x14ac:dyDescent="0.3">
      <c r="DE6682" s="49"/>
    </row>
    <row r="6683" spans="109:109" x14ac:dyDescent="0.3">
      <c r="DE6683" s="49"/>
    </row>
    <row r="6684" spans="109:109" x14ac:dyDescent="0.3">
      <c r="DE6684" s="49"/>
    </row>
    <row r="6685" spans="109:109" x14ac:dyDescent="0.3">
      <c r="DE6685" s="49"/>
    </row>
    <row r="6686" spans="109:109" x14ac:dyDescent="0.3">
      <c r="DE6686" s="49"/>
    </row>
    <row r="6687" spans="109:109" x14ac:dyDescent="0.3">
      <c r="DE6687" s="49"/>
    </row>
    <row r="6688" spans="109:109" x14ac:dyDescent="0.3">
      <c r="DE6688" s="49"/>
    </row>
    <row r="6689" spans="109:109" x14ac:dyDescent="0.3">
      <c r="DE6689" s="49"/>
    </row>
    <row r="6690" spans="109:109" x14ac:dyDescent="0.3">
      <c r="DE6690" s="49"/>
    </row>
    <row r="6691" spans="109:109" x14ac:dyDescent="0.3">
      <c r="DE6691" s="49"/>
    </row>
    <row r="6692" spans="109:109" x14ac:dyDescent="0.3">
      <c r="DE6692" s="49"/>
    </row>
    <row r="6693" spans="109:109" x14ac:dyDescent="0.3">
      <c r="DE6693" s="49"/>
    </row>
    <row r="6694" spans="109:109" x14ac:dyDescent="0.3">
      <c r="DE6694" s="49"/>
    </row>
    <row r="6695" spans="109:109" x14ac:dyDescent="0.3">
      <c r="DE6695" s="49"/>
    </row>
    <row r="6696" spans="109:109" x14ac:dyDescent="0.3">
      <c r="DE6696" s="49"/>
    </row>
    <row r="6697" spans="109:109" x14ac:dyDescent="0.3">
      <c r="DE6697" s="49"/>
    </row>
    <row r="6698" spans="109:109" x14ac:dyDescent="0.3">
      <c r="DE6698" s="49"/>
    </row>
    <row r="6699" spans="109:109" x14ac:dyDescent="0.3">
      <c r="DE6699" s="49"/>
    </row>
    <row r="6700" spans="109:109" x14ac:dyDescent="0.3">
      <c r="DE6700" s="49"/>
    </row>
    <row r="6701" spans="109:109" x14ac:dyDescent="0.3">
      <c r="DE6701" s="49"/>
    </row>
    <row r="6702" spans="109:109" x14ac:dyDescent="0.3">
      <c r="DE6702" s="49"/>
    </row>
    <row r="6703" spans="109:109" x14ac:dyDescent="0.3">
      <c r="DE6703" s="49"/>
    </row>
    <row r="6704" spans="109:109" x14ac:dyDescent="0.3">
      <c r="DE6704" s="49"/>
    </row>
    <row r="6705" spans="109:109" x14ac:dyDescent="0.3">
      <c r="DE6705" s="49"/>
    </row>
    <row r="6706" spans="109:109" x14ac:dyDescent="0.3">
      <c r="DE6706" s="49"/>
    </row>
    <row r="6707" spans="109:109" x14ac:dyDescent="0.3">
      <c r="DE6707" s="49"/>
    </row>
    <row r="6708" spans="109:109" x14ac:dyDescent="0.3">
      <c r="DE6708" s="49"/>
    </row>
    <row r="6709" spans="109:109" x14ac:dyDescent="0.3">
      <c r="DE6709" s="49"/>
    </row>
    <row r="6710" spans="109:109" x14ac:dyDescent="0.3">
      <c r="DE6710" s="49"/>
    </row>
    <row r="6711" spans="109:109" x14ac:dyDescent="0.3">
      <c r="DE6711" s="49"/>
    </row>
    <row r="6712" spans="109:109" x14ac:dyDescent="0.3">
      <c r="DE6712" s="49"/>
    </row>
    <row r="6713" spans="109:109" x14ac:dyDescent="0.3">
      <c r="DE6713" s="49"/>
    </row>
    <row r="6714" spans="109:109" x14ac:dyDescent="0.3">
      <c r="DE6714" s="49"/>
    </row>
    <row r="6715" spans="109:109" x14ac:dyDescent="0.3">
      <c r="DE6715" s="49"/>
    </row>
    <row r="6716" spans="109:109" x14ac:dyDescent="0.3">
      <c r="DE6716" s="49"/>
    </row>
    <row r="6717" spans="109:109" x14ac:dyDescent="0.3">
      <c r="DE6717" s="49"/>
    </row>
    <row r="6718" spans="109:109" x14ac:dyDescent="0.3">
      <c r="DE6718" s="49"/>
    </row>
    <row r="6719" spans="109:109" x14ac:dyDescent="0.3">
      <c r="DE6719" s="49"/>
    </row>
    <row r="6720" spans="109:109" x14ac:dyDescent="0.3">
      <c r="DE6720" s="49"/>
    </row>
    <row r="6721" spans="109:109" x14ac:dyDescent="0.3">
      <c r="DE6721" s="49"/>
    </row>
    <row r="6722" spans="109:109" x14ac:dyDescent="0.3">
      <c r="DE6722" s="49"/>
    </row>
    <row r="6723" spans="109:109" x14ac:dyDescent="0.3">
      <c r="DE6723" s="49"/>
    </row>
    <row r="6724" spans="109:109" x14ac:dyDescent="0.3">
      <c r="DE6724" s="49"/>
    </row>
    <row r="6725" spans="109:109" x14ac:dyDescent="0.3">
      <c r="DE6725" s="49"/>
    </row>
    <row r="6726" spans="109:109" x14ac:dyDescent="0.3">
      <c r="DE6726" s="49"/>
    </row>
    <row r="6727" spans="109:109" x14ac:dyDescent="0.3">
      <c r="DE6727" s="49"/>
    </row>
    <row r="6728" spans="109:109" x14ac:dyDescent="0.3">
      <c r="DE6728" s="49"/>
    </row>
    <row r="6729" spans="109:109" x14ac:dyDescent="0.3">
      <c r="DE6729" s="49"/>
    </row>
    <row r="6730" spans="109:109" x14ac:dyDescent="0.3">
      <c r="DE6730" s="49"/>
    </row>
    <row r="6731" spans="109:109" x14ac:dyDescent="0.3">
      <c r="DE6731" s="49"/>
    </row>
    <row r="6732" spans="109:109" x14ac:dyDescent="0.3">
      <c r="DE6732" s="49"/>
    </row>
    <row r="6733" spans="109:109" x14ac:dyDescent="0.3">
      <c r="DE6733" s="49"/>
    </row>
    <row r="6734" spans="109:109" x14ac:dyDescent="0.3">
      <c r="DE6734" s="49"/>
    </row>
    <row r="6735" spans="109:109" x14ac:dyDescent="0.3">
      <c r="DE6735" s="49"/>
    </row>
    <row r="6736" spans="109:109" x14ac:dyDescent="0.3">
      <c r="DE6736" s="49"/>
    </row>
    <row r="6737" spans="109:109" x14ac:dyDescent="0.3">
      <c r="DE6737" s="49"/>
    </row>
    <row r="6738" spans="109:109" x14ac:dyDescent="0.3">
      <c r="DE6738" s="49"/>
    </row>
    <row r="6739" spans="109:109" x14ac:dyDescent="0.3">
      <c r="DE6739" s="49"/>
    </row>
    <row r="6740" spans="109:109" x14ac:dyDescent="0.3">
      <c r="DE6740" s="49"/>
    </row>
    <row r="6741" spans="109:109" x14ac:dyDescent="0.3">
      <c r="DE6741" s="49"/>
    </row>
    <row r="6742" spans="109:109" x14ac:dyDescent="0.3">
      <c r="DE6742" s="49"/>
    </row>
    <row r="6743" spans="109:109" x14ac:dyDescent="0.3">
      <c r="DE6743" s="49"/>
    </row>
    <row r="6744" spans="109:109" x14ac:dyDescent="0.3">
      <c r="DE6744" s="49"/>
    </row>
    <row r="6745" spans="109:109" x14ac:dyDescent="0.3">
      <c r="DE6745" s="49"/>
    </row>
    <row r="6746" spans="109:109" x14ac:dyDescent="0.3">
      <c r="DE6746" s="49"/>
    </row>
    <row r="6747" spans="109:109" x14ac:dyDescent="0.3">
      <c r="DE6747" s="49"/>
    </row>
    <row r="6748" spans="109:109" x14ac:dyDescent="0.3">
      <c r="DE6748" s="49"/>
    </row>
    <row r="6749" spans="109:109" x14ac:dyDescent="0.3">
      <c r="DE6749" s="49"/>
    </row>
    <row r="6750" spans="109:109" x14ac:dyDescent="0.3">
      <c r="DE6750" s="49"/>
    </row>
    <row r="6751" spans="109:109" x14ac:dyDescent="0.3">
      <c r="DE6751" s="49"/>
    </row>
    <row r="6752" spans="109:109" x14ac:dyDescent="0.3">
      <c r="DE6752" s="49"/>
    </row>
    <row r="6753" spans="109:109" x14ac:dyDescent="0.3">
      <c r="DE6753" s="49"/>
    </row>
    <row r="6754" spans="109:109" x14ac:dyDescent="0.3">
      <c r="DE6754" s="49"/>
    </row>
    <row r="6755" spans="109:109" x14ac:dyDescent="0.3">
      <c r="DE6755" s="49"/>
    </row>
    <row r="6756" spans="109:109" x14ac:dyDescent="0.3">
      <c r="DE6756" s="49"/>
    </row>
    <row r="6757" spans="109:109" x14ac:dyDescent="0.3">
      <c r="DE6757" s="49"/>
    </row>
    <row r="6758" spans="109:109" x14ac:dyDescent="0.3">
      <c r="DE6758" s="49"/>
    </row>
    <row r="6759" spans="109:109" x14ac:dyDescent="0.3">
      <c r="DE6759" s="49"/>
    </row>
    <row r="6760" spans="109:109" x14ac:dyDescent="0.3">
      <c r="DE6760" s="49"/>
    </row>
    <row r="6761" spans="109:109" x14ac:dyDescent="0.3">
      <c r="DE6761" s="49"/>
    </row>
    <row r="6762" spans="109:109" x14ac:dyDescent="0.3">
      <c r="DE6762" s="49"/>
    </row>
    <row r="6763" spans="109:109" x14ac:dyDescent="0.3">
      <c r="DE6763" s="49"/>
    </row>
    <row r="6764" spans="109:109" x14ac:dyDescent="0.3">
      <c r="DE6764" s="49"/>
    </row>
    <row r="6765" spans="109:109" x14ac:dyDescent="0.3">
      <c r="DE6765" s="49"/>
    </row>
    <row r="6766" spans="109:109" x14ac:dyDescent="0.3">
      <c r="DE6766" s="49"/>
    </row>
    <row r="6767" spans="109:109" x14ac:dyDescent="0.3">
      <c r="DE6767" s="49"/>
    </row>
    <row r="6768" spans="109:109" x14ac:dyDescent="0.3">
      <c r="DE6768" s="49"/>
    </row>
    <row r="6769" spans="109:109" x14ac:dyDescent="0.3">
      <c r="DE6769" s="49"/>
    </row>
    <row r="6770" spans="109:109" x14ac:dyDescent="0.3">
      <c r="DE6770" s="49"/>
    </row>
    <row r="6771" spans="109:109" x14ac:dyDescent="0.3">
      <c r="DE6771" s="49"/>
    </row>
    <row r="6772" spans="109:109" x14ac:dyDescent="0.3">
      <c r="DE6772" s="49"/>
    </row>
    <row r="6773" spans="109:109" x14ac:dyDescent="0.3">
      <c r="DE6773" s="49"/>
    </row>
    <row r="6774" spans="109:109" x14ac:dyDescent="0.3">
      <c r="DE6774" s="49"/>
    </row>
    <row r="6775" spans="109:109" x14ac:dyDescent="0.3">
      <c r="DE6775" s="49"/>
    </row>
    <row r="6776" spans="109:109" x14ac:dyDescent="0.3">
      <c r="DE6776" s="49"/>
    </row>
    <row r="6777" spans="109:109" x14ac:dyDescent="0.3">
      <c r="DE6777" s="49"/>
    </row>
    <row r="6778" spans="109:109" x14ac:dyDescent="0.3">
      <c r="DE6778" s="49"/>
    </row>
    <row r="6779" spans="109:109" x14ac:dyDescent="0.3">
      <c r="DE6779" s="49"/>
    </row>
    <row r="6780" spans="109:109" x14ac:dyDescent="0.3">
      <c r="DE6780" s="49"/>
    </row>
    <row r="6781" spans="109:109" x14ac:dyDescent="0.3">
      <c r="DE6781" s="49"/>
    </row>
    <row r="6782" spans="109:109" x14ac:dyDescent="0.3">
      <c r="DE6782" s="49"/>
    </row>
    <row r="6783" spans="109:109" x14ac:dyDescent="0.3">
      <c r="DE6783" s="49"/>
    </row>
    <row r="6784" spans="109:109" x14ac:dyDescent="0.3">
      <c r="DE6784" s="49"/>
    </row>
    <row r="6785" spans="109:109" x14ac:dyDescent="0.3">
      <c r="DE6785" s="49"/>
    </row>
    <row r="6786" spans="109:109" x14ac:dyDescent="0.3">
      <c r="DE6786" s="49"/>
    </row>
    <row r="6787" spans="109:109" x14ac:dyDescent="0.3">
      <c r="DE6787" s="49"/>
    </row>
    <row r="6788" spans="109:109" x14ac:dyDescent="0.3">
      <c r="DE6788" s="49"/>
    </row>
    <row r="6789" spans="109:109" x14ac:dyDescent="0.3">
      <c r="DE6789" s="49"/>
    </row>
    <row r="6790" spans="109:109" x14ac:dyDescent="0.3">
      <c r="DE6790" s="49"/>
    </row>
    <row r="6791" spans="109:109" x14ac:dyDescent="0.3">
      <c r="DE6791" s="49"/>
    </row>
    <row r="6792" spans="109:109" x14ac:dyDescent="0.3">
      <c r="DE6792" s="49"/>
    </row>
    <row r="6793" spans="109:109" x14ac:dyDescent="0.3">
      <c r="DE6793" s="49"/>
    </row>
    <row r="6794" spans="109:109" x14ac:dyDescent="0.3">
      <c r="DE6794" s="49"/>
    </row>
    <row r="6795" spans="109:109" x14ac:dyDescent="0.3">
      <c r="DE6795" s="49"/>
    </row>
    <row r="6796" spans="109:109" x14ac:dyDescent="0.3">
      <c r="DE6796" s="49"/>
    </row>
    <row r="6797" spans="109:109" x14ac:dyDescent="0.3">
      <c r="DE6797" s="49"/>
    </row>
    <row r="6798" spans="109:109" x14ac:dyDescent="0.3">
      <c r="DE6798" s="49"/>
    </row>
    <row r="6799" spans="109:109" x14ac:dyDescent="0.3">
      <c r="DE6799" s="49"/>
    </row>
    <row r="6800" spans="109:109" x14ac:dyDescent="0.3">
      <c r="DE6800" s="49"/>
    </row>
    <row r="6801" spans="109:109" x14ac:dyDescent="0.3">
      <c r="DE6801" s="49"/>
    </row>
    <row r="6802" spans="109:109" x14ac:dyDescent="0.3">
      <c r="DE6802" s="49"/>
    </row>
    <row r="6803" spans="109:109" x14ac:dyDescent="0.3">
      <c r="DE6803" s="49"/>
    </row>
    <row r="6804" spans="109:109" x14ac:dyDescent="0.3">
      <c r="DE6804" s="49"/>
    </row>
    <row r="6805" spans="109:109" x14ac:dyDescent="0.3">
      <c r="DE6805" s="49"/>
    </row>
    <row r="6806" spans="109:109" x14ac:dyDescent="0.3">
      <c r="DE6806" s="49"/>
    </row>
    <row r="6807" spans="109:109" x14ac:dyDescent="0.3">
      <c r="DE6807" s="49"/>
    </row>
    <row r="6808" spans="109:109" x14ac:dyDescent="0.3">
      <c r="DE6808" s="49"/>
    </row>
    <row r="6809" spans="109:109" x14ac:dyDescent="0.3">
      <c r="DE6809" s="49"/>
    </row>
    <row r="6810" spans="109:109" x14ac:dyDescent="0.3">
      <c r="DE6810" s="49"/>
    </row>
    <row r="6811" spans="109:109" x14ac:dyDescent="0.3">
      <c r="DE6811" s="49"/>
    </row>
    <row r="6812" spans="109:109" x14ac:dyDescent="0.3">
      <c r="DE6812" s="49"/>
    </row>
    <row r="6813" spans="109:109" x14ac:dyDescent="0.3">
      <c r="DE6813" s="49"/>
    </row>
    <row r="6814" spans="109:109" x14ac:dyDescent="0.3">
      <c r="DE6814" s="49"/>
    </row>
    <row r="6815" spans="109:109" x14ac:dyDescent="0.3">
      <c r="DE6815" s="49"/>
    </row>
    <row r="6816" spans="109:109" x14ac:dyDescent="0.3">
      <c r="DE6816" s="49"/>
    </row>
    <row r="6817" spans="109:109" x14ac:dyDescent="0.3">
      <c r="DE6817" s="49"/>
    </row>
    <row r="6818" spans="109:109" x14ac:dyDescent="0.3">
      <c r="DE6818" s="49"/>
    </row>
    <row r="6819" spans="109:109" x14ac:dyDescent="0.3">
      <c r="DE6819" s="49"/>
    </row>
    <row r="6820" spans="109:109" x14ac:dyDescent="0.3">
      <c r="DE6820" s="49"/>
    </row>
    <row r="6821" spans="109:109" x14ac:dyDescent="0.3">
      <c r="DE6821" s="49"/>
    </row>
    <row r="6822" spans="109:109" x14ac:dyDescent="0.3">
      <c r="DE6822" s="49"/>
    </row>
    <row r="6823" spans="109:109" x14ac:dyDescent="0.3">
      <c r="DE6823" s="49"/>
    </row>
    <row r="6824" spans="109:109" x14ac:dyDescent="0.3">
      <c r="DE6824" s="49"/>
    </row>
    <row r="6825" spans="109:109" x14ac:dyDescent="0.3">
      <c r="DE6825" s="49"/>
    </row>
    <row r="6826" spans="109:109" x14ac:dyDescent="0.3">
      <c r="DE6826" s="49"/>
    </row>
    <row r="6827" spans="109:109" x14ac:dyDescent="0.3">
      <c r="DE6827" s="49"/>
    </row>
    <row r="6828" spans="109:109" x14ac:dyDescent="0.3">
      <c r="DE6828" s="49"/>
    </row>
    <row r="6829" spans="109:109" x14ac:dyDescent="0.3">
      <c r="DE6829" s="49"/>
    </row>
    <row r="6830" spans="109:109" x14ac:dyDescent="0.3">
      <c r="DE6830" s="49"/>
    </row>
    <row r="6831" spans="109:109" x14ac:dyDescent="0.3">
      <c r="DE6831" s="49"/>
    </row>
    <row r="6832" spans="109:109" x14ac:dyDescent="0.3">
      <c r="DE6832" s="49"/>
    </row>
    <row r="6833" spans="109:109" x14ac:dyDescent="0.3">
      <c r="DE6833" s="49"/>
    </row>
    <row r="6834" spans="109:109" x14ac:dyDescent="0.3">
      <c r="DE6834" s="49"/>
    </row>
    <row r="6835" spans="109:109" x14ac:dyDescent="0.3">
      <c r="DE6835" s="49"/>
    </row>
    <row r="6836" spans="109:109" x14ac:dyDescent="0.3">
      <c r="DE6836" s="49"/>
    </row>
    <row r="6837" spans="109:109" x14ac:dyDescent="0.3">
      <c r="DE6837" s="49"/>
    </row>
    <row r="6838" spans="109:109" x14ac:dyDescent="0.3">
      <c r="DE6838" s="49"/>
    </row>
    <row r="6839" spans="109:109" x14ac:dyDescent="0.3">
      <c r="DE6839" s="49"/>
    </row>
    <row r="6840" spans="109:109" x14ac:dyDescent="0.3">
      <c r="DE6840" s="49"/>
    </row>
    <row r="6841" spans="109:109" x14ac:dyDescent="0.3">
      <c r="DE6841" s="49"/>
    </row>
    <row r="6842" spans="109:109" x14ac:dyDescent="0.3">
      <c r="DE6842" s="49"/>
    </row>
    <row r="6843" spans="109:109" x14ac:dyDescent="0.3">
      <c r="DE6843" s="49"/>
    </row>
    <row r="6844" spans="109:109" x14ac:dyDescent="0.3">
      <c r="DE6844" s="49"/>
    </row>
    <row r="6845" spans="109:109" x14ac:dyDescent="0.3">
      <c r="DE6845" s="49"/>
    </row>
    <row r="6846" spans="109:109" x14ac:dyDescent="0.3">
      <c r="DE6846" s="49"/>
    </row>
    <row r="6847" spans="109:109" x14ac:dyDescent="0.3">
      <c r="DE6847" s="49"/>
    </row>
    <row r="6848" spans="109:109" x14ac:dyDescent="0.3">
      <c r="DE6848" s="49"/>
    </row>
    <row r="6849" spans="109:109" x14ac:dyDescent="0.3">
      <c r="DE6849" s="49"/>
    </row>
    <row r="6850" spans="109:109" x14ac:dyDescent="0.3">
      <c r="DE6850" s="49"/>
    </row>
    <row r="6851" spans="109:109" x14ac:dyDescent="0.3">
      <c r="DE6851" s="49"/>
    </row>
    <row r="6852" spans="109:109" x14ac:dyDescent="0.3">
      <c r="DE6852" s="49"/>
    </row>
    <row r="6853" spans="109:109" x14ac:dyDescent="0.3">
      <c r="DE6853" s="49"/>
    </row>
    <row r="6854" spans="109:109" x14ac:dyDescent="0.3">
      <c r="DE6854" s="49"/>
    </row>
    <row r="6855" spans="109:109" x14ac:dyDescent="0.3">
      <c r="DE6855" s="49"/>
    </row>
    <row r="6856" spans="109:109" x14ac:dyDescent="0.3">
      <c r="DE6856" s="49"/>
    </row>
    <row r="6857" spans="109:109" x14ac:dyDescent="0.3">
      <c r="DE6857" s="49"/>
    </row>
    <row r="6858" spans="109:109" x14ac:dyDescent="0.3">
      <c r="DE6858" s="49"/>
    </row>
    <row r="6859" spans="109:109" x14ac:dyDescent="0.3">
      <c r="DE6859" s="49"/>
    </row>
    <row r="6860" spans="109:109" x14ac:dyDescent="0.3">
      <c r="DE6860" s="49"/>
    </row>
    <row r="6861" spans="109:109" x14ac:dyDescent="0.3">
      <c r="DE6861" s="49"/>
    </row>
    <row r="6862" spans="109:109" x14ac:dyDescent="0.3">
      <c r="DE6862" s="49"/>
    </row>
    <row r="6863" spans="109:109" x14ac:dyDescent="0.3">
      <c r="DE6863" s="49"/>
    </row>
    <row r="6864" spans="109:109" x14ac:dyDescent="0.3">
      <c r="DE6864" s="49"/>
    </row>
    <row r="6865" spans="109:109" x14ac:dyDescent="0.3">
      <c r="DE6865" s="49"/>
    </row>
    <row r="6866" spans="109:109" x14ac:dyDescent="0.3">
      <c r="DE6866" s="49"/>
    </row>
    <row r="6867" spans="109:109" x14ac:dyDescent="0.3">
      <c r="DE6867" s="49"/>
    </row>
    <row r="6868" spans="109:109" x14ac:dyDescent="0.3">
      <c r="DE6868" s="49"/>
    </row>
    <row r="6869" spans="109:109" x14ac:dyDescent="0.3">
      <c r="DE6869" s="49"/>
    </row>
    <row r="6870" spans="109:109" x14ac:dyDescent="0.3">
      <c r="DE6870" s="49"/>
    </row>
    <row r="6871" spans="109:109" x14ac:dyDescent="0.3">
      <c r="DE6871" s="49"/>
    </row>
    <row r="6872" spans="109:109" x14ac:dyDescent="0.3">
      <c r="DE6872" s="49"/>
    </row>
    <row r="6873" spans="109:109" x14ac:dyDescent="0.3">
      <c r="DE6873" s="49"/>
    </row>
    <row r="6874" spans="109:109" x14ac:dyDescent="0.3">
      <c r="DE6874" s="49"/>
    </row>
    <row r="6875" spans="109:109" x14ac:dyDescent="0.3">
      <c r="DE6875" s="49"/>
    </row>
    <row r="6876" spans="109:109" x14ac:dyDescent="0.3">
      <c r="DE6876" s="49"/>
    </row>
    <row r="6877" spans="109:109" x14ac:dyDescent="0.3">
      <c r="DE6877" s="49"/>
    </row>
    <row r="6878" spans="109:109" x14ac:dyDescent="0.3">
      <c r="DE6878" s="49"/>
    </row>
    <row r="6879" spans="109:109" x14ac:dyDescent="0.3">
      <c r="DE6879" s="49"/>
    </row>
    <row r="6880" spans="109:109" x14ac:dyDescent="0.3">
      <c r="DE6880" s="49"/>
    </row>
    <row r="6881" spans="109:109" x14ac:dyDescent="0.3">
      <c r="DE6881" s="49"/>
    </row>
    <row r="6882" spans="109:109" x14ac:dyDescent="0.3">
      <c r="DE6882" s="49"/>
    </row>
    <row r="6883" spans="109:109" x14ac:dyDescent="0.3">
      <c r="DE6883" s="49"/>
    </row>
    <row r="6884" spans="109:109" x14ac:dyDescent="0.3">
      <c r="DE6884" s="49"/>
    </row>
    <row r="6885" spans="109:109" x14ac:dyDescent="0.3">
      <c r="DE6885" s="49"/>
    </row>
    <row r="6886" spans="109:109" x14ac:dyDescent="0.3">
      <c r="DE6886" s="49"/>
    </row>
    <row r="6887" spans="109:109" x14ac:dyDescent="0.3">
      <c r="DE6887" s="49"/>
    </row>
    <row r="6888" spans="109:109" x14ac:dyDescent="0.3">
      <c r="DE6888" s="49"/>
    </row>
    <row r="6889" spans="109:109" x14ac:dyDescent="0.3">
      <c r="DE6889" s="49"/>
    </row>
    <row r="6890" spans="109:109" x14ac:dyDescent="0.3">
      <c r="DE6890" s="49"/>
    </row>
    <row r="6891" spans="109:109" x14ac:dyDescent="0.3">
      <c r="DE6891" s="49"/>
    </row>
    <row r="6892" spans="109:109" x14ac:dyDescent="0.3">
      <c r="DE6892" s="49"/>
    </row>
    <row r="6893" spans="109:109" x14ac:dyDescent="0.3">
      <c r="DE6893" s="49"/>
    </row>
    <row r="6894" spans="109:109" x14ac:dyDescent="0.3">
      <c r="DE6894" s="49"/>
    </row>
    <row r="6895" spans="109:109" x14ac:dyDescent="0.3">
      <c r="DE6895" s="49"/>
    </row>
    <row r="6896" spans="109:109" x14ac:dyDescent="0.3">
      <c r="DE6896" s="49"/>
    </row>
    <row r="6897" spans="109:109" x14ac:dyDescent="0.3">
      <c r="DE6897" s="49"/>
    </row>
    <row r="6898" spans="109:109" x14ac:dyDescent="0.3">
      <c r="DE6898" s="49"/>
    </row>
    <row r="6899" spans="109:109" x14ac:dyDescent="0.3">
      <c r="DE6899" s="49"/>
    </row>
    <row r="6900" spans="109:109" x14ac:dyDescent="0.3">
      <c r="DE6900" s="49"/>
    </row>
    <row r="6901" spans="109:109" x14ac:dyDescent="0.3">
      <c r="DE6901" s="49"/>
    </row>
    <row r="6902" spans="109:109" x14ac:dyDescent="0.3">
      <c r="DE6902" s="49"/>
    </row>
    <row r="6903" spans="109:109" x14ac:dyDescent="0.3">
      <c r="DE6903" s="49"/>
    </row>
    <row r="6904" spans="109:109" x14ac:dyDescent="0.3">
      <c r="DE6904" s="49"/>
    </row>
    <row r="6905" spans="109:109" x14ac:dyDescent="0.3">
      <c r="DE6905" s="49"/>
    </row>
    <row r="6906" spans="109:109" x14ac:dyDescent="0.3">
      <c r="DE6906" s="49"/>
    </row>
    <row r="6907" spans="109:109" x14ac:dyDescent="0.3">
      <c r="DE6907" s="49"/>
    </row>
    <row r="6908" spans="109:109" x14ac:dyDescent="0.3">
      <c r="DE6908" s="49"/>
    </row>
    <row r="6909" spans="109:109" x14ac:dyDescent="0.3">
      <c r="DE6909" s="49"/>
    </row>
    <row r="6910" spans="109:109" x14ac:dyDescent="0.3">
      <c r="DE6910" s="49"/>
    </row>
    <row r="6911" spans="109:109" x14ac:dyDescent="0.3">
      <c r="DE6911" s="49"/>
    </row>
    <row r="6912" spans="109:109" x14ac:dyDescent="0.3">
      <c r="DE6912" s="49"/>
    </row>
    <row r="6913" spans="109:109" x14ac:dyDescent="0.3">
      <c r="DE6913" s="49"/>
    </row>
    <row r="6914" spans="109:109" x14ac:dyDescent="0.3">
      <c r="DE6914" s="49"/>
    </row>
    <row r="6915" spans="109:109" x14ac:dyDescent="0.3">
      <c r="DE6915" s="49"/>
    </row>
    <row r="6916" spans="109:109" x14ac:dyDescent="0.3">
      <c r="DE6916" s="49"/>
    </row>
    <row r="6917" spans="109:109" x14ac:dyDescent="0.3">
      <c r="DE6917" s="49"/>
    </row>
    <row r="6918" spans="109:109" x14ac:dyDescent="0.3">
      <c r="DE6918" s="49"/>
    </row>
    <row r="6919" spans="109:109" x14ac:dyDescent="0.3">
      <c r="DE6919" s="49"/>
    </row>
    <row r="6920" spans="109:109" x14ac:dyDescent="0.3">
      <c r="DE6920" s="49"/>
    </row>
    <row r="6921" spans="109:109" x14ac:dyDescent="0.3">
      <c r="DE6921" s="49"/>
    </row>
    <row r="6922" spans="109:109" x14ac:dyDescent="0.3">
      <c r="DE6922" s="49"/>
    </row>
    <row r="6923" spans="109:109" x14ac:dyDescent="0.3">
      <c r="DE6923" s="49"/>
    </row>
    <row r="6924" spans="109:109" x14ac:dyDescent="0.3">
      <c r="DE6924" s="49"/>
    </row>
    <row r="6925" spans="109:109" x14ac:dyDescent="0.3">
      <c r="DE6925" s="49"/>
    </row>
    <row r="6926" spans="109:109" x14ac:dyDescent="0.3">
      <c r="DE6926" s="49"/>
    </row>
    <row r="6927" spans="109:109" x14ac:dyDescent="0.3">
      <c r="DE6927" s="49"/>
    </row>
    <row r="6928" spans="109:109" x14ac:dyDescent="0.3">
      <c r="DE6928" s="49"/>
    </row>
    <row r="6929" spans="109:109" x14ac:dyDescent="0.3">
      <c r="DE6929" s="49"/>
    </row>
    <row r="6930" spans="109:109" x14ac:dyDescent="0.3">
      <c r="DE6930" s="49"/>
    </row>
    <row r="6931" spans="109:109" x14ac:dyDescent="0.3">
      <c r="DE6931" s="49"/>
    </row>
    <row r="6932" spans="109:109" x14ac:dyDescent="0.3">
      <c r="DE6932" s="49"/>
    </row>
    <row r="6933" spans="109:109" x14ac:dyDescent="0.3">
      <c r="DE6933" s="49"/>
    </row>
    <row r="6934" spans="109:109" x14ac:dyDescent="0.3">
      <c r="DE6934" s="49"/>
    </row>
    <row r="6935" spans="109:109" x14ac:dyDescent="0.3">
      <c r="DE6935" s="49"/>
    </row>
    <row r="6936" spans="109:109" x14ac:dyDescent="0.3">
      <c r="DE6936" s="49"/>
    </row>
    <row r="6937" spans="109:109" x14ac:dyDescent="0.3">
      <c r="DE6937" s="49"/>
    </row>
    <row r="6938" spans="109:109" x14ac:dyDescent="0.3">
      <c r="DE6938" s="49"/>
    </row>
    <row r="6939" spans="109:109" x14ac:dyDescent="0.3">
      <c r="DE6939" s="49"/>
    </row>
    <row r="6940" spans="109:109" x14ac:dyDescent="0.3">
      <c r="DE6940" s="49"/>
    </row>
    <row r="6941" spans="109:109" x14ac:dyDescent="0.3">
      <c r="DE6941" s="49"/>
    </row>
    <row r="6942" spans="109:109" x14ac:dyDescent="0.3">
      <c r="DE6942" s="49"/>
    </row>
    <row r="6943" spans="109:109" x14ac:dyDescent="0.3">
      <c r="DE6943" s="49"/>
    </row>
    <row r="6944" spans="109:109" x14ac:dyDescent="0.3">
      <c r="DE6944" s="49"/>
    </row>
    <row r="6945" spans="109:109" x14ac:dyDescent="0.3">
      <c r="DE6945" s="49"/>
    </row>
    <row r="6946" spans="109:109" x14ac:dyDescent="0.3">
      <c r="DE6946" s="49"/>
    </row>
    <row r="6947" spans="109:109" x14ac:dyDescent="0.3">
      <c r="DE6947" s="49"/>
    </row>
    <row r="6948" spans="109:109" x14ac:dyDescent="0.3">
      <c r="DE6948" s="49"/>
    </row>
    <row r="6949" spans="109:109" x14ac:dyDescent="0.3">
      <c r="DE6949" s="49"/>
    </row>
    <row r="6950" spans="109:109" x14ac:dyDescent="0.3">
      <c r="DE6950" s="49"/>
    </row>
    <row r="6951" spans="109:109" x14ac:dyDescent="0.3">
      <c r="DE6951" s="49"/>
    </row>
    <row r="6952" spans="109:109" x14ac:dyDescent="0.3">
      <c r="DE6952" s="49"/>
    </row>
    <row r="6953" spans="109:109" x14ac:dyDescent="0.3">
      <c r="DE6953" s="49"/>
    </row>
    <row r="6954" spans="109:109" x14ac:dyDescent="0.3">
      <c r="DE6954" s="49"/>
    </row>
    <row r="6955" spans="109:109" x14ac:dyDescent="0.3">
      <c r="DE6955" s="49"/>
    </row>
    <row r="6956" spans="109:109" x14ac:dyDescent="0.3">
      <c r="DE6956" s="49"/>
    </row>
    <row r="6957" spans="109:109" x14ac:dyDescent="0.3">
      <c r="DE6957" s="49"/>
    </row>
    <row r="6958" spans="109:109" x14ac:dyDescent="0.3">
      <c r="DE6958" s="49"/>
    </row>
    <row r="6959" spans="109:109" x14ac:dyDescent="0.3">
      <c r="DE6959" s="49"/>
    </row>
    <row r="6960" spans="109:109" x14ac:dyDescent="0.3">
      <c r="DE6960" s="49"/>
    </row>
    <row r="6961" spans="109:109" x14ac:dyDescent="0.3">
      <c r="DE6961" s="49"/>
    </row>
    <row r="6962" spans="109:109" x14ac:dyDescent="0.3">
      <c r="DE6962" s="49"/>
    </row>
    <row r="6963" spans="109:109" x14ac:dyDescent="0.3">
      <c r="DE6963" s="49"/>
    </row>
    <row r="6964" spans="109:109" x14ac:dyDescent="0.3">
      <c r="DE6964" s="49"/>
    </row>
    <row r="6965" spans="109:109" x14ac:dyDescent="0.3">
      <c r="DE6965" s="49"/>
    </row>
    <row r="6966" spans="109:109" x14ac:dyDescent="0.3">
      <c r="DE6966" s="49"/>
    </row>
    <row r="6967" spans="109:109" x14ac:dyDescent="0.3">
      <c r="DE6967" s="49"/>
    </row>
    <row r="6968" spans="109:109" x14ac:dyDescent="0.3">
      <c r="DE6968" s="49"/>
    </row>
    <row r="6969" spans="109:109" x14ac:dyDescent="0.3">
      <c r="DE6969" s="49"/>
    </row>
    <row r="6970" spans="109:109" x14ac:dyDescent="0.3">
      <c r="DE6970" s="49"/>
    </row>
    <row r="6971" spans="109:109" x14ac:dyDescent="0.3">
      <c r="DE6971" s="49"/>
    </row>
    <row r="6972" spans="109:109" x14ac:dyDescent="0.3">
      <c r="DE6972" s="49"/>
    </row>
    <row r="6973" spans="109:109" x14ac:dyDescent="0.3">
      <c r="DE6973" s="49"/>
    </row>
    <row r="6974" spans="109:109" x14ac:dyDescent="0.3">
      <c r="DE6974" s="49"/>
    </row>
    <row r="6975" spans="109:109" x14ac:dyDescent="0.3">
      <c r="DE6975" s="49"/>
    </row>
    <row r="6976" spans="109:109" x14ac:dyDescent="0.3">
      <c r="DE6976" s="49"/>
    </row>
    <row r="6977" spans="109:109" x14ac:dyDescent="0.3">
      <c r="DE6977" s="49"/>
    </row>
    <row r="6978" spans="109:109" x14ac:dyDescent="0.3">
      <c r="DE6978" s="49"/>
    </row>
    <row r="6979" spans="109:109" x14ac:dyDescent="0.3">
      <c r="DE6979" s="49"/>
    </row>
    <row r="6980" spans="109:109" x14ac:dyDescent="0.3">
      <c r="DE6980" s="49"/>
    </row>
    <row r="6981" spans="109:109" x14ac:dyDescent="0.3">
      <c r="DE6981" s="49"/>
    </row>
    <row r="6982" spans="109:109" x14ac:dyDescent="0.3">
      <c r="DE6982" s="49"/>
    </row>
    <row r="6983" spans="109:109" x14ac:dyDescent="0.3">
      <c r="DE6983" s="49"/>
    </row>
    <row r="6984" spans="109:109" x14ac:dyDescent="0.3">
      <c r="DE6984" s="49"/>
    </row>
    <row r="6985" spans="109:109" x14ac:dyDescent="0.3">
      <c r="DE6985" s="49"/>
    </row>
    <row r="6986" spans="109:109" x14ac:dyDescent="0.3">
      <c r="DE6986" s="49"/>
    </row>
    <row r="6987" spans="109:109" x14ac:dyDescent="0.3">
      <c r="DE6987" s="49"/>
    </row>
    <row r="6988" spans="109:109" x14ac:dyDescent="0.3">
      <c r="DE6988" s="49"/>
    </row>
    <row r="6989" spans="109:109" x14ac:dyDescent="0.3">
      <c r="DE6989" s="49"/>
    </row>
    <row r="6990" spans="109:109" x14ac:dyDescent="0.3">
      <c r="DE6990" s="49"/>
    </row>
    <row r="6991" spans="109:109" x14ac:dyDescent="0.3">
      <c r="DE6991" s="49"/>
    </row>
    <row r="6992" spans="109:109" x14ac:dyDescent="0.3">
      <c r="DE6992" s="49"/>
    </row>
    <row r="6993" spans="109:109" x14ac:dyDescent="0.3">
      <c r="DE6993" s="49"/>
    </row>
    <row r="6994" spans="109:109" x14ac:dyDescent="0.3">
      <c r="DE6994" s="49"/>
    </row>
    <row r="6995" spans="109:109" x14ac:dyDescent="0.3">
      <c r="DE6995" s="49"/>
    </row>
    <row r="6996" spans="109:109" x14ac:dyDescent="0.3">
      <c r="DE6996" s="49"/>
    </row>
    <row r="6997" spans="109:109" x14ac:dyDescent="0.3">
      <c r="DE6997" s="49"/>
    </row>
    <row r="6998" spans="109:109" x14ac:dyDescent="0.3">
      <c r="DE6998" s="49"/>
    </row>
    <row r="6999" spans="109:109" x14ac:dyDescent="0.3">
      <c r="DE6999" s="49"/>
    </row>
    <row r="7000" spans="109:109" x14ac:dyDescent="0.3">
      <c r="DE7000" s="49"/>
    </row>
    <row r="7001" spans="109:109" x14ac:dyDescent="0.3">
      <c r="DE7001" s="49"/>
    </row>
    <row r="7002" spans="109:109" x14ac:dyDescent="0.3">
      <c r="DE7002" s="49"/>
    </row>
    <row r="7003" spans="109:109" x14ac:dyDescent="0.3">
      <c r="DE7003" s="49"/>
    </row>
    <row r="7004" spans="109:109" x14ac:dyDescent="0.3">
      <c r="DE7004" s="49"/>
    </row>
    <row r="7005" spans="109:109" x14ac:dyDescent="0.3">
      <c r="DE7005" s="49"/>
    </row>
    <row r="7006" spans="109:109" x14ac:dyDescent="0.3">
      <c r="DE7006" s="49"/>
    </row>
    <row r="7007" spans="109:109" x14ac:dyDescent="0.3">
      <c r="DE7007" s="49"/>
    </row>
    <row r="7008" spans="109:109" x14ac:dyDescent="0.3">
      <c r="DE7008" s="49"/>
    </row>
    <row r="7009" spans="109:109" x14ac:dyDescent="0.3">
      <c r="DE7009" s="49"/>
    </row>
    <row r="7010" spans="109:109" x14ac:dyDescent="0.3">
      <c r="DE7010" s="49"/>
    </row>
    <row r="7011" spans="109:109" x14ac:dyDescent="0.3">
      <c r="DE7011" s="49"/>
    </row>
    <row r="7012" spans="109:109" x14ac:dyDescent="0.3">
      <c r="DE7012" s="49"/>
    </row>
    <row r="7013" spans="109:109" x14ac:dyDescent="0.3">
      <c r="DE7013" s="49"/>
    </row>
    <row r="7014" spans="109:109" x14ac:dyDescent="0.3">
      <c r="DE7014" s="49"/>
    </row>
    <row r="7015" spans="109:109" x14ac:dyDescent="0.3">
      <c r="DE7015" s="49"/>
    </row>
    <row r="7016" spans="109:109" x14ac:dyDescent="0.3">
      <c r="DE7016" s="49"/>
    </row>
    <row r="7017" spans="109:109" x14ac:dyDescent="0.3">
      <c r="DE7017" s="49"/>
    </row>
    <row r="7018" spans="109:109" x14ac:dyDescent="0.3">
      <c r="DE7018" s="49"/>
    </row>
    <row r="7019" spans="109:109" x14ac:dyDescent="0.3">
      <c r="DE7019" s="49"/>
    </row>
    <row r="7020" spans="109:109" x14ac:dyDescent="0.3">
      <c r="DE7020" s="49"/>
    </row>
    <row r="7021" spans="109:109" x14ac:dyDescent="0.3">
      <c r="DE7021" s="49"/>
    </row>
    <row r="7022" spans="109:109" x14ac:dyDescent="0.3">
      <c r="DE7022" s="49"/>
    </row>
    <row r="7023" spans="109:109" x14ac:dyDescent="0.3">
      <c r="DE7023" s="49"/>
    </row>
    <row r="7024" spans="109:109" x14ac:dyDescent="0.3">
      <c r="DE7024" s="49"/>
    </row>
    <row r="7025" spans="109:109" x14ac:dyDescent="0.3">
      <c r="DE7025" s="49"/>
    </row>
    <row r="7026" spans="109:109" x14ac:dyDescent="0.3">
      <c r="DE7026" s="49"/>
    </row>
    <row r="7027" spans="109:109" x14ac:dyDescent="0.3">
      <c r="DE7027" s="49"/>
    </row>
    <row r="7028" spans="109:109" x14ac:dyDescent="0.3">
      <c r="DE7028" s="49"/>
    </row>
    <row r="7029" spans="109:109" x14ac:dyDescent="0.3">
      <c r="DE7029" s="49"/>
    </row>
    <row r="7030" spans="109:109" x14ac:dyDescent="0.3">
      <c r="DE7030" s="49"/>
    </row>
    <row r="7031" spans="109:109" x14ac:dyDescent="0.3">
      <c r="DE7031" s="49"/>
    </row>
    <row r="7032" spans="109:109" x14ac:dyDescent="0.3">
      <c r="DE7032" s="49"/>
    </row>
    <row r="7033" spans="109:109" x14ac:dyDescent="0.3">
      <c r="DE7033" s="49"/>
    </row>
    <row r="7034" spans="109:109" x14ac:dyDescent="0.3">
      <c r="DE7034" s="49"/>
    </row>
    <row r="7035" spans="109:109" x14ac:dyDescent="0.3">
      <c r="DE7035" s="49"/>
    </row>
    <row r="7036" spans="109:109" x14ac:dyDescent="0.3">
      <c r="DE7036" s="49"/>
    </row>
    <row r="7037" spans="109:109" x14ac:dyDescent="0.3">
      <c r="DE7037" s="49"/>
    </row>
    <row r="7038" spans="109:109" x14ac:dyDescent="0.3">
      <c r="DE7038" s="49"/>
    </row>
    <row r="7039" spans="109:109" x14ac:dyDescent="0.3">
      <c r="DE7039" s="49"/>
    </row>
    <row r="7040" spans="109:109" x14ac:dyDescent="0.3">
      <c r="DE7040" s="49"/>
    </row>
    <row r="7041" spans="109:109" x14ac:dyDescent="0.3">
      <c r="DE7041" s="49"/>
    </row>
    <row r="7042" spans="109:109" x14ac:dyDescent="0.3">
      <c r="DE7042" s="49"/>
    </row>
    <row r="7043" spans="109:109" x14ac:dyDescent="0.3">
      <c r="DE7043" s="49"/>
    </row>
    <row r="7044" spans="109:109" x14ac:dyDescent="0.3">
      <c r="DE7044" s="49"/>
    </row>
    <row r="7045" spans="109:109" x14ac:dyDescent="0.3">
      <c r="DE7045" s="49"/>
    </row>
    <row r="7046" spans="109:109" x14ac:dyDescent="0.3">
      <c r="DE7046" s="49"/>
    </row>
    <row r="7047" spans="109:109" x14ac:dyDescent="0.3">
      <c r="DE7047" s="49"/>
    </row>
    <row r="7048" spans="109:109" x14ac:dyDescent="0.3">
      <c r="DE7048" s="49"/>
    </row>
    <row r="7049" spans="109:109" x14ac:dyDescent="0.3">
      <c r="DE7049" s="49"/>
    </row>
    <row r="7050" spans="109:109" x14ac:dyDescent="0.3">
      <c r="DE7050" s="49"/>
    </row>
    <row r="7051" spans="109:109" x14ac:dyDescent="0.3">
      <c r="DE7051" s="49"/>
    </row>
    <row r="7052" spans="109:109" x14ac:dyDescent="0.3">
      <c r="DE7052" s="49"/>
    </row>
    <row r="7053" spans="109:109" x14ac:dyDescent="0.3">
      <c r="DE7053" s="49"/>
    </row>
    <row r="7054" spans="109:109" x14ac:dyDescent="0.3">
      <c r="DE7054" s="49"/>
    </row>
    <row r="7055" spans="109:109" x14ac:dyDescent="0.3">
      <c r="DE7055" s="49"/>
    </row>
    <row r="7056" spans="109:109" x14ac:dyDescent="0.3">
      <c r="DE7056" s="49"/>
    </row>
    <row r="7057" spans="109:109" x14ac:dyDescent="0.3">
      <c r="DE7057" s="49"/>
    </row>
    <row r="7058" spans="109:109" x14ac:dyDescent="0.3">
      <c r="DE7058" s="49"/>
    </row>
    <row r="7059" spans="109:109" x14ac:dyDescent="0.3">
      <c r="DE7059" s="49"/>
    </row>
    <row r="7060" spans="109:109" x14ac:dyDescent="0.3">
      <c r="DE7060" s="49"/>
    </row>
    <row r="7061" spans="109:109" x14ac:dyDescent="0.3">
      <c r="DE7061" s="49"/>
    </row>
    <row r="7062" spans="109:109" x14ac:dyDescent="0.3">
      <c r="DE7062" s="49"/>
    </row>
    <row r="7063" spans="109:109" x14ac:dyDescent="0.3">
      <c r="DE7063" s="49"/>
    </row>
    <row r="7064" spans="109:109" x14ac:dyDescent="0.3">
      <c r="DE7064" s="49"/>
    </row>
    <row r="7065" spans="109:109" x14ac:dyDescent="0.3">
      <c r="DE7065" s="49"/>
    </row>
    <row r="7066" spans="109:109" x14ac:dyDescent="0.3">
      <c r="DE7066" s="49"/>
    </row>
    <row r="7067" spans="109:109" x14ac:dyDescent="0.3">
      <c r="DE7067" s="49"/>
    </row>
    <row r="7068" spans="109:109" x14ac:dyDescent="0.3">
      <c r="DE7068" s="49"/>
    </row>
    <row r="7069" spans="109:109" x14ac:dyDescent="0.3">
      <c r="DE7069" s="49"/>
    </row>
    <row r="7070" spans="109:109" x14ac:dyDescent="0.3">
      <c r="DE7070" s="49"/>
    </row>
    <row r="7071" spans="109:109" x14ac:dyDescent="0.3">
      <c r="DE7071" s="49"/>
    </row>
    <row r="7072" spans="109:109" x14ac:dyDescent="0.3">
      <c r="DE7072" s="49"/>
    </row>
    <row r="7073" spans="109:109" x14ac:dyDescent="0.3">
      <c r="DE7073" s="49"/>
    </row>
    <row r="7074" spans="109:109" x14ac:dyDescent="0.3">
      <c r="DE7074" s="49"/>
    </row>
    <row r="7075" spans="109:109" x14ac:dyDescent="0.3">
      <c r="DE7075" s="49"/>
    </row>
    <row r="7076" spans="109:109" x14ac:dyDescent="0.3">
      <c r="DE7076" s="49"/>
    </row>
    <row r="7077" spans="109:109" x14ac:dyDescent="0.3">
      <c r="DE7077" s="49"/>
    </row>
    <row r="7078" spans="109:109" x14ac:dyDescent="0.3">
      <c r="DE7078" s="49"/>
    </row>
    <row r="7079" spans="109:109" x14ac:dyDescent="0.3">
      <c r="DE7079" s="49"/>
    </row>
    <row r="7080" spans="109:109" x14ac:dyDescent="0.3">
      <c r="DE7080" s="49"/>
    </row>
    <row r="7081" spans="109:109" x14ac:dyDescent="0.3">
      <c r="DE7081" s="49"/>
    </row>
    <row r="7082" spans="109:109" x14ac:dyDescent="0.3">
      <c r="DE7082" s="49"/>
    </row>
    <row r="7083" spans="109:109" x14ac:dyDescent="0.3">
      <c r="DE7083" s="49"/>
    </row>
    <row r="7084" spans="109:109" x14ac:dyDescent="0.3">
      <c r="DE7084" s="49"/>
    </row>
    <row r="7085" spans="109:109" x14ac:dyDescent="0.3">
      <c r="DE7085" s="49"/>
    </row>
    <row r="7086" spans="109:109" x14ac:dyDescent="0.3">
      <c r="DE7086" s="49"/>
    </row>
    <row r="7087" spans="109:109" x14ac:dyDescent="0.3">
      <c r="DE7087" s="49"/>
    </row>
    <row r="7088" spans="109:109" x14ac:dyDescent="0.3">
      <c r="DE7088" s="49"/>
    </row>
    <row r="7089" spans="109:109" x14ac:dyDescent="0.3">
      <c r="DE7089" s="49"/>
    </row>
    <row r="7090" spans="109:109" x14ac:dyDescent="0.3">
      <c r="DE7090" s="49"/>
    </row>
    <row r="7091" spans="109:109" x14ac:dyDescent="0.3">
      <c r="DE7091" s="49"/>
    </row>
    <row r="7092" spans="109:109" x14ac:dyDescent="0.3">
      <c r="DE7092" s="49"/>
    </row>
    <row r="7093" spans="109:109" x14ac:dyDescent="0.3">
      <c r="DE7093" s="49"/>
    </row>
    <row r="7094" spans="109:109" x14ac:dyDescent="0.3">
      <c r="DE7094" s="49"/>
    </row>
    <row r="7095" spans="109:109" x14ac:dyDescent="0.3">
      <c r="DE7095" s="49"/>
    </row>
    <row r="7096" spans="109:109" x14ac:dyDescent="0.3">
      <c r="DE7096" s="49"/>
    </row>
    <row r="7097" spans="109:109" x14ac:dyDescent="0.3">
      <c r="DE7097" s="49"/>
    </row>
    <row r="7098" spans="109:109" x14ac:dyDescent="0.3">
      <c r="DE7098" s="49"/>
    </row>
    <row r="7099" spans="109:109" x14ac:dyDescent="0.3">
      <c r="DE7099" s="49"/>
    </row>
    <row r="7100" spans="109:109" x14ac:dyDescent="0.3">
      <c r="DE7100" s="49"/>
    </row>
    <row r="7101" spans="109:109" x14ac:dyDescent="0.3">
      <c r="DE7101" s="49"/>
    </row>
    <row r="7102" spans="109:109" x14ac:dyDescent="0.3">
      <c r="DE7102" s="49"/>
    </row>
    <row r="7103" spans="109:109" x14ac:dyDescent="0.3">
      <c r="DE7103" s="49"/>
    </row>
    <row r="7104" spans="109:109" x14ac:dyDescent="0.3">
      <c r="DE7104" s="49"/>
    </row>
    <row r="7105" spans="109:109" x14ac:dyDescent="0.3">
      <c r="DE7105" s="49"/>
    </row>
    <row r="7106" spans="109:109" x14ac:dyDescent="0.3">
      <c r="DE7106" s="49"/>
    </row>
    <row r="7107" spans="109:109" x14ac:dyDescent="0.3">
      <c r="DE7107" s="49"/>
    </row>
    <row r="7108" spans="109:109" x14ac:dyDescent="0.3">
      <c r="DE7108" s="49"/>
    </row>
    <row r="7109" spans="109:109" x14ac:dyDescent="0.3">
      <c r="DE7109" s="49"/>
    </row>
    <row r="7110" spans="109:109" x14ac:dyDescent="0.3">
      <c r="DE7110" s="49"/>
    </row>
    <row r="7111" spans="109:109" x14ac:dyDescent="0.3">
      <c r="DE7111" s="49"/>
    </row>
    <row r="7112" spans="109:109" x14ac:dyDescent="0.3">
      <c r="DE7112" s="49"/>
    </row>
    <row r="7113" spans="109:109" x14ac:dyDescent="0.3">
      <c r="DE7113" s="49"/>
    </row>
    <row r="7114" spans="109:109" x14ac:dyDescent="0.3">
      <c r="DE7114" s="49"/>
    </row>
    <row r="7115" spans="109:109" x14ac:dyDescent="0.3">
      <c r="DE7115" s="49"/>
    </row>
    <row r="7116" spans="109:109" x14ac:dyDescent="0.3">
      <c r="DE7116" s="49"/>
    </row>
    <row r="7117" spans="109:109" x14ac:dyDescent="0.3">
      <c r="DE7117" s="49"/>
    </row>
    <row r="7118" spans="109:109" x14ac:dyDescent="0.3">
      <c r="DE7118" s="49"/>
    </row>
    <row r="7119" spans="109:109" x14ac:dyDescent="0.3">
      <c r="DE7119" s="49"/>
    </row>
    <row r="7120" spans="109:109" x14ac:dyDescent="0.3">
      <c r="DE7120" s="49"/>
    </row>
    <row r="7121" spans="109:109" x14ac:dyDescent="0.3">
      <c r="DE7121" s="49"/>
    </row>
    <row r="7122" spans="109:109" x14ac:dyDescent="0.3">
      <c r="DE7122" s="49"/>
    </row>
    <row r="7123" spans="109:109" x14ac:dyDescent="0.3">
      <c r="DE7123" s="49"/>
    </row>
    <row r="7124" spans="109:109" x14ac:dyDescent="0.3">
      <c r="DE7124" s="49"/>
    </row>
    <row r="7125" spans="109:109" x14ac:dyDescent="0.3">
      <c r="DE7125" s="49"/>
    </row>
    <row r="7126" spans="109:109" x14ac:dyDescent="0.3">
      <c r="DE7126" s="49"/>
    </row>
    <row r="7127" spans="109:109" x14ac:dyDescent="0.3">
      <c r="DE7127" s="49"/>
    </row>
    <row r="7128" spans="109:109" x14ac:dyDescent="0.3">
      <c r="DE7128" s="49"/>
    </row>
    <row r="7129" spans="109:109" x14ac:dyDescent="0.3">
      <c r="DE7129" s="49"/>
    </row>
    <row r="7130" spans="109:109" x14ac:dyDescent="0.3">
      <c r="DE7130" s="49"/>
    </row>
    <row r="7131" spans="109:109" x14ac:dyDescent="0.3">
      <c r="DE7131" s="49"/>
    </row>
    <row r="7132" spans="109:109" x14ac:dyDescent="0.3">
      <c r="DE7132" s="49"/>
    </row>
    <row r="7133" spans="109:109" x14ac:dyDescent="0.3">
      <c r="DE7133" s="49"/>
    </row>
    <row r="7134" spans="109:109" x14ac:dyDescent="0.3">
      <c r="DE7134" s="49"/>
    </row>
    <row r="7135" spans="109:109" x14ac:dyDescent="0.3">
      <c r="DE7135" s="49"/>
    </row>
    <row r="7136" spans="109:109" x14ac:dyDescent="0.3">
      <c r="DE7136" s="49"/>
    </row>
    <row r="7137" spans="109:109" x14ac:dyDescent="0.3">
      <c r="DE7137" s="49"/>
    </row>
    <row r="7138" spans="109:109" x14ac:dyDescent="0.3">
      <c r="DE7138" s="49"/>
    </row>
    <row r="7139" spans="109:109" x14ac:dyDescent="0.3">
      <c r="DE7139" s="49"/>
    </row>
    <row r="7140" spans="109:109" x14ac:dyDescent="0.3">
      <c r="DE7140" s="49"/>
    </row>
    <row r="7141" spans="109:109" x14ac:dyDescent="0.3">
      <c r="DE7141" s="49"/>
    </row>
    <row r="7142" spans="109:109" x14ac:dyDescent="0.3">
      <c r="DE7142" s="49"/>
    </row>
    <row r="7143" spans="109:109" x14ac:dyDescent="0.3">
      <c r="DE7143" s="49"/>
    </row>
    <row r="7144" spans="109:109" x14ac:dyDescent="0.3">
      <c r="DE7144" s="49"/>
    </row>
    <row r="7145" spans="109:109" x14ac:dyDescent="0.3">
      <c r="DE7145" s="49"/>
    </row>
    <row r="7146" spans="109:109" x14ac:dyDescent="0.3">
      <c r="DE7146" s="49"/>
    </row>
    <row r="7147" spans="109:109" x14ac:dyDescent="0.3">
      <c r="DE7147" s="49"/>
    </row>
    <row r="7148" spans="109:109" x14ac:dyDescent="0.3">
      <c r="DE7148" s="49"/>
    </row>
    <row r="7149" spans="109:109" x14ac:dyDescent="0.3">
      <c r="DE7149" s="49"/>
    </row>
    <row r="7150" spans="109:109" x14ac:dyDescent="0.3">
      <c r="DE7150" s="49"/>
    </row>
    <row r="7151" spans="109:109" x14ac:dyDescent="0.3">
      <c r="DE7151" s="49"/>
    </row>
    <row r="7152" spans="109:109" x14ac:dyDescent="0.3">
      <c r="DE7152" s="49"/>
    </row>
    <row r="7153" spans="109:109" x14ac:dyDescent="0.3">
      <c r="DE7153" s="49"/>
    </row>
    <row r="7154" spans="109:109" x14ac:dyDescent="0.3">
      <c r="DE7154" s="49"/>
    </row>
    <row r="7155" spans="109:109" x14ac:dyDescent="0.3">
      <c r="DE7155" s="49"/>
    </row>
    <row r="7156" spans="109:109" x14ac:dyDescent="0.3">
      <c r="DE7156" s="49"/>
    </row>
    <row r="7157" spans="109:109" x14ac:dyDescent="0.3">
      <c r="DE7157" s="49"/>
    </row>
    <row r="7158" spans="109:109" x14ac:dyDescent="0.3">
      <c r="DE7158" s="49"/>
    </row>
    <row r="7159" spans="109:109" x14ac:dyDescent="0.3">
      <c r="DE7159" s="49"/>
    </row>
    <row r="7160" spans="109:109" x14ac:dyDescent="0.3">
      <c r="DE7160" s="49"/>
    </row>
    <row r="7161" spans="109:109" x14ac:dyDescent="0.3">
      <c r="DE7161" s="49"/>
    </row>
    <row r="7162" spans="109:109" x14ac:dyDescent="0.3">
      <c r="DE7162" s="49"/>
    </row>
    <row r="7163" spans="109:109" x14ac:dyDescent="0.3">
      <c r="DE7163" s="49"/>
    </row>
    <row r="7164" spans="109:109" x14ac:dyDescent="0.3">
      <c r="DE7164" s="49"/>
    </row>
    <row r="7165" spans="109:109" x14ac:dyDescent="0.3">
      <c r="DE7165" s="49"/>
    </row>
    <row r="7166" spans="109:109" x14ac:dyDescent="0.3">
      <c r="DE7166" s="49"/>
    </row>
    <row r="7167" spans="109:109" x14ac:dyDescent="0.3">
      <c r="DE7167" s="49"/>
    </row>
    <row r="7168" spans="109:109" x14ac:dyDescent="0.3">
      <c r="DE7168" s="49"/>
    </row>
    <row r="7169" spans="109:109" x14ac:dyDescent="0.3">
      <c r="DE7169" s="49"/>
    </row>
    <row r="7170" spans="109:109" x14ac:dyDescent="0.3">
      <c r="DE7170" s="49"/>
    </row>
    <row r="7171" spans="109:109" x14ac:dyDescent="0.3">
      <c r="DE7171" s="49"/>
    </row>
    <row r="7172" spans="109:109" x14ac:dyDescent="0.3">
      <c r="DE7172" s="49"/>
    </row>
    <row r="7173" spans="109:109" x14ac:dyDescent="0.3">
      <c r="DE7173" s="49"/>
    </row>
    <row r="7174" spans="109:109" x14ac:dyDescent="0.3">
      <c r="DE7174" s="49"/>
    </row>
    <row r="7175" spans="109:109" x14ac:dyDescent="0.3">
      <c r="DE7175" s="49"/>
    </row>
    <row r="7176" spans="109:109" x14ac:dyDescent="0.3">
      <c r="DE7176" s="49"/>
    </row>
    <row r="7177" spans="109:109" x14ac:dyDescent="0.3">
      <c r="DE7177" s="49"/>
    </row>
    <row r="7178" spans="109:109" x14ac:dyDescent="0.3">
      <c r="DE7178" s="49"/>
    </row>
    <row r="7179" spans="109:109" x14ac:dyDescent="0.3">
      <c r="DE7179" s="49"/>
    </row>
    <row r="7180" spans="109:109" x14ac:dyDescent="0.3">
      <c r="DE7180" s="49"/>
    </row>
    <row r="7181" spans="109:109" x14ac:dyDescent="0.3">
      <c r="DE7181" s="49"/>
    </row>
    <row r="7182" spans="109:109" x14ac:dyDescent="0.3">
      <c r="DE7182" s="49"/>
    </row>
    <row r="7183" spans="109:109" x14ac:dyDescent="0.3">
      <c r="DE7183" s="49"/>
    </row>
    <row r="7184" spans="109:109" x14ac:dyDescent="0.3">
      <c r="DE7184" s="49"/>
    </row>
    <row r="7185" spans="109:109" x14ac:dyDescent="0.3">
      <c r="DE7185" s="49"/>
    </row>
    <row r="7186" spans="109:109" x14ac:dyDescent="0.3">
      <c r="DE7186" s="49"/>
    </row>
    <row r="7187" spans="109:109" x14ac:dyDescent="0.3">
      <c r="DE7187" s="49"/>
    </row>
    <row r="7188" spans="109:109" x14ac:dyDescent="0.3">
      <c r="DE7188" s="49"/>
    </row>
    <row r="7189" spans="109:109" x14ac:dyDescent="0.3">
      <c r="DE7189" s="49"/>
    </row>
    <row r="7190" spans="109:109" x14ac:dyDescent="0.3">
      <c r="DE7190" s="49"/>
    </row>
    <row r="7191" spans="109:109" x14ac:dyDescent="0.3">
      <c r="DE7191" s="49"/>
    </row>
    <row r="7192" spans="109:109" x14ac:dyDescent="0.3">
      <c r="DE7192" s="49"/>
    </row>
    <row r="7193" spans="109:109" x14ac:dyDescent="0.3">
      <c r="DE7193" s="49"/>
    </row>
    <row r="7194" spans="109:109" x14ac:dyDescent="0.3">
      <c r="DE7194" s="49"/>
    </row>
    <row r="7195" spans="109:109" x14ac:dyDescent="0.3">
      <c r="DE7195" s="49"/>
    </row>
    <row r="7196" spans="109:109" x14ac:dyDescent="0.3">
      <c r="DE7196" s="49"/>
    </row>
    <row r="7197" spans="109:109" x14ac:dyDescent="0.3">
      <c r="DE7197" s="49"/>
    </row>
    <row r="7198" spans="109:109" x14ac:dyDescent="0.3">
      <c r="DE7198" s="49"/>
    </row>
    <row r="7199" spans="109:109" x14ac:dyDescent="0.3">
      <c r="DE7199" s="49"/>
    </row>
    <row r="7200" spans="109:109" x14ac:dyDescent="0.3">
      <c r="DE7200" s="49"/>
    </row>
    <row r="7201" spans="109:109" x14ac:dyDescent="0.3">
      <c r="DE7201" s="49"/>
    </row>
    <row r="7202" spans="109:109" x14ac:dyDescent="0.3">
      <c r="DE7202" s="49"/>
    </row>
    <row r="7203" spans="109:109" x14ac:dyDescent="0.3">
      <c r="DE7203" s="49"/>
    </row>
    <row r="7204" spans="109:109" x14ac:dyDescent="0.3">
      <c r="DE7204" s="49"/>
    </row>
    <row r="7205" spans="109:109" x14ac:dyDescent="0.3">
      <c r="DE7205" s="49"/>
    </row>
    <row r="7206" spans="109:109" x14ac:dyDescent="0.3">
      <c r="DE7206" s="49"/>
    </row>
    <row r="7207" spans="109:109" x14ac:dyDescent="0.3">
      <c r="DE7207" s="49"/>
    </row>
    <row r="7208" spans="109:109" x14ac:dyDescent="0.3">
      <c r="DE7208" s="49"/>
    </row>
    <row r="7209" spans="109:109" x14ac:dyDescent="0.3">
      <c r="DE7209" s="49"/>
    </row>
    <row r="7210" spans="109:109" x14ac:dyDescent="0.3">
      <c r="DE7210" s="49"/>
    </row>
    <row r="7211" spans="109:109" x14ac:dyDescent="0.3">
      <c r="DE7211" s="49"/>
    </row>
    <row r="7212" spans="109:109" x14ac:dyDescent="0.3">
      <c r="DE7212" s="49"/>
    </row>
    <row r="7213" spans="109:109" x14ac:dyDescent="0.3">
      <c r="DE7213" s="49"/>
    </row>
    <row r="7214" spans="109:109" x14ac:dyDescent="0.3">
      <c r="DE7214" s="49"/>
    </row>
    <row r="7215" spans="109:109" x14ac:dyDescent="0.3">
      <c r="DE7215" s="49"/>
    </row>
    <row r="7216" spans="109:109" x14ac:dyDescent="0.3">
      <c r="DE7216" s="49"/>
    </row>
    <row r="7217" spans="109:109" x14ac:dyDescent="0.3">
      <c r="DE7217" s="49"/>
    </row>
    <row r="7218" spans="109:109" x14ac:dyDescent="0.3">
      <c r="DE7218" s="49"/>
    </row>
    <row r="7219" spans="109:109" x14ac:dyDescent="0.3">
      <c r="DE7219" s="49"/>
    </row>
    <row r="7220" spans="109:109" x14ac:dyDescent="0.3">
      <c r="DE7220" s="49"/>
    </row>
    <row r="7221" spans="109:109" x14ac:dyDescent="0.3">
      <c r="DE7221" s="49"/>
    </row>
    <row r="7222" spans="109:109" x14ac:dyDescent="0.3">
      <c r="DE7222" s="49"/>
    </row>
    <row r="7223" spans="109:109" x14ac:dyDescent="0.3">
      <c r="DE7223" s="49"/>
    </row>
    <row r="7224" spans="109:109" x14ac:dyDescent="0.3">
      <c r="DE7224" s="49"/>
    </row>
    <row r="7225" spans="109:109" x14ac:dyDescent="0.3">
      <c r="DE7225" s="49"/>
    </row>
    <row r="7226" spans="109:109" x14ac:dyDescent="0.3">
      <c r="DE7226" s="49"/>
    </row>
    <row r="7227" spans="109:109" x14ac:dyDescent="0.3">
      <c r="DE7227" s="49"/>
    </row>
    <row r="7228" spans="109:109" x14ac:dyDescent="0.3">
      <c r="DE7228" s="49"/>
    </row>
    <row r="7229" spans="109:109" x14ac:dyDescent="0.3">
      <c r="DE7229" s="49"/>
    </row>
    <row r="7230" spans="109:109" x14ac:dyDescent="0.3">
      <c r="DE7230" s="49"/>
    </row>
    <row r="7231" spans="109:109" x14ac:dyDescent="0.3">
      <c r="DE7231" s="49"/>
    </row>
    <row r="7232" spans="109:109" x14ac:dyDescent="0.3">
      <c r="DE7232" s="49"/>
    </row>
    <row r="7233" spans="109:109" x14ac:dyDescent="0.3">
      <c r="DE7233" s="49"/>
    </row>
    <row r="7234" spans="109:109" x14ac:dyDescent="0.3">
      <c r="DE7234" s="49"/>
    </row>
    <row r="7235" spans="109:109" x14ac:dyDescent="0.3">
      <c r="DE7235" s="49"/>
    </row>
    <row r="7236" spans="109:109" x14ac:dyDescent="0.3">
      <c r="DE7236" s="49"/>
    </row>
    <row r="7237" spans="109:109" x14ac:dyDescent="0.3">
      <c r="DE7237" s="49"/>
    </row>
    <row r="7238" spans="109:109" x14ac:dyDescent="0.3">
      <c r="DE7238" s="49"/>
    </row>
    <row r="7239" spans="109:109" x14ac:dyDescent="0.3">
      <c r="DE7239" s="49"/>
    </row>
    <row r="7240" spans="109:109" x14ac:dyDescent="0.3">
      <c r="DE7240" s="49"/>
    </row>
    <row r="7241" spans="109:109" x14ac:dyDescent="0.3">
      <c r="DE7241" s="49"/>
    </row>
    <row r="7242" spans="109:109" x14ac:dyDescent="0.3">
      <c r="DE7242" s="49"/>
    </row>
    <row r="7243" spans="109:109" x14ac:dyDescent="0.3">
      <c r="DE7243" s="49"/>
    </row>
    <row r="7244" spans="109:109" x14ac:dyDescent="0.3">
      <c r="DE7244" s="49"/>
    </row>
    <row r="7245" spans="109:109" x14ac:dyDescent="0.3">
      <c r="DE7245" s="49"/>
    </row>
    <row r="7246" spans="109:109" x14ac:dyDescent="0.3">
      <c r="DE7246" s="49"/>
    </row>
    <row r="7247" spans="109:109" x14ac:dyDescent="0.3">
      <c r="DE7247" s="49"/>
    </row>
    <row r="7248" spans="109:109" x14ac:dyDescent="0.3">
      <c r="DE7248" s="49"/>
    </row>
    <row r="7249" spans="109:109" x14ac:dyDescent="0.3">
      <c r="DE7249" s="49"/>
    </row>
    <row r="7250" spans="109:109" x14ac:dyDescent="0.3">
      <c r="DE7250" s="49"/>
    </row>
    <row r="7251" spans="109:109" x14ac:dyDescent="0.3">
      <c r="DE7251" s="49"/>
    </row>
    <row r="7252" spans="109:109" x14ac:dyDescent="0.3">
      <c r="DE7252" s="49"/>
    </row>
    <row r="7253" spans="109:109" x14ac:dyDescent="0.3">
      <c r="DE7253" s="49"/>
    </row>
    <row r="7254" spans="109:109" x14ac:dyDescent="0.3">
      <c r="DE7254" s="49"/>
    </row>
    <row r="7255" spans="109:109" x14ac:dyDescent="0.3">
      <c r="DE7255" s="49"/>
    </row>
    <row r="7256" spans="109:109" x14ac:dyDescent="0.3">
      <c r="DE7256" s="49"/>
    </row>
    <row r="7257" spans="109:109" x14ac:dyDescent="0.3">
      <c r="DE7257" s="49"/>
    </row>
    <row r="7258" spans="109:109" x14ac:dyDescent="0.3">
      <c r="DE7258" s="49"/>
    </row>
    <row r="7259" spans="109:109" x14ac:dyDescent="0.3">
      <c r="DE7259" s="49"/>
    </row>
    <row r="7260" spans="109:109" x14ac:dyDescent="0.3">
      <c r="DE7260" s="49"/>
    </row>
    <row r="7261" spans="109:109" x14ac:dyDescent="0.3">
      <c r="DE7261" s="49"/>
    </row>
    <row r="7262" spans="109:109" x14ac:dyDescent="0.3">
      <c r="DE7262" s="49"/>
    </row>
    <row r="7263" spans="109:109" x14ac:dyDescent="0.3">
      <c r="DE7263" s="49"/>
    </row>
    <row r="7264" spans="109:109" x14ac:dyDescent="0.3">
      <c r="DE7264" s="49"/>
    </row>
    <row r="7265" spans="109:109" x14ac:dyDescent="0.3">
      <c r="DE7265" s="49"/>
    </row>
    <row r="7266" spans="109:109" x14ac:dyDescent="0.3">
      <c r="DE7266" s="49"/>
    </row>
    <row r="7267" spans="109:109" x14ac:dyDescent="0.3">
      <c r="DE7267" s="49"/>
    </row>
    <row r="7268" spans="109:109" x14ac:dyDescent="0.3">
      <c r="DE7268" s="49"/>
    </row>
    <row r="7269" spans="109:109" x14ac:dyDescent="0.3">
      <c r="DE7269" s="49"/>
    </row>
    <row r="7270" spans="109:109" x14ac:dyDescent="0.3">
      <c r="DE7270" s="49"/>
    </row>
    <row r="7271" spans="109:109" x14ac:dyDescent="0.3">
      <c r="DE7271" s="49"/>
    </row>
    <row r="7272" spans="109:109" x14ac:dyDescent="0.3">
      <c r="DE7272" s="49"/>
    </row>
    <row r="7273" spans="109:109" x14ac:dyDescent="0.3">
      <c r="DE7273" s="49"/>
    </row>
    <row r="7274" spans="109:109" x14ac:dyDescent="0.3">
      <c r="DE7274" s="49"/>
    </row>
    <row r="7275" spans="109:109" x14ac:dyDescent="0.3">
      <c r="DE7275" s="49"/>
    </row>
    <row r="7276" spans="109:109" x14ac:dyDescent="0.3">
      <c r="DE7276" s="49"/>
    </row>
    <row r="7277" spans="109:109" x14ac:dyDescent="0.3">
      <c r="DE7277" s="49"/>
    </row>
    <row r="7278" spans="109:109" x14ac:dyDescent="0.3">
      <c r="DE7278" s="49"/>
    </row>
    <row r="7279" spans="109:109" x14ac:dyDescent="0.3">
      <c r="DE7279" s="49"/>
    </row>
    <row r="7280" spans="109:109" x14ac:dyDescent="0.3">
      <c r="DE7280" s="49"/>
    </row>
    <row r="7281" spans="109:109" x14ac:dyDescent="0.3">
      <c r="DE7281" s="49"/>
    </row>
    <row r="7282" spans="109:109" x14ac:dyDescent="0.3">
      <c r="DE7282" s="49"/>
    </row>
    <row r="7283" spans="109:109" x14ac:dyDescent="0.3">
      <c r="DE7283" s="49"/>
    </row>
    <row r="7284" spans="109:109" x14ac:dyDescent="0.3">
      <c r="DE7284" s="49"/>
    </row>
    <row r="7285" spans="109:109" x14ac:dyDescent="0.3">
      <c r="DE7285" s="49"/>
    </row>
    <row r="7286" spans="109:109" x14ac:dyDescent="0.3">
      <c r="DE7286" s="49"/>
    </row>
    <row r="7287" spans="109:109" x14ac:dyDescent="0.3">
      <c r="DE7287" s="49"/>
    </row>
    <row r="7288" spans="109:109" x14ac:dyDescent="0.3">
      <c r="DE7288" s="49"/>
    </row>
    <row r="7289" spans="109:109" x14ac:dyDescent="0.3">
      <c r="DE7289" s="49"/>
    </row>
    <row r="7290" spans="109:109" x14ac:dyDescent="0.3">
      <c r="DE7290" s="49"/>
    </row>
    <row r="7291" spans="109:109" x14ac:dyDescent="0.3">
      <c r="DE7291" s="49"/>
    </row>
    <row r="7292" spans="109:109" x14ac:dyDescent="0.3">
      <c r="DE7292" s="49"/>
    </row>
    <row r="7293" spans="109:109" x14ac:dyDescent="0.3">
      <c r="DE7293" s="49"/>
    </row>
    <row r="7294" spans="109:109" x14ac:dyDescent="0.3">
      <c r="DE7294" s="49"/>
    </row>
    <row r="7295" spans="109:109" x14ac:dyDescent="0.3">
      <c r="DE7295" s="49"/>
    </row>
    <row r="7296" spans="109:109" x14ac:dyDescent="0.3">
      <c r="DE7296" s="49"/>
    </row>
    <row r="7297" spans="109:109" x14ac:dyDescent="0.3">
      <c r="DE7297" s="49"/>
    </row>
    <row r="7298" spans="109:109" x14ac:dyDescent="0.3">
      <c r="DE7298" s="49"/>
    </row>
    <row r="7299" spans="109:109" x14ac:dyDescent="0.3">
      <c r="DE7299" s="49"/>
    </row>
    <row r="7300" spans="109:109" x14ac:dyDescent="0.3">
      <c r="DE7300" s="49"/>
    </row>
    <row r="7301" spans="109:109" x14ac:dyDescent="0.3">
      <c r="DE7301" s="49"/>
    </row>
    <row r="7302" spans="109:109" x14ac:dyDescent="0.3">
      <c r="DE7302" s="49"/>
    </row>
    <row r="7303" spans="109:109" x14ac:dyDescent="0.3">
      <c r="DE7303" s="49"/>
    </row>
    <row r="7304" spans="109:109" x14ac:dyDescent="0.3">
      <c r="DE7304" s="49"/>
    </row>
    <row r="7305" spans="109:109" x14ac:dyDescent="0.3">
      <c r="DE7305" s="49"/>
    </row>
    <row r="7306" spans="109:109" x14ac:dyDescent="0.3">
      <c r="DE7306" s="49"/>
    </row>
    <row r="7307" spans="109:109" x14ac:dyDescent="0.3">
      <c r="DE7307" s="49"/>
    </row>
    <row r="7308" spans="109:109" x14ac:dyDescent="0.3">
      <c r="DE7308" s="49"/>
    </row>
    <row r="7309" spans="109:109" x14ac:dyDescent="0.3">
      <c r="DE7309" s="49"/>
    </row>
    <row r="7310" spans="109:109" x14ac:dyDescent="0.3">
      <c r="DE7310" s="49"/>
    </row>
    <row r="7311" spans="109:109" x14ac:dyDescent="0.3">
      <c r="DE7311" s="49"/>
    </row>
    <row r="7312" spans="109:109" x14ac:dyDescent="0.3">
      <c r="DE7312" s="49"/>
    </row>
    <row r="7313" spans="109:109" x14ac:dyDescent="0.3">
      <c r="DE7313" s="49"/>
    </row>
    <row r="7314" spans="109:109" x14ac:dyDescent="0.3">
      <c r="DE7314" s="49"/>
    </row>
    <row r="7315" spans="109:109" x14ac:dyDescent="0.3">
      <c r="DE7315" s="49"/>
    </row>
    <row r="7316" spans="109:109" x14ac:dyDescent="0.3">
      <c r="DE7316" s="49"/>
    </row>
    <row r="7317" spans="109:109" x14ac:dyDescent="0.3">
      <c r="DE7317" s="49"/>
    </row>
    <row r="7318" spans="109:109" x14ac:dyDescent="0.3">
      <c r="DE7318" s="49"/>
    </row>
    <row r="7319" spans="109:109" x14ac:dyDescent="0.3">
      <c r="DE7319" s="49"/>
    </row>
    <row r="7320" spans="109:109" x14ac:dyDescent="0.3">
      <c r="DE7320" s="49"/>
    </row>
    <row r="7321" spans="109:109" x14ac:dyDescent="0.3">
      <c r="DE7321" s="49"/>
    </row>
    <row r="7322" spans="109:109" x14ac:dyDescent="0.3">
      <c r="DE7322" s="49"/>
    </row>
    <row r="7323" spans="109:109" x14ac:dyDescent="0.3">
      <c r="DE7323" s="49"/>
    </row>
    <row r="7324" spans="109:109" x14ac:dyDescent="0.3">
      <c r="DE7324" s="49"/>
    </row>
    <row r="7325" spans="109:109" x14ac:dyDescent="0.3">
      <c r="DE7325" s="49"/>
    </row>
    <row r="7326" spans="109:109" x14ac:dyDescent="0.3">
      <c r="DE7326" s="49"/>
    </row>
    <row r="7327" spans="109:109" x14ac:dyDescent="0.3">
      <c r="DE7327" s="49"/>
    </row>
    <row r="7328" spans="109:109" x14ac:dyDescent="0.3">
      <c r="DE7328" s="49"/>
    </row>
    <row r="7329" spans="109:109" x14ac:dyDescent="0.3">
      <c r="DE7329" s="49"/>
    </row>
    <row r="7330" spans="109:109" x14ac:dyDescent="0.3">
      <c r="DE7330" s="49"/>
    </row>
    <row r="7331" spans="109:109" x14ac:dyDescent="0.3">
      <c r="DE7331" s="49"/>
    </row>
    <row r="7332" spans="109:109" x14ac:dyDescent="0.3">
      <c r="DE7332" s="49"/>
    </row>
    <row r="7333" spans="109:109" x14ac:dyDescent="0.3">
      <c r="DE7333" s="49"/>
    </row>
    <row r="7334" spans="109:109" x14ac:dyDescent="0.3">
      <c r="DE7334" s="49"/>
    </row>
    <row r="7335" spans="109:109" x14ac:dyDescent="0.3">
      <c r="DE7335" s="49"/>
    </row>
    <row r="7336" spans="109:109" x14ac:dyDescent="0.3">
      <c r="DE7336" s="49"/>
    </row>
    <row r="7337" spans="109:109" x14ac:dyDescent="0.3">
      <c r="DE7337" s="49"/>
    </row>
    <row r="7338" spans="109:109" x14ac:dyDescent="0.3">
      <c r="DE7338" s="49"/>
    </row>
    <row r="7339" spans="109:109" x14ac:dyDescent="0.3">
      <c r="DE7339" s="49"/>
    </row>
    <row r="7340" spans="109:109" x14ac:dyDescent="0.3">
      <c r="DE7340" s="49"/>
    </row>
    <row r="7341" spans="109:109" x14ac:dyDescent="0.3">
      <c r="DE7341" s="49"/>
    </row>
    <row r="7342" spans="109:109" x14ac:dyDescent="0.3">
      <c r="DE7342" s="49"/>
    </row>
    <row r="7343" spans="109:109" x14ac:dyDescent="0.3">
      <c r="DE7343" s="49"/>
    </row>
    <row r="7344" spans="109:109" x14ac:dyDescent="0.3">
      <c r="DE7344" s="49"/>
    </row>
    <row r="7345" spans="109:109" x14ac:dyDescent="0.3">
      <c r="DE7345" s="49"/>
    </row>
    <row r="7346" spans="109:109" x14ac:dyDescent="0.3">
      <c r="DE7346" s="49"/>
    </row>
    <row r="7347" spans="109:109" x14ac:dyDescent="0.3">
      <c r="DE7347" s="49"/>
    </row>
    <row r="7348" spans="109:109" x14ac:dyDescent="0.3">
      <c r="DE7348" s="49"/>
    </row>
    <row r="7349" spans="109:109" x14ac:dyDescent="0.3">
      <c r="DE7349" s="49"/>
    </row>
    <row r="7350" spans="109:109" x14ac:dyDescent="0.3">
      <c r="DE7350" s="49"/>
    </row>
    <row r="7351" spans="109:109" x14ac:dyDescent="0.3">
      <c r="DE7351" s="49"/>
    </row>
    <row r="7352" spans="109:109" x14ac:dyDescent="0.3">
      <c r="DE7352" s="49"/>
    </row>
    <row r="7353" spans="109:109" x14ac:dyDescent="0.3">
      <c r="DE7353" s="49"/>
    </row>
    <row r="7354" spans="109:109" x14ac:dyDescent="0.3">
      <c r="DE7354" s="49"/>
    </row>
    <row r="7355" spans="109:109" x14ac:dyDescent="0.3">
      <c r="DE7355" s="49"/>
    </row>
    <row r="7356" spans="109:109" x14ac:dyDescent="0.3">
      <c r="DE7356" s="49"/>
    </row>
    <row r="7357" spans="109:109" x14ac:dyDescent="0.3">
      <c r="DE7357" s="49"/>
    </row>
    <row r="7358" spans="109:109" x14ac:dyDescent="0.3">
      <c r="DE7358" s="49"/>
    </row>
    <row r="7359" spans="109:109" x14ac:dyDescent="0.3">
      <c r="DE7359" s="49"/>
    </row>
    <row r="7360" spans="109:109" x14ac:dyDescent="0.3">
      <c r="DE7360" s="49"/>
    </row>
    <row r="7361" spans="109:109" x14ac:dyDescent="0.3">
      <c r="DE7361" s="49"/>
    </row>
    <row r="7362" spans="109:109" x14ac:dyDescent="0.3">
      <c r="DE7362" s="49"/>
    </row>
    <row r="7363" spans="109:109" x14ac:dyDescent="0.3">
      <c r="DE7363" s="49"/>
    </row>
    <row r="7364" spans="109:109" x14ac:dyDescent="0.3">
      <c r="DE7364" s="49"/>
    </row>
    <row r="7365" spans="109:109" x14ac:dyDescent="0.3">
      <c r="DE7365" s="49"/>
    </row>
    <row r="7366" spans="109:109" x14ac:dyDescent="0.3">
      <c r="DE7366" s="49"/>
    </row>
    <row r="7367" spans="109:109" x14ac:dyDescent="0.3">
      <c r="DE7367" s="49"/>
    </row>
    <row r="7368" spans="109:109" x14ac:dyDescent="0.3">
      <c r="DE7368" s="49"/>
    </row>
    <row r="7369" spans="109:109" x14ac:dyDescent="0.3">
      <c r="DE7369" s="49"/>
    </row>
    <row r="7370" spans="109:109" x14ac:dyDescent="0.3">
      <c r="DE7370" s="49"/>
    </row>
    <row r="7371" spans="109:109" x14ac:dyDescent="0.3">
      <c r="DE7371" s="49"/>
    </row>
    <row r="7372" spans="109:109" x14ac:dyDescent="0.3">
      <c r="DE7372" s="49"/>
    </row>
    <row r="7373" spans="109:109" x14ac:dyDescent="0.3">
      <c r="DE7373" s="49"/>
    </row>
    <row r="7374" spans="109:109" x14ac:dyDescent="0.3">
      <c r="DE7374" s="49"/>
    </row>
    <row r="7375" spans="109:109" x14ac:dyDescent="0.3">
      <c r="DE7375" s="49"/>
    </row>
    <row r="7376" spans="109:109" x14ac:dyDescent="0.3">
      <c r="DE7376" s="49"/>
    </row>
    <row r="7377" spans="109:109" x14ac:dyDescent="0.3">
      <c r="DE7377" s="49"/>
    </row>
    <row r="7378" spans="109:109" x14ac:dyDescent="0.3">
      <c r="DE7378" s="49"/>
    </row>
    <row r="7379" spans="109:109" x14ac:dyDescent="0.3">
      <c r="DE7379" s="49"/>
    </row>
    <row r="7380" spans="109:109" x14ac:dyDescent="0.3">
      <c r="DE7380" s="49"/>
    </row>
    <row r="7381" spans="109:109" x14ac:dyDescent="0.3">
      <c r="DE7381" s="49"/>
    </row>
    <row r="7382" spans="109:109" x14ac:dyDescent="0.3">
      <c r="DE7382" s="49"/>
    </row>
    <row r="7383" spans="109:109" x14ac:dyDescent="0.3">
      <c r="DE7383" s="49"/>
    </row>
    <row r="7384" spans="109:109" x14ac:dyDescent="0.3">
      <c r="DE7384" s="49"/>
    </row>
    <row r="7385" spans="109:109" x14ac:dyDescent="0.3">
      <c r="DE7385" s="49"/>
    </row>
    <row r="7386" spans="109:109" x14ac:dyDescent="0.3">
      <c r="DE7386" s="49"/>
    </row>
    <row r="7387" spans="109:109" x14ac:dyDescent="0.3">
      <c r="DE7387" s="49"/>
    </row>
    <row r="7388" spans="109:109" x14ac:dyDescent="0.3">
      <c r="DE7388" s="49"/>
    </row>
    <row r="7389" spans="109:109" x14ac:dyDescent="0.3">
      <c r="DE7389" s="49"/>
    </row>
    <row r="7390" spans="109:109" x14ac:dyDescent="0.3">
      <c r="DE7390" s="49"/>
    </row>
    <row r="7391" spans="109:109" x14ac:dyDescent="0.3">
      <c r="DE7391" s="49"/>
    </row>
    <row r="7392" spans="109:109" x14ac:dyDescent="0.3">
      <c r="DE7392" s="49"/>
    </row>
    <row r="7393" spans="109:109" x14ac:dyDescent="0.3">
      <c r="DE7393" s="49"/>
    </row>
    <row r="7394" spans="109:109" x14ac:dyDescent="0.3">
      <c r="DE7394" s="49"/>
    </row>
    <row r="7395" spans="109:109" x14ac:dyDescent="0.3">
      <c r="DE7395" s="49"/>
    </row>
    <row r="7396" spans="109:109" x14ac:dyDescent="0.3">
      <c r="DE7396" s="49"/>
    </row>
    <row r="7397" spans="109:109" x14ac:dyDescent="0.3">
      <c r="DE7397" s="49"/>
    </row>
    <row r="7398" spans="109:109" x14ac:dyDescent="0.3">
      <c r="DE7398" s="49"/>
    </row>
    <row r="7399" spans="109:109" x14ac:dyDescent="0.3">
      <c r="DE7399" s="49"/>
    </row>
    <row r="7400" spans="109:109" x14ac:dyDescent="0.3">
      <c r="DE7400" s="49"/>
    </row>
    <row r="7401" spans="109:109" x14ac:dyDescent="0.3">
      <c r="DE7401" s="49"/>
    </row>
    <row r="7402" spans="109:109" x14ac:dyDescent="0.3">
      <c r="DE7402" s="49"/>
    </row>
    <row r="7403" spans="109:109" x14ac:dyDescent="0.3">
      <c r="DE7403" s="49"/>
    </row>
    <row r="7404" spans="109:109" x14ac:dyDescent="0.3">
      <c r="DE7404" s="49"/>
    </row>
    <row r="7405" spans="109:109" x14ac:dyDescent="0.3">
      <c r="DE7405" s="49"/>
    </row>
    <row r="7406" spans="109:109" x14ac:dyDescent="0.3">
      <c r="DE7406" s="49"/>
    </row>
    <row r="7407" spans="109:109" x14ac:dyDescent="0.3">
      <c r="DE7407" s="49"/>
    </row>
    <row r="7408" spans="109:109" x14ac:dyDescent="0.3">
      <c r="DE7408" s="49"/>
    </row>
    <row r="7409" spans="109:109" x14ac:dyDescent="0.3">
      <c r="DE7409" s="49"/>
    </row>
    <row r="7410" spans="109:109" x14ac:dyDescent="0.3">
      <c r="DE7410" s="49"/>
    </row>
    <row r="7411" spans="109:109" x14ac:dyDescent="0.3">
      <c r="DE7411" s="49"/>
    </row>
    <row r="7412" spans="109:109" x14ac:dyDescent="0.3">
      <c r="DE7412" s="49"/>
    </row>
    <row r="7413" spans="109:109" x14ac:dyDescent="0.3">
      <c r="DE7413" s="49"/>
    </row>
    <row r="7414" spans="109:109" x14ac:dyDescent="0.3">
      <c r="DE7414" s="49"/>
    </row>
    <row r="7415" spans="109:109" x14ac:dyDescent="0.3">
      <c r="DE7415" s="49"/>
    </row>
    <row r="7416" spans="109:109" x14ac:dyDescent="0.3">
      <c r="DE7416" s="49"/>
    </row>
    <row r="7417" spans="109:109" x14ac:dyDescent="0.3">
      <c r="DE7417" s="49"/>
    </row>
    <row r="7418" spans="109:109" x14ac:dyDescent="0.3">
      <c r="DE7418" s="49"/>
    </row>
    <row r="7419" spans="109:109" x14ac:dyDescent="0.3">
      <c r="DE7419" s="49"/>
    </row>
    <row r="7420" spans="109:109" x14ac:dyDescent="0.3">
      <c r="DE7420" s="49"/>
    </row>
    <row r="7421" spans="109:109" x14ac:dyDescent="0.3">
      <c r="DE7421" s="49"/>
    </row>
    <row r="7422" spans="109:109" x14ac:dyDescent="0.3">
      <c r="DE7422" s="49"/>
    </row>
    <row r="7423" spans="109:109" x14ac:dyDescent="0.3">
      <c r="DE7423" s="49"/>
    </row>
    <row r="7424" spans="109:109" x14ac:dyDescent="0.3">
      <c r="DE7424" s="49"/>
    </row>
    <row r="7425" spans="109:109" x14ac:dyDescent="0.3">
      <c r="DE7425" s="49"/>
    </row>
    <row r="7426" spans="109:109" x14ac:dyDescent="0.3">
      <c r="DE7426" s="49"/>
    </row>
    <row r="7427" spans="109:109" x14ac:dyDescent="0.3">
      <c r="DE7427" s="49"/>
    </row>
    <row r="7428" spans="109:109" x14ac:dyDescent="0.3">
      <c r="DE7428" s="49"/>
    </row>
    <row r="7429" spans="109:109" x14ac:dyDescent="0.3">
      <c r="DE7429" s="49"/>
    </row>
    <row r="7430" spans="109:109" x14ac:dyDescent="0.3">
      <c r="DE7430" s="49"/>
    </row>
    <row r="7431" spans="109:109" x14ac:dyDescent="0.3">
      <c r="DE7431" s="49"/>
    </row>
    <row r="7432" spans="109:109" x14ac:dyDescent="0.3">
      <c r="DE7432" s="49"/>
    </row>
    <row r="7433" spans="109:109" x14ac:dyDescent="0.3">
      <c r="DE7433" s="49"/>
    </row>
    <row r="7434" spans="109:109" x14ac:dyDescent="0.3">
      <c r="DE7434" s="49"/>
    </row>
    <row r="7435" spans="109:109" x14ac:dyDescent="0.3">
      <c r="DE7435" s="49"/>
    </row>
    <row r="7436" spans="109:109" x14ac:dyDescent="0.3">
      <c r="DE7436" s="49"/>
    </row>
    <row r="7437" spans="109:109" x14ac:dyDescent="0.3">
      <c r="DE7437" s="49"/>
    </row>
    <row r="7438" spans="109:109" x14ac:dyDescent="0.3">
      <c r="DE7438" s="49"/>
    </row>
    <row r="7439" spans="109:109" x14ac:dyDescent="0.3">
      <c r="DE7439" s="49"/>
    </row>
    <row r="7440" spans="109:109" x14ac:dyDescent="0.3">
      <c r="DE7440" s="49"/>
    </row>
    <row r="7441" spans="109:109" x14ac:dyDescent="0.3">
      <c r="DE7441" s="49"/>
    </row>
    <row r="7442" spans="109:109" x14ac:dyDescent="0.3">
      <c r="DE7442" s="49"/>
    </row>
    <row r="7443" spans="109:109" x14ac:dyDescent="0.3">
      <c r="DE7443" s="49"/>
    </row>
    <row r="7444" spans="109:109" x14ac:dyDescent="0.3">
      <c r="DE7444" s="49"/>
    </row>
    <row r="7445" spans="109:109" x14ac:dyDescent="0.3">
      <c r="DE7445" s="49"/>
    </row>
    <row r="7446" spans="109:109" x14ac:dyDescent="0.3">
      <c r="DE7446" s="49"/>
    </row>
    <row r="7447" spans="109:109" x14ac:dyDescent="0.3">
      <c r="DE7447" s="49"/>
    </row>
    <row r="7448" spans="109:109" x14ac:dyDescent="0.3">
      <c r="DE7448" s="49"/>
    </row>
    <row r="7449" spans="109:109" x14ac:dyDescent="0.3">
      <c r="DE7449" s="49"/>
    </row>
    <row r="7450" spans="109:109" x14ac:dyDescent="0.3">
      <c r="DE7450" s="49"/>
    </row>
    <row r="7451" spans="109:109" x14ac:dyDescent="0.3">
      <c r="DE7451" s="49"/>
    </row>
    <row r="7452" spans="109:109" x14ac:dyDescent="0.3">
      <c r="DE7452" s="49"/>
    </row>
    <row r="7453" spans="109:109" x14ac:dyDescent="0.3">
      <c r="DE7453" s="49"/>
    </row>
    <row r="7454" spans="109:109" x14ac:dyDescent="0.3">
      <c r="DE7454" s="49"/>
    </row>
    <row r="7455" spans="109:109" x14ac:dyDescent="0.3">
      <c r="DE7455" s="49"/>
    </row>
    <row r="7456" spans="109:109" x14ac:dyDescent="0.3">
      <c r="DE7456" s="49"/>
    </row>
    <row r="7457" spans="109:109" x14ac:dyDescent="0.3">
      <c r="DE7457" s="49"/>
    </row>
    <row r="7458" spans="109:109" x14ac:dyDescent="0.3">
      <c r="DE7458" s="49"/>
    </row>
    <row r="7459" spans="109:109" x14ac:dyDescent="0.3">
      <c r="DE7459" s="49"/>
    </row>
    <row r="7460" spans="109:109" x14ac:dyDescent="0.3">
      <c r="DE7460" s="49"/>
    </row>
    <row r="7461" spans="109:109" x14ac:dyDescent="0.3">
      <c r="DE7461" s="49"/>
    </row>
    <row r="7462" spans="109:109" x14ac:dyDescent="0.3">
      <c r="DE7462" s="49"/>
    </row>
    <row r="7463" spans="109:109" x14ac:dyDescent="0.3">
      <c r="DE7463" s="49"/>
    </row>
    <row r="7464" spans="109:109" x14ac:dyDescent="0.3">
      <c r="DE7464" s="49"/>
    </row>
    <row r="7465" spans="109:109" x14ac:dyDescent="0.3">
      <c r="DE7465" s="49"/>
    </row>
    <row r="7466" spans="109:109" x14ac:dyDescent="0.3">
      <c r="DE7466" s="49"/>
    </row>
    <row r="7467" spans="109:109" x14ac:dyDescent="0.3">
      <c r="DE7467" s="49"/>
    </row>
    <row r="7468" spans="109:109" x14ac:dyDescent="0.3">
      <c r="DE7468" s="49"/>
    </row>
    <row r="7469" spans="109:109" x14ac:dyDescent="0.3">
      <c r="DE7469" s="49"/>
    </row>
    <row r="7470" spans="109:109" x14ac:dyDescent="0.3">
      <c r="DE7470" s="49"/>
    </row>
    <row r="7471" spans="109:109" x14ac:dyDescent="0.3">
      <c r="DE7471" s="49"/>
    </row>
    <row r="7472" spans="109:109" x14ac:dyDescent="0.3">
      <c r="DE7472" s="49"/>
    </row>
    <row r="7473" spans="109:109" x14ac:dyDescent="0.3">
      <c r="DE7473" s="49"/>
    </row>
    <row r="7474" spans="109:109" x14ac:dyDescent="0.3">
      <c r="DE7474" s="49"/>
    </row>
    <row r="7475" spans="109:109" x14ac:dyDescent="0.3">
      <c r="DE7475" s="49"/>
    </row>
    <row r="7476" spans="109:109" x14ac:dyDescent="0.3">
      <c r="DE7476" s="49"/>
    </row>
    <row r="7477" spans="109:109" x14ac:dyDescent="0.3">
      <c r="DE7477" s="49"/>
    </row>
    <row r="7478" spans="109:109" x14ac:dyDescent="0.3">
      <c r="DE7478" s="49"/>
    </row>
    <row r="7479" spans="109:109" x14ac:dyDescent="0.3">
      <c r="DE7479" s="49"/>
    </row>
    <row r="7480" spans="109:109" x14ac:dyDescent="0.3">
      <c r="DE7480" s="49"/>
    </row>
    <row r="7481" spans="109:109" x14ac:dyDescent="0.3">
      <c r="DE7481" s="49"/>
    </row>
    <row r="7482" spans="109:109" x14ac:dyDescent="0.3">
      <c r="DE7482" s="49"/>
    </row>
    <row r="7483" spans="109:109" x14ac:dyDescent="0.3">
      <c r="DE7483" s="49"/>
    </row>
    <row r="7484" spans="109:109" x14ac:dyDescent="0.3">
      <c r="DE7484" s="49"/>
    </row>
    <row r="7485" spans="109:109" x14ac:dyDescent="0.3">
      <c r="DE7485" s="49"/>
    </row>
    <row r="7486" spans="109:109" x14ac:dyDescent="0.3">
      <c r="DE7486" s="49"/>
    </row>
    <row r="7487" spans="109:109" x14ac:dyDescent="0.3">
      <c r="DE7487" s="49"/>
    </row>
    <row r="7488" spans="109:109" x14ac:dyDescent="0.3">
      <c r="DE7488" s="49"/>
    </row>
    <row r="7489" spans="109:109" x14ac:dyDescent="0.3">
      <c r="DE7489" s="49"/>
    </row>
    <row r="7490" spans="109:109" x14ac:dyDescent="0.3">
      <c r="DE7490" s="49"/>
    </row>
    <row r="7491" spans="109:109" x14ac:dyDescent="0.3">
      <c r="DE7491" s="49"/>
    </row>
    <row r="7492" spans="109:109" x14ac:dyDescent="0.3">
      <c r="DE7492" s="49"/>
    </row>
    <row r="7493" spans="109:109" x14ac:dyDescent="0.3">
      <c r="DE7493" s="49"/>
    </row>
    <row r="7494" spans="109:109" x14ac:dyDescent="0.3">
      <c r="DE7494" s="49"/>
    </row>
    <row r="7495" spans="109:109" x14ac:dyDescent="0.3">
      <c r="DE7495" s="49"/>
    </row>
    <row r="7496" spans="109:109" x14ac:dyDescent="0.3">
      <c r="DE7496" s="49"/>
    </row>
    <row r="7497" spans="109:109" x14ac:dyDescent="0.3">
      <c r="DE7497" s="49"/>
    </row>
    <row r="7498" spans="109:109" x14ac:dyDescent="0.3">
      <c r="DE7498" s="49"/>
    </row>
    <row r="7499" spans="109:109" x14ac:dyDescent="0.3">
      <c r="DE7499" s="49"/>
    </row>
    <row r="7500" spans="109:109" x14ac:dyDescent="0.3">
      <c r="DE7500" s="49"/>
    </row>
    <row r="7501" spans="109:109" x14ac:dyDescent="0.3">
      <c r="DE7501" s="49"/>
    </row>
    <row r="7502" spans="109:109" x14ac:dyDescent="0.3">
      <c r="DE7502" s="49"/>
    </row>
    <row r="7503" spans="109:109" x14ac:dyDescent="0.3">
      <c r="DE7503" s="49"/>
    </row>
    <row r="7504" spans="109:109" x14ac:dyDescent="0.3">
      <c r="DE7504" s="49"/>
    </row>
    <row r="7505" spans="109:109" x14ac:dyDescent="0.3">
      <c r="DE7505" s="49"/>
    </row>
    <row r="7506" spans="109:109" x14ac:dyDescent="0.3">
      <c r="DE7506" s="49"/>
    </row>
    <row r="7507" spans="109:109" x14ac:dyDescent="0.3">
      <c r="DE7507" s="49"/>
    </row>
    <row r="7508" spans="109:109" x14ac:dyDescent="0.3">
      <c r="DE7508" s="49"/>
    </row>
    <row r="7509" spans="109:109" x14ac:dyDescent="0.3">
      <c r="DE7509" s="49"/>
    </row>
    <row r="7510" spans="109:109" x14ac:dyDescent="0.3">
      <c r="DE7510" s="49"/>
    </row>
    <row r="7511" spans="109:109" x14ac:dyDescent="0.3">
      <c r="DE7511" s="49"/>
    </row>
    <row r="7512" spans="109:109" x14ac:dyDescent="0.3">
      <c r="DE7512" s="49"/>
    </row>
    <row r="7513" spans="109:109" x14ac:dyDescent="0.3">
      <c r="DE7513" s="49"/>
    </row>
    <row r="7514" spans="109:109" x14ac:dyDescent="0.3">
      <c r="DE7514" s="49"/>
    </row>
    <row r="7515" spans="109:109" x14ac:dyDescent="0.3">
      <c r="DE7515" s="49"/>
    </row>
    <row r="7516" spans="109:109" x14ac:dyDescent="0.3">
      <c r="DE7516" s="49"/>
    </row>
    <row r="7517" spans="109:109" x14ac:dyDescent="0.3">
      <c r="DE7517" s="49"/>
    </row>
    <row r="7518" spans="109:109" x14ac:dyDescent="0.3">
      <c r="DE7518" s="49"/>
    </row>
    <row r="7519" spans="109:109" x14ac:dyDescent="0.3">
      <c r="DE7519" s="49"/>
    </row>
    <row r="7520" spans="109:109" x14ac:dyDescent="0.3">
      <c r="DE7520" s="49"/>
    </row>
    <row r="7521" spans="109:109" x14ac:dyDescent="0.3">
      <c r="DE7521" s="49"/>
    </row>
    <row r="7522" spans="109:109" x14ac:dyDescent="0.3">
      <c r="DE7522" s="49"/>
    </row>
    <row r="7523" spans="109:109" x14ac:dyDescent="0.3">
      <c r="DE7523" s="49"/>
    </row>
    <row r="7524" spans="109:109" x14ac:dyDescent="0.3">
      <c r="DE7524" s="49"/>
    </row>
    <row r="7525" spans="109:109" x14ac:dyDescent="0.3">
      <c r="DE7525" s="49"/>
    </row>
    <row r="7526" spans="109:109" x14ac:dyDescent="0.3">
      <c r="DE7526" s="49"/>
    </row>
    <row r="7527" spans="109:109" x14ac:dyDescent="0.3">
      <c r="DE7527" s="49"/>
    </row>
    <row r="7528" spans="109:109" x14ac:dyDescent="0.3">
      <c r="DE7528" s="49"/>
    </row>
    <row r="7529" spans="109:109" x14ac:dyDescent="0.3">
      <c r="DE7529" s="49"/>
    </row>
    <row r="7530" spans="109:109" x14ac:dyDescent="0.3">
      <c r="DE7530" s="49"/>
    </row>
    <row r="7531" spans="109:109" x14ac:dyDescent="0.3">
      <c r="DE7531" s="49"/>
    </row>
    <row r="7532" spans="109:109" x14ac:dyDescent="0.3">
      <c r="DE7532" s="49"/>
    </row>
    <row r="7533" spans="109:109" x14ac:dyDescent="0.3">
      <c r="DE7533" s="49"/>
    </row>
    <row r="7534" spans="109:109" x14ac:dyDescent="0.3">
      <c r="DE7534" s="49"/>
    </row>
    <row r="7535" spans="109:109" x14ac:dyDescent="0.3">
      <c r="DE7535" s="49"/>
    </row>
    <row r="7536" spans="109:109" x14ac:dyDescent="0.3">
      <c r="DE7536" s="49"/>
    </row>
    <row r="7537" spans="109:109" x14ac:dyDescent="0.3">
      <c r="DE7537" s="49"/>
    </row>
    <row r="7538" spans="109:109" x14ac:dyDescent="0.3">
      <c r="DE7538" s="49"/>
    </row>
    <row r="7539" spans="109:109" x14ac:dyDescent="0.3">
      <c r="DE7539" s="49"/>
    </row>
    <row r="7540" spans="109:109" x14ac:dyDescent="0.3">
      <c r="DE7540" s="49"/>
    </row>
    <row r="7541" spans="109:109" x14ac:dyDescent="0.3">
      <c r="DE7541" s="49"/>
    </row>
    <row r="7542" spans="109:109" x14ac:dyDescent="0.3">
      <c r="DE7542" s="49"/>
    </row>
    <row r="7543" spans="109:109" x14ac:dyDescent="0.3">
      <c r="DE7543" s="49"/>
    </row>
    <row r="7544" spans="109:109" x14ac:dyDescent="0.3">
      <c r="DE7544" s="49"/>
    </row>
    <row r="7545" spans="109:109" x14ac:dyDescent="0.3">
      <c r="DE7545" s="49"/>
    </row>
    <row r="7546" spans="109:109" x14ac:dyDescent="0.3">
      <c r="DE7546" s="49"/>
    </row>
    <row r="7547" spans="109:109" x14ac:dyDescent="0.3">
      <c r="DE7547" s="49"/>
    </row>
    <row r="7548" spans="109:109" x14ac:dyDescent="0.3">
      <c r="DE7548" s="49"/>
    </row>
    <row r="7549" spans="109:109" x14ac:dyDescent="0.3">
      <c r="DE7549" s="49"/>
    </row>
    <row r="7550" spans="109:109" x14ac:dyDescent="0.3">
      <c r="DE7550" s="49"/>
    </row>
    <row r="7551" spans="109:109" x14ac:dyDescent="0.3">
      <c r="DE7551" s="49"/>
    </row>
    <row r="7552" spans="109:109" x14ac:dyDescent="0.3">
      <c r="DE7552" s="49"/>
    </row>
    <row r="7553" spans="109:109" x14ac:dyDescent="0.3">
      <c r="DE7553" s="49"/>
    </row>
    <row r="7554" spans="109:109" x14ac:dyDescent="0.3">
      <c r="DE7554" s="49"/>
    </row>
    <row r="7555" spans="109:109" x14ac:dyDescent="0.3">
      <c r="DE7555" s="49"/>
    </row>
    <row r="7556" spans="109:109" x14ac:dyDescent="0.3">
      <c r="DE7556" s="49"/>
    </row>
    <row r="7557" spans="109:109" x14ac:dyDescent="0.3">
      <c r="DE7557" s="49"/>
    </row>
    <row r="7558" spans="109:109" x14ac:dyDescent="0.3">
      <c r="DE7558" s="49"/>
    </row>
    <row r="7559" spans="109:109" x14ac:dyDescent="0.3">
      <c r="DE7559" s="49"/>
    </row>
    <row r="7560" spans="109:109" x14ac:dyDescent="0.3">
      <c r="DE7560" s="49"/>
    </row>
    <row r="7561" spans="109:109" x14ac:dyDescent="0.3">
      <c r="DE7561" s="49"/>
    </row>
    <row r="7562" spans="109:109" x14ac:dyDescent="0.3">
      <c r="DE7562" s="49"/>
    </row>
    <row r="7563" spans="109:109" x14ac:dyDescent="0.3">
      <c r="DE7563" s="49"/>
    </row>
    <row r="7564" spans="109:109" x14ac:dyDescent="0.3">
      <c r="DE7564" s="49"/>
    </row>
    <row r="7565" spans="109:109" x14ac:dyDescent="0.3">
      <c r="DE7565" s="49"/>
    </row>
    <row r="7566" spans="109:109" x14ac:dyDescent="0.3">
      <c r="DE7566" s="49"/>
    </row>
    <row r="7567" spans="109:109" x14ac:dyDescent="0.3">
      <c r="DE7567" s="49"/>
    </row>
    <row r="7568" spans="109:109" x14ac:dyDescent="0.3">
      <c r="DE7568" s="49"/>
    </row>
    <row r="7569" spans="109:109" x14ac:dyDescent="0.3">
      <c r="DE7569" s="49"/>
    </row>
    <row r="7570" spans="109:109" x14ac:dyDescent="0.3">
      <c r="DE7570" s="49"/>
    </row>
    <row r="7571" spans="109:109" x14ac:dyDescent="0.3">
      <c r="DE7571" s="49"/>
    </row>
    <row r="7572" spans="109:109" x14ac:dyDescent="0.3">
      <c r="DE7572" s="49"/>
    </row>
    <row r="7573" spans="109:109" x14ac:dyDescent="0.3">
      <c r="DE7573" s="49"/>
    </row>
    <row r="7574" spans="109:109" x14ac:dyDescent="0.3">
      <c r="DE7574" s="49"/>
    </row>
    <row r="7575" spans="109:109" x14ac:dyDescent="0.3">
      <c r="DE7575" s="49"/>
    </row>
    <row r="7576" spans="109:109" x14ac:dyDescent="0.3">
      <c r="DE7576" s="49"/>
    </row>
    <row r="7577" spans="109:109" x14ac:dyDescent="0.3">
      <c r="DE7577" s="49"/>
    </row>
    <row r="7578" spans="109:109" x14ac:dyDescent="0.3">
      <c r="DE7578" s="49"/>
    </row>
    <row r="7579" spans="109:109" x14ac:dyDescent="0.3">
      <c r="DE7579" s="49"/>
    </row>
    <row r="7580" spans="109:109" x14ac:dyDescent="0.3">
      <c r="DE7580" s="49"/>
    </row>
    <row r="7581" spans="109:109" x14ac:dyDescent="0.3">
      <c r="DE7581" s="49"/>
    </row>
    <row r="7582" spans="109:109" x14ac:dyDescent="0.3">
      <c r="DE7582" s="49"/>
    </row>
    <row r="7583" spans="109:109" x14ac:dyDescent="0.3">
      <c r="DE7583" s="49"/>
    </row>
    <row r="7584" spans="109:109" x14ac:dyDescent="0.3">
      <c r="DE7584" s="49"/>
    </row>
    <row r="7585" spans="109:109" x14ac:dyDescent="0.3">
      <c r="DE7585" s="49"/>
    </row>
    <row r="7586" spans="109:109" x14ac:dyDescent="0.3">
      <c r="DE7586" s="49"/>
    </row>
    <row r="7587" spans="109:109" x14ac:dyDescent="0.3">
      <c r="DE7587" s="49"/>
    </row>
    <row r="7588" spans="109:109" x14ac:dyDescent="0.3">
      <c r="DE7588" s="49"/>
    </row>
    <row r="7589" spans="109:109" x14ac:dyDescent="0.3">
      <c r="DE7589" s="49"/>
    </row>
    <row r="7590" spans="109:109" x14ac:dyDescent="0.3">
      <c r="DE7590" s="49"/>
    </row>
    <row r="7591" spans="109:109" x14ac:dyDescent="0.3">
      <c r="DE7591" s="49"/>
    </row>
    <row r="7592" spans="109:109" x14ac:dyDescent="0.3">
      <c r="DE7592" s="49"/>
    </row>
    <row r="7593" spans="109:109" x14ac:dyDescent="0.3">
      <c r="DE7593" s="49"/>
    </row>
    <row r="7594" spans="109:109" x14ac:dyDescent="0.3">
      <c r="DE7594" s="49"/>
    </row>
    <row r="7595" spans="109:109" x14ac:dyDescent="0.3">
      <c r="DE7595" s="49"/>
    </row>
    <row r="7596" spans="109:109" x14ac:dyDescent="0.3">
      <c r="DE7596" s="49"/>
    </row>
    <row r="7597" spans="109:109" x14ac:dyDescent="0.3">
      <c r="DE7597" s="49"/>
    </row>
    <row r="7598" spans="109:109" x14ac:dyDescent="0.3">
      <c r="DE7598" s="49"/>
    </row>
    <row r="7599" spans="109:109" x14ac:dyDescent="0.3">
      <c r="DE7599" s="49"/>
    </row>
    <row r="7600" spans="109:109" x14ac:dyDescent="0.3">
      <c r="DE7600" s="49"/>
    </row>
    <row r="7601" spans="109:109" x14ac:dyDescent="0.3">
      <c r="DE7601" s="49"/>
    </row>
    <row r="7602" spans="109:109" x14ac:dyDescent="0.3">
      <c r="DE7602" s="49"/>
    </row>
    <row r="7603" spans="109:109" x14ac:dyDescent="0.3">
      <c r="DE7603" s="49"/>
    </row>
    <row r="7604" spans="109:109" x14ac:dyDescent="0.3">
      <c r="DE7604" s="49"/>
    </row>
    <row r="7605" spans="109:109" x14ac:dyDescent="0.3">
      <c r="DE7605" s="49"/>
    </row>
    <row r="7606" spans="109:109" x14ac:dyDescent="0.3">
      <c r="DE7606" s="49"/>
    </row>
    <row r="7607" spans="109:109" x14ac:dyDescent="0.3">
      <c r="DE7607" s="49"/>
    </row>
    <row r="7608" spans="109:109" x14ac:dyDescent="0.3">
      <c r="DE7608" s="49"/>
    </row>
    <row r="7609" spans="109:109" x14ac:dyDescent="0.3">
      <c r="DE7609" s="49"/>
    </row>
    <row r="7610" spans="109:109" x14ac:dyDescent="0.3">
      <c r="DE7610" s="49"/>
    </row>
    <row r="7611" spans="109:109" x14ac:dyDescent="0.3">
      <c r="DE7611" s="49"/>
    </row>
    <row r="7612" spans="109:109" x14ac:dyDescent="0.3">
      <c r="DE7612" s="49"/>
    </row>
    <row r="7613" spans="109:109" x14ac:dyDescent="0.3">
      <c r="DE7613" s="49"/>
    </row>
    <row r="7614" spans="109:109" x14ac:dyDescent="0.3">
      <c r="DE7614" s="49"/>
    </row>
    <row r="7615" spans="109:109" x14ac:dyDescent="0.3">
      <c r="DE7615" s="49"/>
    </row>
    <row r="7616" spans="109:109" x14ac:dyDescent="0.3">
      <c r="DE7616" s="49"/>
    </row>
    <row r="7617" spans="109:109" x14ac:dyDescent="0.3">
      <c r="DE7617" s="49"/>
    </row>
    <row r="7618" spans="109:109" x14ac:dyDescent="0.3">
      <c r="DE7618" s="49"/>
    </row>
    <row r="7619" spans="109:109" x14ac:dyDescent="0.3">
      <c r="DE7619" s="49"/>
    </row>
    <row r="7620" spans="109:109" x14ac:dyDescent="0.3">
      <c r="DE7620" s="49"/>
    </row>
    <row r="7621" spans="109:109" x14ac:dyDescent="0.3">
      <c r="DE7621" s="49"/>
    </row>
    <row r="7622" spans="109:109" x14ac:dyDescent="0.3">
      <c r="DE7622" s="49"/>
    </row>
    <row r="7623" spans="109:109" x14ac:dyDescent="0.3">
      <c r="DE7623" s="49"/>
    </row>
    <row r="7624" spans="109:109" x14ac:dyDescent="0.3">
      <c r="DE7624" s="49"/>
    </row>
    <row r="7625" spans="109:109" x14ac:dyDescent="0.3">
      <c r="DE7625" s="49"/>
    </row>
    <row r="7626" spans="109:109" x14ac:dyDescent="0.3">
      <c r="DE7626" s="49"/>
    </row>
    <row r="7627" spans="109:109" x14ac:dyDescent="0.3">
      <c r="DE7627" s="49"/>
    </row>
    <row r="7628" spans="109:109" x14ac:dyDescent="0.3">
      <c r="DE7628" s="49"/>
    </row>
    <row r="7629" spans="109:109" x14ac:dyDescent="0.3">
      <c r="DE7629" s="49"/>
    </row>
    <row r="7630" spans="109:109" x14ac:dyDescent="0.3">
      <c r="DE7630" s="49"/>
    </row>
    <row r="7631" spans="109:109" x14ac:dyDescent="0.3">
      <c r="DE7631" s="49"/>
    </row>
    <row r="7632" spans="109:109" x14ac:dyDescent="0.3">
      <c r="DE7632" s="49"/>
    </row>
    <row r="7633" spans="109:109" x14ac:dyDescent="0.3">
      <c r="DE7633" s="49"/>
    </row>
    <row r="7634" spans="109:109" x14ac:dyDescent="0.3">
      <c r="DE7634" s="49"/>
    </row>
    <row r="7635" spans="109:109" x14ac:dyDescent="0.3">
      <c r="DE7635" s="49"/>
    </row>
    <row r="7636" spans="109:109" x14ac:dyDescent="0.3">
      <c r="DE7636" s="49"/>
    </row>
    <row r="7637" spans="109:109" x14ac:dyDescent="0.3">
      <c r="DE7637" s="49"/>
    </row>
    <row r="7638" spans="109:109" x14ac:dyDescent="0.3">
      <c r="DE7638" s="49"/>
    </row>
    <row r="7639" spans="109:109" x14ac:dyDescent="0.3">
      <c r="DE7639" s="49"/>
    </row>
    <row r="7640" spans="109:109" x14ac:dyDescent="0.3">
      <c r="DE7640" s="49"/>
    </row>
    <row r="7641" spans="109:109" x14ac:dyDescent="0.3">
      <c r="DE7641" s="49"/>
    </row>
    <row r="7642" spans="109:109" x14ac:dyDescent="0.3">
      <c r="DE7642" s="49"/>
    </row>
    <row r="7643" spans="109:109" x14ac:dyDescent="0.3">
      <c r="DE7643" s="49"/>
    </row>
    <row r="7644" spans="109:109" x14ac:dyDescent="0.3">
      <c r="DE7644" s="49"/>
    </row>
    <row r="7645" spans="109:109" x14ac:dyDescent="0.3">
      <c r="DE7645" s="49"/>
    </row>
    <row r="7646" spans="109:109" x14ac:dyDescent="0.3">
      <c r="DE7646" s="49"/>
    </row>
    <row r="7647" spans="109:109" x14ac:dyDescent="0.3">
      <c r="DE7647" s="49"/>
    </row>
    <row r="7648" spans="109:109" x14ac:dyDescent="0.3">
      <c r="DE7648" s="49"/>
    </row>
    <row r="7649" spans="109:109" x14ac:dyDescent="0.3">
      <c r="DE7649" s="49"/>
    </row>
    <row r="7650" spans="109:109" x14ac:dyDescent="0.3">
      <c r="DE7650" s="49"/>
    </row>
    <row r="7651" spans="109:109" x14ac:dyDescent="0.3">
      <c r="DE7651" s="49"/>
    </row>
    <row r="7652" spans="109:109" x14ac:dyDescent="0.3">
      <c r="DE7652" s="49"/>
    </row>
    <row r="7653" spans="109:109" x14ac:dyDescent="0.3">
      <c r="DE7653" s="49"/>
    </row>
    <row r="7654" spans="109:109" x14ac:dyDescent="0.3">
      <c r="DE7654" s="49"/>
    </row>
    <row r="7655" spans="109:109" x14ac:dyDescent="0.3">
      <c r="DE7655" s="49"/>
    </row>
    <row r="7656" spans="109:109" x14ac:dyDescent="0.3">
      <c r="DE7656" s="49"/>
    </row>
    <row r="7657" spans="109:109" x14ac:dyDescent="0.3">
      <c r="DE7657" s="49"/>
    </row>
    <row r="7658" spans="109:109" x14ac:dyDescent="0.3">
      <c r="DE7658" s="49"/>
    </row>
    <row r="7659" spans="109:109" x14ac:dyDescent="0.3">
      <c r="DE7659" s="49"/>
    </row>
    <row r="7660" spans="109:109" x14ac:dyDescent="0.3">
      <c r="DE7660" s="49"/>
    </row>
    <row r="7661" spans="109:109" x14ac:dyDescent="0.3">
      <c r="DE7661" s="49"/>
    </row>
    <row r="7662" spans="109:109" x14ac:dyDescent="0.3">
      <c r="DE7662" s="49"/>
    </row>
    <row r="7663" spans="109:109" x14ac:dyDescent="0.3">
      <c r="DE7663" s="49"/>
    </row>
    <row r="7664" spans="109:109" x14ac:dyDescent="0.3">
      <c r="DE7664" s="49"/>
    </row>
    <row r="7665" spans="109:109" x14ac:dyDescent="0.3">
      <c r="DE7665" s="49"/>
    </row>
    <row r="7666" spans="109:109" x14ac:dyDescent="0.3">
      <c r="DE7666" s="49"/>
    </row>
    <row r="7667" spans="109:109" x14ac:dyDescent="0.3">
      <c r="DE7667" s="49"/>
    </row>
    <row r="7668" spans="109:109" x14ac:dyDescent="0.3">
      <c r="DE7668" s="49"/>
    </row>
    <row r="7669" spans="109:109" x14ac:dyDescent="0.3">
      <c r="DE7669" s="49"/>
    </row>
    <row r="7670" spans="109:109" x14ac:dyDescent="0.3">
      <c r="DE7670" s="49"/>
    </row>
    <row r="7671" spans="109:109" x14ac:dyDescent="0.3">
      <c r="DE7671" s="49"/>
    </row>
    <row r="7672" spans="109:109" x14ac:dyDescent="0.3">
      <c r="DE7672" s="49"/>
    </row>
    <row r="7673" spans="109:109" x14ac:dyDescent="0.3">
      <c r="DE7673" s="49"/>
    </row>
    <row r="7674" spans="109:109" x14ac:dyDescent="0.3">
      <c r="DE7674" s="49"/>
    </row>
    <row r="7675" spans="109:109" x14ac:dyDescent="0.3">
      <c r="DE7675" s="49"/>
    </row>
    <row r="7676" spans="109:109" x14ac:dyDescent="0.3">
      <c r="DE7676" s="49"/>
    </row>
    <row r="7677" spans="109:109" x14ac:dyDescent="0.3">
      <c r="DE7677" s="49"/>
    </row>
    <row r="7678" spans="109:109" x14ac:dyDescent="0.3">
      <c r="DE7678" s="49"/>
    </row>
    <row r="7679" spans="109:109" x14ac:dyDescent="0.3">
      <c r="DE7679" s="49"/>
    </row>
    <row r="7680" spans="109:109" x14ac:dyDescent="0.3">
      <c r="DE7680" s="49"/>
    </row>
    <row r="7681" spans="109:109" x14ac:dyDescent="0.3">
      <c r="DE7681" s="49"/>
    </row>
    <row r="7682" spans="109:109" x14ac:dyDescent="0.3">
      <c r="DE7682" s="49"/>
    </row>
    <row r="7683" spans="109:109" x14ac:dyDescent="0.3">
      <c r="DE7683" s="49"/>
    </row>
    <row r="7684" spans="109:109" x14ac:dyDescent="0.3">
      <c r="DE7684" s="49"/>
    </row>
    <row r="7685" spans="109:109" x14ac:dyDescent="0.3">
      <c r="DE7685" s="49"/>
    </row>
    <row r="7686" spans="109:109" x14ac:dyDescent="0.3">
      <c r="DE7686" s="49"/>
    </row>
    <row r="7687" spans="109:109" x14ac:dyDescent="0.3">
      <c r="DE7687" s="49"/>
    </row>
    <row r="7688" spans="109:109" x14ac:dyDescent="0.3">
      <c r="DE7688" s="49"/>
    </row>
    <row r="7689" spans="109:109" x14ac:dyDescent="0.3">
      <c r="DE7689" s="49"/>
    </row>
    <row r="7690" spans="109:109" x14ac:dyDescent="0.3">
      <c r="DE7690" s="49"/>
    </row>
    <row r="7691" spans="109:109" x14ac:dyDescent="0.3">
      <c r="DE7691" s="49"/>
    </row>
    <row r="7692" spans="109:109" x14ac:dyDescent="0.3">
      <c r="DE7692" s="49"/>
    </row>
    <row r="7693" spans="109:109" x14ac:dyDescent="0.3">
      <c r="DE7693" s="49"/>
    </row>
    <row r="7694" spans="109:109" x14ac:dyDescent="0.3">
      <c r="DE7694" s="49"/>
    </row>
    <row r="7695" spans="109:109" x14ac:dyDescent="0.3">
      <c r="DE7695" s="49"/>
    </row>
    <row r="7696" spans="109:109" x14ac:dyDescent="0.3">
      <c r="DE7696" s="49"/>
    </row>
    <row r="7697" spans="109:109" x14ac:dyDescent="0.3">
      <c r="DE7697" s="49"/>
    </row>
    <row r="7698" spans="109:109" x14ac:dyDescent="0.3">
      <c r="DE7698" s="49"/>
    </row>
    <row r="7699" spans="109:109" x14ac:dyDescent="0.3">
      <c r="DE7699" s="49"/>
    </row>
    <row r="7700" spans="109:109" x14ac:dyDescent="0.3">
      <c r="DE7700" s="49"/>
    </row>
    <row r="7701" spans="109:109" x14ac:dyDescent="0.3">
      <c r="DE7701" s="49"/>
    </row>
    <row r="7702" spans="109:109" x14ac:dyDescent="0.3">
      <c r="DE7702" s="49"/>
    </row>
    <row r="7703" spans="109:109" x14ac:dyDescent="0.3">
      <c r="DE7703" s="49"/>
    </row>
    <row r="7704" spans="109:109" x14ac:dyDescent="0.3">
      <c r="DE7704" s="49"/>
    </row>
    <row r="7705" spans="109:109" x14ac:dyDescent="0.3">
      <c r="DE7705" s="49"/>
    </row>
    <row r="7706" spans="109:109" x14ac:dyDescent="0.3">
      <c r="DE7706" s="49"/>
    </row>
    <row r="7707" spans="109:109" x14ac:dyDescent="0.3">
      <c r="DE7707" s="49"/>
    </row>
    <row r="7708" spans="109:109" x14ac:dyDescent="0.3">
      <c r="DE7708" s="49"/>
    </row>
    <row r="7709" spans="109:109" x14ac:dyDescent="0.3">
      <c r="DE7709" s="49"/>
    </row>
    <row r="7710" spans="109:109" x14ac:dyDescent="0.3">
      <c r="DE7710" s="49"/>
    </row>
    <row r="7711" spans="109:109" x14ac:dyDescent="0.3">
      <c r="DE7711" s="49"/>
    </row>
    <row r="7712" spans="109:109" x14ac:dyDescent="0.3">
      <c r="DE7712" s="49"/>
    </row>
    <row r="7713" spans="109:109" x14ac:dyDescent="0.3">
      <c r="DE7713" s="49"/>
    </row>
    <row r="7714" spans="109:109" x14ac:dyDescent="0.3">
      <c r="DE7714" s="49"/>
    </row>
    <row r="7715" spans="109:109" x14ac:dyDescent="0.3">
      <c r="DE7715" s="49"/>
    </row>
    <row r="7716" spans="109:109" x14ac:dyDescent="0.3">
      <c r="DE7716" s="49"/>
    </row>
    <row r="7717" spans="109:109" x14ac:dyDescent="0.3">
      <c r="DE7717" s="49"/>
    </row>
    <row r="7718" spans="109:109" x14ac:dyDescent="0.3">
      <c r="DE7718" s="49"/>
    </row>
    <row r="7719" spans="109:109" x14ac:dyDescent="0.3">
      <c r="DE7719" s="49"/>
    </row>
    <row r="7720" spans="109:109" x14ac:dyDescent="0.3">
      <c r="DE7720" s="49"/>
    </row>
    <row r="7721" spans="109:109" x14ac:dyDescent="0.3">
      <c r="DE7721" s="49"/>
    </row>
    <row r="7722" spans="109:109" x14ac:dyDescent="0.3">
      <c r="DE7722" s="49"/>
    </row>
    <row r="7723" spans="109:109" x14ac:dyDescent="0.3">
      <c r="DE7723" s="49"/>
    </row>
    <row r="7724" spans="109:109" x14ac:dyDescent="0.3">
      <c r="DE7724" s="49"/>
    </row>
    <row r="7725" spans="109:109" x14ac:dyDescent="0.3">
      <c r="DE7725" s="49"/>
    </row>
    <row r="7726" spans="109:109" x14ac:dyDescent="0.3">
      <c r="DE7726" s="49"/>
    </row>
    <row r="7727" spans="109:109" x14ac:dyDescent="0.3">
      <c r="DE7727" s="49"/>
    </row>
    <row r="7728" spans="109:109" x14ac:dyDescent="0.3">
      <c r="DE7728" s="49"/>
    </row>
    <row r="7729" spans="109:109" x14ac:dyDescent="0.3">
      <c r="DE7729" s="49"/>
    </row>
    <row r="7730" spans="109:109" x14ac:dyDescent="0.3">
      <c r="DE7730" s="49"/>
    </row>
    <row r="7731" spans="109:109" x14ac:dyDescent="0.3">
      <c r="DE7731" s="49"/>
    </row>
    <row r="7732" spans="109:109" x14ac:dyDescent="0.3">
      <c r="DE7732" s="49"/>
    </row>
    <row r="7733" spans="109:109" x14ac:dyDescent="0.3">
      <c r="DE7733" s="49"/>
    </row>
    <row r="7734" spans="109:109" x14ac:dyDescent="0.3">
      <c r="DE7734" s="49"/>
    </row>
    <row r="7735" spans="109:109" x14ac:dyDescent="0.3">
      <c r="DE7735" s="49"/>
    </row>
    <row r="7736" spans="109:109" x14ac:dyDescent="0.3">
      <c r="DE7736" s="49"/>
    </row>
    <row r="7737" spans="109:109" x14ac:dyDescent="0.3">
      <c r="DE7737" s="49"/>
    </row>
    <row r="7738" spans="109:109" x14ac:dyDescent="0.3">
      <c r="DE7738" s="49"/>
    </row>
    <row r="7739" spans="109:109" x14ac:dyDescent="0.3">
      <c r="DE7739" s="49"/>
    </row>
    <row r="7740" spans="109:109" x14ac:dyDescent="0.3">
      <c r="DE7740" s="49"/>
    </row>
    <row r="7741" spans="109:109" x14ac:dyDescent="0.3">
      <c r="DE7741" s="49"/>
    </row>
    <row r="7742" spans="109:109" x14ac:dyDescent="0.3">
      <c r="DE7742" s="49"/>
    </row>
    <row r="7743" spans="109:109" x14ac:dyDescent="0.3">
      <c r="DE7743" s="49"/>
    </row>
    <row r="7744" spans="109:109" x14ac:dyDescent="0.3">
      <c r="DE7744" s="49"/>
    </row>
    <row r="7745" spans="109:109" x14ac:dyDescent="0.3">
      <c r="DE7745" s="49"/>
    </row>
    <row r="7746" spans="109:109" x14ac:dyDescent="0.3">
      <c r="DE7746" s="49"/>
    </row>
    <row r="7747" spans="109:109" x14ac:dyDescent="0.3">
      <c r="DE7747" s="49"/>
    </row>
    <row r="7748" spans="109:109" x14ac:dyDescent="0.3">
      <c r="DE7748" s="49"/>
    </row>
    <row r="7749" spans="109:109" x14ac:dyDescent="0.3">
      <c r="DE7749" s="49"/>
    </row>
    <row r="7750" spans="109:109" x14ac:dyDescent="0.3">
      <c r="DE7750" s="49"/>
    </row>
    <row r="7751" spans="109:109" x14ac:dyDescent="0.3">
      <c r="DE7751" s="49"/>
    </row>
    <row r="7752" spans="109:109" x14ac:dyDescent="0.3">
      <c r="DE7752" s="49"/>
    </row>
    <row r="7753" spans="109:109" x14ac:dyDescent="0.3">
      <c r="DE7753" s="49"/>
    </row>
    <row r="7754" spans="109:109" x14ac:dyDescent="0.3">
      <c r="DE7754" s="49"/>
    </row>
    <row r="7755" spans="109:109" x14ac:dyDescent="0.3">
      <c r="DE7755" s="49"/>
    </row>
    <row r="7756" spans="109:109" x14ac:dyDescent="0.3">
      <c r="DE7756" s="49"/>
    </row>
    <row r="7757" spans="109:109" x14ac:dyDescent="0.3">
      <c r="DE7757" s="49"/>
    </row>
    <row r="7758" spans="109:109" x14ac:dyDescent="0.3">
      <c r="DE7758" s="49"/>
    </row>
    <row r="7759" spans="109:109" x14ac:dyDescent="0.3">
      <c r="DE7759" s="49"/>
    </row>
    <row r="7760" spans="109:109" x14ac:dyDescent="0.3">
      <c r="DE7760" s="49"/>
    </row>
    <row r="7761" spans="109:109" x14ac:dyDescent="0.3">
      <c r="DE7761" s="49"/>
    </row>
    <row r="7762" spans="109:109" x14ac:dyDescent="0.3">
      <c r="DE7762" s="49"/>
    </row>
    <row r="7763" spans="109:109" x14ac:dyDescent="0.3">
      <c r="DE7763" s="49"/>
    </row>
    <row r="7764" spans="109:109" x14ac:dyDescent="0.3">
      <c r="DE7764" s="49"/>
    </row>
    <row r="7765" spans="109:109" x14ac:dyDescent="0.3">
      <c r="DE7765" s="49"/>
    </row>
    <row r="7766" spans="109:109" x14ac:dyDescent="0.3">
      <c r="DE7766" s="49"/>
    </row>
    <row r="7767" spans="109:109" x14ac:dyDescent="0.3">
      <c r="DE7767" s="49"/>
    </row>
    <row r="7768" spans="109:109" x14ac:dyDescent="0.3">
      <c r="DE7768" s="49"/>
    </row>
    <row r="7769" spans="109:109" x14ac:dyDescent="0.3">
      <c r="DE7769" s="49"/>
    </row>
    <row r="7770" spans="109:109" x14ac:dyDescent="0.3">
      <c r="DE7770" s="49"/>
    </row>
    <row r="7771" spans="109:109" x14ac:dyDescent="0.3">
      <c r="DE7771" s="49"/>
    </row>
    <row r="7772" spans="109:109" x14ac:dyDescent="0.3">
      <c r="DE7772" s="49"/>
    </row>
    <row r="7773" spans="109:109" x14ac:dyDescent="0.3">
      <c r="DE7773" s="49"/>
    </row>
    <row r="7774" spans="109:109" x14ac:dyDescent="0.3">
      <c r="DE7774" s="49"/>
    </row>
    <row r="7775" spans="109:109" x14ac:dyDescent="0.3">
      <c r="DE7775" s="49"/>
    </row>
    <row r="7776" spans="109:109" x14ac:dyDescent="0.3">
      <c r="DE7776" s="49"/>
    </row>
    <row r="7777" spans="109:109" x14ac:dyDescent="0.3">
      <c r="DE7777" s="49"/>
    </row>
    <row r="7778" spans="109:109" x14ac:dyDescent="0.3">
      <c r="DE7778" s="49"/>
    </row>
    <row r="7779" spans="109:109" x14ac:dyDescent="0.3">
      <c r="DE7779" s="49"/>
    </row>
    <row r="7780" spans="109:109" x14ac:dyDescent="0.3">
      <c r="DE7780" s="49"/>
    </row>
    <row r="7781" spans="109:109" x14ac:dyDescent="0.3">
      <c r="DE7781" s="49"/>
    </row>
    <row r="7782" spans="109:109" x14ac:dyDescent="0.3">
      <c r="DE7782" s="49"/>
    </row>
    <row r="7783" spans="109:109" x14ac:dyDescent="0.3">
      <c r="DE7783" s="49"/>
    </row>
    <row r="7784" spans="109:109" x14ac:dyDescent="0.3">
      <c r="DE7784" s="49"/>
    </row>
    <row r="7785" spans="109:109" x14ac:dyDescent="0.3">
      <c r="DE7785" s="49"/>
    </row>
    <row r="7786" spans="109:109" x14ac:dyDescent="0.3">
      <c r="DE7786" s="49"/>
    </row>
    <row r="7787" spans="109:109" x14ac:dyDescent="0.3">
      <c r="DE7787" s="49"/>
    </row>
    <row r="7788" spans="109:109" x14ac:dyDescent="0.3">
      <c r="DE7788" s="49"/>
    </row>
    <row r="7789" spans="109:109" x14ac:dyDescent="0.3">
      <c r="DE7789" s="49"/>
    </row>
    <row r="7790" spans="109:109" x14ac:dyDescent="0.3">
      <c r="DE7790" s="49"/>
    </row>
    <row r="7791" spans="109:109" x14ac:dyDescent="0.3">
      <c r="DE7791" s="49"/>
    </row>
    <row r="7792" spans="109:109" x14ac:dyDescent="0.3">
      <c r="DE7792" s="49"/>
    </row>
    <row r="7793" spans="109:109" x14ac:dyDescent="0.3">
      <c r="DE7793" s="49"/>
    </row>
    <row r="7794" spans="109:109" x14ac:dyDescent="0.3">
      <c r="DE7794" s="49"/>
    </row>
    <row r="7795" spans="109:109" x14ac:dyDescent="0.3">
      <c r="DE7795" s="49"/>
    </row>
    <row r="7796" spans="109:109" x14ac:dyDescent="0.3">
      <c r="DE7796" s="49"/>
    </row>
    <row r="7797" spans="109:109" x14ac:dyDescent="0.3">
      <c r="DE7797" s="49"/>
    </row>
    <row r="7798" spans="109:109" x14ac:dyDescent="0.3">
      <c r="DE7798" s="49"/>
    </row>
    <row r="7799" spans="109:109" x14ac:dyDescent="0.3">
      <c r="DE7799" s="49"/>
    </row>
    <row r="7800" spans="109:109" x14ac:dyDescent="0.3">
      <c r="DE7800" s="49"/>
    </row>
    <row r="7801" spans="109:109" x14ac:dyDescent="0.3">
      <c r="DE7801" s="49"/>
    </row>
    <row r="7802" spans="109:109" x14ac:dyDescent="0.3">
      <c r="DE7802" s="49"/>
    </row>
    <row r="7803" spans="109:109" x14ac:dyDescent="0.3">
      <c r="DE7803" s="49"/>
    </row>
    <row r="7804" spans="109:109" x14ac:dyDescent="0.3">
      <c r="DE7804" s="49"/>
    </row>
    <row r="7805" spans="109:109" x14ac:dyDescent="0.3">
      <c r="DE7805" s="49"/>
    </row>
    <row r="7806" spans="109:109" x14ac:dyDescent="0.3">
      <c r="DE7806" s="49"/>
    </row>
    <row r="7807" spans="109:109" x14ac:dyDescent="0.3">
      <c r="DE7807" s="49"/>
    </row>
    <row r="7808" spans="109:109" x14ac:dyDescent="0.3">
      <c r="DE7808" s="49"/>
    </row>
    <row r="7809" spans="109:109" x14ac:dyDescent="0.3">
      <c r="DE7809" s="49"/>
    </row>
    <row r="7810" spans="109:109" x14ac:dyDescent="0.3">
      <c r="DE7810" s="49"/>
    </row>
    <row r="7811" spans="109:109" x14ac:dyDescent="0.3">
      <c r="DE7811" s="49"/>
    </row>
    <row r="7812" spans="109:109" x14ac:dyDescent="0.3">
      <c r="DE7812" s="49"/>
    </row>
    <row r="7813" spans="109:109" x14ac:dyDescent="0.3">
      <c r="DE7813" s="49"/>
    </row>
    <row r="7814" spans="109:109" x14ac:dyDescent="0.3">
      <c r="DE7814" s="49"/>
    </row>
    <row r="7815" spans="109:109" x14ac:dyDescent="0.3">
      <c r="DE7815" s="49"/>
    </row>
    <row r="7816" spans="109:109" x14ac:dyDescent="0.3">
      <c r="DE7816" s="49"/>
    </row>
    <row r="7817" spans="109:109" x14ac:dyDescent="0.3">
      <c r="DE7817" s="49"/>
    </row>
    <row r="7818" spans="109:109" x14ac:dyDescent="0.3">
      <c r="DE7818" s="49"/>
    </row>
    <row r="7819" spans="109:109" x14ac:dyDescent="0.3">
      <c r="DE7819" s="49"/>
    </row>
    <row r="7820" spans="109:109" x14ac:dyDescent="0.3">
      <c r="DE7820" s="49"/>
    </row>
    <row r="7821" spans="109:109" x14ac:dyDescent="0.3">
      <c r="DE7821" s="49"/>
    </row>
    <row r="7822" spans="109:109" x14ac:dyDescent="0.3">
      <c r="DE7822" s="49"/>
    </row>
    <row r="7823" spans="109:109" x14ac:dyDescent="0.3">
      <c r="DE7823" s="49"/>
    </row>
    <row r="7824" spans="109:109" x14ac:dyDescent="0.3">
      <c r="DE7824" s="49"/>
    </row>
    <row r="7825" spans="109:109" x14ac:dyDescent="0.3">
      <c r="DE7825" s="49"/>
    </row>
    <row r="7826" spans="109:109" x14ac:dyDescent="0.3">
      <c r="DE7826" s="49"/>
    </row>
    <row r="7827" spans="109:109" x14ac:dyDescent="0.3">
      <c r="DE7827" s="49"/>
    </row>
    <row r="7828" spans="109:109" x14ac:dyDescent="0.3">
      <c r="DE7828" s="49"/>
    </row>
    <row r="7829" spans="109:109" x14ac:dyDescent="0.3">
      <c r="DE7829" s="49"/>
    </row>
    <row r="7830" spans="109:109" x14ac:dyDescent="0.3">
      <c r="DE7830" s="49"/>
    </row>
    <row r="7831" spans="109:109" x14ac:dyDescent="0.3">
      <c r="DE7831" s="49"/>
    </row>
    <row r="7832" spans="109:109" x14ac:dyDescent="0.3">
      <c r="DE7832" s="49"/>
    </row>
    <row r="7833" spans="109:109" x14ac:dyDescent="0.3">
      <c r="DE7833" s="49"/>
    </row>
    <row r="7834" spans="109:109" x14ac:dyDescent="0.3">
      <c r="DE7834" s="49"/>
    </row>
    <row r="7835" spans="109:109" x14ac:dyDescent="0.3">
      <c r="DE7835" s="49"/>
    </row>
    <row r="7836" spans="109:109" x14ac:dyDescent="0.3">
      <c r="DE7836" s="49"/>
    </row>
    <row r="7837" spans="109:109" x14ac:dyDescent="0.3">
      <c r="DE7837" s="49"/>
    </row>
    <row r="7838" spans="109:109" x14ac:dyDescent="0.3">
      <c r="DE7838" s="49"/>
    </row>
    <row r="7839" spans="109:109" x14ac:dyDescent="0.3">
      <c r="DE7839" s="49"/>
    </row>
    <row r="7840" spans="109:109" x14ac:dyDescent="0.3">
      <c r="DE7840" s="49"/>
    </row>
    <row r="7841" spans="109:109" x14ac:dyDescent="0.3">
      <c r="DE7841" s="49"/>
    </row>
    <row r="7842" spans="109:109" x14ac:dyDescent="0.3">
      <c r="DE7842" s="49"/>
    </row>
    <row r="7843" spans="109:109" x14ac:dyDescent="0.3">
      <c r="DE7843" s="49"/>
    </row>
    <row r="7844" spans="109:109" x14ac:dyDescent="0.3">
      <c r="DE7844" s="49"/>
    </row>
    <row r="7845" spans="109:109" x14ac:dyDescent="0.3">
      <c r="DE7845" s="49"/>
    </row>
    <row r="7846" spans="109:109" x14ac:dyDescent="0.3">
      <c r="DE7846" s="49"/>
    </row>
    <row r="7847" spans="109:109" x14ac:dyDescent="0.3">
      <c r="DE7847" s="49"/>
    </row>
    <row r="7848" spans="109:109" x14ac:dyDescent="0.3">
      <c r="DE7848" s="49"/>
    </row>
    <row r="7849" spans="109:109" x14ac:dyDescent="0.3">
      <c r="DE7849" s="49"/>
    </row>
    <row r="7850" spans="109:109" x14ac:dyDescent="0.3">
      <c r="DE7850" s="49"/>
    </row>
    <row r="7851" spans="109:109" x14ac:dyDescent="0.3">
      <c r="DE7851" s="49"/>
    </row>
    <row r="7852" spans="109:109" x14ac:dyDescent="0.3">
      <c r="DE7852" s="49"/>
    </row>
    <row r="7853" spans="109:109" x14ac:dyDescent="0.3">
      <c r="DE7853" s="49"/>
    </row>
    <row r="7854" spans="109:109" x14ac:dyDescent="0.3">
      <c r="DE7854" s="49"/>
    </row>
    <row r="7855" spans="109:109" x14ac:dyDescent="0.3">
      <c r="DE7855" s="49"/>
    </row>
    <row r="7856" spans="109:109" x14ac:dyDescent="0.3">
      <c r="DE7856" s="49"/>
    </row>
    <row r="7857" spans="109:109" x14ac:dyDescent="0.3">
      <c r="DE7857" s="49"/>
    </row>
    <row r="7858" spans="109:109" x14ac:dyDescent="0.3">
      <c r="DE7858" s="49"/>
    </row>
    <row r="7859" spans="109:109" x14ac:dyDescent="0.3">
      <c r="DE7859" s="49"/>
    </row>
    <row r="7860" spans="109:109" x14ac:dyDescent="0.3">
      <c r="DE7860" s="49"/>
    </row>
    <row r="7861" spans="109:109" x14ac:dyDescent="0.3">
      <c r="DE7861" s="49"/>
    </row>
    <row r="7862" spans="109:109" x14ac:dyDescent="0.3">
      <c r="DE7862" s="49"/>
    </row>
    <row r="7863" spans="109:109" x14ac:dyDescent="0.3">
      <c r="DE7863" s="49"/>
    </row>
    <row r="7864" spans="109:109" x14ac:dyDescent="0.3">
      <c r="DE7864" s="49"/>
    </row>
    <row r="7865" spans="109:109" x14ac:dyDescent="0.3">
      <c r="DE7865" s="49"/>
    </row>
    <row r="7866" spans="109:109" x14ac:dyDescent="0.3">
      <c r="DE7866" s="49"/>
    </row>
    <row r="7867" spans="109:109" x14ac:dyDescent="0.3">
      <c r="DE7867" s="49"/>
    </row>
    <row r="7868" spans="109:109" x14ac:dyDescent="0.3">
      <c r="DE7868" s="49"/>
    </row>
    <row r="7869" spans="109:109" x14ac:dyDescent="0.3">
      <c r="DE7869" s="49"/>
    </row>
    <row r="7870" spans="109:109" x14ac:dyDescent="0.3">
      <c r="DE7870" s="49"/>
    </row>
    <row r="7871" spans="109:109" x14ac:dyDescent="0.3">
      <c r="DE7871" s="49"/>
    </row>
    <row r="7872" spans="109:109" x14ac:dyDescent="0.3">
      <c r="DE7872" s="49"/>
    </row>
    <row r="7873" spans="109:109" x14ac:dyDescent="0.3">
      <c r="DE7873" s="49"/>
    </row>
    <row r="7874" spans="109:109" x14ac:dyDescent="0.3">
      <c r="DE7874" s="49"/>
    </row>
    <row r="7875" spans="109:109" x14ac:dyDescent="0.3">
      <c r="DE7875" s="49"/>
    </row>
    <row r="7876" spans="109:109" x14ac:dyDescent="0.3">
      <c r="DE7876" s="49"/>
    </row>
    <row r="7877" spans="109:109" x14ac:dyDescent="0.3">
      <c r="DE7877" s="49"/>
    </row>
    <row r="7878" spans="109:109" x14ac:dyDescent="0.3">
      <c r="DE7878" s="49"/>
    </row>
    <row r="7879" spans="109:109" x14ac:dyDescent="0.3">
      <c r="DE7879" s="49"/>
    </row>
    <row r="7880" spans="109:109" x14ac:dyDescent="0.3">
      <c r="DE7880" s="49"/>
    </row>
    <row r="7881" spans="109:109" x14ac:dyDescent="0.3">
      <c r="DE7881" s="49"/>
    </row>
    <row r="7882" spans="109:109" x14ac:dyDescent="0.3">
      <c r="DE7882" s="49"/>
    </row>
    <row r="7883" spans="109:109" x14ac:dyDescent="0.3">
      <c r="DE7883" s="49"/>
    </row>
    <row r="7884" spans="109:109" x14ac:dyDescent="0.3">
      <c r="DE7884" s="49"/>
    </row>
    <row r="7885" spans="109:109" x14ac:dyDescent="0.3">
      <c r="DE7885" s="49"/>
    </row>
    <row r="7886" spans="109:109" x14ac:dyDescent="0.3">
      <c r="DE7886" s="49"/>
    </row>
    <row r="7887" spans="109:109" x14ac:dyDescent="0.3">
      <c r="DE7887" s="49"/>
    </row>
    <row r="7888" spans="109:109" x14ac:dyDescent="0.3">
      <c r="DE7888" s="49"/>
    </row>
    <row r="7889" spans="109:109" x14ac:dyDescent="0.3">
      <c r="DE7889" s="49"/>
    </row>
    <row r="7890" spans="109:109" x14ac:dyDescent="0.3">
      <c r="DE7890" s="49"/>
    </row>
    <row r="7891" spans="109:109" x14ac:dyDescent="0.3">
      <c r="DE7891" s="49"/>
    </row>
    <row r="7892" spans="109:109" x14ac:dyDescent="0.3">
      <c r="DE7892" s="49"/>
    </row>
    <row r="7893" spans="109:109" x14ac:dyDescent="0.3">
      <c r="DE7893" s="49"/>
    </row>
    <row r="7894" spans="109:109" x14ac:dyDescent="0.3">
      <c r="DE7894" s="49"/>
    </row>
    <row r="7895" spans="109:109" x14ac:dyDescent="0.3">
      <c r="DE7895" s="49"/>
    </row>
    <row r="7896" spans="109:109" x14ac:dyDescent="0.3">
      <c r="DE7896" s="49"/>
    </row>
    <row r="7897" spans="109:109" x14ac:dyDescent="0.3">
      <c r="DE7897" s="49"/>
    </row>
    <row r="7898" spans="109:109" x14ac:dyDescent="0.3">
      <c r="DE7898" s="49"/>
    </row>
    <row r="7899" spans="109:109" x14ac:dyDescent="0.3">
      <c r="DE7899" s="49"/>
    </row>
    <row r="7900" spans="109:109" x14ac:dyDescent="0.3">
      <c r="DE7900" s="49"/>
    </row>
    <row r="7901" spans="109:109" x14ac:dyDescent="0.3">
      <c r="DE7901" s="49"/>
    </row>
    <row r="7902" spans="109:109" x14ac:dyDescent="0.3">
      <c r="DE7902" s="49"/>
    </row>
    <row r="7903" spans="109:109" x14ac:dyDescent="0.3">
      <c r="DE7903" s="49"/>
    </row>
    <row r="7904" spans="109:109" x14ac:dyDescent="0.3">
      <c r="DE7904" s="49"/>
    </row>
    <row r="7905" spans="109:109" x14ac:dyDescent="0.3">
      <c r="DE7905" s="49"/>
    </row>
    <row r="7906" spans="109:109" x14ac:dyDescent="0.3">
      <c r="DE7906" s="49"/>
    </row>
    <row r="7907" spans="109:109" x14ac:dyDescent="0.3">
      <c r="DE7907" s="49"/>
    </row>
    <row r="7908" spans="109:109" x14ac:dyDescent="0.3">
      <c r="DE7908" s="49"/>
    </row>
    <row r="7909" spans="109:109" x14ac:dyDescent="0.3">
      <c r="DE7909" s="49"/>
    </row>
    <row r="7910" spans="109:109" x14ac:dyDescent="0.3">
      <c r="DE7910" s="49"/>
    </row>
    <row r="7911" spans="109:109" x14ac:dyDescent="0.3">
      <c r="DE7911" s="49"/>
    </row>
    <row r="7912" spans="109:109" x14ac:dyDescent="0.3">
      <c r="DE7912" s="49"/>
    </row>
    <row r="7913" spans="109:109" x14ac:dyDescent="0.3">
      <c r="DE7913" s="49"/>
    </row>
    <row r="7914" spans="109:109" x14ac:dyDescent="0.3">
      <c r="DE7914" s="49"/>
    </row>
    <row r="7915" spans="109:109" x14ac:dyDescent="0.3">
      <c r="DE7915" s="49"/>
    </row>
    <row r="7916" spans="109:109" x14ac:dyDescent="0.3">
      <c r="DE7916" s="49"/>
    </row>
    <row r="7917" spans="109:109" x14ac:dyDescent="0.3">
      <c r="DE7917" s="49"/>
    </row>
    <row r="7918" spans="109:109" x14ac:dyDescent="0.3">
      <c r="DE7918" s="49"/>
    </row>
    <row r="7919" spans="109:109" x14ac:dyDescent="0.3">
      <c r="DE7919" s="49"/>
    </row>
    <row r="7920" spans="109:109" x14ac:dyDescent="0.3">
      <c r="DE7920" s="49"/>
    </row>
    <row r="7921" spans="109:109" x14ac:dyDescent="0.3">
      <c r="DE7921" s="49"/>
    </row>
    <row r="7922" spans="109:109" x14ac:dyDescent="0.3">
      <c r="DE7922" s="49"/>
    </row>
    <row r="7923" spans="109:109" x14ac:dyDescent="0.3">
      <c r="DE7923" s="49"/>
    </row>
    <row r="7924" spans="109:109" x14ac:dyDescent="0.3">
      <c r="DE7924" s="49"/>
    </row>
    <row r="7925" spans="109:109" x14ac:dyDescent="0.3">
      <c r="DE7925" s="49"/>
    </row>
    <row r="7926" spans="109:109" x14ac:dyDescent="0.3">
      <c r="DE7926" s="49"/>
    </row>
    <row r="7927" spans="109:109" x14ac:dyDescent="0.3">
      <c r="DE7927" s="49"/>
    </row>
    <row r="7928" spans="109:109" x14ac:dyDescent="0.3">
      <c r="DE7928" s="49"/>
    </row>
    <row r="7929" spans="109:109" x14ac:dyDescent="0.3">
      <c r="DE7929" s="49"/>
    </row>
    <row r="7930" spans="109:109" x14ac:dyDescent="0.3">
      <c r="DE7930" s="49"/>
    </row>
    <row r="7931" spans="109:109" x14ac:dyDescent="0.3">
      <c r="DE7931" s="49"/>
    </row>
    <row r="7932" spans="109:109" x14ac:dyDescent="0.3">
      <c r="DE7932" s="49"/>
    </row>
    <row r="7933" spans="109:109" x14ac:dyDescent="0.3">
      <c r="DE7933" s="49"/>
    </row>
    <row r="7934" spans="109:109" x14ac:dyDescent="0.3">
      <c r="DE7934" s="49"/>
    </row>
    <row r="7935" spans="109:109" x14ac:dyDescent="0.3">
      <c r="DE7935" s="49"/>
    </row>
    <row r="7936" spans="109:109" x14ac:dyDescent="0.3">
      <c r="DE7936" s="49"/>
    </row>
    <row r="7937" spans="109:109" x14ac:dyDescent="0.3">
      <c r="DE7937" s="49"/>
    </row>
    <row r="7938" spans="109:109" x14ac:dyDescent="0.3">
      <c r="DE7938" s="49"/>
    </row>
    <row r="7939" spans="109:109" x14ac:dyDescent="0.3">
      <c r="DE7939" s="49"/>
    </row>
    <row r="7940" spans="109:109" x14ac:dyDescent="0.3">
      <c r="DE7940" s="49"/>
    </row>
    <row r="7941" spans="109:109" x14ac:dyDescent="0.3">
      <c r="DE7941" s="49"/>
    </row>
    <row r="7942" spans="109:109" x14ac:dyDescent="0.3">
      <c r="DE7942" s="49"/>
    </row>
    <row r="7943" spans="109:109" x14ac:dyDescent="0.3">
      <c r="DE7943" s="49"/>
    </row>
    <row r="7944" spans="109:109" x14ac:dyDescent="0.3">
      <c r="DE7944" s="49"/>
    </row>
    <row r="7945" spans="109:109" x14ac:dyDescent="0.3">
      <c r="DE7945" s="49"/>
    </row>
    <row r="7946" spans="109:109" x14ac:dyDescent="0.3">
      <c r="DE7946" s="49"/>
    </row>
    <row r="7947" spans="109:109" x14ac:dyDescent="0.3">
      <c r="DE7947" s="49"/>
    </row>
    <row r="7948" spans="109:109" x14ac:dyDescent="0.3">
      <c r="DE7948" s="49"/>
    </row>
    <row r="7949" spans="109:109" x14ac:dyDescent="0.3">
      <c r="DE7949" s="49"/>
    </row>
    <row r="7950" spans="109:109" x14ac:dyDescent="0.3">
      <c r="DE7950" s="49"/>
    </row>
    <row r="7951" spans="109:109" x14ac:dyDescent="0.3">
      <c r="DE7951" s="49"/>
    </row>
    <row r="7952" spans="109:109" x14ac:dyDescent="0.3">
      <c r="DE7952" s="49"/>
    </row>
    <row r="7953" spans="109:109" x14ac:dyDescent="0.3">
      <c r="DE7953" s="49"/>
    </row>
    <row r="7954" spans="109:109" x14ac:dyDescent="0.3">
      <c r="DE7954" s="49"/>
    </row>
    <row r="7955" spans="109:109" x14ac:dyDescent="0.3">
      <c r="DE7955" s="49"/>
    </row>
    <row r="7956" spans="109:109" x14ac:dyDescent="0.3">
      <c r="DE7956" s="49"/>
    </row>
    <row r="7957" spans="109:109" x14ac:dyDescent="0.3">
      <c r="DE7957" s="49"/>
    </row>
    <row r="7958" spans="109:109" x14ac:dyDescent="0.3">
      <c r="DE7958" s="49"/>
    </row>
    <row r="7959" spans="109:109" x14ac:dyDescent="0.3">
      <c r="DE7959" s="49"/>
    </row>
    <row r="7960" spans="109:109" x14ac:dyDescent="0.3">
      <c r="DE7960" s="49"/>
    </row>
    <row r="7961" spans="109:109" x14ac:dyDescent="0.3">
      <c r="DE7961" s="49"/>
    </row>
    <row r="7962" spans="109:109" x14ac:dyDescent="0.3">
      <c r="DE7962" s="49"/>
    </row>
    <row r="7963" spans="109:109" x14ac:dyDescent="0.3">
      <c r="DE7963" s="49"/>
    </row>
    <row r="7964" spans="109:109" x14ac:dyDescent="0.3">
      <c r="DE7964" s="49"/>
    </row>
    <row r="7965" spans="109:109" x14ac:dyDescent="0.3">
      <c r="DE7965" s="49"/>
    </row>
    <row r="7966" spans="109:109" x14ac:dyDescent="0.3">
      <c r="DE7966" s="49"/>
    </row>
    <row r="7967" spans="109:109" x14ac:dyDescent="0.3">
      <c r="DE7967" s="49"/>
    </row>
    <row r="7968" spans="109:109" x14ac:dyDescent="0.3">
      <c r="DE7968" s="49"/>
    </row>
    <row r="7969" spans="109:109" x14ac:dyDescent="0.3">
      <c r="DE7969" s="49"/>
    </row>
    <row r="7970" spans="109:109" x14ac:dyDescent="0.3">
      <c r="DE7970" s="49"/>
    </row>
    <row r="7971" spans="109:109" x14ac:dyDescent="0.3">
      <c r="DE7971" s="49"/>
    </row>
    <row r="7972" spans="109:109" x14ac:dyDescent="0.3">
      <c r="DE7972" s="49"/>
    </row>
    <row r="7973" spans="109:109" x14ac:dyDescent="0.3">
      <c r="DE7973" s="49"/>
    </row>
    <row r="7974" spans="109:109" x14ac:dyDescent="0.3">
      <c r="DE7974" s="49"/>
    </row>
    <row r="7975" spans="109:109" x14ac:dyDescent="0.3">
      <c r="DE7975" s="49"/>
    </row>
    <row r="7976" spans="109:109" x14ac:dyDescent="0.3">
      <c r="DE7976" s="49"/>
    </row>
    <row r="7977" spans="109:109" x14ac:dyDescent="0.3">
      <c r="DE7977" s="49"/>
    </row>
    <row r="7978" spans="109:109" x14ac:dyDescent="0.3">
      <c r="DE7978" s="49"/>
    </row>
    <row r="7979" spans="109:109" x14ac:dyDescent="0.3">
      <c r="DE7979" s="49"/>
    </row>
    <row r="7980" spans="109:109" x14ac:dyDescent="0.3">
      <c r="DE7980" s="49"/>
    </row>
    <row r="7981" spans="109:109" x14ac:dyDescent="0.3">
      <c r="DE7981" s="49"/>
    </row>
    <row r="7982" spans="109:109" x14ac:dyDescent="0.3">
      <c r="DE7982" s="49"/>
    </row>
    <row r="7983" spans="109:109" x14ac:dyDescent="0.3">
      <c r="DE7983" s="49"/>
    </row>
    <row r="7984" spans="109:109" x14ac:dyDescent="0.3">
      <c r="DE7984" s="49"/>
    </row>
    <row r="7985" spans="109:109" x14ac:dyDescent="0.3">
      <c r="DE7985" s="49"/>
    </row>
    <row r="7986" spans="109:109" x14ac:dyDescent="0.3">
      <c r="DE7986" s="49"/>
    </row>
    <row r="7987" spans="109:109" x14ac:dyDescent="0.3">
      <c r="DE7987" s="49"/>
    </row>
    <row r="7988" spans="109:109" x14ac:dyDescent="0.3">
      <c r="DE7988" s="49"/>
    </row>
    <row r="7989" spans="109:109" x14ac:dyDescent="0.3">
      <c r="DE7989" s="49"/>
    </row>
    <row r="7990" spans="109:109" x14ac:dyDescent="0.3">
      <c r="DE7990" s="49"/>
    </row>
    <row r="7991" spans="109:109" x14ac:dyDescent="0.3">
      <c r="DE7991" s="49"/>
    </row>
    <row r="7992" spans="109:109" x14ac:dyDescent="0.3">
      <c r="DE7992" s="49"/>
    </row>
    <row r="7993" spans="109:109" x14ac:dyDescent="0.3">
      <c r="DE7993" s="49"/>
    </row>
    <row r="7994" spans="109:109" x14ac:dyDescent="0.3">
      <c r="DE7994" s="49"/>
    </row>
    <row r="7995" spans="109:109" x14ac:dyDescent="0.3">
      <c r="DE7995" s="49"/>
    </row>
    <row r="7996" spans="109:109" x14ac:dyDescent="0.3">
      <c r="DE7996" s="49"/>
    </row>
    <row r="7997" spans="109:109" x14ac:dyDescent="0.3">
      <c r="DE7997" s="49"/>
    </row>
    <row r="7998" spans="109:109" x14ac:dyDescent="0.3">
      <c r="DE7998" s="49"/>
    </row>
    <row r="7999" spans="109:109" x14ac:dyDescent="0.3">
      <c r="DE7999" s="49"/>
    </row>
    <row r="8000" spans="109:109" x14ac:dyDescent="0.3">
      <c r="DE8000" s="49"/>
    </row>
    <row r="8001" spans="109:109" x14ac:dyDescent="0.3">
      <c r="DE8001" s="49"/>
    </row>
    <row r="8002" spans="109:109" x14ac:dyDescent="0.3">
      <c r="DE8002" s="49"/>
    </row>
    <row r="8003" spans="109:109" x14ac:dyDescent="0.3">
      <c r="DE8003" s="49"/>
    </row>
    <row r="8004" spans="109:109" x14ac:dyDescent="0.3">
      <c r="DE8004" s="49"/>
    </row>
    <row r="8005" spans="109:109" x14ac:dyDescent="0.3">
      <c r="DE8005" s="49"/>
    </row>
    <row r="8006" spans="109:109" x14ac:dyDescent="0.3">
      <c r="DE8006" s="49"/>
    </row>
    <row r="8007" spans="109:109" x14ac:dyDescent="0.3">
      <c r="DE8007" s="49"/>
    </row>
    <row r="8008" spans="109:109" x14ac:dyDescent="0.3">
      <c r="DE8008" s="49"/>
    </row>
    <row r="8009" spans="109:109" x14ac:dyDescent="0.3">
      <c r="DE8009" s="49"/>
    </row>
    <row r="8010" spans="109:109" x14ac:dyDescent="0.3">
      <c r="DE8010" s="49"/>
    </row>
    <row r="8011" spans="109:109" x14ac:dyDescent="0.3">
      <c r="DE8011" s="49"/>
    </row>
    <row r="8012" spans="109:109" x14ac:dyDescent="0.3">
      <c r="DE8012" s="49"/>
    </row>
    <row r="8013" spans="109:109" x14ac:dyDescent="0.3">
      <c r="DE8013" s="49"/>
    </row>
    <row r="8014" spans="109:109" x14ac:dyDescent="0.3">
      <c r="DE8014" s="49"/>
    </row>
    <row r="8015" spans="109:109" x14ac:dyDescent="0.3">
      <c r="DE8015" s="49"/>
    </row>
    <row r="8016" spans="109:109" x14ac:dyDescent="0.3">
      <c r="DE8016" s="49"/>
    </row>
    <row r="8017" spans="109:109" x14ac:dyDescent="0.3">
      <c r="DE8017" s="49"/>
    </row>
    <row r="8018" spans="109:109" x14ac:dyDescent="0.3">
      <c r="DE8018" s="49"/>
    </row>
    <row r="8019" spans="109:109" x14ac:dyDescent="0.3">
      <c r="DE8019" s="49"/>
    </row>
    <row r="8020" spans="109:109" x14ac:dyDescent="0.3">
      <c r="DE8020" s="49"/>
    </row>
    <row r="8021" spans="109:109" x14ac:dyDescent="0.3">
      <c r="DE8021" s="49"/>
    </row>
    <row r="8022" spans="109:109" x14ac:dyDescent="0.3">
      <c r="DE8022" s="49"/>
    </row>
    <row r="8023" spans="109:109" x14ac:dyDescent="0.3">
      <c r="DE8023" s="49"/>
    </row>
    <row r="8024" spans="109:109" x14ac:dyDescent="0.3">
      <c r="DE8024" s="49"/>
    </row>
    <row r="8025" spans="109:109" x14ac:dyDescent="0.3">
      <c r="DE8025" s="49"/>
    </row>
    <row r="8026" spans="109:109" x14ac:dyDescent="0.3">
      <c r="DE8026" s="49"/>
    </row>
    <row r="8027" spans="109:109" x14ac:dyDescent="0.3">
      <c r="DE8027" s="49"/>
    </row>
    <row r="8028" spans="109:109" x14ac:dyDescent="0.3">
      <c r="DE8028" s="49"/>
    </row>
    <row r="8029" spans="109:109" x14ac:dyDescent="0.3">
      <c r="DE8029" s="49"/>
    </row>
    <row r="8030" spans="109:109" x14ac:dyDescent="0.3">
      <c r="DE8030" s="49"/>
    </row>
    <row r="8031" spans="109:109" x14ac:dyDescent="0.3">
      <c r="DE8031" s="49"/>
    </row>
    <row r="8032" spans="109:109" x14ac:dyDescent="0.3">
      <c r="DE8032" s="49"/>
    </row>
    <row r="8033" spans="109:109" x14ac:dyDescent="0.3">
      <c r="DE8033" s="49"/>
    </row>
    <row r="8034" spans="109:109" x14ac:dyDescent="0.3">
      <c r="DE8034" s="49"/>
    </row>
    <row r="8035" spans="109:109" x14ac:dyDescent="0.3">
      <c r="DE8035" s="49"/>
    </row>
    <row r="8036" spans="109:109" x14ac:dyDescent="0.3">
      <c r="DE8036" s="49"/>
    </row>
    <row r="8037" spans="109:109" x14ac:dyDescent="0.3">
      <c r="DE8037" s="49"/>
    </row>
    <row r="8038" spans="109:109" x14ac:dyDescent="0.3">
      <c r="DE8038" s="49"/>
    </row>
    <row r="8039" spans="109:109" x14ac:dyDescent="0.3">
      <c r="DE8039" s="49"/>
    </row>
    <row r="8040" spans="109:109" x14ac:dyDescent="0.3">
      <c r="DE8040" s="49"/>
    </row>
    <row r="8041" spans="109:109" x14ac:dyDescent="0.3">
      <c r="DE8041" s="49"/>
    </row>
    <row r="8042" spans="109:109" x14ac:dyDescent="0.3">
      <c r="DE8042" s="49"/>
    </row>
    <row r="8043" spans="109:109" x14ac:dyDescent="0.3">
      <c r="DE8043" s="49"/>
    </row>
    <row r="8044" spans="109:109" x14ac:dyDescent="0.3">
      <c r="DE8044" s="49"/>
    </row>
    <row r="8045" spans="109:109" x14ac:dyDescent="0.3">
      <c r="DE8045" s="49"/>
    </row>
    <row r="8046" spans="109:109" x14ac:dyDescent="0.3">
      <c r="DE8046" s="49"/>
    </row>
    <row r="8047" spans="109:109" x14ac:dyDescent="0.3">
      <c r="DE8047" s="49"/>
    </row>
    <row r="8048" spans="109:109" x14ac:dyDescent="0.3">
      <c r="DE8048" s="49"/>
    </row>
    <row r="8049" spans="109:109" x14ac:dyDescent="0.3">
      <c r="DE8049" s="49"/>
    </row>
    <row r="8050" spans="109:109" x14ac:dyDescent="0.3">
      <c r="DE8050" s="49"/>
    </row>
    <row r="8051" spans="109:109" x14ac:dyDescent="0.3">
      <c r="DE8051" s="49"/>
    </row>
    <row r="8052" spans="109:109" x14ac:dyDescent="0.3">
      <c r="DE8052" s="49"/>
    </row>
    <row r="8053" spans="109:109" x14ac:dyDescent="0.3">
      <c r="DE8053" s="49"/>
    </row>
    <row r="8054" spans="109:109" x14ac:dyDescent="0.3">
      <c r="DE8054" s="49"/>
    </row>
    <row r="8055" spans="109:109" x14ac:dyDescent="0.3">
      <c r="DE8055" s="49"/>
    </row>
    <row r="8056" spans="109:109" x14ac:dyDescent="0.3">
      <c r="DE8056" s="49"/>
    </row>
    <row r="8057" spans="109:109" x14ac:dyDescent="0.3">
      <c r="DE8057" s="49"/>
    </row>
    <row r="8058" spans="109:109" x14ac:dyDescent="0.3">
      <c r="DE8058" s="49"/>
    </row>
    <row r="8059" spans="109:109" x14ac:dyDescent="0.3">
      <c r="DE8059" s="49"/>
    </row>
    <row r="8060" spans="109:109" x14ac:dyDescent="0.3">
      <c r="DE8060" s="49"/>
    </row>
    <row r="8061" spans="109:109" x14ac:dyDescent="0.3">
      <c r="DE8061" s="49"/>
    </row>
    <row r="8062" spans="109:109" x14ac:dyDescent="0.3">
      <c r="DE8062" s="49"/>
    </row>
    <row r="8063" spans="109:109" x14ac:dyDescent="0.3">
      <c r="DE8063" s="49"/>
    </row>
    <row r="8064" spans="109:109" x14ac:dyDescent="0.3">
      <c r="DE8064" s="49"/>
    </row>
    <row r="8065" spans="109:109" x14ac:dyDescent="0.3">
      <c r="DE8065" s="49"/>
    </row>
    <row r="8066" spans="109:109" x14ac:dyDescent="0.3">
      <c r="DE8066" s="49"/>
    </row>
    <row r="8067" spans="109:109" x14ac:dyDescent="0.3">
      <c r="DE8067" s="49"/>
    </row>
    <row r="8068" spans="109:109" x14ac:dyDescent="0.3">
      <c r="DE8068" s="49"/>
    </row>
    <row r="8069" spans="109:109" x14ac:dyDescent="0.3">
      <c r="DE8069" s="49"/>
    </row>
    <row r="8070" spans="109:109" x14ac:dyDescent="0.3">
      <c r="DE8070" s="49"/>
    </row>
    <row r="8071" spans="109:109" x14ac:dyDescent="0.3">
      <c r="DE8071" s="49"/>
    </row>
    <row r="8072" spans="109:109" x14ac:dyDescent="0.3">
      <c r="DE8072" s="49"/>
    </row>
    <row r="8073" spans="109:109" x14ac:dyDescent="0.3">
      <c r="DE8073" s="49"/>
    </row>
    <row r="8074" spans="109:109" x14ac:dyDescent="0.3">
      <c r="DE8074" s="49"/>
    </row>
    <row r="8075" spans="109:109" x14ac:dyDescent="0.3">
      <c r="DE8075" s="49"/>
    </row>
    <row r="8076" spans="109:109" x14ac:dyDescent="0.3">
      <c r="DE8076" s="49"/>
    </row>
    <row r="8077" spans="109:109" x14ac:dyDescent="0.3">
      <c r="DE8077" s="49"/>
    </row>
    <row r="8078" spans="109:109" x14ac:dyDescent="0.3">
      <c r="DE8078" s="49"/>
    </row>
    <row r="8079" spans="109:109" x14ac:dyDescent="0.3">
      <c r="DE8079" s="49"/>
    </row>
    <row r="8080" spans="109:109" x14ac:dyDescent="0.3">
      <c r="DE8080" s="49"/>
    </row>
    <row r="8081" spans="109:109" x14ac:dyDescent="0.3">
      <c r="DE8081" s="49"/>
    </row>
    <row r="8082" spans="109:109" x14ac:dyDescent="0.3">
      <c r="DE8082" s="49"/>
    </row>
    <row r="8083" spans="109:109" x14ac:dyDescent="0.3">
      <c r="DE8083" s="49"/>
    </row>
    <row r="8084" spans="109:109" x14ac:dyDescent="0.3">
      <c r="DE8084" s="49"/>
    </row>
    <row r="8085" spans="109:109" x14ac:dyDescent="0.3">
      <c r="DE8085" s="49"/>
    </row>
    <row r="8086" spans="109:109" x14ac:dyDescent="0.3">
      <c r="DE8086" s="49"/>
    </row>
    <row r="8087" spans="109:109" x14ac:dyDescent="0.3">
      <c r="DE8087" s="49"/>
    </row>
    <row r="8088" spans="109:109" x14ac:dyDescent="0.3">
      <c r="DE8088" s="49"/>
    </row>
    <row r="8089" spans="109:109" x14ac:dyDescent="0.3">
      <c r="DE8089" s="49"/>
    </row>
    <row r="8090" spans="109:109" x14ac:dyDescent="0.3">
      <c r="DE8090" s="49"/>
    </row>
    <row r="8091" spans="109:109" x14ac:dyDescent="0.3">
      <c r="DE8091" s="49"/>
    </row>
    <row r="8092" spans="109:109" x14ac:dyDescent="0.3">
      <c r="DE8092" s="49"/>
    </row>
    <row r="8093" spans="109:109" x14ac:dyDescent="0.3">
      <c r="DE8093" s="49"/>
    </row>
    <row r="8094" spans="109:109" x14ac:dyDescent="0.3">
      <c r="DE8094" s="49"/>
    </row>
    <row r="8095" spans="109:109" x14ac:dyDescent="0.3">
      <c r="DE8095" s="49"/>
    </row>
    <row r="8096" spans="109:109" x14ac:dyDescent="0.3">
      <c r="DE8096" s="49"/>
    </row>
    <row r="8097" spans="109:109" x14ac:dyDescent="0.3">
      <c r="DE8097" s="49"/>
    </row>
    <row r="8098" spans="109:109" x14ac:dyDescent="0.3">
      <c r="DE8098" s="49"/>
    </row>
    <row r="8099" spans="109:109" x14ac:dyDescent="0.3">
      <c r="DE8099" s="49"/>
    </row>
    <row r="8100" spans="109:109" x14ac:dyDescent="0.3">
      <c r="DE8100" s="49"/>
    </row>
    <row r="8101" spans="109:109" x14ac:dyDescent="0.3">
      <c r="DE8101" s="49"/>
    </row>
    <row r="8102" spans="109:109" x14ac:dyDescent="0.3">
      <c r="DE8102" s="49"/>
    </row>
    <row r="8103" spans="109:109" x14ac:dyDescent="0.3">
      <c r="DE8103" s="49"/>
    </row>
    <row r="8104" spans="109:109" x14ac:dyDescent="0.3">
      <c r="DE8104" s="49"/>
    </row>
    <row r="8105" spans="109:109" x14ac:dyDescent="0.3">
      <c r="DE8105" s="49"/>
    </row>
    <row r="8106" spans="109:109" x14ac:dyDescent="0.3">
      <c r="DE8106" s="49"/>
    </row>
    <row r="8107" spans="109:109" x14ac:dyDescent="0.3">
      <c r="DE8107" s="49"/>
    </row>
    <row r="8108" spans="109:109" x14ac:dyDescent="0.3">
      <c r="DE8108" s="49"/>
    </row>
    <row r="8109" spans="109:109" x14ac:dyDescent="0.3">
      <c r="DE8109" s="49"/>
    </row>
    <row r="8110" spans="109:109" x14ac:dyDescent="0.3">
      <c r="DE8110" s="49"/>
    </row>
    <row r="8111" spans="109:109" x14ac:dyDescent="0.3">
      <c r="DE8111" s="49"/>
    </row>
    <row r="8112" spans="109:109" x14ac:dyDescent="0.3">
      <c r="DE8112" s="49"/>
    </row>
    <row r="8113" spans="109:109" x14ac:dyDescent="0.3">
      <c r="DE8113" s="49"/>
    </row>
    <row r="8114" spans="109:109" x14ac:dyDescent="0.3">
      <c r="DE8114" s="49"/>
    </row>
    <row r="8115" spans="109:109" x14ac:dyDescent="0.3">
      <c r="DE8115" s="49"/>
    </row>
    <row r="8116" spans="109:109" x14ac:dyDescent="0.3">
      <c r="DE8116" s="49"/>
    </row>
    <row r="8117" spans="109:109" x14ac:dyDescent="0.3">
      <c r="DE8117" s="49"/>
    </row>
    <row r="8118" spans="109:109" x14ac:dyDescent="0.3">
      <c r="DE8118" s="49"/>
    </row>
    <row r="8119" spans="109:109" x14ac:dyDescent="0.3">
      <c r="DE8119" s="49"/>
    </row>
    <row r="8120" spans="109:109" x14ac:dyDescent="0.3">
      <c r="DE8120" s="49"/>
    </row>
    <row r="8121" spans="109:109" x14ac:dyDescent="0.3">
      <c r="DE8121" s="49"/>
    </row>
    <row r="8122" spans="109:109" x14ac:dyDescent="0.3">
      <c r="DE8122" s="49"/>
    </row>
    <row r="8123" spans="109:109" x14ac:dyDescent="0.3">
      <c r="DE8123" s="49"/>
    </row>
    <row r="8124" spans="109:109" x14ac:dyDescent="0.3">
      <c r="DE8124" s="49"/>
    </row>
    <row r="8125" spans="109:109" x14ac:dyDescent="0.3">
      <c r="DE8125" s="49"/>
    </row>
    <row r="8126" spans="109:109" x14ac:dyDescent="0.3">
      <c r="DE8126" s="49"/>
    </row>
    <row r="8127" spans="109:109" x14ac:dyDescent="0.3">
      <c r="DE8127" s="49"/>
    </row>
    <row r="8128" spans="109:109" x14ac:dyDescent="0.3">
      <c r="DE8128" s="49"/>
    </row>
    <row r="8129" spans="109:109" x14ac:dyDescent="0.3">
      <c r="DE8129" s="49"/>
    </row>
    <row r="8130" spans="109:109" x14ac:dyDescent="0.3">
      <c r="DE8130" s="49"/>
    </row>
    <row r="8131" spans="109:109" x14ac:dyDescent="0.3">
      <c r="DE8131" s="49"/>
    </row>
    <row r="8132" spans="109:109" x14ac:dyDescent="0.3">
      <c r="DE8132" s="49"/>
    </row>
    <row r="8133" spans="109:109" x14ac:dyDescent="0.3">
      <c r="DE8133" s="49"/>
    </row>
    <row r="8134" spans="109:109" x14ac:dyDescent="0.3">
      <c r="DE8134" s="49"/>
    </row>
    <row r="8135" spans="109:109" x14ac:dyDescent="0.3">
      <c r="DE8135" s="49"/>
    </row>
    <row r="8136" spans="109:109" x14ac:dyDescent="0.3">
      <c r="DE8136" s="49"/>
    </row>
    <row r="8137" spans="109:109" x14ac:dyDescent="0.3">
      <c r="DE8137" s="49"/>
    </row>
    <row r="8138" spans="109:109" x14ac:dyDescent="0.3">
      <c r="DE8138" s="49"/>
    </row>
    <row r="8139" spans="109:109" x14ac:dyDescent="0.3">
      <c r="DE8139" s="49"/>
    </row>
    <row r="8140" spans="109:109" x14ac:dyDescent="0.3">
      <c r="DE8140" s="49"/>
    </row>
    <row r="8141" spans="109:109" x14ac:dyDescent="0.3">
      <c r="DE8141" s="49"/>
    </row>
    <row r="8142" spans="109:109" x14ac:dyDescent="0.3">
      <c r="DE8142" s="49"/>
    </row>
    <row r="8143" spans="109:109" x14ac:dyDescent="0.3">
      <c r="DE8143" s="49"/>
    </row>
    <row r="8144" spans="109:109" x14ac:dyDescent="0.3">
      <c r="DE8144" s="49"/>
    </row>
    <row r="8145" spans="109:109" x14ac:dyDescent="0.3">
      <c r="DE8145" s="49"/>
    </row>
    <row r="8146" spans="109:109" x14ac:dyDescent="0.3">
      <c r="DE8146" s="49"/>
    </row>
    <row r="8147" spans="109:109" x14ac:dyDescent="0.3">
      <c r="DE8147" s="49"/>
    </row>
    <row r="8148" spans="109:109" x14ac:dyDescent="0.3">
      <c r="DE8148" s="49"/>
    </row>
    <row r="8149" spans="109:109" x14ac:dyDescent="0.3">
      <c r="DE8149" s="49"/>
    </row>
    <row r="8150" spans="109:109" x14ac:dyDescent="0.3">
      <c r="DE8150" s="49"/>
    </row>
    <row r="8151" spans="109:109" x14ac:dyDescent="0.3">
      <c r="DE8151" s="49"/>
    </row>
    <row r="8152" spans="109:109" x14ac:dyDescent="0.3">
      <c r="DE8152" s="49"/>
    </row>
    <row r="8153" spans="109:109" x14ac:dyDescent="0.3">
      <c r="DE8153" s="49"/>
    </row>
    <row r="8154" spans="109:109" x14ac:dyDescent="0.3">
      <c r="DE8154" s="49"/>
    </row>
    <row r="8155" spans="109:109" x14ac:dyDescent="0.3">
      <c r="DE8155" s="49"/>
    </row>
    <row r="8156" spans="109:109" x14ac:dyDescent="0.3">
      <c r="DE8156" s="49"/>
    </row>
    <row r="8157" spans="109:109" x14ac:dyDescent="0.3">
      <c r="DE8157" s="49"/>
    </row>
    <row r="8158" spans="109:109" x14ac:dyDescent="0.3">
      <c r="DE8158" s="49"/>
    </row>
    <row r="8159" spans="109:109" x14ac:dyDescent="0.3">
      <c r="DE8159" s="49"/>
    </row>
    <row r="8160" spans="109:109" x14ac:dyDescent="0.3">
      <c r="DE8160" s="49"/>
    </row>
    <row r="8161" spans="109:109" x14ac:dyDescent="0.3">
      <c r="DE8161" s="49"/>
    </row>
    <row r="8162" spans="109:109" x14ac:dyDescent="0.3">
      <c r="DE8162" s="49"/>
    </row>
    <row r="8163" spans="109:109" x14ac:dyDescent="0.3">
      <c r="DE8163" s="49"/>
    </row>
    <row r="8164" spans="109:109" x14ac:dyDescent="0.3">
      <c r="DE8164" s="49"/>
    </row>
    <row r="8165" spans="109:109" x14ac:dyDescent="0.3">
      <c r="DE8165" s="49"/>
    </row>
    <row r="8166" spans="109:109" x14ac:dyDescent="0.3">
      <c r="DE8166" s="49"/>
    </row>
    <row r="8167" spans="109:109" x14ac:dyDescent="0.3">
      <c r="DE8167" s="49"/>
    </row>
    <row r="8168" spans="109:109" x14ac:dyDescent="0.3">
      <c r="DE8168" s="49"/>
    </row>
    <row r="8169" spans="109:109" x14ac:dyDescent="0.3">
      <c r="DE8169" s="49"/>
    </row>
    <row r="8170" spans="109:109" x14ac:dyDescent="0.3">
      <c r="DE8170" s="49"/>
    </row>
    <row r="8171" spans="109:109" x14ac:dyDescent="0.3">
      <c r="DE8171" s="49"/>
    </row>
    <row r="8172" spans="109:109" x14ac:dyDescent="0.3">
      <c r="DE8172" s="49"/>
    </row>
    <row r="8173" spans="109:109" x14ac:dyDescent="0.3">
      <c r="DE8173" s="49"/>
    </row>
    <row r="8174" spans="109:109" x14ac:dyDescent="0.3">
      <c r="DE8174" s="49"/>
    </row>
    <row r="8175" spans="109:109" x14ac:dyDescent="0.3">
      <c r="DE8175" s="49"/>
    </row>
    <row r="8176" spans="109:109" x14ac:dyDescent="0.3">
      <c r="DE8176" s="49"/>
    </row>
    <row r="8177" spans="109:109" x14ac:dyDescent="0.3">
      <c r="DE8177" s="49"/>
    </row>
    <row r="8178" spans="109:109" x14ac:dyDescent="0.3">
      <c r="DE8178" s="49"/>
    </row>
    <row r="8179" spans="109:109" x14ac:dyDescent="0.3">
      <c r="DE8179" s="49"/>
    </row>
    <row r="8180" spans="109:109" x14ac:dyDescent="0.3">
      <c r="DE8180" s="49"/>
    </row>
    <row r="8181" spans="109:109" x14ac:dyDescent="0.3">
      <c r="DE8181" s="49"/>
    </row>
    <row r="8182" spans="109:109" x14ac:dyDescent="0.3">
      <c r="DE8182" s="49"/>
    </row>
    <row r="8183" spans="109:109" x14ac:dyDescent="0.3">
      <c r="DE8183" s="49"/>
    </row>
    <row r="8184" spans="109:109" x14ac:dyDescent="0.3">
      <c r="DE8184" s="49"/>
    </row>
    <row r="8185" spans="109:109" x14ac:dyDescent="0.3">
      <c r="DE8185" s="49"/>
    </row>
    <row r="8186" spans="109:109" x14ac:dyDescent="0.3">
      <c r="DE8186" s="49"/>
    </row>
    <row r="8187" spans="109:109" x14ac:dyDescent="0.3">
      <c r="DE8187" s="49"/>
    </row>
    <row r="8188" spans="109:109" x14ac:dyDescent="0.3">
      <c r="DE8188" s="49"/>
    </row>
    <row r="8189" spans="109:109" x14ac:dyDescent="0.3">
      <c r="DE8189" s="49"/>
    </row>
    <row r="8190" spans="109:109" x14ac:dyDescent="0.3">
      <c r="DE8190" s="49"/>
    </row>
    <row r="8191" spans="109:109" x14ac:dyDescent="0.3">
      <c r="DE8191" s="49"/>
    </row>
    <row r="8192" spans="109:109" x14ac:dyDescent="0.3">
      <c r="DE8192" s="49"/>
    </row>
    <row r="8193" spans="109:109" x14ac:dyDescent="0.3">
      <c r="DE8193" s="49"/>
    </row>
    <row r="8194" spans="109:109" x14ac:dyDescent="0.3">
      <c r="DE8194" s="49"/>
    </row>
    <row r="8195" spans="109:109" x14ac:dyDescent="0.3">
      <c r="DE8195" s="49"/>
    </row>
    <row r="8196" spans="109:109" x14ac:dyDescent="0.3">
      <c r="DE8196" s="49"/>
    </row>
    <row r="8197" spans="109:109" x14ac:dyDescent="0.3">
      <c r="DE8197" s="49"/>
    </row>
    <row r="8198" spans="109:109" x14ac:dyDescent="0.3">
      <c r="DE8198" s="49"/>
    </row>
    <row r="8199" spans="109:109" x14ac:dyDescent="0.3">
      <c r="DE8199" s="49"/>
    </row>
    <row r="8200" spans="109:109" x14ac:dyDescent="0.3">
      <c r="DE8200" s="49"/>
    </row>
    <row r="8201" spans="109:109" x14ac:dyDescent="0.3">
      <c r="DE8201" s="49"/>
    </row>
    <row r="8202" spans="109:109" x14ac:dyDescent="0.3">
      <c r="DE8202" s="49"/>
    </row>
    <row r="8203" spans="109:109" x14ac:dyDescent="0.3">
      <c r="DE8203" s="49"/>
    </row>
    <row r="8204" spans="109:109" x14ac:dyDescent="0.3">
      <c r="DE8204" s="49"/>
    </row>
    <row r="8205" spans="109:109" x14ac:dyDescent="0.3">
      <c r="DE8205" s="49"/>
    </row>
    <row r="8206" spans="109:109" x14ac:dyDescent="0.3">
      <c r="DE8206" s="49"/>
    </row>
    <row r="8207" spans="109:109" x14ac:dyDescent="0.3">
      <c r="DE8207" s="49"/>
    </row>
    <row r="8208" spans="109:109" x14ac:dyDescent="0.3">
      <c r="DE8208" s="49"/>
    </row>
    <row r="8209" spans="109:109" x14ac:dyDescent="0.3">
      <c r="DE8209" s="49"/>
    </row>
    <row r="8210" spans="109:109" x14ac:dyDescent="0.3">
      <c r="DE8210" s="49"/>
    </row>
    <row r="8211" spans="109:109" x14ac:dyDescent="0.3">
      <c r="DE8211" s="49"/>
    </row>
    <row r="8212" spans="109:109" x14ac:dyDescent="0.3">
      <c r="DE8212" s="49"/>
    </row>
    <row r="8213" spans="109:109" x14ac:dyDescent="0.3">
      <c r="DE8213" s="49"/>
    </row>
    <row r="8214" spans="109:109" x14ac:dyDescent="0.3">
      <c r="DE8214" s="49"/>
    </row>
    <row r="8215" spans="109:109" x14ac:dyDescent="0.3">
      <c r="DE8215" s="49"/>
    </row>
    <row r="8216" spans="109:109" x14ac:dyDescent="0.3">
      <c r="DE8216" s="49"/>
    </row>
    <row r="8217" spans="109:109" x14ac:dyDescent="0.3">
      <c r="DE8217" s="49"/>
    </row>
    <row r="8218" spans="109:109" x14ac:dyDescent="0.3">
      <c r="DE8218" s="49"/>
    </row>
    <row r="8219" spans="109:109" x14ac:dyDescent="0.3">
      <c r="DE8219" s="49"/>
    </row>
    <row r="8220" spans="109:109" x14ac:dyDescent="0.3">
      <c r="DE8220" s="49"/>
    </row>
    <row r="8221" spans="109:109" x14ac:dyDescent="0.3">
      <c r="DE8221" s="49"/>
    </row>
    <row r="8222" spans="109:109" x14ac:dyDescent="0.3">
      <c r="DE8222" s="49"/>
    </row>
    <row r="8223" spans="109:109" x14ac:dyDescent="0.3">
      <c r="DE8223" s="49"/>
    </row>
    <row r="8224" spans="109:109" x14ac:dyDescent="0.3">
      <c r="DE8224" s="49"/>
    </row>
    <row r="8225" spans="109:109" x14ac:dyDescent="0.3">
      <c r="DE8225" s="49"/>
    </row>
    <row r="8226" spans="109:109" x14ac:dyDescent="0.3">
      <c r="DE8226" s="49"/>
    </row>
    <row r="8227" spans="109:109" x14ac:dyDescent="0.3">
      <c r="DE8227" s="49"/>
    </row>
    <row r="8228" spans="109:109" x14ac:dyDescent="0.3">
      <c r="DE8228" s="49"/>
    </row>
    <row r="8229" spans="109:109" x14ac:dyDescent="0.3">
      <c r="DE8229" s="49"/>
    </row>
    <row r="8230" spans="109:109" x14ac:dyDescent="0.3">
      <c r="DE8230" s="49"/>
    </row>
    <row r="8231" spans="109:109" x14ac:dyDescent="0.3">
      <c r="DE8231" s="49"/>
    </row>
    <row r="8232" spans="109:109" x14ac:dyDescent="0.3">
      <c r="DE8232" s="49"/>
    </row>
    <row r="8233" spans="109:109" x14ac:dyDescent="0.3">
      <c r="DE8233" s="49"/>
    </row>
    <row r="8234" spans="109:109" x14ac:dyDescent="0.3">
      <c r="DE8234" s="49"/>
    </row>
    <row r="8235" spans="109:109" x14ac:dyDescent="0.3">
      <c r="DE8235" s="49"/>
    </row>
    <row r="8236" spans="109:109" x14ac:dyDescent="0.3">
      <c r="DE8236" s="49"/>
    </row>
    <row r="8237" spans="109:109" x14ac:dyDescent="0.3">
      <c r="DE8237" s="49"/>
    </row>
    <row r="8238" spans="109:109" x14ac:dyDescent="0.3">
      <c r="DE8238" s="49"/>
    </row>
    <row r="8239" spans="109:109" x14ac:dyDescent="0.3">
      <c r="DE8239" s="49"/>
    </row>
    <row r="8240" spans="109:109" x14ac:dyDescent="0.3">
      <c r="DE8240" s="49"/>
    </row>
    <row r="8241" spans="109:109" x14ac:dyDescent="0.3">
      <c r="DE8241" s="49"/>
    </row>
    <row r="8242" spans="109:109" x14ac:dyDescent="0.3">
      <c r="DE8242" s="49"/>
    </row>
    <row r="8243" spans="109:109" x14ac:dyDescent="0.3">
      <c r="DE8243" s="49"/>
    </row>
    <row r="8244" spans="109:109" x14ac:dyDescent="0.3">
      <c r="DE8244" s="49"/>
    </row>
    <row r="8245" spans="109:109" x14ac:dyDescent="0.3">
      <c r="DE8245" s="49"/>
    </row>
    <row r="8246" spans="109:109" x14ac:dyDescent="0.3">
      <c r="DE8246" s="49"/>
    </row>
    <row r="8247" spans="109:109" x14ac:dyDescent="0.3">
      <c r="DE8247" s="49"/>
    </row>
    <row r="8248" spans="109:109" x14ac:dyDescent="0.3">
      <c r="DE8248" s="49"/>
    </row>
    <row r="8249" spans="109:109" x14ac:dyDescent="0.3">
      <c r="DE8249" s="49"/>
    </row>
    <row r="8250" spans="109:109" x14ac:dyDescent="0.3">
      <c r="DE8250" s="49"/>
    </row>
    <row r="8251" spans="109:109" x14ac:dyDescent="0.3">
      <c r="DE8251" s="49"/>
    </row>
    <row r="8252" spans="109:109" x14ac:dyDescent="0.3">
      <c r="DE8252" s="49"/>
    </row>
    <row r="8253" spans="109:109" x14ac:dyDescent="0.3">
      <c r="DE8253" s="49"/>
    </row>
    <row r="8254" spans="109:109" x14ac:dyDescent="0.3">
      <c r="DE8254" s="49"/>
    </row>
    <row r="8255" spans="109:109" x14ac:dyDescent="0.3">
      <c r="DE8255" s="49"/>
    </row>
    <row r="8256" spans="109:109" x14ac:dyDescent="0.3">
      <c r="DE8256" s="49"/>
    </row>
    <row r="8257" spans="109:109" x14ac:dyDescent="0.3">
      <c r="DE8257" s="49"/>
    </row>
    <row r="8258" spans="109:109" x14ac:dyDescent="0.3">
      <c r="DE8258" s="49"/>
    </row>
    <row r="8259" spans="109:109" x14ac:dyDescent="0.3">
      <c r="DE8259" s="49"/>
    </row>
    <row r="8260" spans="109:109" x14ac:dyDescent="0.3">
      <c r="DE8260" s="49"/>
    </row>
    <row r="8261" spans="109:109" x14ac:dyDescent="0.3">
      <c r="DE8261" s="49"/>
    </row>
    <row r="8262" spans="109:109" x14ac:dyDescent="0.3">
      <c r="DE8262" s="49"/>
    </row>
    <row r="8263" spans="109:109" x14ac:dyDescent="0.3">
      <c r="DE8263" s="49"/>
    </row>
    <row r="8264" spans="109:109" x14ac:dyDescent="0.3">
      <c r="DE8264" s="49"/>
    </row>
    <row r="8265" spans="109:109" x14ac:dyDescent="0.3">
      <c r="DE8265" s="49"/>
    </row>
    <row r="8266" spans="109:109" x14ac:dyDescent="0.3">
      <c r="DE8266" s="49"/>
    </row>
    <row r="8267" spans="109:109" x14ac:dyDescent="0.3">
      <c r="DE8267" s="49"/>
    </row>
    <row r="8268" spans="109:109" x14ac:dyDescent="0.3">
      <c r="DE8268" s="49"/>
    </row>
    <row r="8269" spans="109:109" x14ac:dyDescent="0.3">
      <c r="DE8269" s="49"/>
    </row>
    <row r="8270" spans="109:109" x14ac:dyDescent="0.3">
      <c r="DE8270" s="49"/>
    </row>
    <row r="8271" spans="109:109" x14ac:dyDescent="0.3">
      <c r="DE8271" s="49"/>
    </row>
    <row r="8272" spans="109:109" x14ac:dyDescent="0.3">
      <c r="DE8272" s="49"/>
    </row>
    <row r="8273" spans="109:109" x14ac:dyDescent="0.3">
      <c r="DE8273" s="49"/>
    </row>
    <row r="8274" spans="109:109" x14ac:dyDescent="0.3">
      <c r="DE8274" s="49"/>
    </row>
    <row r="8275" spans="109:109" x14ac:dyDescent="0.3">
      <c r="DE8275" s="49"/>
    </row>
    <row r="8276" spans="109:109" x14ac:dyDescent="0.3">
      <c r="DE8276" s="49"/>
    </row>
    <row r="8277" spans="109:109" x14ac:dyDescent="0.3">
      <c r="DE8277" s="49"/>
    </row>
    <row r="8278" spans="109:109" x14ac:dyDescent="0.3">
      <c r="DE8278" s="49"/>
    </row>
    <row r="8279" spans="109:109" x14ac:dyDescent="0.3">
      <c r="DE8279" s="49"/>
    </row>
    <row r="8280" spans="109:109" x14ac:dyDescent="0.3">
      <c r="DE8280" s="49"/>
    </row>
    <row r="8281" spans="109:109" x14ac:dyDescent="0.3">
      <c r="DE8281" s="49"/>
    </row>
    <row r="8282" spans="109:109" x14ac:dyDescent="0.3">
      <c r="DE8282" s="49"/>
    </row>
    <row r="8283" spans="109:109" x14ac:dyDescent="0.3">
      <c r="DE8283" s="49"/>
    </row>
    <row r="8284" spans="109:109" x14ac:dyDescent="0.3">
      <c r="DE8284" s="49"/>
    </row>
    <row r="8285" spans="109:109" x14ac:dyDescent="0.3">
      <c r="DE8285" s="49"/>
    </row>
    <row r="8286" spans="109:109" x14ac:dyDescent="0.3">
      <c r="DE8286" s="49"/>
    </row>
    <row r="8287" spans="109:109" x14ac:dyDescent="0.3">
      <c r="DE8287" s="49"/>
    </row>
    <row r="8288" spans="109:109" x14ac:dyDescent="0.3">
      <c r="DE8288" s="49"/>
    </row>
    <row r="8289" spans="109:109" x14ac:dyDescent="0.3">
      <c r="DE8289" s="49"/>
    </row>
    <row r="8290" spans="109:109" x14ac:dyDescent="0.3">
      <c r="DE8290" s="49"/>
    </row>
    <row r="8291" spans="109:109" x14ac:dyDescent="0.3">
      <c r="DE8291" s="49"/>
    </row>
    <row r="8292" spans="109:109" x14ac:dyDescent="0.3">
      <c r="DE8292" s="49"/>
    </row>
    <row r="8293" spans="109:109" x14ac:dyDescent="0.3">
      <c r="DE8293" s="49"/>
    </row>
    <row r="8294" spans="109:109" x14ac:dyDescent="0.3">
      <c r="DE8294" s="49"/>
    </row>
    <row r="8295" spans="109:109" x14ac:dyDescent="0.3">
      <c r="DE8295" s="49"/>
    </row>
    <row r="8296" spans="109:109" x14ac:dyDescent="0.3">
      <c r="DE8296" s="49"/>
    </row>
    <row r="8297" spans="109:109" x14ac:dyDescent="0.3">
      <c r="DE8297" s="49"/>
    </row>
    <row r="8298" spans="109:109" x14ac:dyDescent="0.3">
      <c r="DE8298" s="49"/>
    </row>
    <row r="8299" spans="109:109" x14ac:dyDescent="0.3">
      <c r="DE8299" s="49"/>
    </row>
    <row r="8300" spans="109:109" x14ac:dyDescent="0.3">
      <c r="DE8300" s="49"/>
    </row>
    <row r="8301" spans="109:109" x14ac:dyDescent="0.3">
      <c r="DE8301" s="49"/>
    </row>
    <row r="8302" spans="109:109" x14ac:dyDescent="0.3">
      <c r="DE8302" s="49"/>
    </row>
    <row r="8303" spans="109:109" x14ac:dyDescent="0.3">
      <c r="DE8303" s="49"/>
    </row>
    <row r="8304" spans="109:109" x14ac:dyDescent="0.3">
      <c r="DE8304" s="49"/>
    </row>
    <row r="8305" spans="109:109" x14ac:dyDescent="0.3">
      <c r="DE8305" s="49"/>
    </row>
    <row r="8306" spans="109:109" x14ac:dyDescent="0.3">
      <c r="DE8306" s="49"/>
    </row>
    <row r="8307" spans="109:109" x14ac:dyDescent="0.3">
      <c r="DE8307" s="49"/>
    </row>
    <row r="8308" spans="109:109" x14ac:dyDescent="0.3">
      <c r="DE8308" s="49"/>
    </row>
    <row r="8309" spans="109:109" x14ac:dyDescent="0.3">
      <c r="DE8309" s="49"/>
    </row>
    <row r="8310" spans="109:109" x14ac:dyDescent="0.3">
      <c r="DE8310" s="49"/>
    </row>
    <row r="8311" spans="109:109" x14ac:dyDescent="0.3">
      <c r="DE8311" s="49"/>
    </row>
    <row r="8312" spans="109:109" x14ac:dyDescent="0.3">
      <c r="DE8312" s="49"/>
    </row>
    <row r="8313" spans="109:109" x14ac:dyDescent="0.3">
      <c r="DE8313" s="49"/>
    </row>
    <row r="8314" spans="109:109" x14ac:dyDescent="0.3">
      <c r="DE8314" s="49"/>
    </row>
    <row r="8315" spans="109:109" x14ac:dyDescent="0.3">
      <c r="DE8315" s="49"/>
    </row>
    <row r="8316" spans="109:109" x14ac:dyDescent="0.3">
      <c r="DE8316" s="49"/>
    </row>
    <row r="8317" spans="109:109" x14ac:dyDescent="0.3">
      <c r="DE8317" s="49"/>
    </row>
    <row r="8318" spans="109:109" x14ac:dyDescent="0.3">
      <c r="DE8318" s="49"/>
    </row>
    <row r="8319" spans="109:109" x14ac:dyDescent="0.3">
      <c r="DE8319" s="49"/>
    </row>
    <row r="8320" spans="109:109" x14ac:dyDescent="0.3">
      <c r="DE8320" s="49"/>
    </row>
    <row r="8321" spans="109:109" x14ac:dyDescent="0.3">
      <c r="DE8321" s="49"/>
    </row>
    <row r="8322" spans="109:109" x14ac:dyDescent="0.3">
      <c r="DE8322" s="49"/>
    </row>
    <row r="8323" spans="109:109" x14ac:dyDescent="0.3">
      <c r="DE8323" s="49"/>
    </row>
    <row r="8324" spans="109:109" x14ac:dyDescent="0.3">
      <c r="DE8324" s="49"/>
    </row>
    <row r="8325" spans="109:109" x14ac:dyDescent="0.3">
      <c r="DE8325" s="49"/>
    </row>
    <row r="8326" spans="109:109" x14ac:dyDescent="0.3">
      <c r="DE8326" s="49"/>
    </row>
    <row r="8327" spans="109:109" x14ac:dyDescent="0.3">
      <c r="DE8327" s="49"/>
    </row>
    <row r="8328" spans="109:109" x14ac:dyDescent="0.3">
      <c r="DE8328" s="49"/>
    </row>
    <row r="8329" spans="109:109" x14ac:dyDescent="0.3">
      <c r="DE8329" s="49"/>
    </row>
    <row r="8330" spans="109:109" x14ac:dyDescent="0.3">
      <c r="DE8330" s="49"/>
    </row>
    <row r="8331" spans="109:109" x14ac:dyDescent="0.3">
      <c r="DE8331" s="49"/>
    </row>
    <row r="8332" spans="109:109" x14ac:dyDescent="0.3">
      <c r="DE8332" s="49"/>
    </row>
    <row r="8333" spans="109:109" x14ac:dyDescent="0.3">
      <c r="DE8333" s="49"/>
    </row>
    <row r="8334" spans="109:109" x14ac:dyDescent="0.3">
      <c r="DE8334" s="49"/>
    </row>
    <row r="8335" spans="109:109" x14ac:dyDescent="0.3">
      <c r="DE8335" s="49"/>
    </row>
    <row r="8336" spans="109:109" x14ac:dyDescent="0.3">
      <c r="DE8336" s="49"/>
    </row>
    <row r="8337" spans="109:109" x14ac:dyDescent="0.3">
      <c r="DE8337" s="49"/>
    </row>
    <row r="8338" spans="109:109" x14ac:dyDescent="0.3">
      <c r="DE8338" s="49"/>
    </row>
    <row r="8339" spans="109:109" x14ac:dyDescent="0.3">
      <c r="DE8339" s="49"/>
    </row>
    <row r="8340" spans="109:109" x14ac:dyDescent="0.3">
      <c r="DE8340" s="49"/>
    </row>
    <row r="8341" spans="109:109" x14ac:dyDescent="0.3">
      <c r="DE8341" s="49"/>
    </row>
    <row r="8342" spans="109:109" x14ac:dyDescent="0.3">
      <c r="DE8342" s="49"/>
    </row>
    <row r="8343" spans="109:109" x14ac:dyDescent="0.3">
      <c r="DE8343" s="49"/>
    </row>
    <row r="8344" spans="109:109" x14ac:dyDescent="0.3">
      <c r="DE8344" s="49"/>
    </row>
    <row r="8345" spans="109:109" x14ac:dyDescent="0.3">
      <c r="DE8345" s="49"/>
    </row>
    <row r="8346" spans="109:109" x14ac:dyDescent="0.3">
      <c r="DE8346" s="49"/>
    </row>
    <row r="8347" spans="109:109" x14ac:dyDescent="0.3">
      <c r="DE8347" s="49"/>
    </row>
    <row r="8348" spans="109:109" x14ac:dyDescent="0.3">
      <c r="DE8348" s="49"/>
    </row>
    <row r="8349" spans="109:109" x14ac:dyDescent="0.3">
      <c r="DE8349" s="49"/>
    </row>
    <row r="8350" spans="109:109" x14ac:dyDescent="0.3">
      <c r="DE8350" s="49"/>
    </row>
    <row r="8351" spans="109:109" x14ac:dyDescent="0.3">
      <c r="DE8351" s="49"/>
    </row>
    <row r="8352" spans="109:109" x14ac:dyDescent="0.3">
      <c r="DE8352" s="49"/>
    </row>
    <row r="8353" spans="109:109" x14ac:dyDescent="0.3">
      <c r="DE8353" s="49"/>
    </row>
    <row r="8354" spans="109:109" x14ac:dyDescent="0.3">
      <c r="DE8354" s="49"/>
    </row>
    <row r="8355" spans="109:109" x14ac:dyDescent="0.3">
      <c r="DE8355" s="49"/>
    </row>
    <row r="8356" spans="109:109" x14ac:dyDescent="0.3">
      <c r="DE8356" s="49"/>
    </row>
    <row r="8357" spans="109:109" x14ac:dyDescent="0.3">
      <c r="DE8357" s="49"/>
    </row>
    <row r="8358" spans="109:109" x14ac:dyDescent="0.3">
      <c r="DE8358" s="49"/>
    </row>
    <row r="8359" spans="109:109" x14ac:dyDescent="0.3">
      <c r="DE8359" s="49"/>
    </row>
    <row r="8360" spans="109:109" x14ac:dyDescent="0.3">
      <c r="DE8360" s="49"/>
    </row>
    <row r="8361" spans="109:109" x14ac:dyDescent="0.3">
      <c r="DE8361" s="49"/>
    </row>
    <row r="8362" spans="109:109" x14ac:dyDescent="0.3">
      <c r="DE8362" s="49"/>
    </row>
    <row r="8363" spans="109:109" x14ac:dyDescent="0.3">
      <c r="DE8363" s="49"/>
    </row>
    <row r="8364" spans="109:109" x14ac:dyDescent="0.3">
      <c r="DE8364" s="49"/>
    </row>
    <row r="8365" spans="109:109" x14ac:dyDescent="0.3">
      <c r="DE8365" s="49"/>
    </row>
    <row r="8366" spans="109:109" x14ac:dyDescent="0.3">
      <c r="DE8366" s="49"/>
    </row>
    <row r="8367" spans="109:109" x14ac:dyDescent="0.3">
      <c r="DE8367" s="49"/>
    </row>
    <row r="8368" spans="109:109" x14ac:dyDescent="0.3">
      <c r="DE8368" s="49"/>
    </row>
    <row r="8369" spans="109:109" x14ac:dyDescent="0.3">
      <c r="DE8369" s="49"/>
    </row>
    <row r="8370" spans="109:109" x14ac:dyDescent="0.3">
      <c r="DE8370" s="49"/>
    </row>
    <row r="8371" spans="109:109" x14ac:dyDescent="0.3">
      <c r="DE8371" s="49"/>
    </row>
    <row r="8372" spans="109:109" x14ac:dyDescent="0.3">
      <c r="DE8372" s="49"/>
    </row>
    <row r="8373" spans="109:109" x14ac:dyDescent="0.3">
      <c r="DE8373" s="49"/>
    </row>
    <row r="8374" spans="109:109" x14ac:dyDescent="0.3">
      <c r="DE8374" s="49"/>
    </row>
    <row r="8375" spans="109:109" x14ac:dyDescent="0.3">
      <c r="DE8375" s="49"/>
    </row>
    <row r="8376" spans="109:109" x14ac:dyDescent="0.3">
      <c r="DE8376" s="49"/>
    </row>
    <row r="8377" spans="109:109" x14ac:dyDescent="0.3">
      <c r="DE8377" s="49"/>
    </row>
    <row r="8378" spans="109:109" x14ac:dyDescent="0.3">
      <c r="DE8378" s="49"/>
    </row>
    <row r="8379" spans="109:109" x14ac:dyDescent="0.3">
      <c r="DE8379" s="49"/>
    </row>
    <row r="8380" spans="109:109" x14ac:dyDescent="0.3">
      <c r="DE8380" s="49"/>
    </row>
    <row r="8381" spans="109:109" x14ac:dyDescent="0.3">
      <c r="DE8381" s="49"/>
    </row>
    <row r="8382" spans="109:109" x14ac:dyDescent="0.3">
      <c r="DE8382" s="49"/>
    </row>
    <row r="8383" spans="109:109" x14ac:dyDescent="0.3">
      <c r="DE8383" s="49"/>
    </row>
    <row r="8384" spans="109:109" x14ac:dyDescent="0.3">
      <c r="DE8384" s="49"/>
    </row>
    <row r="8385" spans="109:109" x14ac:dyDescent="0.3">
      <c r="DE8385" s="49"/>
    </row>
    <row r="8386" spans="109:109" x14ac:dyDescent="0.3">
      <c r="DE8386" s="49"/>
    </row>
    <row r="8387" spans="109:109" x14ac:dyDescent="0.3">
      <c r="DE8387" s="49"/>
    </row>
    <row r="8388" spans="109:109" x14ac:dyDescent="0.3">
      <c r="DE8388" s="49"/>
    </row>
    <row r="8389" spans="109:109" x14ac:dyDescent="0.3">
      <c r="DE8389" s="49"/>
    </row>
    <row r="8390" spans="109:109" x14ac:dyDescent="0.3">
      <c r="DE8390" s="49"/>
    </row>
    <row r="8391" spans="109:109" x14ac:dyDescent="0.3">
      <c r="DE8391" s="49"/>
    </row>
    <row r="8392" spans="109:109" x14ac:dyDescent="0.3">
      <c r="DE8392" s="49"/>
    </row>
    <row r="8393" spans="109:109" x14ac:dyDescent="0.3">
      <c r="DE8393" s="49"/>
    </row>
    <row r="8394" spans="109:109" x14ac:dyDescent="0.3">
      <c r="DE8394" s="49"/>
    </row>
    <row r="8395" spans="109:109" x14ac:dyDescent="0.3">
      <c r="DE8395" s="49"/>
    </row>
    <row r="8396" spans="109:109" x14ac:dyDescent="0.3">
      <c r="DE8396" s="49"/>
    </row>
    <row r="8397" spans="109:109" x14ac:dyDescent="0.3">
      <c r="DE8397" s="49"/>
    </row>
    <row r="8398" spans="109:109" x14ac:dyDescent="0.3">
      <c r="DE8398" s="49"/>
    </row>
    <row r="8399" spans="109:109" x14ac:dyDescent="0.3">
      <c r="DE8399" s="49"/>
    </row>
    <row r="8400" spans="109:109" x14ac:dyDescent="0.3">
      <c r="DE8400" s="49"/>
    </row>
    <row r="8401" spans="109:109" x14ac:dyDescent="0.3">
      <c r="DE8401" s="49"/>
    </row>
    <row r="8402" spans="109:109" x14ac:dyDescent="0.3">
      <c r="DE8402" s="49"/>
    </row>
    <row r="8403" spans="109:109" x14ac:dyDescent="0.3">
      <c r="DE8403" s="49"/>
    </row>
    <row r="8404" spans="109:109" x14ac:dyDescent="0.3">
      <c r="DE8404" s="49"/>
    </row>
    <row r="8405" spans="109:109" x14ac:dyDescent="0.3">
      <c r="DE8405" s="49"/>
    </row>
    <row r="8406" spans="109:109" x14ac:dyDescent="0.3">
      <c r="DE8406" s="49"/>
    </row>
    <row r="8407" spans="109:109" x14ac:dyDescent="0.3">
      <c r="DE8407" s="49"/>
    </row>
    <row r="8408" spans="109:109" x14ac:dyDescent="0.3">
      <c r="DE8408" s="49"/>
    </row>
    <row r="8409" spans="109:109" x14ac:dyDescent="0.3">
      <c r="DE8409" s="49"/>
    </row>
    <row r="8410" spans="109:109" x14ac:dyDescent="0.3">
      <c r="DE8410" s="49"/>
    </row>
    <row r="8411" spans="109:109" x14ac:dyDescent="0.3">
      <c r="DE8411" s="49"/>
    </row>
    <row r="8412" spans="109:109" x14ac:dyDescent="0.3">
      <c r="DE8412" s="49"/>
    </row>
    <row r="8413" spans="109:109" x14ac:dyDescent="0.3">
      <c r="DE8413" s="49"/>
    </row>
    <row r="8414" spans="109:109" x14ac:dyDescent="0.3">
      <c r="DE8414" s="49"/>
    </row>
    <row r="8415" spans="109:109" x14ac:dyDescent="0.3">
      <c r="DE8415" s="49"/>
    </row>
    <row r="8416" spans="109:109" x14ac:dyDescent="0.3">
      <c r="DE8416" s="49"/>
    </row>
    <row r="8417" spans="109:109" x14ac:dyDescent="0.3">
      <c r="DE8417" s="49"/>
    </row>
    <row r="8418" spans="109:109" x14ac:dyDescent="0.3">
      <c r="DE8418" s="49"/>
    </row>
    <row r="8419" spans="109:109" x14ac:dyDescent="0.3">
      <c r="DE8419" s="49"/>
    </row>
    <row r="8420" spans="109:109" x14ac:dyDescent="0.3">
      <c r="DE8420" s="49"/>
    </row>
    <row r="8421" spans="109:109" x14ac:dyDescent="0.3">
      <c r="DE8421" s="49"/>
    </row>
    <row r="8422" spans="109:109" x14ac:dyDescent="0.3">
      <c r="DE8422" s="49"/>
    </row>
    <row r="8423" spans="109:109" x14ac:dyDescent="0.3">
      <c r="DE8423" s="49"/>
    </row>
    <row r="8424" spans="109:109" x14ac:dyDescent="0.3">
      <c r="DE8424" s="49"/>
    </row>
    <row r="8425" spans="109:109" x14ac:dyDescent="0.3">
      <c r="DE8425" s="49"/>
    </row>
    <row r="8426" spans="109:109" x14ac:dyDescent="0.3">
      <c r="DE8426" s="49"/>
    </row>
    <row r="8427" spans="109:109" x14ac:dyDescent="0.3">
      <c r="DE8427" s="49"/>
    </row>
    <row r="8428" spans="109:109" x14ac:dyDescent="0.3">
      <c r="DE8428" s="49"/>
    </row>
    <row r="8429" spans="109:109" x14ac:dyDescent="0.3">
      <c r="DE8429" s="49"/>
    </row>
    <row r="8430" spans="109:109" x14ac:dyDescent="0.3">
      <c r="DE8430" s="49"/>
    </row>
    <row r="8431" spans="109:109" x14ac:dyDescent="0.3">
      <c r="DE8431" s="49"/>
    </row>
    <row r="8432" spans="109:109" x14ac:dyDescent="0.3">
      <c r="DE8432" s="49"/>
    </row>
    <row r="8433" spans="109:109" x14ac:dyDescent="0.3">
      <c r="DE8433" s="49"/>
    </row>
    <row r="8434" spans="109:109" x14ac:dyDescent="0.3">
      <c r="DE8434" s="49"/>
    </row>
    <row r="8435" spans="109:109" x14ac:dyDescent="0.3">
      <c r="DE8435" s="49"/>
    </row>
    <row r="8436" spans="109:109" x14ac:dyDescent="0.3">
      <c r="DE8436" s="49"/>
    </row>
    <row r="8437" spans="109:109" x14ac:dyDescent="0.3">
      <c r="DE8437" s="49"/>
    </row>
    <row r="8438" spans="109:109" x14ac:dyDescent="0.3">
      <c r="DE8438" s="49"/>
    </row>
    <row r="8439" spans="109:109" x14ac:dyDescent="0.3">
      <c r="DE8439" s="49"/>
    </row>
    <row r="8440" spans="109:109" x14ac:dyDescent="0.3">
      <c r="DE8440" s="49"/>
    </row>
    <row r="8441" spans="109:109" x14ac:dyDescent="0.3">
      <c r="DE8441" s="49"/>
    </row>
    <row r="8442" spans="109:109" x14ac:dyDescent="0.3">
      <c r="DE8442" s="49"/>
    </row>
    <row r="8443" spans="109:109" x14ac:dyDescent="0.3">
      <c r="DE8443" s="49"/>
    </row>
    <row r="8444" spans="109:109" x14ac:dyDescent="0.3">
      <c r="DE8444" s="49"/>
    </row>
    <row r="8445" spans="109:109" x14ac:dyDescent="0.3">
      <c r="DE8445" s="49"/>
    </row>
    <row r="8446" spans="109:109" x14ac:dyDescent="0.3">
      <c r="DE8446" s="49"/>
    </row>
    <row r="8447" spans="109:109" x14ac:dyDescent="0.3">
      <c r="DE8447" s="49"/>
    </row>
    <row r="8448" spans="109:109" x14ac:dyDescent="0.3">
      <c r="DE8448" s="49"/>
    </row>
    <row r="8449" spans="109:109" x14ac:dyDescent="0.3">
      <c r="DE8449" s="49"/>
    </row>
    <row r="8450" spans="109:109" x14ac:dyDescent="0.3">
      <c r="DE8450" s="49"/>
    </row>
    <row r="8451" spans="109:109" x14ac:dyDescent="0.3">
      <c r="DE8451" s="49"/>
    </row>
    <row r="8452" spans="109:109" x14ac:dyDescent="0.3">
      <c r="DE8452" s="49"/>
    </row>
    <row r="8453" spans="109:109" x14ac:dyDescent="0.3">
      <c r="DE8453" s="49"/>
    </row>
    <row r="8454" spans="109:109" x14ac:dyDescent="0.3">
      <c r="DE8454" s="49"/>
    </row>
    <row r="8455" spans="109:109" x14ac:dyDescent="0.3">
      <c r="DE8455" s="49"/>
    </row>
    <row r="8456" spans="109:109" x14ac:dyDescent="0.3">
      <c r="DE8456" s="49"/>
    </row>
    <row r="8457" spans="109:109" x14ac:dyDescent="0.3">
      <c r="DE8457" s="49"/>
    </row>
    <row r="8458" spans="109:109" x14ac:dyDescent="0.3">
      <c r="DE8458" s="49"/>
    </row>
    <row r="8459" spans="109:109" x14ac:dyDescent="0.3">
      <c r="DE8459" s="49"/>
    </row>
    <row r="8460" spans="109:109" x14ac:dyDescent="0.3">
      <c r="DE8460" s="49"/>
    </row>
    <row r="8461" spans="109:109" x14ac:dyDescent="0.3">
      <c r="DE8461" s="49"/>
    </row>
    <row r="8462" spans="109:109" x14ac:dyDescent="0.3">
      <c r="DE8462" s="49"/>
    </row>
    <row r="8463" spans="109:109" x14ac:dyDescent="0.3">
      <c r="DE8463" s="49"/>
    </row>
    <row r="8464" spans="109:109" x14ac:dyDescent="0.3">
      <c r="DE8464" s="49"/>
    </row>
    <row r="8465" spans="109:109" x14ac:dyDescent="0.3">
      <c r="DE8465" s="49"/>
    </row>
    <row r="8466" spans="109:109" x14ac:dyDescent="0.3">
      <c r="DE8466" s="49"/>
    </row>
    <row r="8467" spans="109:109" x14ac:dyDescent="0.3">
      <c r="DE8467" s="49"/>
    </row>
    <row r="8468" spans="109:109" x14ac:dyDescent="0.3">
      <c r="DE8468" s="49"/>
    </row>
    <row r="8469" spans="109:109" x14ac:dyDescent="0.3">
      <c r="DE8469" s="49"/>
    </row>
    <row r="8470" spans="109:109" x14ac:dyDescent="0.3">
      <c r="DE8470" s="49"/>
    </row>
    <row r="8471" spans="109:109" x14ac:dyDescent="0.3">
      <c r="DE8471" s="49"/>
    </row>
    <row r="8472" spans="109:109" x14ac:dyDescent="0.3">
      <c r="DE8472" s="49"/>
    </row>
    <row r="8473" spans="109:109" x14ac:dyDescent="0.3">
      <c r="DE8473" s="49"/>
    </row>
    <row r="8474" spans="109:109" x14ac:dyDescent="0.3">
      <c r="DE8474" s="49"/>
    </row>
    <row r="8475" spans="109:109" x14ac:dyDescent="0.3">
      <c r="DE8475" s="49"/>
    </row>
    <row r="8476" spans="109:109" x14ac:dyDescent="0.3">
      <c r="DE8476" s="49"/>
    </row>
    <row r="8477" spans="109:109" x14ac:dyDescent="0.3">
      <c r="DE8477" s="49"/>
    </row>
    <row r="8478" spans="109:109" x14ac:dyDescent="0.3">
      <c r="DE8478" s="49"/>
    </row>
    <row r="8479" spans="109:109" x14ac:dyDescent="0.3">
      <c r="DE8479" s="49"/>
    </row>
    <row r="8480" spans="109:109" x14ac:dyDescent="0.3">
      <c r="DE8480" s="49"/>
    </row>
    <row r="8481" spans="109:109" x14ac:dyDescent="0.3">
      <c r="DE8481" s="49"/>
    </row>
    <row r="8482" spans="109:109" x14ac:dyDescent="0.3">
      <c r="DE8482" s="49"/>
    </row>
    <row r="8483" spans="109:109" x14ac:dyDescent="0.3">
      <c r="DE8483" s="49"/>
    </row>
    <row r="8484" spans="109:109" x14ac:dyDescent="0.3">
      <c r="DE8484" s="49"/>
    </row>
    <row r="8485" spans="109:109" x14ac:dyDescent="0.3">
      <c r="DE8485" s="49"/>
    </row>
    <row r="8486" spans="109:109" x14ac:dyDescent="0.3">
      <c r="DE8486" s="49"/>
    </row>
    <row r="8487" spans="109:109" x14ac:dyDescent="0.3">
      <c r="DE8487" s="49"/>
    </row>
    <row r="8488" spans="109:109" x14ac:dyDescent="0.3">
      <c r="DE8488" s="49"/>
    </row>
    <row r="8489" spans="109:109" x14ac:dyDescent="0.3">
      <c r="DE8489" s="49"/>
    </row>
    <row r="8490" spans="109:109" x14ac:dyDescent="0.3">
      <c r="DE8490" s="49"/>
    </row>
    <row r="8491" spans="109:109" x14ac:dyDescent="0.3">
      <c r="DE8491" s="49"/>
    </row>
    <row r="8492" spans="109:109" x14ac:dyDescent="0.3">
      <c r="DE8492" s="49"/>
    </row>
    <row r="8493" spans="109:109" x14ac:dyDescent="0.3">
      <c r="DE8493" s="49"/>
    </row>
    <row r="8494" spans="109:109" x14ac:dyDescent="0.3">
      <c r="DE8494" s="49"/>
    </row>
    <row r="8495" spans="109:109" x14ac:dyDescent="0.3">
      <c r="DE8495" s="49"/>
    </row>
    <row r="8496" spans="109:109" x14ac:dyDescent="0.3">
      <c r="DE8496" s="49"/>
    </row>
    <row r="8497" spans="109:109" x14ac:dyDescent="0.3">
      <c r="DE8497" s="49"/>
    </row>
    <row r="8498" spans="109:109" x14ac:dyDescent="0.3">
      <c r="DE8498" s="49"/>
    </row>
    <row r="8499" spans="109:109" x14ac:dyDescent="0.3">
      <c r="DE8499" s="49"/>
    </row>
    <row r="8500" spans="109:109" x14ac:dyDescent="0.3">
      <c r="DE8500" s="49"/>
    </row>
    <row r="8501" spans="109:109" x14ac:dyDescent="0.3">
      <c r="DE8501" s="49"/>
    </row>
    <row r="8502" spans="109:109" x14ac:dyDescent="0.3">
      <c r="DE8502" s="49"/>
    </row>
    <row r="8503" spans="109:109" x14ac:dyDescent="0.3">
      <c r="DE8503" s="49"/>
    </row>
    <row r="8504" spans="109:109" x14ac:dyDescent="0.3">
      <c r="DE8504" s="49"/>
    </row>
    <row r="8505" spans="109:109" x14ac:dyDescent="0.3">
      <c r="DE8505" s="49"/>
    </row>
    <row r="8506" spans="109:109" x14ac:dyDescent="0.3">
      <c r="DE8506" s="49"/>
    </row>
    <row r="8507" spans="109:109" x14ac:dyDescent="0.3">
      <c r="DE8507" s="49"/>
    </row>
    <row r="8508" spans="109:109" x14ac:dyDescent="0.3">
      <c r="DE8508" s="49"/>
    </row>
    <row r="8509" spans="109:109" x14ac:dyDescent="0.3">
      <c r="DE8509" s="49"/>
    </row>
    <row r="8510" spans="109:109" x14ac:dyDescent="0.3">
      <c r="DE8510" s="49"/>
    </row>
    <row r="8511" spans="109:109" x14ac:dyDescent="0.3">
      <c r="DE8511" s="49"/>
    </row>
    <row r="8512" spans="109:109" x14ac:dyDescent="0.3">
      <c r="DE8512" s="49"/>
    </row>
    <row r="8513" spans="109:109" x14ac:dyDescent="0.3">
      <c r="DE8513" s="49"/>
    </row>
    <row r="8514" spans="109:109" x14ac:dyDescent="0.3">
      <c r="DE8514" s="49"/>
    </row>
    <row r="8515" spans="109:109" x14ac:dyDescent="0.3">
      <c r="DE8515" s="49"/>
    </row>
    <row r="8516" spans="109:109" x14ac:dyDescent="0.3">
      <c r="DE8516" s="49"/>
    </row>
    <row r="8517" spans="109:109" x14ac:dyDescent="0.3">
      <c r="DE8517" s="49"/>
    </row>
    <row r="8518" spans="109:109" x14ac:dyDescent="0.3">
      <c r="DE8518" s="49"/>
    </row>
    <row r="8519" spans="109:109" x14ac:dyDescent="0.3">
      <c r="DE8519" s="49"/>
    </row>
    <row r="8520" spans="109:109" x14ac:dyDescent="0.3">
      <c r="DE8520" s="49"/>
    </row>
    <row r="8521" spans="109:109" x14ac:dyDescent="0.3">
      <c r="DE8521" s="49"/>
    </row>
    <row r="8522" spans="109:109" x14ac:dyDescent="0.3">
      <c r="DE8522" s="49"/>
    </row>
    <row r="8523" spans="109:109" x14ac:dyDescent="0.3">
      <c r="DE8523" s="49"/>
    </row>
    <row r="8524" spans="109:109" x14ac:dyDescent="0.3">
      <c r="DE8524" s="49"/>
    </row>
    <row r="8525" spans="109:109" x14ac:dyDescent="0.3">
      <c r="DE8525" s="49"/>
    </row>
    <row r="8526" spans="109:109" x14ac:dyDescent="0.3">
      <c r="DE8526" s="49"/>
    </row>
    <row r="8527" spans="109:109" x14ac:dyDescent="0.3">
      <c r="DE8527" s="49"/>
    </row>
    <row r="8528" spans="109:109" x14ac:dyDescent="0.3">
      <c r="DE8528" s="49"/>
    </row>
    <row r="8529" spans="109:109" x14ac:dyDescent="0.3">
      <c r="DE8529" s="49"/>
    </row>
    <row r="8530" spans="109:109" x14ac:dyDescent="0.3">
      <c r="DE8530" s="49"/>
    </row>
    <row r="8531" spans="109:109" x14ac:dyDescent="0.3">
      <c r="DE8531" s="49"/>
    </row>
    <row r="8532" spans="109:109" x14ac:dyDescent="0.3">
      <c r="DE8532" s="49"/>
    </row>
    <row r="8533" spans="109:109" x14ac:dyDescent="0.3">
      <c r="DE8533" s="49"/>
    </row>
    <row r="8534" spans="109:109" x14ac:dyDescent="0.3">
      <c r="DE8534" s="49"/>
    </row>
    <row r="8535" spans="109:109" x14ac:dyDescent="0.3">
      <c r="DE8535" s="49"/>
    </row>
    <row r="8536" spans="109:109" x14ac:dyDescent="0.3">
      <c r="DE8536" s="49"/>
    </row>
    <row r="8537" spans="109:109" x14ac:dyDescent="0.3">
      <c r="DE8537" s="49"/>
    </row>
    <row r="8538" spans="109:109" x14ac:dyDescent="0.3">
      <c r="DE8538" s="49"/>
    </row>
    <row r="8539" spans="109:109" x14ac:dyDescent="0.3">
      <c r="DE8539" s="49"/>
    </row>
    <row r="8540" spans="109:109" x14ac:dyDescent="0.3">
      <c r="DE8540" s="49"/>
    </row>
    <row r="8541" spans="109:109" x14ac:dyDescent="0.3">
      <c r="DE8541" s="49"/>
    </row>
    <row r="8542" spans="109:109" x14ac:dyDescent="0.3">
      <c r="DE8542" s="49"/>
    </row>
    <row r="8543" spans="109:109" x14ac:dyDescent="0.3">
      <c r="DE8543" s="49"/>
    </row>
    <row r="8544" spans="109:109" x14ac:dyDescent="0.3">
      <c r="DE8544" s="49"/>
    </row>
    <row r="8545" spans="109:109" x14ac:dyDescent="0.3">
      <c r="DE8545" s="49"/>
    </row>
    <row r="8546" spans="109:109" x14ac:dyDescent="0.3">
      <c r="DE8546" s="49"/>
    </row>
    <row r="8547" spans="109:109" x14ac:dyDescent="0.3">
      <c r="DE8547" s="49"/>
    </row>
    <row r="8548" spans="109:109" x14ac:dyDescent="0.3">
      <c r="DE8548" s="49"/>
    </row>
    <row r="8549" spans="109:109" x14ac:dyDescent="0.3">
      <c r="DE8549" s="49"/>
    </row>
    <row r="8550" spans="109:109" x14ac:dyDescent="0.3">
      <c r="DE8550" s="49"/>
    </row>
    <row r="8551" spans="109:109" x14ac:dyDescent="0.3">
      <c r="DE8551" s="49"/>
    </row>
    <row r="8552" spans="109:109" x14ac:dyDescent="0.3">
      <c r="DE8552" s="49"/>
    </row>
    <row r="8553" spans="109:109" x14ac:dyDescent="0.3">
      <c r="DE8553" s="49"/>
    </row>
    <row r="8554" spans="109:109" x14ac:dyDescent="0.3">
      <c r="DE8554" s="49"/>
    </row>
    <row r="8555" spans="109:109" x14ac:dyDescent="0.3">
      <c r="DE8555" s="49"/>
    </row>
    <row r="8556" spans="109:109" x14ac:dyDescent="0.3">
      <c r="DE8556" s="49"/>
    </row>
    <row r="8557" spans="109:109" x14ac:dyDescent="0.3">
      <c r="DE8557" s="49"/>
    </row>
    <row r="8558" spans="109:109" x14ac:dyDescent="0.3">
      <c r="DE8558" s="49"/>
    </row>
    <row r="8559" spans="109:109" x14ac:dyDescent="0.3">
      <c r="DE8559" s="49"/>
    </row>
    <row r="8560" spans="109:109" x14ac:dyDescent="0.3">
      <c r="DE8560" s="49"/>
    </row>
    <row r="8561" spans="109:109" x14ac:dyDescent="0.3">
      <c r="DE8561" s="49"/>
    </row>
    <row r="8562" spans="109:109" x14ac:dyDescent="0.3">
      <c r="DE8562" s="49"/>
    </row>
    <row r="8563" spans="109:109" x14ac:dyDescent="0.3">
      <c r="DE8563" s="49"/>
    </row>
    <row r="8564" spans="109:109" x14ac:dyDescent="0.3">
      <c r="DE8564" s="49"/>
    </row>
    <row r="8565" spans="109:109" x14ac:dyDescent="0.3">
      <c r="DE8565" s="49"/>
    </row>
    <row r="8566" spans="109:109" x14ac:dyDescent="0.3">
      <c r="DE8566" s="49"/>
    </row>
    <row r="8567" spans="109:109" x14ac:dyDescent="0.3">
      <c r="DE8567" s="49"/>
    </row>
    <row r="8568" spans="109:109" x14ac:dyDescent="0.3">
      <c r="DE8568" s="49"/>
    </row>
    <row r="8569" spans="109:109" x14ac:dyDescent="0.3">
      <c r="DE8569" s="49"/>
    </row>
    <row r="8570" spans="109:109" x14ac:dyDescent="0.3">
      <c r="DE8570" s="49"/>
    </row>
    <row r="8571" spans="109:109" x14ac:dyDescent="0.3">
      <c r="DE8571" s="49"/>
    </row>
    <row r="8572" spans="109:109" x14ac:dyDescent="0.3">
      <c r="DE8572" s="49"/>
    </row>
    <row r="8573" spans="109:109" x14ac:dyDescent="0.3">
      <c r="DE8573" s="49"/>
    </row>
    <row r="8574" spans="109:109" x14ac:dyDescent="0.3">
      <c r="DE8574" s="49"/>
    </row>
    <row r="8575" spans="109:109" x14ac:dyDescent="0.3">
      <c r="DE8575" s="49"/>
    </row>
    <row r="8576" spans="109:109" x14ac:dyDescent="0.3">
      <c r="DE8576" s="49"/>
    </row>
    <row r="8577" spans="109:109" x14ac:dyDescent="0.3">
      <c r="DE8577" s="49"/>
    </row>
    <row r="8578" spans="109:109" x14ac:dyDescent="0.3">
      <c r="DE8578" s="49"/>
    </row>
    <row r="8579" spans="109:109" x14ac:dyDescent="0.3">
      <c r="DE8579" s="49"/>
    </row>
    <row r="8580" spans="109:109" x14ac:dyDescent="0.3">
      <c r="DE8580" s="49"/>
    </row>
    <row r="8581" spans="109:109" x14ac:dyDescent="0.3">
      <c r="DE8581" s="49"/>
    </row>
    <row r="8582" spans="109:109" x14ac:dyDescent="0.3">
      <c r="DE8582" s="49"/>
    </row>
    <row r="8583" spans="109:109" x14ac:dyDescent="0.3">
      <c r="DE8583" s="49"/>
    </row>
    <row r="8584" spans="109:109" x14ac:dyDescent="0.3">
      <c r="DE8584" s="49"/>
    </row>
    <row r="8585" spans="109:109" x14ac:dyDescent="0.3">
      <c r="DE8585" s="49"/>
    </row>
    <row r="8586" spans="109:109" x14ac:dyDescent="0.3">
      <c r="DE8586" s="49"/>
    </row>
    <row r="8587" spans="109:109" x14ac:dyDescent="0.3">
      <c r="DE8587" s="49"/>
    </row>
    <row r="8588" spans="109:109" x14ac:dyDescent="0.3">
      <c r="DE8588" s="49"/>
    </row>
    <row r="8589" spans="109:109" x14ac:dyDescent="0.3">
      <c r="DE8589" s="49"/>
    </row>
    <row r="8590" spans="109:109" x14ac:dyDescent="0.3">
      <c r="DE8590" s="49"/>
    </row>
    <row r="8591" spans="109:109" x14ac:dyDescent="0.3">
      <c r="DE8591" s="49"/>
    </row>
    <row r="8592" spans="109:109" x14ac:dyDescent="0.3">
      <c r="DE8592" s="49"/>
    </row>
    <row r="8593" spans="109:109" x14ac:dyDescent="0.3">
      <c r="DE8593" s="49"/>
    </row>
    <row r="8594" spans="109:109" x14ac:dyDescent="0.3">
      <c r="DE8594" s="49"/>
    </row>
    <row r="8595" spans="109:109" x14ac:dyDescent="0.3">
      <c r="DE8595" s="49"/>
    </row>
    <row r="8596" spans="109:109" x14ac:dyDescent="0.3">
      <c r="DE8596" s="49"/>
    </row>
    <row r="8597" spans="109:109" x14ac:dyDescent="0.3">
      <c r="DE8597" s="49"/>
    </row>
    <row r="8598" spans="109:109" x14ac:dyDescent="0.3">
      <c r="DE8598" s="49"/>
    </row>
    <row r="8599" spans="109:109" x14ac:dyDescent="0.3">
      <c r="DE8599" s="49"/>
    </row>
    <row r="8600" spans="109:109" x14ac:dyDescent="0.3">
      <c r="DE8600" s="49"/>
    </row>
    <row r="8601" spans="109:109" x14ac:dyDescent="0.3">
      <c r="DE8601" s="49"/>
    </row>
    <row r="8602" spans="109:109" x14ac:dyDescent="0.3">
      <c r="DE8602" s="49"/>
    </row>
    <row r="8603" spans="109:109" x14ac:dyDescent="0.3">
      <c r="DE8603" s="49"/>
    </row>
    <row r="8604" spans="109:109" x14ac:dyDescent="0.3">
      <c r="DE8604" s="49"/>
    </row>
    <row r="8605" spans="109:109" x14ac:dyDescent="0.3">
      <c r="DE8605" s="49"/>
    </row>
    <row r="8606" spans="109:109" x14ac:dyDescent="0.3">
      <c r="DE8606" s="49"/>
    </row>
    <row r="8607" spans="109:109" x14ac:dyDescent="0.3">
      <c r="DE8607" s="49"/>
    </row>
    <row r="8608" spans="109:109" x14ac:dyDescent="0.3">
      <c r="DE8608" s="49"/>
    </row>
    <row r="8609" spans="109:109" x14ac:dyDescent="0.3">
      <c r="DE8609" s="49"/>
    </row>
    <row r="8610" spans="109:109" x14ac:dyDescent="0.3">
      <c r="DE8610" s="49"/>
    </row>
    <row r="8611" spans="109:109" x14ac:dyDescent="0.3">
      <c r="DE8611" s="49"/>
    </row>
    <row r="8612" spans="109:109" x14ac:dyDescent="0.3">
      <c r="DE8612" s="49"/>
    </row>
    <row r="8613" spans="109:109" x14ac:dyDescent="0.3">
      <c r="DE8613" s="49"/>
    </row>
    <row r="8614" spans="109:109" x14ac:dyDescent="0.3">
      <c r="DE8614" s="49"/>
    </row>
    <row r="8615" spans="109:109" x14ac:dyDescent="0.3">
      <c r="DE8615" s="49"/>
    </row>
    <row r="8616" spans="109:109" x14ac:dyDescent="0.3">
      <c r="DE8616" s="49"/>
    </row>
    <row r="8617" spans="109:109" x14ac:dyDescent="0.3">
      <c r="DE8617" s="49"/>
    </row>
    <row r="8618" spans="109:109" x14ac:dyDescent="0.3">
      <c r="DE8618" s="49"/>
    </row>
    <row r="8619" spans="109:109" x14ac:dyDescent="0.3">
      <c r="DE8619" s="49"/>
    </row>
    <row r="8620" spans="109:109" x14ac:dyDescent="0.3">
      <c r="DE8620" s="49"/>
    </row>
    <row r="8621" spans="109:109" x14ac:dyDescent="0.3">
      <c r="DE8621" s="49"/>
    </row>
    <row r="8622" spans="109:109" x14ac:dyDescent="0.3">
      <c r="DE8622" s="49"/>
    </row>
    <row r="8623" spans="109:109" x14ac:dyDescent="0.3">
      <c r="DE8623" s="49"/>
    </row>
    <row r="8624" spans="109:109" x14ac:dyDescent="0.3">
      <c r="DE8624" s="49"/>
    </row>
    <row r="8625" spans="109:109" x14ac:dyDescent="0.3">
      <c r="DE8625" s="49"/>
    </row>
    <row r="8626" spans="109:109" x14ac:dyDescent="0.3">
      <c r="DE8626" s="49"/>
    </row>
    <row r="8627" spans="109:109" x14ac:dyDescent="0.3">
      <c r="DE8627" s="49"/>
    </row>
    <row r="8628" spans="109:109" x14ac:dyDescent="0.3">
      <c r="DE8628" s="49"/>
    </row>
    <row r="8629" spans="109:109" x14ac:dyDescent="0.3">
      <c r="DE8629" s="49"/>
    </row>
    <row r="8630" spans="109:109" x14ac:dyDescent="0.3">
      <c r="DE8630" s="49"/>
    </row>
    <row r="8631" spans="109:109" x14ac:dyDescent="0.3">
      <c r="DE8631" s="49"/>
    </row>
    <row r="8632" spans="109:109" x14ac:dyDescent="0.3">
      <c r="DE8632" s="49"/>
    </row>
    <row r="8633" spans="109:109" x14ac:dyDescent="0.3">
      <c r="DE8633" s="49"/>
    </row>
    <row r="8634" spans="109:109" x14ac:dyDescent="0.3">
      <c r="DE8634" s="49"/>
    </row>
    <row r="8635" spans="109:109" x14ac:dyDescent="0.3">
      <c r="DE8635" s="49"/>
    </row>
    <row r="8636" spans="109:109" x14ac:dyDescent="0.3">
      <c r="DE8636" s="49"/>
    </row>
    <row r="8637" spans="109:109" x14ac:dyDescent="0.3">
      <c r="DE8637" s="49"/>
    </row>
    <row r="8638" spans="109:109" x14ac:dyDescent="0.3">
      <c r="DE8638" s="49"/>
    </row>
    <row r="8639" spans="109:109" x14ac:dyDescent="0.3">
      <c r="DE8639" s="49"/>
    </row>
    <row r="8640" spans="109:109" x14ac:dyDescent="0.3">
      <c r="DE8640" s="49"/>
    </row>
    <row r="8641" spans="109:109" x14ac:dyDescent="0.3">
      <c r="DE8641" s="49"/>
    </row>
    <row r="8642" spans="109:109" x14ac:dyDescent="0.3">
      <c r="DE8642" s="49"/>
    </row>
    <row r="8643" spans="109:109" x14ac:dyDescent="0.3">
      <c r="DE8643" s="49"/>
    </row>
    <row r="8644" spans="109:109" x14ac:dyDescent="0.3">
      <c r="DE8644" s="49"/>
    </row>
    <row r="8645" spans="109:109" x14ac:dyDescent="0.3">
      <c r="DE8645" s="49"/>
    </row>
    <row r="8646" spans="109:109" x14ac:dyDescent="0.3">
      <c r="DE8646" s="49"/>
    </row>
    <row r="8647" spans="109:109" x14ac:dyDescent="0.3">
      <c r="DE8647" s="49"/>
    </row>
    <row r="8648" spans="109:109" x14ac:dyDescent="0.3">
      <c r="DE8648" s="49"/>
    </row>
    <row r="8649" spans="109:109" x14ac:dyDescent="0.3">
      <c r="DE8649" s="49"/>
    </row>
    <row r="8650" spans="109:109" x14ac:dyDescent="0.3">
      <c r="DE8650" s="49"/>
    </row>
    <row r="8651" spans="109:109" x14ac:dyDescent="0.3">
      <c r="DE8651" s="49"/>
    </row>
    <row r="8652" spans="109:109" x14ac:dyDescent="0.3">
      <c r="DE8652" s="49"/>
    </row>
    <row r="8653" spans="109:109" x14ac:dyDescent="0.3">
      <c r="DE8653" s="49"/>
    </row>
    <row r="8654" spans="109:109" x14ac:dyDescent="0.3">
      <c r="DE8654" s="49"/>
    </row>
    <row r="8655" spans="109:109" x14ac:dyDescent="0.3">
      <c r="DE8655" s="49"/>
    </row>
    <row r="8656" spans="109:109" x14ac:dyDescent="0.3">
      <c r="DE8656" s="49"/>
    </row>
    <row r="8657" spans="109:109" x14ac:dyDescent="0.3">
      <c r="DE8657" s="49"/>
    </row>
    <row r="8658" spans="109:109" x14ac:dyDescent="0.3">
      <c r="DE8658" s="49"/>
    </row>
    <row r="8659" spans="109:109" x14ac:dyDescent="0.3">
      <c r="DE8659" s="49"/>
    </row>
    <row r="8660" spans="109:109" x14ac:dyDescent="0.3">
      <c r="DE8660" s="49"/>
    </row>
    <row r="8661" spans="109:109" x14ac:dyDescent="0.3">
      <c r="DE8661" s="49"/>
    </row>
    <row r="8662" spans="109:109" x14ac:dyDescent="0.3">
      <c r="DE8662" s="49"/>
    </row>
    <row r="8663" spans="109:109" x14ac:dyDescent="0.3">
      <c r="DE8663" s="49"/>
    </row>
    <row r="8664" spans="109:109" x14ac:dyDescent="0.3">
      <c r="DE8664" s="49"/>
    </row>
    <row r="8665" spans="109:109" x14ac:dyDescent="0.3">
      <c r="DE8665" s="49"/>
    </row>
    <row r="8666" spans="109:109" x14ac:dyDescent="0.3">
      <c r="DE8666" s="49"/>
    </row>
    <row r="8667" spans="109:109" x14ac:dyDescent="0.3">
      <c r="DE8667" s="49"/>
    </row>
    <row r="8668" spans="109:109" x14ac:dyDescent="0.3">
      <c r="DE8668" s="49"/>
    </row>
    <row r="8669" spans="109:109" x14ac:dyDescent="0.3">
      <c r="DE8669" s="49"/>
    </row>
    <row r="8670" spans="109:109" x14ac:dyDescent="0.3">
      <c r="DE8670" s="49"/>
    </row>
    <row r="8671" spans="109:109" x14ac:dyDescent="0.3">
      <c r="DE8671" s="49"/>
    </row>
    <row r="8672" spans="109:109" x14ac:dyDescent="0.3">
      <c r="DE8672" s="49"/>
    </row>
    <row r="8673" spans="109:109" x14ac:dyDescent="0.3">
      <c r="DE8673" s="49"/>
    </row>
    <row r="8674" spans="109:109" x14ac:dyDescent="0.3">
      <c r="DE8674" s="49"/>
    </row>
    <row r="8675" spans="109:109" x14ac:dyDescent="0.3">
      <c r="DE8675" s="49"/>
    </row>
    <row r="8676" spans="109:109" x14ac:dyDescent="0.3">
      <c r="DE8676" s="49"/>
    </row>
    <row r="8677" spans="109:109" x14ac:dyDescent="0.3">
      <c r="DE8677" s="49"/>
    </row>
    <row r="8678" spans="109:109" x14ac:dyDescent="0.3">
      <c r="DE8678" s="49"/>
    </row>
    <row r="8679" spans="109:109" x14ac:dyDescent="0.3">
      <c r="DE8679" s="49"/>
    </row>
    <row r="8680" spans="109:109" x14ac:dyDescent="0.3">
      <c r="DE8680" s="49"/>
    </row>
    <row r="8681" spans="109:109" x14ac:dyDescent="0.3">
      <c r="DE8681" s="49"/>
    </row>
    <row r="8682" spans="109:109" x14ac:dyDescent="0.3">
      <c r="DE8682" s="49"/>
    </row>
    <row r="8683" spans="109:109" x14ac:dyDescent="0.3">
      <c r="DE8683" s="49"/>
    </row>
    <row r="8684" spans="109:109" x14ac:dyDescent="0.3">
      <c r="DE8684" s="49"/>
    </row>
    <row r="8685" spans="109:109" x14ac:dyDescent="0.3">
      <c r="DE8685" s="49"/>
    </row>
    <row r="8686" spans="109:109" x14ac:dyDescent="0.3">
      <c r="DE8686" s="49"/>
    </row>
    <row r="8687" spans="109:109" x14ac:dyDescent="0.3">
      <c r="DE8687" s="49"/>
    </row>
    <row r="8688" spans="109:109" x14ac:dyDescent="0.3">
      <c r="DE8688" s="49"/>
    </row>
    <row r="8689" spans="109:109" x14ac:dyDescent="0.3">
      <c r="DE8689" s="49"/>
    </row>
    <row r="8690" spans="109:109" x14ac:dyDescent="0.3">
      <c r="DE8690" s="49"/>
    </row>
    <row r="8691" spans="109:109" x14ac:dyDescent="0.3">
      <c r="DE8691" s="49"/>
    </row>
    <row r="8692" spans="109:109" x14ac:dyDescent="0.3">
      <c r="DE8692" s="49"/>
    </row>
    <row r="8693" spans="109:109" x14ac:dyDescent="0.3">
      <c r="DE8693" s="49"/>
    </row>
    <row r="8694" spans="109:109" x14ac:dyDescent="0.3">
      <c r="DE8694" s="49"/>
    </row>
    <row r="8695" spans="109:109" x14ac:dyDescent="0.3">
      <c r="DE8695" s="49"/>
    </row>
    <row r="8696" spans="109:109" x14ac:dyDescent="0.3">
      <c r="DE8696" s="49"/>
    </row>
    <row r="8697" spans="109:109" x14ac:dyDescent="0.3">
      <c r="DE8697" s="49"/>
    </row>
    <row r="8698" spans="109:109" x14ac:dyDescent="0.3">
      <c r="DE8698" s="49"/>
    </row>
    <row r="8699" spans="109:109" x14ac:dyDescent="0.3">
      <c r="DE8699" s="49"/>
    </row>
    <row r="8700" spans="109:109" x14ac:dyDescent="0.3">
      <c r="DE8700" s="49"/>
    </row>
    <row r="8701" spans="109:109" x14ac:dyDescent="0.3">
      <c r="DE8701" s="49"/>
    </row>
    <row r="8702" spans="109:109" x14ac:dyDescent="0.3">
      <c r="DE8702" s="49"/>
    </row>
    <row r="8703" spans="109:109" x14ac:dyDescent="0.3">
      <c r="DE8703" s="49"/>
    </row>
    <row r="8704" spans="109:109" x14ac:dyDescent="0.3">
      <c r="DE8704" s="49"/>
    </row>
    <row r="8705" spans="109:109" x14ac:dyDescent="0.3">
      <c r="DE8705" s="49"/>
    </row>
    <row r="8706" spans="109:109" x14ac:dyDescent="0.3">
      <c r="DE8706" s="49"/>
    </row>
    <row r="8707" spans="109:109" x14ac:dyDescent="0.3">
      <c r="DE8707" s="49"/>
    </row>
    <row r="8708" spans="109:109" x14ac:dyDescent="0.3">
      <c r="DE8708" s="49"/>
    </row>
    <row r="8709" spans="109:109" x14ac:dyDescent="0.3">
      <c r="DE8709" s="49"/>
    </row>
    <row r="8710" spans="109:109" x14ac:dyDescent="0.3">
      <c r="DE8710" s="49"/>
    </row>
    <row r="8711" spans="109:109" x14ac:dyDescent="0.3">
      <c r="DE8711" s="49"/>
    </row>
    <row r="8712" spans="109:109" x14ac:dyDescent="0.3">
      <c r="DE8712" s="49"/>
    </row>
    <row r="8713" spans="109:109" x14ac:dyDescent="0.3">
      <c r="DE8713" s="49"/>
    </row>
    <row r="8714" spans="109:109" x14ac:dyDescent="0.3">
      <c r="DE8714" s="49"/>
    </row>
    <row r="8715" spans="109:109" x14ac:dyDescent="0.3">
      <c r="DE8715" s="49"/>
    </row>
    <row r="8716" spans="109:109" x14ac:dyDescent="0.3">
      <c r="DE8716" s="49"/>
    </row>
    <row r="8717" spans="109:109" x14ac:dyDescent="0.3">
      <c r="DE8717" s="49"/>
    </row>
    <row r="8718" spans="109:109" x14ac:dyDescent="0.3">
      <c r="DE8718" s="49"/>
    </row>
    <row r="8719" spans="109:109" x14ac:dyDescent="0.3">
      <c r="DE8719" s="49"/>
    </row>
    <row r="8720" spans="109:109" x14ac:dyDescent="0.3">
      <c r="DE8720" s="49"/>
    </row>
    <row r="8721" spans="109:109" x14ac:dyDescent="0.3">
      <c r="DE8721" s="49"/>
    </row>
    <row r="8722" spans="109:109" x14ac:dyDescent="0.3">
      <c r="DE8722" s="49"/>
    </row>
    <row r="8723" spans="109:109" x14ac:dyDescent="0.3">
      <c r="DE8723" s="49"/>
    </row>
    <row r="8724" spans="109:109" x14ac:dyDescent="0.3">
      <c r="DE8724" s="49"/>
    </row>
    <row r="8725" spans="109:109" x14ac:dyDescent="0.3">
      <c r="DE8725" s="49"/>
    </row>
    <row r="8726" spans="109:109" x14ac:dyDescent="0.3">
      <c r="DE8726" s="49"/>
    </row>
    <row r="8727" spans="109:109" x14ac:dyDescent="0.3">
      <c r="DE8727" s="49"/>
    </row>
    <row r="8728" spans="109:109" x14ac:dyDescent="0.3">
      <c r="DE8728" s="49"/>
    </row>
    <row r="8729" spans="109:109" x14ac:dyDescent="0.3">
      <c r="DE8729" s="49"/>
    </row>
    <row r="8730" spans="109:109" x14ac:dyDescent="0.3">
      <c r="DE8730" s="49"/>
    </row>
    <row r="8731" spans="109:109" x14ac:dyDescent="0.3">
      <c r="DE8731" s="49"/>
    </row>
    <row r="8732" spans="109:109" x14ac:dyDescent="0.3">
      <c r="DE8732" s="49"/>
    </row>
    <row r="8733" spans="109:109" x14ac:dyDescent="0.3">
      <c r="DE8733" s="49"/>
    </row>
    <row r="8734" spans="109:109" x14ac:dyDescent="0.3">
      <c r="DE8734" s="49"/>
    </row>
    <row r="8735" spans="109:109" x14ac:dyDescent="0.3">
      <c r="DE8735" s="49"/>
    </row>
    <row r="8736" spans="109:109" x14ac:dyDescent="0.3">
      <c r="DE8736" s="49"/>
    </row>
    <row r="8737" spans="109:109" x14ac:dyDescent="0.3">
      <c r="DE8737" s="49"/>
    </row>
    <row r="8738" spans="109:109" x14ac:dyDescent="0.3">
      <c r="DE8738" s="49"/>
    </row>
    <row r="8739" spans="109:109" x14ac:dyDescent="0.3">
      <c r="DE8739" s="49"/>
    </row>
    <row r="8740" spans="109:109" x14ac:dyDescent="0.3">
      <c r="DE8740" s="49"/>
    </row>
    <row r="8741" spans="109:109" x14ac:dyDescent="0.3">
      <c r="DE8741" s="49"/>
    </row>
    <row r="8742" spans="109:109" x14ac:dyDescent="0.3">
      <c r="DE8742" s="49"/>
    </row>
    <row r="8743" spans="109:109" x14ac:dyDescent="0.3">
      <c r="DE8743" s="49"/>
    </row>
    <row r="8744" spans="109:109" x14ac:dyDescent="0.3">
      <c r="DE8744" s="49"/>
    </row>
    <row r="8745" spans="109:109" x14ac:dyDescent="0.3">
      <c r="DE8745" s="49"/>
    </row>
    <row r="8746" spans="109:109" x14ac:dyDescent="0.3">
      <c r="DE8746" s="49"/>
    </row>
    <row r="8747" spans="109:109" x14ac:dyDescent="0.3">
      <c r="DE8747" s="49"/>
    </row>
    <row r="8748" spans="109:109" x14ac:dyDescent="0.3">
      <c r="DE8748" s="49"/>
    </row>
    <row r="8749" spans="109:109" x14ac:dyDescent="0.3">
      <c r="DE8749" s="49"/>
    </row>
    <row r="8750" spans="109:109" x14ac:dyDescent="0.3">
      <c r="DE8750" s="49"/>
    </row>
    <row r="8751" spans="109:109" x14ac:dyDescent="0.3">
      <c r="DE8751" s="49"/>
    </row>
    <row r="8752" spans="109:109" x14ac:dyDescent="0.3">
      <c r="DE8752" s="49"/>
    </row>
    <row r="8753" spans="109:109" x14ac:dyDescent="0.3">
      <c r="DE8753" s="49"/>
    </row>
    <row r="8754" spans="109:109" x14ac:dyDescent="0.3">
      <c r="DE8754" s="49"/>
    </row>
    <row r="8755" spans="109:109" x14ac:dyDescent="0.3">
      <c r="DE8755" s="49"/>
    </row>
    <row r="8756" spans="109:109" x14ac:dyDescent="0.3">
      <c r="DE8756" s="49"/>
    </row>
    <row r="8757" spans="109:109" x14ac:dyDescent="0.3">
      <c r="DE8757" s="49"/>
    </row>
    <row r="8758" spans="109:109" x14ac:dyDescent="0.3">
      <c r="DE8758" s="49"/>
    </row>
    <row r="8759" spans="109:109" x14ac:dyDescent="0.3">
      <c r="DE8759" s="49"/>
    </row>
    <row r="8760" spans="109:109" x14ac:dyDescent="0.3">
      <c r="DE8760" s="49"/>
    </row>
    <row r="8761" spans="109:109" x14ac:dyDescent="0.3">
      <c r="DE8761" s="49"/>
    </row>
    <row r="8762" spans="109:109" x14ac:dyDescent="0.3">
      <c r="DE8762" s="49"/>
    </row>
    <row r="8763" spans="109:109" x14ac:dyDescent="0.3">
      <c r="DE8763" s="49"/>
    </row>
    <row r="8764" spans="109:109" x14ac:dyDescent="0.3">
      <c r="DE8764" s="49"/>
    </row>
    <row r="8765" spans="109:109" x14ac:dyDescent="0.3">
      <c r="DE8765" s="49"/>
    </row>
    <row r="8766" spans="109:109" x14ac:dyDescent="0.3">
      <c r="DE8766" s="49"/>
    </row>
    <row r="8767" spans="109:109" x14ac:dyDescent="0.3">
      <c r="DE8767" s="49"/>
    </row>
    <row r="8768" spans="109:109" x14ac:dyDescent="0.3">
      <c r="DE8768" s="49"/>
    </row>
    <row r="8769" spans="109:109" x14ac:dyDescent="0.3">
      <c r="DE8769" s="49"/>
    </row>
    <row r="8770" spans="109:109" x14ac:dyDescent="0.3">
      <c r="DE8770" s="49"/>
    </row>
    <row r="8771" spans="109:109" x14ac:dyDescent="0.3">
      <c r="DE8771" s="49"/>
    </row>
    <row r="8772" spans="109:109" x14ac:dyDescent="0.3">
      <c r="DE8772" s="49"/>
    </row>
    <row r="8773" spans="109:109" x14ac:dyDescent="0.3">
      <c r="DE8773" s="49"/>
    </row>
    <row r="8774" spans="109:109" x14ac:dyDescent="0.3">
      <c r="DE8774" s="49"/>
    </row>
    <row r="8775" spans="109:109" x14ac:dyDescent="0.3">
      <c r="DE8775" s="49"/>
    </row>
    <row r="8776" spans="109:109" x14ac:dyDescent="0.3">
      <c r="DE8776" s="49"/>
    </row>
    <row r="8777" spans="109:109" x14ac:dyDescent="0.3">
      <c r="DE8777" s="49"/>
    </row>
    <row r="8778" spans="109:109" x14ac:dyDescent="0.3">
      <c r="DE8778" s="49"/>
    </row>
    <row r="8779" spans="109:109" x14ac:dyDescent="0.3">
      <c r="DE8779" s="49"/>
    </row>
    <row r="8780" spans="109:109" x14ac:dyDescent="0.3">
      <c r="DE8780" s="49"/>
    </row>
    <row r="8781" spans="109:109" x14ac:dyDescent="0.3">
      <c r="DE8781" s="49"/>
    </row>
    <row r="8782" spans="109:109" x14ac:dyDescent="0.3">
      <c r="DE8782" s="49"/>
    </row>
    <row r="8783" spans="109:109" x14ac:dyDescent="0.3">
      <c r="DE8783" s="49"/>
    </row>
    <row r="8784" spans="109:109" x14ac:dyDescent="0.3">
      <c r="DE8784" s="49"/>
    </row>
    <row r="8785" spans="109:109" x14ac:dyDescent="0.3">
      <c r="DE8785" s="49"/>
    </row>
    <row r="8786" spans="109:109" x14ac:dyDescent="0.3">
      <c r="DE8786" s="49"/>
    </row>
    <row r="8787" spans="109:109" x14ac:dyDescent="0.3">
      <c r="DE8787" s="49"/>
    </row>
    <row r="8788" spans="109:109" x14ac:dyDescent="0.3">
      <c r="DE8788" s="49"/>
    </row>
    <row r="8789" spans="109:109" x14ac:dyDescent="0.3">
      <c r="DE8789" s="49"/>
    </row>
    <row r="8790" spans="109:109" x14ac:dyDescent="0.3">
      <c r="DE8790" s="49"/>
    </row>
    <row r="8791" spans="109:109" x14ac:dyDescent="0.3">
      <c r="DE8791" s="49"/>
    </row>
    <row r="8792" spans="109:109" x14ac:dyDescent="0.3">
      <c r="DE8792" s="49"/>
    </row>
    <row r="8793" spans="109:109" x14ac:dyDescent="0.3">
      <c r="DE8793" s="49"/>
    </row>
    <row r="8794" spans="109:109" x14ac:dyDescent="0.3">
      <c r="DE8794" s="49"/>
    </row>
    <row r="8795" spans="109:109" x14ac:dyDescent="0.3">
      <c r="DE8795" s="49"/>
    </row>
    <row r="8796" spans="109:109" x14ac:dyDescent="0.3">
      <c r="DE8796" s="49"/>
    </row>
    <row r="8797" spans="109:109" x14ac:dyDescent="0.3">
      <c r="DE8797" s="49"/>
    </row>
    <row r="8798" spans="109:109" x14ac:dyDescent="0.3">
      <c r="DE8798" s="49"/>
    </row>
    <row r="8799" spans="109:109" x14ac:dyDescent="0.3">
      <c r="DE8799" s="49"/>
    </row>
    <row r="8800" spans="109:109" x14ac:dyDescent="0.3">
      <c r="DE8800" s="49"/>
    </row>
    <row r="8801" spans="109:109" x14ac:dyDescent="0.3">
      <c r="DE8801" s="49"/>
    </row>
    <row r="8802" spans="109:109" x14ac:dyDescent="0.3">
      <c r="DE8802" s="49"/>
    </row>
    <row r="8803" spans="109:109" x14ac:dyDescent="0.3">
      <c r="DE8803" s="49"/>
    </row>
    <row r="8804" spans="109:109" x14ac:dyDescent="0.3">
      <c r="DE8804" s="49"/>
    </row>
    <row r="8805" spans="109:109" x14ac:dyDescent="0.3">
      <c r="DE8805" s="49"/>
    </row>
    <row r="8806" spans="109:109" x14ac:dyDescent="0.3">
      <c r="DE8806" s="49"/>
    </row>
    <row r="8807" spans="109:109" x14ac:dyDescent="0.3">
      <c r="DE8807" s="49"/>
    </row>
    <row r="8808" spans="109:109" x14ac:dyDescent="0.3">
      <c r="DE8808" s="49"/>
    </row>
    <row r="8809" spans="109:109" x14ac:dyDescent="0.3">
      <c r="DE8809" s="49"/>
    </row>
    <row r="8810" spans="109:109" x14ac:dyDescent="0.3">
      <c r="DE8810" s="49"/>
    </row>
    <row r="8811" spans="109:109" x14ac:dyDescent="0.3">
      <c r="DE8811" s="49"/>
    </row>
    <row r="8812" spans="109:109" x14ac:dyDescent="0.3">
      <c r="DE8812" s="49"/>
    </row>
    <row r="8813" spans="109:109" x14ac:dyDescent="0.3">
      <c r="DE8813" s="49"/>
    </row>
    <row r="8814" spans="109:109" x14ac:dyDescent="0.3">
      <c r="DE8814" s="49"/>
    </row>
    <row r="8815" spans="109:109" x14ac:dyDescent="0.3">
      <c r="DE8815" s="49"/>
    </row>
    <row r="8816" spans="109:109" x14ac:dyDescent="0.3">
      <c r="DE8816" s="49"/>
    </row>
    <row r="8817" spans="109:109" x14ac:dyDescent="0.3">
      <c r="DE8817" s="49"/>
    </row>
    <row r="8818" spans="109:109" x14ac:dyDescent="0.3">
      <c r="DE8818" s="49"/>
    </row>
    <row r="8819" spans="109:109" x14ac:dyDescent="0.3">
      <c r="DE8819" s="49"/>
    </row>
    <row r="8820" spans="109:109" x14ac:dyDescent="0.3">
      <c r="DE8820" s="49"/>
    </row>
    <row r="8821" spans="109:109" x14ac:dyDescent="0.3">
      <c r="DE8821" s="49"/>
    </row>
    <row r="8822" spans="109:109" x14ac:dyDescent="0.3">
      <c r="DE8822" s="49"/>
    </row>
    <row r="8823" spans="109:109" x14ac:dyDescent="0.3">
      <c r="DE8823" s="49"/>
    </row>
    <row r="8824" spans="109:109" x14ac:dyDescent="0.3">
      <c r="DE8824" s="49"/>
    </row>
    <row r="8825" spans="109:109" x14ac:dyDescent="0.3">
      <c r="DE8825" s="49"/>
    </row>
    <row r="8826" spans="109:109" x14ac:dyDescent="0.3">
      <c r="DE8826" s="49"/>
    </row>
    <row r="8827" spans="109:109" x14ac:dyDescent="0.3">
      <c r="DE8827" s="49"/>
    </row>
    <row r="8828" spans="109:109" x14ac:dyDescent="0.3">
      <c r="DE8828" s="49"/>
    </row>
    <row r="8829" spans="109:109" x14ac:dyDescent="0.3">
      <c r="DE8829" s="49"/>
    </row>
    <row r="8830" spans="109:109" x14ac:dyDescent="0.3">
      <c r="DE8830" s="49"/>
    </row>
    <row r="8831" spans="109:109" x14ac:dyDescent="0.3">
      <c r="DE8831" s="49"/>
    </row>
    <row r="8832" spans="109:109" x14ac:dyDescent="0.3">
      <c r="DE8832" s="49"/>
    </row>
    <row r="8833" spans="109:109" x14ac:dyDescent="0.3">
      <c r="DE8833" s="49"/>
    </row>
    <row r="8834" spans="109:109" x14ac:dyDescent="0.3">
      <c r="DE8834" s="49"/>
    </row>
    <row r="8835" spans="109:109" x14ac:dyDescent="0.3">
      <c r="DE8835" s="49"/>
    </row>
    <row r="8836" spans="109:109" x14ac:dyDescent="0.3">
      <c r="DE8836" s="49"/>
    </row>
    <row r="8837" spans="109:109" x14ac:dyDescent="0.3">
      <c r="DE8837" s="49"/>
    </row>
    <row r="8838" spans="109:109" x14ac:dyDescent="0.3">
      <c r="DE8838" s="49"/>
    </row>
    <row r="8839" spans="109:109" x14ac:dyDescent="0.3">
      <c r="DE8839" s="49"/>
    </row>
    <row r="8840" spans="109:109" x14ac:dyDescent="0.3">
      <c r="DE8840" s="49"/>
    </row>
    <row r="8841" spans="109:109" x14ac:dyDescent="0.3">
      <c r="DE8841" s="49"/>
    </row>
    <row r="8842" spans="109:109" x14ac:dyDescent="0.3">
      <c r="DE8842" s="49"/>
    </row>
    <row r="8843" spans="109:109" x14ac:dyDescent="0.3">
      <c r="DE8843" s="49"/>
    </row>
    <row r="8844" spans="109:109" x14ac:dyDescent="0.3">
      <c r="DE8844" s="49"/>
    </row>
    <row r="8845" spans="109:109" x14ac:dyDescent="0.3">
      <c r="DE8845" s="49"/>
    </row>
    <row r="8846" spans="109:109" x14ac:dyDescent="0.3">
      <c r="DE8846" s="49"/>
    </row>
    <row r="8847" spans="109:109" x14ac:dyDescent="0.3">
      <c r="DE8847" s="49"/>
    </row>
    <row r="8848" spans="109:109" x14ac:dyDescent="0.3">
      <c r="DE8848" s="49"/>
    </row>
    <row r="8849" spans="109:109" x14ac:dyDescent="0.3">
      <c r="DE8849" s="49"/>
    </row>
    <row r="8850" spans="109:109" x14ac:dyDescent="0.3">
      <c r="DE8850" s="49"/>
    </row>
    <row r="8851" spans="109:109" x14ac:dyDescent="0.3">
      <c r="DE8851" s="49"/>
    </row>
    <row r="8852" spans="109:109" x14ac:dyDescent="0.3">
      <c r="DE8852" s="49"/>
    </row>
    <row r="8853" spans="109:109" x14ac:dyDescent="0.3">
      <c r="DE8853" s="49"/>
    </row>
    <row r="8854" spans="109:109" x14ac:dyDescent="0.3">
      <c r="DE8854" s="49"/>
    </row>
    <row r="8855" spans="109:109" x14ac:dyDescent="0.3">
      <c r="DE8855" s="49"/>
    </row>
    <row r="8856" spans="109:109" x14ac:dyDescent="0.3">
      <c r="DE8856" s="49"/>
    </row>
    <row r="8857" spans="109:109" x14ac:dyDescent="0.3">
      <c r="DE8857" s="49"/>
    </row>
    <row r="8858" spans="109:109" x14ac:dyDescent="0.3">
      <c r="DE8858" s="49"/>
    </row>
    <row r="8859" spans="109:109" x14ac:dyDescent="0.3">
      <c r="DE8859" s="49"/>
    </row>
    <row r="8860" spans="109:109" x14ac:dyDescent="0.3">
      <c r="DE8860" s="49"/>
    </row>
    <row r="8861" spans="109:109" x14ac:dyDescent="0.3">
      <c r="DE8861" s="49"/>
    </row>
    <row r="8862" spans="109:109" x14ac:dyDescent="0.3">
      <c r="DE8862" s="49"/>
    </row>
    <row r="8863" spans="109:109" x14ac:dyDescent="0.3">
      <c r="DE8863" s="49"/>
    </row>
    <row r="8864" spans="109:109" x14ac:dyDescent="0.3">
      <c r="DE8864" s="49"/>
    </row>
    <row r="8865" spans="109:109" x14ac:dyDescent="0.3">
      <c r="DE8865" s="49"/>
    </row>
    <row r="8866" spans="109:109" x14ac:dyDescent="0.3">
      <c r="DE8866" s="49"/>
    </row>
    <row r="8867" spans="109:109" x14ac:dyDescent="0.3">
      <c r="DE8867" s="49"/>
    </row>
    <row r="8868" spans="109:109" x14ac:dyDescent="0.3">
      <c r="DE8868" s="49"/>
    </row>
    <row r="8869" spans="109:109" x14ac:dyDescent="0.3">
      <c r="DE8869" s="49"/>
    </row>
    <row r="8870" spans="109:109" x14ac:dyDescent="0.3">
      <c r="DE8870" s="49"/>
    </row>
    <row r="8871" spans="109:109" x14ac:dyDescent="0.3">
      <c r="DE8871" s="49"/>
    </row>
    <row r="8872" spans="109:109" x14ac:dyDescent="0.3">
      <c r="DE8872" s="49"/>
    </row>
    <row r="8873" spans="109:109" x14ac:dyDescent="0.3">
      <c r="DE8873" s="49"/>
    </row>
    <row r="8874" spans="109:109" x14ac:dyDescent="0.3">
      <c r="DE8874" s="49"/>
    </row>
    <row r="8875" spans="109:109" x14ac:dyDescent="0.3">
      <c r="DE8875" s="49"/>
    </row>
    <row r="8876" spans="109:109" x14ac:dyDescent="0.3">
      <c r="DE8876" s="49"/>
    </row>
    <row r="8877" spans="109:109" x14ac:dyDescent="0.3">
      <c r="DE8877" s="49"/>
    </row>
    <row r="8878" spans="109:109" x14ac:dyDescent="0.3">
      <c r="DE8878" s="49"/>
    </row>
    <row r="8879" spans="109:109" x14ac:dyDescent="0.3">
      <c r="DE8879" s="49"/>
    </row>
    <row r="8880" spans="109:109" x14ac:dyDescent="0.3">
      <c r="DE8880" s="49"/>
    </row>
    <row r="8881" spans="109:109" x14ac:dyDescent="0.3">
      <c r="DE8881" s="49"/>
    </row>
    <row r="8882" spans="109:109" x14ac:dyDescent="0.3">
      <c r="DE8882" s="49"/>
    </row>
    <row r="8883" spans="109:109" x14ac:dyDescent="0.3">
      <c r="DE8883" s="49"/>
    </row>
    <row r="8884" spans="109:109" x14ac:dyDescent="0.3">
      <c r="DE8884" s="49"/>
    </row>
    <row r="8885" spans="109:109" x14ac:dyDescent="0.3">
      <c r="DE8885" s="49"/>
    </row>
    <row r="8886" spans="109:109" x14ac:dyDescent="0.3">
      <c r="DE8886" s="49"/>
    </row>
    <row r="8887" spans="109:109" x14ac:dyDescent="0.3">
      <c r="DE8887" s="49"/>
    </row>
    <row r="8888" spans="109:109" x14ac:dyDescent="0.3">
      <c r="DE8888" s="49"/>
    </row>
    <row r="8889" spans="109:109" x14ac:dyDescent="0.3">
      <c r="DE8889" s="49"/>
    </row>
    <row r="8890" spans="109:109" x14ac:dyDescent="0.3">
      <c r="DE8890" s="49"/>
    </row>
    <row r="8891" spans="109:109" x14ac:dyDescent="0.3">
      <c r="DE8891" s="49"/>
    </row>
    <row r="8892" spans="109:109" x14ac:dyDescent="0.3">
      <c r="DE8892" s="49"/>
    </row>
    <row r="8893" spans="109:109" x14ac:dyDescent="0.3">
      <c r="DE8893" s="49"/>
    </row>
    <row r="8894" spans="109:109" x14ac:dyDescent="0.3">
      <c r="DE8894" s="49"/>
    </row>
    <row r="8895" spans="109:109" x14ac:dyDescent="0.3">
      <c r="DE8895" s="49"/>
    </row>
    <row r="8896" spans="109:109" x14ac:dyDescent="0.3">
      <c r="DE8896" s="49"/>
    </row>
    <row r="8897" spans="109:109" x14ac:dyDescent="0.3">
      <c r="DE8897" s="49"/>
    </row>
    <row r="8898" spans="109:109" x14ac:dyDescent="0.3">
      <c r="DE8898" s="49"/>
    </row>
    <row r="8899" spans="109:109" x14ac:dyDescent="0.3">
      <c r="DE8899" s="49"/>
    </row>
    <row r="8900" spans="109:109" x14ac:dyDescent="0.3">
      <c r="DE8900" s="49"/>
    </row>
    <row r="8901" spans="109:109" x14ac:dyDescent="0.3">
      <c r="DE8901" s="49"/>
    </row>
    <row r="8902" spans="109:109" x14ac:dyDescent="0.3">
      <c r="DE8902" s="49"/>
    </row>
    <row r="8903" spans="109:109" x14ac:dyDescent="0.3">
      <c r="DE8903" s="49"/>
    </row>
    <row r="8904" spans="109:109" x14ac:dyDescent="0.3">
      <c r="DE8904" s="49"/>
    </row>
    <row r="8905" spans="109:109" x14ac:dyDescent="0.3">
      <c r="DE8905" s="49"/>
    </row>
    <row r="8906" spans="109:109" x14ac:dyDescent="0.3">
      <c r="DE8906" s="49"/>
    </row>
    <row r="8907" spans="109:109" x14ac:dyDescent="0.3">
      <c r="DE8907" s="49"/>
    </row>
    <row r="8908" spans="109:109" x14ac:dyDescent="0.3">
      <c r="DE8908" s="49"/>
    </row>
    <row r="8909" spans="109:109" x14ac:dyDescent="0.3">
      <c r="DE8909" s="49"/>
    </row>
    <row r="8910" spans="109:109" x14ac:dyDescent="0.3">
      <c r="DE8910" s="49"/>
    </row>
    <row r="8911" spans="109:109" x14ac:dyDescent="0.3">
      <c r="DE8911" s="49"/>
    </row>
    <row r="8912" spans="109:109" x14ac:dyDescent="0.3">
      <c r="DE8912" s="49"/>
    </row>
    <row r="8913" spans="109:109" x14ac:dyDescent="0.3">
      <c r="DE8913" s="49"/>
    </row>
    <row r="8914" spans="109:109" x14ac:dyDescent="0.3">
      <c r="DE8914" s="49"/>
    </row>
    <row r="8915" spans="109:109" x14ac:dyDescent="0.3">
      <c r="DE8915" s="49"/>
    </row>
    <row r="8916" spans="109:109" x14ac:dyDescent="0.3">
      <c r="DE8916" s="49"/>
    </row>
    <row r="8917" spans="109:109" x14ac:dyDescent="0.3">
      <c r="DE8917" s="49"/>
    </row>
    <row r="8918" spans="109:109" x14ac:dyDescent="0.3">
      <c r="DE8918" s="49"/>
    </row>
    <row r="8919" spans="109:109" x14ac:dyDescent="0.3">
      <c r="DE8919" s="49"/>
    </row>
    <row r="8920" spans="109:109" x14ac:dyDescent="0.3">
      <c r="DE8920" s="49"/>
    </row>
    <row r="8921" spans="109:109" x14ac:dyDescent="0.3">
      <c r="DE8921" s="49"/>
    </row>
    <row r="8922" spans="109:109" x14ac:dyDescent="0.3">
      <c r="DE8922" s="49"/>
    </row>
    <row r="8923" spans="109:109" x14ac:dyDescent="0.3">
      <c r="DE8923" s="49"/>
    </row>
    <row r="8924" spans="109:109" x14ac:dyDescent="0.3">
      <c r="DE8924" s="49"/>
    </row>
    <row r="8925" spans="109:109" x14ac:dyDescent="0.3">
      <c r="DE8925" s="49"/>
    </row>
    <row r="8926" spans="109:109" x14ac:dyDescent="0.3">
      <c r="DE8926" s="49"/>
    </row>
    <row r="8927" spans="109:109" x14ac:dyDescent="0.3">
      <c r="DE8927" s="49"/>
    </row>
    <row r="8928" spans="109:109" x14ac:dyDescent="0.3">
      <c r="DE8928" s="49"/>
    </row>
    <row r="8929" spans="109:109" x14ac:dyDescent="0.3">
      <c r="DE8929" s="49"/>
    </row>
    <row r="8930" spans="109:109" x14ac:dyDescent="0.3">
      <c r="DE8930" s="49"/>
    </row>
    <row r="8931" spans="109:109" x14ac:dyDescent="0.3">
      <c r="DE8931" s="49"/>
    </row>
    <row r="8932" spans="109:109" x14ac:dyDescent="0.3">
      <c r="DE8932" s="49"/>
    </row>
    <row r="8933" spans="109:109" x14ac:dyDescent="0.3">
      <c r="DE8933" s="49"/>
    </row>
    <row r="8934" spans="109:109" x14ac:dyDescent="0.3">
      <c r="DE8934" s="49"/>
    </row>
    <row r="8935" spans="109:109" x14ac:dyDescent="0.3">
      <c r="DE8935" s="49"/>
    </row>
    <row r="8936" spans="109:109" x14ac:dyDescent="0.3">
      <c r="DE8936" s="49"/>
    </row>
    <row r="8937" spans="109:109" x14ac:dyDescent="0.3">
      <c r="DE8937" s="49"/>
    </row>
    <row r="8938" spans="109:109" x14ac:dyDescent="0.3">
      <c r="DE8938" s="49"/>
    </row>
    <row r="8939" spans="109:109" x14ac:dyDescent="0.3">
      <c r="DE8939" s="49"/>
    </row>
    <row r="8940" spans="109:109" x14ac:dyDescent="0.3">
      <c r="DE8940" s="49"/>
    </row>
    <row r="8941" spans="109:109" x14ac:dyDescent="0.3">
      <c r="DE8941" s="49"/>
    </row>
    <row r="8942" spans="109:109" x14ac:dyDescent="0.3">
      <c r="DE8942" s="49"/>
    </row>
    <row r="8943" spans="109:109" x14ac:dyDescent="0.3">
      <c r="DE8943" s="49"/>
    </row>
    <row r="8944" spans="109:109" x14ac:dyDescent="0.3">
      <c r="DE8944" s="49"/>
    </row>
    <row r="8945" spans="109:109" x14ac:dyDescent="0.3">
      <c r="DE8945" s="49"/>
    </row>
    <row r="8946" spans="109:109" x14ac:dyDescent="0.3">
      <c r="DE8946" s="49"/>
    </row>
    <row r="8947" spans="109:109" x14ac:dyDescent="0.3">
      <c r="DE8947" s="49"/>
    </row>
    <row r="8948" spans="109:109" x14ac:dyDescent="0.3">
      <c r="DE8948" s="49"/>
    </row>
    <row r="8949" spans="109:109" x14ac:dyDescent="0.3">
      <c r="DE8949" s="49"/>
    </row>
    <row r="8950" spans="109:109" x14ac:dyDescent="0.3">
      <c r="DE8950" s="49"/>
    </row>
    <row r="8951" spans="109:109" x14ac:dyDescent="0.3">
      <c r="DE8951" s="49"/>
    </row>
    <row r="8952" spans="109:109" x14ac:dyDescent="0.3">
      <c r="DE8952" s="49"/>
    </row>
    <row r="8953" spans="109:109" x14ac:dyDescent="0.3">
      <c r="DE8953" s="49"/>
    </row>
    <row r="8954" spans="109:109" x14ac:dyDescent="0.3">
      <c r="DE8954" s="49"/>
    </row>
    <row r="8955" spans="109:109" x14ac:dyDescent="0.3">
      <c r="DE8955" s="49"/>
    </row>
    <row r="8956" spans="109:109" x14ac:dyDescent="0.3">
      <c r="DE8956" s="49"/>
    </row>
    <row r="8957" spans="109:109" x14ac:dyDescent="0.3">
      <c r="DE8957" s="49"/>
    </row>
    <row r="8958" spans="109:109" x14ac:dyDescent="0.3">
      <c r="DE8958" s="49"/>
    </row>
    <row r="8959" spans="109:109" x14ac:dyDescent="0.3">
      <c r="DE8959" s="49"/>
    </row>
    <row r="8960" spans="109:109" x14ac:dyDescent="0.3">
      <c r="DE8960" s="49"/>
    </row>
    <row r="8961" spans="109:109" x14ac:dyDescent="0.3">
      <c r="DE8961" s="49"/>
    </row>
    <row r="8962" spans="109:109" x14ac:dyDescent="0.3">
      <c r="DE8962" s="49"/>
    </row>
    <row r="8963" spans="109:109" x14ac:dyDescent="0.3">
      <c r="DE8963" s="49"/>
    </row>
    <row r="8964" spans="109:109" x14ac:dyDescent="0.3">
      <c r="DE8964" s="49"/>
    </row>
    <row r="8965" spans="109:109" x14ac:dyDescent="0.3">
      <c r="DE8965" s="49"/>
    </row>
    <row r="8966" spans="109:109" x14ac:dyDescent="0.3">
      <c r="DE8966" s="49"/>
    </row>
    <row r="8967" spans="109:109" x14ac:dyDescent="0.3">
      <c r="DE8967" s="49"/>
    </row>
    <row r="8968" spans="109:109" x14ac:dyDescent="0.3">
      <c r="DE8968" s="49"/>
    </row>
    <row r="8969" spans="109:109" x14ac:dyDescent="0.3">
      <c r="DE8969" s="49"/>
    </row>
    <row r="8970" spans="109:109" x14ac:dyDescent="0.3">
      <c r="DE8970" s="49"/>
    </row>
    <row r="8971" spans="109:109" x14ac:dyDescent="0.3">
      <c r="DE8971" s="49"/>
    </row>
    <row r="8972" spans="109:109" x14ac:dyDescent="0.3">
      <c r="DE8972" s="49"/>
    </row>
    <row r="8973" spans="109:109" x14ac:dyDescent="0.3">
      <c r="DE8973" s="49"/>
    </row>
    <row r="8974" spans="109:109" x14ac:dyDescent="0.3">
      <c r="DE8974" s="49"/>
    </row>
    <row r="8975" spans="109:109" x14ac:dyDescent="0.3">
      <c r="DE8975" s="49"/>
    </row>
    <row r="8976" spans="109:109" x14ac:dyDescent="0.3">
      <c r="DE8976" s="49"/>
    </row>
    <row r="8977" spans="109:109" x14ac:dyDescent="0.3">
      <c r="DE8977" s="49"/>
    </row>
    <row r="8978" spans="109:109" x14ac:dyDescent="0.3">
      <c r="DE8978" s="49"/>
    </row>
    <row r="8979" spans="109:109" x14ac:dyDescent="0.3">
      <c r="DE8979" s="49"/>
    </row>
    <row r="8980" spans="109:109" x14ac:dyDescent="0.3">
      <c r="DE8980" s="49"/>
    </row>
    <row r="8981" spans="109:109" x14ac:dyDescent="0.3">
      <c r="DE8981" s="49"/>
    </row>
    <row r="8982" spans="109:109" x14ac:dyDescent="0.3">
      <c r="DE8982" s="49"/>
    </row>
    <row r="8983" spans="109:109" x14ac:dyDescent="0.3">
      <c r="DE8983" s="49"/>
    </row>
    <row r="8984" spans="109:109" x14ac:dyDescent="0.3">
      <c r="DE8984" s="49"/>
    </row>
    <row r="8985" spans="109:109" x14ac:dyDescent="0.3">
      <c r="DE8985" s="49"/>
    </row>
    <row r="8986" spans="109:109" x14ac:dyDescent="0.3">
      <c r="DE8986" s="49"/>
    </row>
    <row r="8987" spans="109:109" x14ac:dyDescent="0.3">
      <c r="DE8987" s="49"/>
    </row>
    <row r="8988" spans="109:109" x14ac:dyDescent="0.3">
      <c r="DE8988" s="49"/>
    </row>
    <row r="8989" spans="109:109" x14ac:dyDescent="0.3">
      <c r="DE8989" s="49"/>
    </row>
    <row r="8990" spans="109:109" x14ac:dyDescent="0.3">
      <c r="DE8990" s="49"/>
    </row>
    <row r="8991" spans="109:109" x14ac:dyDescent="0.3">
      <c r="DE8991" s="49"/>
    </row>
    <row r="8992" spans="109:109" x14ac:dyDescent="0.3">
      <c r="DE8992" s="49"/>
    </row>
    <row r="8993" spans="109:109" x14ac:dyDescent="0.3">
      <c r="DE8993" s="49"/>
    </row>
    <row r="8994" spans="109:109" x14ac:dyDescent="0.3">
      <c r="DE8994" s="49"/>
    </row>
    <row r="8995" spans="109:109" x14ac:dyDescent="0.3">
      <c r="DE8995" s="49"/>
    </row>
    <row r="8996" spans="109:109" x14ac:dyDescent="0.3">
      <c r="DE8996" s="49"/>
    </row>
    <row r="8997" spans="109:109" x14ac:dyDescent="0.3">
      <c r="DE8997" s="49"/>
    </row>
    <row r="8998" spans="109:109" x14ac:dyDescent="0.3">
      <c r="DE8998" s="49"/>
    </row>
    <row r="8999" spans="109:109" x14ac:dyDescent="0.3">
      <c r="DE8999" s="49"/>
    </row>
    <row r="9000" spans="109:109" x14ac:dyDescent="0.3">
      <c r="DE9000" s="49"/>
    </row>
    <row r="9001" spans="109:109" x14ac:dyDescent="0.3">
      <c r="DE9001" s="49"/>
    </row>
    <row r="9002" spans="109:109" x14ac:dyDescent="0.3">
      <c r="DE9002" s="49"/>
    </row>
    <row r="9003" spans="109:109" x14ac:dyDescent="0.3">
      <c r="DE9003" s="49"/>
    </row>
    <row r="9004" spans="109:109" x14ac:dyDescent="0.3">
      <c r="DE9004" s="49"/>
    </row>
    <row r="9005" spans="109:109" x14ac:dyDescent="0.3">
      <c r="DE9005" s="49"/>
    </row>
    <row r="9006" spans="109:109" x14ac:dyDescent="0.3">
      <c r="DE9006" s="49"/>
    </row>
    <row r="9007" spans="109:109" x14ac:dyDescent="0.3">
      <c r="DE9007" s="49"/>
    </row>
    <row r="9008" spans="109:109" x14ac:dyDescent="0.3">
      <c r="DE9008" s="49"/>
    </row>
    <row r="9009" spans="109:109" x14ac:dyDescent="0.3">
      <c r="DE9009" s="49"/>
    </row>
    <row r="9010" spans="109:109" x14ac:dyDescent="0.3">
      <c r="DE9010" s="49"/>
    </row>
    <row r="9011" spans="109:109" x14ac:dyDescent="0.3">
      <c r="DE9011" s="49"/>
    </row>
    <row r="9012" spans="109:109" x14ac:dyDescent="0.3">
      <c r="DE9012" s="49"/>
    </row>
    <row r="9013" spans="109:109" x14ac:dyDescent="0.3">
      <c r="DE9013" s="49"/>
    </row>
    <row r="9014" spans="109:109" x14ac:dyDescent="0.3">
      <c r="DE9014" s="49"/>
    </row>
    <row r="9015" spans="109:109" x14ac:dyDescent="0.3">
      <c r="DE9015" s="49"/>
    </row>
    <row r="9016" spans="109:109" x14ac:dyDescent="0.3">
      <c r="DE9016" s="49"/>
    </row>
    <row r="9017" spans="109:109" x14ac:dyDescent="0.3">
      <c r="DE9017" s="49"/>
    </row>
    <row r="9018" spans="109:109" x14ac:dyDescent="0.3">
      <c r="DE9018" s="49"/>
    </row>
    <row r="9019" spans="109:109" x14ac:dyDescent="0.3">
      <c r="DE9019" s="49"/>
    </row>
    <row r="9020" spans="109:109" x14ac:dyDescent="0.3">
      <c r="DE9020" s="49"/>
    </row>
    <row r="9021" spans="109:109" x14ac:dyDescent="0.3">
      <c r="DE9021" s="49"/>
    </row>
    <row r="9022" spans="109:109" x14ac:dyDescent="0.3">
      <c r="DE9022" s="49"/>
    </row>
    <row r="9023" spans="109:109" x14ac:dyDescent="0.3">
      <c r="DE9023" s="49"/>
    </row>
    <row r="9024" spans="109:109" x14ac:dyDescent="0.3">
      <c r="DE9024" s="49"/>
    </row>
    <row r="9025" spans="109:109" x14ac:dyDescent="0.3">
      <c r="DE9025" s="49"/>
    </row>
    <row r="9026" spans="109:109" x14ac:dyDescent="0.3">
      <c r="DE9026" s="49"/>
    </row>
    <row r="9027" spans="109:109" x14ac:dyDescent="0.3">
      <c r="DE9027" s="49"/>
    </row>
    <row r="9028" spans="109:109" x14ac:dyDescent="0.3">
      <c r="DE9028" s="49"/>
    </row>
    <row r="9029" spans="109:109" x14ac:dyDescent="0.3">
      <c r="DE9029" s="49"/>
    </row>
    <row r="9030" spans="109:109" x14ac:dyDescent="0.3">
      <c r="DE9030" s="49"/>
    </row>
    <row r="9031" spans="109:109" x14ac:dyDescent="0.3">
      <c r="DE9031" s="49"/>
    </row>
    <row r="9032" spans="109:109" x14ac:dyDescent="0.3">
      <c r="DE9032" s="49"/>
    </row>
    <row r="9033" spans="109:109" x14ac:dyDescent="0.3">
      <c r="DE9033" s="49"/>
    </row>
    <row r="9034" spans="109:109" x14ac:dyDescent="0.3">
      <c r="DE9034" s="49"/>
    </row>
    <row r="9035" spans="109:109" x14ac:dyDescent="0.3">
      <c r="DE9035" s="49"/>
    </row>
    <row r="9036" spans="109:109" x14ac:dyDescent="0.3">
      <c r="DE9036" s="49"/>
    </row>
    <row r="9037" spans="109:109" x14ac:dyDescent="0.3">
      <c r="DE9037" s="49"/>
    </row>
    <row r="9038" spans="109:109" x14ac:dyDescent="0.3">
      <c r="DE9038" s="49"/>
    </row>
    <row r="9039" spans="109:109" x14ac:dyDescent="0.3">
      <c r="DE9039" s="49"/>
    </row>
    <row r="9040" spans="109:109" x14ac:dyDescent="0.3">
      <c r="DE9040" s="49"/>
    </row>
    <row r="9041" spans="109:109" x14ac:dyDescent="0.3">
      <c r="DE9041" s="49"/>
    </row>
    <row r="9042" spans="109:109" x14ac:dyDescent="0.3">
      <c r="DE9042" s="49"/>
    </row>
    <row r="9043" spans="109:109" x14ac:dyDescent="0.3">
      <c r="DE9043" s="49"/>
    </row>
    <row r="9044" spans="109:109" x14ac:dyDescent="0.3">
      <c r="DE9044" s="49"/>
    </row>
    <row r="9045" spans="109:109" x14ac:dyDescent="0.3">
      <c r="DE9045" s="49"/>
    </row>
    <row r="9046" spans="109:109" x14ac:dyDescent="0.3">
      <c r="DE9046" s="49"/>
    </row>
    <row r="9047" spans="109:109" x14ac:dyDescent="0.3">
      <c r="DE9047" s="49"/>
    </row>
    <row r="9048" spans="109:109" x14ac:dyDescent="0.3">
      <c r="DE9048" s="49"/>
    </row>
    <row r="9049" spans="109:109" x14ac:dyDescent="0.3">
      <c r="DE9049" s="49"/>
    </row>
    <row r="9050" spans="109:109" x14ac:dyDescent="0.3">
      <c r="DE9050" s="49"/>
    </row>
    <row r="9051" spans="109:109" x14ac:dyDescent="0.3">
      <c r="DE9051" s="49"/>
    </row>
    <row r="9052" spans="109:109" x14ac:dyDescent="0.3">
      <c r="DE9052" s="49"/>
    </row>
    <row r="9053" spans="109:109" x14ac:dyDescent="0.3">
      <c r="DE9053" s="49"/>
    </row>
    <row r="9054" spans="109:109" x14ac:dyDescent="0.3">
      <c r="DE9054" s="49"/>
    </row>
    <row r="9055" spans="109:109" x14ac:dyDescent="0.3">
      <c r="DE9055" s="49"/>
    </row>
    <row r="9056" spans="109:109" x14ac:dyDescent="0.3">
      <c r="DE9056" s="49"/>
    </row>
    <row r="9057" spans="109:109" x14ac:dyDescent="0.3">
      <c r="DE9057" s="49"/>
    </row>
    <row r="9058" spans="109:109" x14ac:dyDescent="0.3">
      <c r="DE9058" s="49"/>
    </row>
    <row r="9059" spans="109:109" x14ac:dyDescent="0.3">
      <c r="DE9059" s="49"/>
    </row>
    <row r="9060" spans="109:109" x14ac:dyDescent="0.3">
      <c r="DE9060" s="49"/>
    </row>
    <row r="9061" spans="109:109" x14ac:dyDescent="0.3">
      <c r="DE9061" s="49"/>
    </row>
    <row r="9062" spans="109:109" x14ac:dyDescent="0.3">
      <c r="DE9062" s="49"/>
    </row>
    <row r="9063" spans="109:109" x14ac:dyDescent="0.3">
      <c r="DE9063" s="49"/>
    </row>
    <row r="9064" spans="109:109" x14ac:dyDescent="0.3">
      <c r="DE9064" s="49"/>
    </row>
    <row r="9065" spans="109:109" x14ac:dyDescent="0.3">
      <c r="DE9065" s="49"/>
    </row>
    <row r="9066" spans="109:109" x14ac:dyDescent="0.3">
      <c r="DE9066" s="49"/>
    </row>
    <row r="9067" spans="109:109" x14ac:dyDescent="0.3">
      <c r="DE9067" s="49"/>
    </row>
    <row r="9068" spans="109:109" x14ac:dyDescent="0.3">
      <c r="DE9068" s="49"/>
    </row>
    <row r="9069" spans="109:109" x14ac:dyDescent="0.3">
      <c r="DE9069" s="49"/>
    </row>
    <row r="9070" spans="109:109" x14ac:dyDescent="0.3">
      <c r="DE9070" s="49"/>
    </row>
    <row r="9071" spans="109:109" x14ac:dyDescent="0.3">
      <c r="DE9071" s="49"/>
    </row>
    <row r="9072" spans="109:109" x14ac:dyDescent="0.3">
      <c r="DE9072" s="49"/>
    </row>
    <row r="9073" spans="109:109" x14ac:dyDescent="0.3">
      <c r="DE9073" s="49"/>
    </row>
    <row r="9074" spans="109:109" x14ac:dyDescent="0.3">
      <c r="DE9074" s="49"/>
    </row>
    <row r="9075" spans="109:109" x14ac:dyDescent="0.3">
      <c r="DE9075" s="49"/>
    </row>
    <row r="9076" spans="109:109" x14ac:dyDescent="0.3">
      <c r="DE9076" s="49"/>
    </row>
    <row r="9077" spans="109:109" x14ac:dyDescent="0.3">
      <c r="DE9077" s="49"/>
    </row>
    <row r="9078" spans="109:109" x14ac:dyDescent="0.3">
      <c r="DE9078" s="49"/>
    </row>
    <row r="9079" spans="109:109" x14ac:dyDescent="0.3">
      <c r="DE9079" s="49"/>
    </row>
    <row r="9080" spans="109:109" x14ac:dyDescent="0.3">
      <c r="DE9080" s="49"/>
    </row>
    <row r="9081" spans="109:109" x14ac:dyDescent="0.3">
      <c r="DE9081" s="49"/>
    </row>
    <row r="9082" spans="109:109" x14ac:dyDescent="0.3">
      <c r="DE9082" s="49"/>
    </row>
    <row r="9083" spans="109:109" x14ac:dyDescent="0.3">
      <c r="DE9083" s="49"/>
    </row>
    <row r="9084" spans="109:109" x14ac:dyDescent="0.3">
      <c r="DE9084" s="49"/>
    </row>
    <row r="9085" spans="109:109" x14ac:dyDescent="0.3">
      <c r="DE9085" s="49"/>
    </row>
    <row r="9086" spans="109:109" x14ac:dyDescent="0.3">
      <c r="DE9086" s="49"/>
    </row>
    <row r="9087" spans="109:109" x14ac:dyDescent="0.3">
      <c r="DE9087" s="49"/>
    </row>
    <row r="9088" spans="109:109" x14ac:dyDescent="0.3">
      <c r="DE9088" s="49"/>
    </row>
    <row r="9089" spans="109:109" x14ac:dyDescent="0.3">
      <c r="DE9089" s="49"/>
    </row>
    <row r="9090" spans="109:109" x14ac:dyDescent="0.3">
      <c r="DE9090" s="49"/>
    </row>
    <row r="9091" spans="109:109" x14ac:dyDescent="0.3">
      <c r="DE9091" s="49"/>
    </row>
    <row r="9092" spans="109:109" x14ac:dyDescent="0.3">
      <c r="DE9092" s="49"/>
    </row>
    <row r="9093" spans="109:109" x14ac:dyDescent="0.3">
      <c r="DE9093" s="49"/>
    </row>
    <row r="9094" spans="109:109" x14ac:dyDescent="0.3">
      <c r="DE9094" s="49"/>
    </row>
    <row r="9095" spans="109:109" x14ac:dyDescent="0.3">
      <c r="DE9095" s="49"/>
    </row>
    <row r="9096" spans="109:109" x14ac:dyDescent="0.3">
      <c r="DE9096" s="49"/>
    </row>
    <row r="9097" spans="109:109" x14ac:dyDescent="0.3">
      <c r="DE9097" s="49"/>
    </row>
    <row r="9098" spans="109:109" x14ac:dyDescent="0.3">
      <c r="DE9098" s="49"/>
    </row>
    <row r="9099" spans="109:109" x14ac:dyDescent="0.3">
      <c r="DE9099" s="49"/>
    </row>
    <row r="9100" spans="109:109" x14ac:dyDescent="0.3">
      <c r="DE9100" s="49"/>
    </row>
    <row r="9101" spans="109:109" x14ac:dyDescent="0.3">
      <c r="DE9101" s="49"/>
    </row>
    <row r="9102" spans="109:109" x14ac:dyDescent="0.3">
      <c r="DE9102" s="49"/>
    </row>
    <row r="9103" spans="109:109" x14ac:dyDescent="0.3">
      <c r="DE9103" s="49"/>
    </row>
    <row r="9104" spans="109:109" x14ac:dyDescent="0.3">
      <c r="DE9104" s="49"/>
    </row>
    <row r="9105" spans="109:109" x14ac:dyDescent="0.3">
      <c r="DE9105" s="49"/>
    </row>
    <row r="9106" spans="109:109" x14ac:dyDescent="0.3">
      <c r="DE9106" s="49"/>
    </row>
    <row r="9107" spans="109:109" x14ac:dyDescent="0.3">
      <c r="DE9107" s="49"/>
    </row>
    <row r="9108" spans="109:109" x14ac:dyDescent="0.3">
      <c r="DE9108" s="49"/>
    </row>
    <row r="9109" spans="109:109" x14ac:dyDescent="0.3">
      <c r="DE9109" s="49"/>
    </row>
    <row r="9110" spans="109:109" x14ac:dyDescent="0.3">
      <c r="DE9110" s="49"/>
    </row>
    <row r="9111" spans="109:109" x14ac:dyDescent="0.3">
      <c r="DE9111" s="49"/>
    </row>
    <row r="9112" spans="109:109" x14ac:dyDescent="0.3">
      <c r="DE9112" s="49"/>
    </row>
    <row r="9113" spans="109:109" x14ac:dyDescent="0.3">
      <c r="DE9113" s="49"/>
    </row>
    <row r="9114" spans="109:109" x14ac:dyDescent="0.3">
      <c r="DE9114" s="49"/>
    </row>
    <row r="9115" spans="109:109" x14ac:dyDescent="0.3">
      <c r="DE9115" s="49"/>
    </row>
    <row r="9116" spans="109:109" x14ac:dyDescent="0.3">
      <c r="DE9116" s="49"/>
    </row>
    <row r="9117" spans="109:109" x14ac:dyDescent="0.3">
      <c r="DE9117" s="49"/>
    </row>
    <row r="9118" spans="109:109" x14ac:dyDescent="0.3">
      <c r="DE9118" s="49"/>
    </row>
    <row r="9119" spans="109:109" x14ac:dyDescent="0.3">
      <c r="DE9119" s="49"/>
    </row>
    <row r="9120" spans="109:109" x14ac:dyDescent="0.3">
      <c r="DE9120" s="49"/>
    </row>
    <row r="9121" spans="109:109" x14ac:dyDescent="0.3">
      <c r="DE9121" s="49"/>
    </row>
    <row r="9122" spans="109:109" x14ac:dyDescent="0.3">
      <c r="DE9122" s="49"/>
    </row>
    <row r="9123" spans="109:109" x14ac:dyDescent="0.3">
      <c r="DE9123" s="49"/>
    </row>
    <row r="9124" spans="109:109" x14ac:dyDescent="0.3">
      <c r="DE9124" s="49"/>
    </row>
    <row r="9125" spans="109:109" x14ac:dyDescent="0.3">
      <c r="DE9125" s="49"/>
    </row>
    <row r="9126" spans="109:109" x14ac:dyDescent="0.3">
      <c r="DE9126" s="49"/>
    </row>
    <row r="9127" spans="109:109" x14ac:dyDescent="0.3">
      <c r="DE9127" s="49"/>
    </row>
    <row r="9128" spans="109:109" x14ac:dyDescent="0.3">
      <c r="DE9128" s="49"/>
    </row>
    <row r="9129" spans="109:109" x14ac:dyDescent="0.3">
      <c r="DE9129" s="49"/>
    </row>
    <row r="9130" spans="109:109" x14ac:dyDescent="0.3">
      <c r="DE9130" s="49"/>
    </row>
    <row r="9131" spans="109:109" x14ac:dyDescent="0.3">
      <c r="DE9131" s="49"/>
    </row>
    <row r="9132" spans="109:109" x14ac:dyDescent="0.3">
      <c r="DE9132" s="49"/>
    </row>
    <row r="9133" spans="109:109" x14ac:dyDescent="0.3">
      <c r="DE9133" s="49"/>
    </row>
    <row r="9134" spans="109:109" x14ac:dyDescent="0.3">
      <c r="DE9134" s="49"/>
    </row>
    <row r="9135" spans="109:109" x14ac:dyDescent="0.3">
      <c r="DE9135" s="49"/>
    </row>
    <row r="9136" spans="109:109" x14ac:dyDescent="0.3">
      <c r="DE9136" s="49"/>
    </row>
    <row r="9137" spans="109:109" x14ac:dyDescent="0.3">
      <c r="DE9137" s="49"/>
    </row>
    <row r="9138" spans="109:109" x14ac:dyDescent="0.3">
      <c r="DE9138" s="49"/>
    </row>
    <row r="9139" spans="109:109" x14ac:dyDescent="0.3">
      <c r="DE9139" s="49"/>
    </row>
    <row r="9140" spans="109:109" x14ac:dyDescent="0.3">
      <c r="DE9140" s="49"/>
    </row>
    <row r="9141" spans="109:109" x14ac:dyDescent="0.3">
      <c r="DE9141" s="49"/>
    </row>
    <row r="9142" spans="109:109" x14ac:dyDescent="0.3">
      <c r="DE9142" s="49"/>
    </row>
    <row r="9143" spans="109:109" x14ac:dyDescent="0.3">
      <c r="DE9143" s="49"/>
    </row>
    <row r="9144" spans="109:109" x14ac:dyDescent="0.3">
      <c r="DE9144" s="49"/>
    </row>
    <row r="9145" spans="109:109" x14ac:dyDescent="0.3">
      <c r="DE9145" s="49"/>
    </row>
    <row r="9146" spans="109:109" x14ac:dyDescent="0.3">
      <c r="DE9146" s="49"/>
    </row>
    <row r="9147" spans="109:109" x14ac:dyDescent="0.3">
      <c r="DE9147" s="49"/>
    </row>
    <row r="9148" spans="109:109" x14ac:dyDescent="0.3">
      <c r="DE9148" s="49"/>
    </row>
    <row r="9149" spans="109:109" x14ac:dyDescent="0.3">
      <c r="DE9149" s="49"/>
    </row>
    <row r="9150" spans="109:109" x14ac:dyDescent="0.3">
      <c r="DE9150" s="49"/>
    </row>
    <row r="9151" spans="109:109" x14ac:dyDescent="0.3">
      <c r="DE9151" s="49"/>
    </row>
    <row r="9152" spans="109:109" x14ac:dyDescent="0.3">
      <c r="DE9152" s="49"/>
    </row>
    <row r="9153" spans="109:109" x14ac:dyDescent="0.3">
      <c r="DE9153" s="49"/>
    </row>
    <row r="9154" spans="109:109" x14ac:dyDescent="0.3">
      <c r="DE9154" s="49"/>
    </row>
    <row r="9155" spans="109:109" x14ac:dyDescent="0.3">
      <c r="DE9155" s="49"/>
    </row>
    <row r="9156" spans="109:109" x14ac:dyDescent="0.3">
      <c r="DE9156" s="49"/>
    </row>
    <row r="9157" spans="109:109" x14ac:dyDescent="0.3">
      <c r="DE9157" s="49"/>
    </row>
    <row r="9158" spans="109:109" x14ac:dyDescent="0.3">
      <c r="DE9158" s="49"/>
    </row>
    <row r="9159" spans="109:109" x14ac:dyDescent="0.3">
      <c r="DE9159" s="49"/>
    </row>
    <row r="9160" spans="109:109" x14ac:dyDescent="0.3">
      <c r="DE9160" s="49"/>
    </row>
    <row r="9161" spans="109:109" x14ac:dyDescent="0.3">
      <c r="DE9161" s="49"/>
    </row>
    <row r="9162" spans="109:109" x14ac:dyDescent="0.3">
      <c r="DE9162" s="49"/>
    </row>
    <row r="9163" spans="109:109" x14ac:dyDescent="0.3">
      <c r="DE9163" s="49"/>
    </row>
    <row r="9164" spans="109:109" x14ac:dyDescent="0.3">
      <c r="DE9164" s="49"/>
    </row>
    <row r="9165" spans="109:109" x14ac:dyDescent="0.3">
      <c r="DE9165" s="49"/>
    </row>
    <row r="9166" spans="109:109" x14ac:dyDescent="0.3">
      <c r="DE9166" s="49"/>
    </row>
    <row r="9167" spans="109:109" x14ac:dyDescent="0.3">
      <c r="DE9167" s="49"/>
    </row>
    <row r="9168" spans="109:109" x14ac:dyDescent="0.3">
      <c r="DE9168" s="49"/>
    </row>
    <row r="9169" spans="109:109" x14ac:dyDescent="0.3">
      <c r="DE9169" s="49"/>
    </row>
    <row r="9170" spans="109:109" x14ac:dyDescent="0.3">
      <c r="DE9170" s="49"/>
    </row>
    <row r="9171" spans="109:109" x14ac:dyDescent="0.3">
      <c r="DE9171" s="49"/>
    </row>
    <row r="9172" spans="109:109" x14ac:dyDescent="0.3">
      <c r="DE9172" s="49"/>
    </row>
    <row r="9173" spans="109:109" x14ac:dyDescent="0.3">
      <c r="DE9173" s="49"/>
    </row>
    <row r="9174" spans="109:109" x14ac:dyDescent="0.3">
      <c r="DE9174" s="49"/>
    </row>
    <row r="9175" spans="109:109" x14ac:dyDescent="0.3">
      <c r="DE9175" s="49"/>
    </row>
    <row r="9176" spans="109:109" x14ac:dyDescent="0.3">
      <c r="DE9176" s="49"/>
    </row>
    <row r="9177" spans="109:109" x14ac:dyDescent="0.3">
      <c r="DE9177" s="49"/>
    </row>
    <row r="9178" spans="109:109" x14ac:dyDescent="0.3">
      <c r="DE9178" s="49"/>
    </row>
    <row r="9179" spans="109:109" x14ac:dyDescent="0.3">
      <c r="DE9179" s="49"/>
    </row>
    <row r="9180" spans="109:109" x14ac:dyDescent="0.3">
      <c r="DE9180" s="49"/>
    </row>
    <row r="9181" spans="109:109" x14ac:dyDescent="0.3">
      <c r="DE9181" s="49"/>
    </row>
    <row r="9182" spans="109:109" x14ac:dyDescent="0.3">
      <c r="DE9182" s="49"/>
    </row>
    <row r="9183" spans="109:109" x14ac:dyDescent="0.3">
      <c r="DE9183" s="49"/>
    </row>
    <row r="9184" spans="109:109" x14ac:dyDescent="0.3">
      <c r="DE9184" s="49"/>
    </row>
    <row r="9185" spans="109:109" x14ac:dyDescent="0.3">
      <c r="DE9185" s="49"/>
    </row>
    <row r="9186" spans="109:109" x14ac:dyDescent="0.3">
      <c r="DE9186" s="49"/>
    </row>
    <row r="9187" spans="109:109" x14ac:dyDescent="0.3">
      <c r="DE9187" s="49"/>
    </row>
    <row r="9188" spans="109:109" x14ac:dyDescent="0.3">
      <c r="DE9188" s="49"/>
    </row>
    <row r="9189" spans="109:109" x14ac:dyDescent="0.3">
      <c r="DE9189" s="49"/>
    </row>
    <row r="9190" spans="109:109" x14ac:dyDescent="0.3">
      <c r="DE9190" s="49"/>
    </row>
    <row r="9191" spans="109:109" x14ac:dyDescent="0.3">
      <c r="DE9191" s="49"/>
    </row>
    <row r="9192" spans="109:109" x14ac:dyDescent="0.3">
      <c r="DE9192" s="49"/>
    </row>
    <row r="9193" spans="109:109" x14ac:dyDescent="0.3">
      <c r="DE9193" s="49"/>
    </row>
    <row r="9194" spans="109:109" x14ac:dyDescent="0.3">
      <c r="DE9194" s="49"/>
    </row>
    <row r="9195" spans="109:109" x14ac:dyDescent="0.3">
      <c r="DE9195" s="49"/>
    </row>
    <row r="9196" spans="109:109" x14ac:dyDescent="0.3">
      <c r="DE9196" s="49"/>
    </row>
    <row r="9197" spans="109:109" x14ac:dyDescent="0.3">
      <c r="DE9197" s="49"/>
    </row>
    <row r="9198" spans="109:109" x14ac:dyDescent="0.3">
      <c r="DE9198" s="49"/>
    </row>
    <row r="9199" spans="109:109" x14ac:dyDescent="0.3">
      <c r="DE9199" s="49"/>
    </row>
    <row r="9200" spans="109:109" x14ac:dyDescent="0.3">
      <c r="DE9200" s="49"/>
    </row>
    <row r="9201" spans="109:109" x14ac:dyDescent="0.3">
      <c r="DE9201" s="49"/>
    </row>
    <row r="9202" spans="109:109" x14ac:dyDescent="0.3">
      <c r="DE9202" s="49"/>
    </row>
    <row r="9203" spans="109:109" x14ac:dyDescent="0.3">
      <c r="DE9203" s="49"/>
    </row>
    <row r="9204" spans="109:109" x14ac:dyDescent="0.3">
      <c r="DE9204" s="49"/>
    </row>
    <row r="9205" spans="109:109" x14ac:dyDescent="0.3">
      <c r="DE9205" s="49"/>
    </row>
    <row r="9206" spans="109:109" x14ac:dyDescent="0.3">
      <c r="DE9206" s="49"/>
    </row>
    <row r="9207" spans="109:109" x14ac:dyDescent="0.3">
      <c r="DE9207" s="49"/>
    </row>
    <row r="9208" spans="109:109" x14ac:dyDescent="0.3">
      <c r="DE9208" s="49"/>
    </row>
    <row r="9209" spans="109:109" x14ac:dyDescent="0.3">
      <c r="DE9209" s="49"/>
    </row>
    <row r="9210" spans="109:109" x14ac:dyDescent="0.3">
      <c r="DE9210" s="49"/>
    </row>
    <row r="9211" spans="109:109" x14ac:dyDescent="0.3">
      <c r="DE9211" s="49"/>
    </row>
    <row r="9212" spans="109:109" x14ac:dyDescent="0.3">
      <c r="DE9212" s="49"/>
    </row>
    <row r="9213" spans="109:109" x14ac:dyDescent="0.3">
      <c r="DE9213" s="49"/>
    </row>
    <row r="9214" spans="109:109" x14ac:dyDescent="0.3">
      <c r="DE9214" s="49"/>
    </row>
    <row r="9215" spans="109:109" x14ac:dyDescent="0.3">
      <c r="DE9215" s="49"/>
    </row>
    <row r="9216" spans="109:109" x14ac:dyDescent="0.3">
      <c r="DE9216" s="49"/>
    </row>
    <row r="9217" spans="109:109" x14ac:dyDescent="0.3">
      <c r="DE9217" s="49"/>
    </row>
    <row r="9218" spans="109:109" x14ac:dyDescent="0.3">
      <c r="DE9218" s="49"/>
    </row>
    <row r="9219" spans="109:109" x14ac:dyDescent="0.3">
      <c r="DE9219" s="49"/>
    </row>
    <row r="9220" spans="109:109" x14ac:dyDescent="0.3">
      <c r="DE9220" s="49"/>
    </row>
    <row r="9221" spans="109:109" x14ac:dyDescent="0.3">
      <c r="DE9221" s="49"/>
    </row>
    <row r="9222" spans="109:109" x14ac:dyDescent="0.3">
      <c r="DE9222" s="49"/>
    </row>
    <row r="9223" spans="109:109" x14ac:dyDescent="0.3">
      <c r="DE9223" s="49"/>
    </row>
    <row r="9224" spans="109:109" x14ac:dyDescent="0.3">
      <c r="DE9224" s="49"/>
    </row>
    <row r="9225" spans="109:109" x14ac:dyDescent="0.3">
      <c r="DE9225" s="49"/>
    </row>
    <row r="9226" spans="109:109" x14ac:dyDescent="0.3">
      <c r="DE9226" s="49"/>
    </row>
    <row r="9227" spans="109:109" x14ac:dyDescent="0.3">
      <c r="DE9227" s="49"/>
    </row>
    <row r="9228" spans="109:109" x14ac:dyDescent="0.3">
      <c r="DE9228" s="49"/>
    </row>
    <row r="9229" spans="109:109" x14ac:dyDescent="0.3">
      <c r="DE9229" s="49"/>
    </row>
    <row r="9230" spans="109:109" x14ac:dyDescent="0.3">
      <c r="DE9230" s="49"/>
    </row>
    <row r="9231" spans="109:109" x14ac:dyDescent="0.3">
      <c r="DE9231" s="49"/>
    </row>
    <row r="9232" spans="109:109" x14ac:dyDescent="0.3">
      <c r="DE9232" s="49"/>
    </row>
    <row r="9233" spans="109:109" x14ac:dyDescent="0.3">
      <c r="DE9233" s="49"/>
    </row>
    <row r="9234" spans="109:109" x14ac:dyDescent="0.3">
      <c r="DE9234" s="49"/>
    </row>
    <row r="9235" spans="109:109" x14ac:dyDescent="0.3">
      <c r="DE9235" s="49"/>
    </row>
    <row r="9236" spans="109:109" x14ac:dyDescent="0.3">
      <c r="DE9236" s="49"/>
    </row>
    <row r="9237" spans="109:109" x14ac:dyDescent="0.3">
      <c r="DE9237" s="49"/>
    </row>
    <row r="9238" spans="109:109" x14ac:dyDescent="0.3">
      <c r="DE9238" s="49"/>
    </row>
    <row r="9239" spans="109:109" x14ac:dyDescent="0.3">
      <c r="DE9239" s="49"/>
    </row>
    <row r="9240" spans="109:109" x14ac:dyDescent="0.3">
      <c r="DE9240" s="49"/>
    </row>
    <row r="9241" spans="109:109" x14ac:dyDescent="0.3">
      <c r="DE9241" s="49"/>
    </row>
    <row r="9242" spans="109:109" x14ac:dyDescent="0.3">
      <c r="DE9242" s="49"/>
    </row>
    <row r="9243" spans="109:109" x14ac:dyDescent="0.3">
      <c r="DE9243" s="49"/>
    </row>
    <row r="9244" spans="109:109" x14ac:dyDescent="0.3">
      <c r="DE9244" s="49"/>
    </row>
    <row r="9245" spans="109:109" x14ac:dyDescent="0.3">
      <c r="DE9245" s="49"/>
    </row>
    <row r="9246" spans="109:109" x14ac:dyDescent="0.3">
      <c r="DE9246" s="49"/>
    </row>
    <row r="9247" spans="109:109" x14ac:dyDescent="0.3">
      <c r="DE9247" s="49"/>
    </row>
    <row r="9248" spans="109:109" x14ac:dyDescent="0.3">
      <c r="DE9248" s="49"/>
    </row>
    <row r="9249" spans="109:109" x14ac:dyDescent="0.3">
      <c r="DE9249" s="49"/>
    </row>
    <row r="9250" spans="109:109" x14ac:dyDescent="0.3">
      <c r="DE9250" s="49"/>
    </row>
    <row r="9251" spans="109:109" x14ac:dyDescent="0.3">
      <c r="DE9251" s="49"/>
    </row>
    <row r="9252" spans="109:109" x14ac:dyDescent="0.3">
      <c r="DE9252" s="49"/>
    </row>
    <row r="9253" spans="109:109" x14ac:dyDescent="0.3">
      <c r="DE9253" s="49"/>
    </row>
    <row r="9254" spans="109:109" x14ac:dyDescent="0.3">
      <c r="DE9254" s="49"/>
    </row>
    <row r="9255" spans="109:109" x14ac:dyDescent="0.3">
      <c r="DE9255" s="49"/>
    </row>
    <row r="9256" spans="109:109" x14ac:dyDescent="0.3">
      <c r="DE9256" s="49"/>
    </row>
    <row r="9257" spans="109:109" x14ac:dyDescent="0.3">
      <c r="DE9257" s="49"/>
    </row>
    <row r="9258" spans="109:109" x14ac:dyDescent="0.3">
      <c r="DE9258" s="49"/>
    </row>
    <row r="9259" spans="109:109" x14ac:dyDescent="0.3">
      <c r="DE9259" s="49"/>
    </row>
    <row r="9260" spans="109:109" x14ac:dyDescent="0.3">
      <c r="DE9260" s="49"/>
    </row>
    <row r="9261" spans="109:109" x14ac:dyDescent="0.3">
      <c r="DE9261" s="49"/>
    </row>
    <row r="9262" spans="109:109" x14ac:dyDescent="0.3">
      <c r="DE9262" s="49"/>
    </row>
    <row r="9263" spans="109:109" x14ac:dyDescent="0.3">
      <c r="DE9263" s="49"/>
    </row>
    <row r="9264" spans="109:109" x14ac:dyDescent="0.3">
      <c r="DE9264" s="49"/>
    </row>
    <row r="9265" spans="109:109" x14ac:dyDescent="0.3">
      <c r="DE9265" s="49"/>
    </row>
    <row r="9266" spans="109:109" x14ac:dyDescent="0.3">
      <c r="DE9266" s="49"/>
    </row>
    <row r="9267" spans="109:109" x14ac:dyDescent="0.3">
      <c r="DE9267" s="49"/>
    </row>
    <row r="9268" spans="109:109" x14ac:dyDescent="0.3">
      <c r="DE9268" s="49"/>
    </row>
    <row r="9269" spans="109:109" x14ac:dyDescent="0.3">
      <c r="DE9269" s="49"/>
    </row>
    <row r="9270" spans="109:109" x14ac:dyDescent="0.3">
      <c r="DE9270" s="49"/>
    </row>
    <row r="9271" spans="109:109" x14ac:dyDescent="0.3">
      <c r="DE9271" s="49"/>
    </row>
    <row r="9272" spans="109:109" x14ac:dyDescent="0.3">
      <c r="DE9272" s="49"/>
    </row>
    <row r="9273" spans="109:109" x14ac:dyDescent="0.3">
      <c r="DE9273" s="49"/>
    </row>
    <row r="9274" spans="109:109" x14ac:dyDescent="0.3">
      <c r="DE9274" s="49"/>
    </row>
    <row r="9275" spans="109:109" x14ac:dyDescent="0.3">
      <c r="DE9275" s="49"/>
    </row>
    <row r="9276" spans="109:109" x14ac:dyDescent="0.3">
      <c r="DE9276" s="49"/>
    </row>
    <row r="9277" spans="109:109" x14ac:dyDescent="0.3">
      <c r="DE9277" s="49"/>
    </row>
    <row r="9278" spans="109:109" x14ac:dyDescent="0.3">
      <c r="DE9278" s="49"/>
    </row>
    <row r="9279" spans="109:109" x14ac:dyDescent="0.3">
      <c r="DE9279" s="49"/>
    </row>
    <row r="9280" spans="109:109" x14ac:dyDescent="0.3">
      <c r="DE9280" s="49"/>
    </row>
    <row r="9281" spans="109:109" x14ac:dyDescent="0.3">
      <c r="DE9281" s="49"/>
    </row>
    <row r="9282" spans="109:109" x14ac:dyDescent="0.3">
      <c r="DE9282" s="49"/>
    </row>
    <row r="9283" spans="109:109" x14ac:dyDescent="0.3">
      <c r="DE9283" s="49"/>
    </row>
    <row r="9284" spans="109:109" x14ac:dyDescent="0.3">
      <c r="DE9284" s="49"/>
    </row>
    <row r="9285" spans="109:109" x14ac:dyDescent="0.3">
      <c r="DE9285" s="49"/>
    </row>
    <row r="9286" spans="109:109" x14ac:dyDescent="0.3">
      <c r="DE9286" s="49"/>
    </row>
    <row r="9287" spans="109:109" x14ac:dyDescent="0.3">
      <c r="DE9287" s="49"/>
    </row>
    <row r="9288" spans="109:109" x14ac:dyDescent="0.3">
      <c r="DE9288" s="49"/>
    </row>
    <row r="9289" spans="109:109" x14ac:dyDescent="0.3">
      <c r="DE9289" s="49"/>
    </row>
    <row r="9290" spans="109:109" x14ac:dyDescent="0.3">
      <c r="DE9290" s="49"/>
    </row>
    <row r="9291" spans="109:109" x14ac:dyDescent="0.3">
      <c r="DE9291" s="49"/>
    </row>
    <row r="9292" spans="109:109" x14ac:dyDescent="0.3">
      <c r="DE9292" s="49"/>
    </row>
    <row r="9293" spans="109:109" x14ac:dyDescent="0.3">
      <c r="DE9293" s="49"/>
    </row>
    <row r="9294" spans="109:109" x14ac:dyDescent="0.3">
      <c r="DE9294" s="49"/>
    </row>
    <row r="9295" spans="109:109" x14ac:dyDescent="0.3">
      <c r="DE9295" s="49"/>
    </row>
    <row r="9296" spans="109:109" x14ac:dyDescent="0.3">
      <c r="DE9296" s="49"/>
    </row>
    <row r="9297" spans="109:109" x14ac:dyDescent="0.3">
      <c r="DE9297" s="49"/>
    </row>
    <row r="9298" spans="109:109" x14ac:dyDescent="0.3">
      <c r="DE9298" s="49"/>
    </row>
    <row r="9299" spans="109:109" x14ac:dyDescent="0.3">
      <c r="DE9299" s="49"/>
    </row>
    <row r="9300" spans="109:109" x14ac:dyDescent="0.3">
      <c r="DE9300" s="49"/>
    </row>
    <row r="9301" spans="109:109" x14ac:dyDescent="0.3">
      <c r="DE9301" s="49"/>
    </row>
    <row r="9302" spans="109:109" x14ac:dyDescent="0.3">
      <c r="DE9302" s="49"/>
    </row>
    <row r="9303" spans="109:109" x14ac:dyDescent="0.3">
      <c r="DE9303" s="49"/>
    </row>
    <row r="9304" spans="109:109" x14ac:dyDescent="0.3">
      <c r="DE9304" s="49"/>
    </row>
    <row r="9305" spans="109:109" x14ac:dyDescent="0.3">
      <c r="DE9305" s="49"/>
    </row>
    <row r="9306" spans="109:109" x14ac:dyDescent="0.3">
      <c r="DE9306" s="49"/>
    </row>
    <row r="9307" spans="109:109" x14ac:dyDescent="0.3">
      <c r="DE9307" s="49"/>
    </row>
    <row r="9308" spans="109:109" x14ac:dyDescent="0.3">
      <c r="DE9308" s="49"/>
    </row>
    <row r="9309" spans="109:109" x14ac:dyDescent="0.3">
      <c r="DE9309" s="49"/>
    </row>
    <row r="9310" spans="109:109" x14ac:dyDescent="0.3">
      <c r="DE9310" s="49"/>
    </row>
    <row r="9311" spans="109:109" x14ac:dyDescent="0.3">
      <c r="DE9311" s="49"/>
    </row>
    <row r="9312" spans="109:109" x14ac:dyDescent="0.3">
      <c r="DE9312" s="49"/>
    </row>
    <row r="9313" spans="109:109" x14ac:dyDescent="0.3">
      <c r="DE9313" s="49"/>
    </row>
    <row r="9314" spans="109:109" x14ac:dyDescent="0.3">
      <c r="DE9314" s="49"/>
    </row>
    <row r="9315" spans="109:109" x14ac:dyDescent="0.3">
      <c r="DE9315" s="49"/>
    </row>
    <row r="9316" spans="109:109" x14ac:dyDescent="0.3">
      <c r="DE9316" s="49"/>
    </row>
    <row r="9317" spans="109:109" x14ac:dyDescent="0.3">
      <c r="DE9317" s="49"/>
    </row>
    <row r="9318" spans="109:109" x14ac:dyDescent="0.3">
      <c r="DE9318" s="49"/>
    </row>
    <row r="9319" spans="109:109" x14ac:dyDescent="0.3">
      <c r="DE9319" s="49"/>
    </row>
    <row r="9320" spans="109:109" x14ac:dyDescent="0.3">
      <c r="DE9320" s="49"/>
    </row>
    <row r="9321" spans="109:109" x14ac:dyDescent="0.3">
      <c r="DE9321" s="49"/>
    </row>
    <row r="9322" spans="109:109" x14ac:dyDescent="0.3">
      <c r="DE9322" s="49"/>
    </row>
    <row r="9323" spans="109:109" x14ac:dyDescent="0.3">
      <c r="DE9323" s="49"/>
    </row>
    <row r="9324" spans="109:109" x14ac:dyDescent="0.3">
      <c r="DE9324" s="49"/>
    </row>
    <row r="9325" spans="109:109" x14ac:dyDescent="0.3">
      <c r="DE9325" s="49"/>
    </row>
    <row r="9326" spans="109:109" x14ac:dyDescent="0.3">
      <c r="DE9326" s="49"/>
    </row>
    <row r="9327" spans="109:109" x14ac:dyDescent="0.3">
      <c r="DE9327" s="49"/>
    </row>
    <row r="9328" spans="109:109" x14ac:dyDescent="0.3">
      <c r="DE9328" s="49"/>
    </row>
    <row r="9329" spans="109:109" x14ac:dyDescent="0.3">
      <c r="DE9329" s="49"/>
    </row>
    <row r="9330" spans="109:109" x14ac:dyDescent="0.3">
      <c r="DE9330" s="49"/>
    </row>
    <row r="9331" spans="109:109" x14ac:dyDescent="0.3">
      <c r="DE9331" s="49"/>
    </row>
    <row r="9332" spans="109:109" x14ac:dyDescent="0.3">
      <c r="DE9332" s="49"/>
    </row>
    <row r="9333" spans="109:109" x14ac:dyDescent="0.3">
      <c r="DE9333" s="49"/>
    </row>
    <row r="9334" spans="109:109" x14ac:dyDescent="0.3">
      <c r="DE9334" s="49"/>
    </row>
    <row r="9335" spans="109:109" x14ac:dyDescent="0.3">
      <c r="DE9335" s="49"/>
    </row>
    <row r="9336" spans="109:109" x14ac:dyDescent="0.3">
      <c r="DE9336" s="49"/>
    </row>
    <row r="9337" spans="109:109" x14ac:dyDescent="0.3">
      <c r="DE9337" s="49"/>
    </row>
    <row r="9338" spans="109:109" x14ac:dyDescent="0.3">
      <c r="DE9338" s="49"/>
    </row>
    <row r="9339" spans="109:109" x14ac:dyDescent="0.3">
      <c r="DE9339" s="49"/>
    </row>
    <row r="9340" spans="109:109" x14ac:dyDescent="0.3">
      <c r="DE9340" s="49"/>
    </row>
    <row r="9341" spans="109:109" x14ac:dyDescent="0.3">
      <c r="DE9341" s="49"/>
    </row>
    <row r="9342" spans="109:109" x14ac:dyDescent="0.3">
      <c r="DE9342" s="49"/>
    </row>
    <row r="9343" spans="109:109" x14ac:dyDescent="0.3">
      <c r="DE9343" s="49"/>
    </row>
    <row r="9344" spans="109:109" x14ac:dyDescent="0.3">
      <c r="DE9344" s="49"/>
    </row>
    <row r="9345" spans="109:109" x14ac:dyDescent="0.3">
      <c r="DE9345" s="49"/>
    </row>
    <row r="9346" spans="109:109" x14ac:dyDescent="0.3">
      <c r="DE9346" s="49"/>
    </row>
    <row r="9347" spans="109:109" x14ac:dyDescent="0.3">
      <c r="DE9347" s="49"/>
    </row>
    <row r="9348" spans="109:109" x14ac:dyDescent="0.3">
      <c r="DE9348" s="49"/>
    </row>
    <row r="9349" spans="109:109" x14ac:dyDescent="0.3">
      <c r="DE9349" s="49"/>
    </row>
    <row r="9350" spans="109:109" x14ac:dyDescent="0.3">
      <c r="DE9350" s="49"/>
    </row>
    <row r="9351" spans="109:109" x14ac:dyDescent="0.3">
      <c r="DE9351" s="49"/>
    </row>
    <row r="9352" spans="109:109" x14ac:dyDescent="0.3">
      <c r="DE9352" s="49"/>
    </row>
    <row r="9353" spans="109:109" x14ac:dyDescent="0.3">
      <c r="DE9353" s="49"/>
    </row>
    <row r="9354" spans="109:109" x14ac:dyDescent="0.3">
      <c r="DE9354" s="49"/>
    </row>
    <row r="9355" spans="109:109" x14ac:dyDescent="0.3">
      <c r="DE9355" s="49"/>
    </row>
    <row r="9356" spans="109:109" x14ac:dyDescent="0.3">
      <c r="DE9356" s="49"/>
    </row>
    <row r="9357" spans="109:109" x14ac:dyDescent="0.3">
      <c r="DE9357" s="49"/>
    </row>
    <row r="9358" spans="109:109" x14ac:dyDescent="0.3">
      <c r="DE9358" s="49"/>
    </row>
    <row r="9359" spans="109:109" x14ac:dyDescent="0.3">
      <c r="DE9359" s="49"/>
    </row>
    <row r="9360" spans="109:109" x14ac:dyDescent="0.3">
      <c r="DE9360" s="49"/>
    </row>
    <row r="9361" spans="109:109" x14ac:dyDescent="0.3">
      <c r="DE9361" s="49"/>
    </row>
    <row r="9362" spans="109:109" x14ac:dyDescent="0.3">
      <c r="DE9362" s="49"/>
    </row>
    <row r="9363" spans="109:109" x14ac:dyDescent="0.3">
      <c r="DE9363" s="49"/>
    </row>
    <row r="9364" spans="109:109" x14ac:dyDescent="0.3">
      <c r="DE9364" s="49"/>
    </row>
    <row r="9365" spans="109:109" x14ac:dyDescent="0.3">
      <c r="DE9365" s="49"/>
    </row>
    <row r="9366" spans="109:109" x14ac:dyDescent="0.3">
      <c r="DE9366" s="49"/>
    </row>
    <row r="9367" spans="109:109" x14ac:dyDescent="0.3">
      <c r="DE9367" s="49"/>
    </row>
    <row r="9368" spans="109:109" x14ac:dyDescent="0.3">
      <c r="DE9368" s="49"/>
    </row>
    <row r="9369" spans="109:109" x14ac:dyDescent="0.3">
      <c r="DE9369" s="49"/>
    </row>
    <row r="9370" spans="109:109" x14ac:dyDescent="0.3">
      <c r="DE9370" s="49"/>
    </row>
    <row r="9371" spans="109:109" x14ac:dyDescent="0.3">
      <c r="DE9371" s="49"/>
    </row>
    <row r="9372" spans="109:109" x14ac:dyDescent="0.3">
      <c r="DE9372" s="49"/>
    </row>
    <row r="9373" spans="109:109" x14ac:dyDescent="0.3">
      <c r="DE9373" s="49"/>
    </row>
    <row r="9374" spans="109:109" x14ac:dyDescent="0.3">
      <c r="DE9374" s="49"/>
    </row>
    <row r="9375" spans="109:109" x14ac:dyDescent="0.3">
      <c r="DE9375" s="49"/>
    </row>
    <row r="9376" spans="109:109" x14ac:dyDescent="0.3">
      <c r="DE9376" s="49"/>
    </row>
    <row r="9377" spans="109:109" x14ac:dyDescent="0.3">
      <c r="DE9377" s="49"/>
    </row>
    <row r="9378" spans="109:109" x14ac:dyDescent="0.3">
      <c r="DE9378" s="49"/>
    </row>
    <row r="9379" spans="109:109" x14ac:dyDescent="0.3">
      <c r="DE9379" s="49"/>
    </row>
    <row r="9380" spans="109:109" x14ac:dyDescent="0.3">
      <c r="DE9380" s="49"/>
    </row>
    <row r="9381" spans="109:109" x14ac:dyDescent="0.3">
      <c r="DE9381" s="49"/>
    </row>
    <row r="9382" spans="109:109" x14ac:dyDescent="0.3">
      <c r="DE9382" s="49"/>
    </row>
    <row r="9383" spans="109:109" x14ac:dyDescent="0.3">
      <c r="DE9383" s="49"/>
    </row>
    <row r="9384" spans="109:109" x14ac:dyDescent="0.3">
      <c r="DE9384" s="49"/>
    </row>
    <row r="9385" spans="109:109" x14ac:dyDescent="0.3">
      <c r="DE9385" s="49"/>
    </row>
    <row r="9386" spans="109:109" x14ac:dyDescent="0.3">
      <c r="DE9386" s="49"/>
    </row>
    <row r="9387" spans="109:109" x14ac:dyDescent="0.3">
      <c r="DE9387" s="49"/>
    </row>
    <row r="9388" spans="109:109" x14ac:dyDescent="0.3">
      <c r="DE9388" s="49"/>
    </row>
    <row r="9389" spans="109:109" x14ac:dyDescent="0.3">
      <c r="DE9389" s="49"/>
    </row>
    <row r="9390" spans="109:109" x14ac:dyDescent="0.3">
      <c r="DE9390" s="49"/>
    </row>
    <row r="9391" spans="109:109" x14ac:dyDescent="0.3">
      <c r="DE9391" s="49"/>
    </row>
    <row r="9392" spans="109:109" x14ac:dyDescent="0.3">
      <c r="DE9392" s="49"/>
    </row>
    <row r="9393" spans="109:109" x14ac:dyDescent="0.3">
      <c r="DE9393" s="49"/>
    </row>
    <row r="9394" spans="109:109" x14ac:dyDescent="0.3">
      <c r="DE9394" s="49"/>
    </row>
    <row r="9395" spans="109:109" x14ac:dyDescent="0.3">
      <c r="DE9395" s="49"/>
    </row>
    <row r="9396" spans="109:109" x14ac:dyDescent="0.3">
      <c r="DE9396" s="49"/>
    </row>
    <row r="9397" spans="109:109" x14ac:dyDescent="0.3">
      <c r="DE9397" s="49"/>
    </row>
    <row r="9398" spans="109:109" x14ac:dyDescent="0.3">
      <c r="DE9398" s="49"/>
    </row>
    <row r="9399" spans="109:109" x14ac:dyDescent="0.3">
      <c r="DE9399" s="49"/>
    </row>
    <row r="9400" spans="109:109" x14ac:dyDescent="0.3">
      <c r="DE9400" s="49"/>
    </row>
    <row r="9401" spans="109:109" x14ac:dyDescent="0.3">
      <c r="DE9401" s="49"/>
    </row>
    <row r="9402" spans="109:109" x14ac:dyDescent="0.3">
      <c r="DE9402" s="49"/>
    </row>
    <row r="9403" spans="109:109" x14ac:dyDescent="0.3">
      <c r="DE9403" s="49"/>
    </row>
    <row r="9404" spans="109:109" x14ac:dyDescent="0.3">
      <c r="DE9404" s="49"/>
    </row>
    <row r="9405" spans="109:109" x14ac:dyDescent="0.3">
      <c r="DE9405" s="49"/>
    </row>
    <row r="9406" spans="109:109" x14ac:dyDescent="0.3">
      <c r="DE9406" s="49"/>
    </row>
    <row r="9407" spans="109:109" x14ac:dyDescent="0.3">
      <c r="DE9407" s="49"/>
    </row>
    <row r="9408" spans="109:109" x14ac:dyDescent="0.3">
      <c r="DE9408" s="49"/>
    </row>
    <row r="9409" spans="109:109" x14ac:dyDescent="0.3">
      <c r="DE9409" s="49"/>
    </row>
    <row r="9410" spans="109:109" x14ac:dyDescent="0.3">
      <c r="DE9410" s="49"/>
    </row>
    <row r="9411" spans="109:109" x14ac:dyDescent="0.3">
      <c r="DE9411" s="49"/>
    </row>
    <row r="9412" spans="109:109" x14ac:dyDescent="0.3">
      <c r="DE9412" s="49"/>
    </row>
    <row r="9413" spans="109:109" x14ac:dyDescent="0.3">
      <c r="DE9413" s="49"/>
    </row>
    <row r="9414" spans="109:109" x14ac:dyDescent="0.3">
      <c r="DE9414" s="49"/>
    </row>
    <row r="9415" spans="109:109" x14ac:dyDescent="0.3">
      <c r="DE9415" s="49"/>
    </row>
    <row r="9416" spans="109:109" x14ac:dyDescent="0.3">
      <c r="DE9416" s="49"/>
    </row>
    <row r="9417" spans="109:109" x14ac:dyDescent="0.3">
      <c r="DE9417" s="49"/>
    </row>
    <row r="9418" spans="109:109" x14ac:dyDescent="0.3">
      <c r="DE9418" s="49"/>
    </row>
    <row r="9419" spans="109:109" x14ac:dyDescent="0.3">
      <c r="DE9419" s="49"/>
    </row>
    <row r="9420" spans="109:109" x14ac:dyDescent="0.3">
      <c r="DE9420" s="49"/>
    </row>
    <row r="9421" spans="109:109" x14ac:dyDescent="0.3">
      <c r="DE9421" s="49"/>
    </row>
    <row r="9422" spans="109:109" x14ac:dyDescent="0.3">
      <c r="DE9422" s="49"/>
    </row>
    <row r="9423" spans="109:109" x14ac:dyDescent="0.3">
      <c r="DE9423" s="49"/>
    </row>
    <row r="9424" spans="109:109" x14ac:dyDescent="0.3">
      <c r="DE9424" s="49"/>
    </row>
    <row r="9425" spans="109:109" x14ac:dyDescent="0.3">
      <c r="DE9425" s="49"/>
    </row>
    <row r="9426" spans="109:109" x14ac:dyDescent="0.3">
      <c r="DE9426" s="49"/>
    </row>
    <row r="9427" spans="109:109" x14ac:dyDescent="0.3">
      <c r="DE9427" s="49"/>
    </row>
    <row r="9428" spans="109:109" x14ac:dyDescent="0.3">
      <c r="DE9428" s="49"/>
    </row>
    <row r="9429" spans="109:109" x14ac:dyDescent="0.3">
      <c r="DE9429" s="49"/>
    </row>
    <row r="9430" spans="109:109" x14ac:dyDescent="0.3">
      <c r="DE9430" s="49"/>
    </row>
    <row r="9431" spans="109:109" x14ac:dyDescent="0.3">
      <c r="DE9431" s="49"/>
    </row>
    <row r="9432" spans="109:109" x14ac:dyDescent="0.3">
      <c r="DE9432" s="49"/>
    </row>
    <row r="9433" spans="109:109" x14ac:dyDescent="0.3">
      <c r="DE9433" s="49"/>
    </row>
    <row r="9434" spans="109:109" x14ac:dyDescent="0.3">
      <c r="DE9434" s="49"/>
    </row>
    <row r="9435" spans="109:109" x14ac:dyDescent="0.3">
      <c r="DE9435" s="49"/>
    </row>
    <row r="9436" spans="109:109" x14ac:dyDescent="0.3">
      <c r="DE9436" s="49"/>
    </row>
    <row r="9437" spans="109:109" x14ac:dyDescent="0.3">
      <c r="DE9437" s="49"/>
    </row>
    <row r="9438" spans="109:109" x14ac:dyDescent="0.3">
      <c r="DE9438" s="49"/>
    </row>
    <row r="9439" spans="109:109" x14ac:dyDescent="0.3">
      <c r="DE9439" s="49"/>
    </row>
    <row r="9440" spans="109:109" x14ac:dyDescent="0.3">
      <c r="DE9440" s="49"/>
    </row>
    <row r="9441" spans="109:109" x14ac:dyDescent="0.3">
      <c r="DE9441" s="49"/>
    </row>
    <row r="9442" spans="109:109" x14ac:dyDescent="0.3">
      <c r="DE9442" s="49"/>
    </row>
    <row r="9443" spans="109:109" x14ac:dyDescent="0.3">
      <c r="DE9443" s="49"/>
    </row>
    <row r="9444" spans="109:109" x14ac:dyDescent="0.3">
      <c r="DE9444" s="49"/>
    </row>
    <row r="9445" spans="109:109" x14ac:dyDescent="0.3">
      <c r="DE9445" s="49"/>
    </row>
    <row r="9446" spans="109:109" x14ac:dyDescent="0.3">
      <c r="DE9446" s="49"/>
    </row>
    <row r="9447" spans="109:109" x14ac:dyDescent="0.3">
      <c r="DE9447" s="49"/>
    </row>
    <row r="9448" spans="109:109" x14ac:dyDescent="0.3">
      <c r="DE9448" s="49"/>
    </row>
    <row r="9449" spans="109:109" x14ac:dyDescent="0.3">
      <c r="DE9449" s="49"/>
    </row>
    <row r="9450" spans="109:109" x14ac:dyDescent="0.3">
      <c r="DE9450" s="49"/>
    </row>
    <row r="9451" spans="109:109" x14ac:dyDescent="0.3">
      <c r="DE9451" s="49"/>
    </row>
    <row r="9452" spans="109:109" x14ac:dyDescent="0.3">
      <c r="DE9452" s="49"/>
    </row>
    <row r="9453" spans="109:109" x14ac:dyDescent="0.3">
      <c r="DE9453" s="49"/>
    </row>
    <row r="9454" spans="109:109" x14ac:dyDescent="0.3">
      <c r="DE9454" s="49"/>
    </row>
    <row r="9455" spans="109:109" x14ac:dyDescent="0.3">
      <c r="DE9455" s="49"/>
    </row>
    <row r="9456" spans="109:109" x14ac:dyDescent="0.3">
      <c r="DE9456" s="49"/>
    </row>
    <row r="9457" spans="109:109" x14ac:dyDescent="0.3">
      <c r="DE9457" s="49"/>
    </row>
    <row r="9458" spans="109:109" x14ac:dyDescent="0.3">
      <c r="DE9458" s="49"/>
    </row>
    <row r="9459" spans="109:109" x14ac:dyDescent="0.3">
      <c r="DE9459" s="49"/>
    </row>
    <row r="9460" spans="109:109" x14ac:dyDescent="0.3">
      <c r="DE9460" s="49"/>
    </row>
    <row r="9461" spans="109:109" x14ac:dyDescent="0.3">
      <c r="DE9461" s="49"/>
    </row>
    <row r="9462" spans="109:109" x14ac:dyDescent="0.3">
      <c r="DE9462" s="49"/>
    </row>
    <row r="9463" spans="109:109" x14ac:dyDescent="0.3">
      <c r="DE9463" s="49"/>
    </row>
    <row r="9464" spans="109:109" x14ac:dyDescent="0.3">
      <c r="DE9464" s="49"/>
    </row>
    <row r="9465" spans="109:109" x14ac:dyDescent="0.3">
      <c r="DE9465" s="49"/>
    </row>
    <row r="9466" spans="109:109" x14ac:dyDescent="0.3">
      <c r="DE9466" s="49"/>
    </row>
    <row r="9467" spans="109:109" x14ac:dyDescent="0.3">
      <c r="DE9467" s="49"/>
    </row>
    <row r="9468" spans="109:109" x14ac:dyDescent="0.3">
      <c r="DE9468" s="49"/>
    </row>
    <row r="9469" spans="109:109" x14ac:dyDescent="0.3">
      <c r="DE9469" s="49"/>
    </row>
    <row r="9470" spans="109:109" x14ac:dyDescent="0.3">
      <c r="DE9470" s="49"/>
    </row>
    <row r="9471" spans="109:109" x14ac:dyDescent="0.3">
      <c r="DE9471" s="49"/>
    </row>
    <row r="9472" spans="109:109" x14ac:dyDescent="0.3">
      <c r="DE9472" s="49"/>
    </row>
    <row r="9473" spans="109:109" x14ac:dyDescent="0.3">
      <c r="DE9473" s="49"/>
    </row>
    <row r="9474" spans="109:109" x14ac:dyDescent="0.3">
      <c r="DE9474" s="49"/>
    </row>
    <row r="9475" spans="109:109" x14ac:dyDescent="0.3">
      <c r="DE9475" s="49"/>
    </row>
    <row r="9476" spans="109:109" x14ac:dyDescent="0.3">
      <c r="DE9476" s="49"/>
    </row>
    <row r="9477" spans="109:109" x14ac:dyDescent="0.3">
      <c r="DE9477" s="49"/>
    </row>
    <row r="9478" spans="109:109" x14ac:dyDescent="0.3">
      <c r="DE9478" s="49"/>
    </row>
    <row r="9479" spans="109:109" x14ac:dyDescent="0.3">
      <c r="DE9479" s="49"/>
    </row>
    <row r="9480" spans="109:109" x14ac:dyDescent="0.3">
      <c r="DE9480" s="49"/>
    </row>
    <row r="9481" spans="109:109" x14ac:dyDescent="0.3">
      <c r="DE9481" s="49"/>
    </row>
    <row r="9482" spans="109:109" x14ac:dyDescent="0.3">
      <c r="DE9482" s="49"/>
    </row>
    <row r="9483" spans="109:109" x14ac:dyDescent="0.3">
      <c r="DE9483" s="49"/>
    </row>
    <row r="9484" spans="109:109" x14ac:dyDescent="0.3">
      <c r="DE9484" s="49"/>
    </row>
    <row r="9485" spans="109:109" x14ac:dyDescent="0.3">
      <c r="DE9485" s="49"/>
    </row>
    <row r="9486" spans="109:109" x14ac:dyDescent="0.3">
      <c r="DE9486" s="49"/>
    </row>
    <row r="9487" spans="109:109" x14ac:dyDescent="0.3">
      <c r="DE9487" s="49"/>
    </row>
    <row r="9488" spans="109:109" x14ac:dyDescent="0.3">
      <c r="DE9488" s="49"/>
    </row>
    <row r="9489" spans="109:109" x14ac:dyDescent="0.3">
      <c r="DE9489" s="49"/>
    </row>
    <row r="9490" spans="109:109" x14ac:dyDescent="0.3">
      <c r="DE9490" s="49"/>
    </row>
    <row r="9491" spans="109:109" x14ac:dyDescent="0.3">
      <c r="DE9491" s="49"/>
    </row>
    <row r="9492" spans="109:109" x14ac:dyDescent="0.3">
      <c r="DE9492" s="49"/>
    </row>
    <row r="9493" spans="109:109" x14ac:dyDescent="0.3">
      <c r="DE9493" s="49"/>
    </row>
    <row r="9494" spans="109:109" x14ac:dyDescent="0.3">
      <c r="DE9494" s="49"/>
    </row>
    <row r="9495" spans="109:109" x14ac:dyDescent="0.3">
      <c r="DE9495" s="49"/>
    </row>
    <row r="9496" spans="109:109" x14ac:dyDescent="0.3">
      <c r="DE9496" s="49"/>
    </row>
    <row r="9497" spans="109:109" x14ac:dyDescent="0.3">
      <c r="DE9497" s="49"/>
    </row>
    <row r="9498" spans="109:109" x14ac:dyDescent="0.3">
      <c r="DE9498" s="49"/>
    </row>
    <row r="9499" spans="109:109" x14ac:dyDescent="0.3">
      <c r="DE9499" s="49"/>
    </row>
    <row r="9500" spans="109:109" x14ac:dyDescent="0.3">
      <c r="DE9500" s="49"/>
    </row>
    <row r="9501" spans="109:109" x14ac:dyDescent="0.3">
      <c r="DE9501" s="49"/>
    </row>
    <row r="9502" spans="109:109" x14ac:dyDescent="0.3">
      <c r="DE9502" s="49"/>
    </row>
    <row r="9503" spans="109:109" x14ac:dyDescent="0.3">
      <c r="DE9503" s="49"/>
    </row>
    <row r="9504" spans="109:109" x14ac:dyDescent="0.3">
      <c r="DE9504" s="49"/>
    </row>
    <row r="9505" spans="109:109" x14ac:dyDescent="0.3">
      <c r="DE9505" s="49"/>
    </row>
    <row r="9506" spans="109:109" x14ac:dyDescent="0.3">
      <c r="DE9506" s="49"/>
    </row>
    <row r="9507" spans="109:109" x14ac:dyDescent="0.3">
      <c r="DE9507" s="49"/>
    </row>
    <row r="9508" spans="109:109" x14ac:dyDescent="0.3">
      <c r="DE9508" s="49"/>
    </row>
    <row r="9509" spans="109:109" x14ac:dyDescent="0.3">
      <c r="DE9509" s="49"/>
    </row>
    <row r="9510" spans="109:109" x14ac:dyDescent="0.3">
      <c r="DE9510" s="49"/>
    </row>
    <row r="9511" spans="109:109" x14ac:dyDescent="0.3">
      <c r="DE9511" s="49"/>
    </row>
    <row r="9512" spans="109:109" x14ac:dyDescent="0.3">
      <c r="DE9512" s="49"/>
    </row>
    <row r="9513" spans="109:109" x14ac:dyDescent="0.3">
      <c r="DE9513" s="49"/>
    </row>
    <row r="9514" spans="109:109" x14ac:dyDescent="0.3">
      <c r="DE9514" s="49"/>
    </row>
    <row r="9515" spans="109:109" x14ac:dyDescent="0.3">
      <c r="DE9515" s="49"/>
    </row>
    <row r="9516" spans="109:109" x14ac:dyDescent="0.3">
      <c r="DE9516" s="49"/>
    </row>
    <row r="9517" spans="109:109" x14ac:dyDescent="0.3">
      <c r="DE9517" s="49"/>
    </row>
    <row r="9518" spans="109:109" x14ac:dyDescent="0.3">
      <c r="DE9518" s="49"/>
    </row>
    <row r="9519" spans="109:109" x14ac:dyDescent="0.3">
      <c r="DE9519" s="49"/>
    </row>
    <row r="9520" spans="109:109" x14ac:dyDescent="0.3">
      <c r="DE9520" s="49"/>
    </row>
    <row r="9521" spans="109:109" x14ac:dyDescent="0.3">
      <c r="DE9521" s="49"/>
    </row>
    <row r="9522" spans="109:109" x14ac:dyDescent="0.3">
      <c r="DE9522" s="49"/>
    </row>
    <row r="9523" spans="109:109" x14ac:dyDescent="0.3">
      <c r="DE9523" s="49"/>
    </row>
    <row r="9524" spans="109:109" x14ac:dyDescent="0.3">
      <c r="DE9524" s="49"/>
    </row>
    <row r="9525" spans="109:109" x14ac:dyDescent="0.3">
      <c r="DE9525" s="49"/>
    </row>
    <row r="9526" spans="109:109" x14ac:dyDescent="0.3">
      <c r="DE9526" s="49"/>
    </row>
    <row r="9527" spans="109:109" x14ac:dyDescent="0.3">
      <c r="DE9527" s="49"/>
    </row>
    <row r="9528" spans="109:109" x14ac:dyDescent="0.3">
      <c r="DE9528" s="49"/>
    </row>
    <row r="9529" spans="109:109" x14ac:dyDescent="0.3">
      <c r="DE9529" s="49"/>
    </row>
    <row r="9530" spans="109:109" x14ac:dyDescent="0.3">
      <c r="DE9530" s="49"/>
    </row>
    <row r="9531" spans="109:109" x14ac:dyDescent="0.3">
      <c r="DE9531" s="49"/>
    </row>
    <row r="9532" spans="109:109" x14ac:dyDescent="0.3">
      <c r="DE9532" s="49"/>
    </row>
    <row r="9533" spans="109:109" x14ac:dyDescent="0.3">
      <c r="DE9533" s="49"/>
    </row>
    <row r="9534" spans="109:109" x14ac:dyDescent="0.3">
      <c r="DE9534" s="49"/>
    </row>
    <row r="9535" spans="109:109" x14ac:dyDescent="0.3">
      <c r="DE9535" s="49"/>
    </row>
    <row r="9536" spans="109:109" x14ac:dyDescent="0.3">
      <c r="DE9536" s="49"/>
    </row>
    <row r="9537" spans="109:109" x14ac:dyDescent="0.3">
      <c r="DE9537" s="49"/>
    </row>
    <row r="9538" spans="109:109" x14ac:dyDescent="0.3">
      <c r="DE9538" s="49"/>
    </row>
    <row r="9539" spans="109:109" x14ac:dyDescent="0.3">
      <c r="DE9539" s="49"/>
    </row>
    <row r="9540" spans="109:109" x14ac:dyDescent="0.3">
      <c r="DE9540" s="49"/>
    </row>
    <row r="9541" spans="109:109" x14ac:dyDescent="0.3">
      <c r="DE9541" s="49"/>
    </row>
    <row r="9542" spans="109:109" x14ac:dyDescent="0.3">
      <c r="DE9542" s="49"/>
    </row>
    <row r="9543" spans="109:109" x14ac:dyDescent="0.3">
      <c r="DE9543" s="49"/>
    </row>
    <row r="9544" spans="109:109" x14ac:dyDescent="0.3">
      <c r="DE9544" s="49"/>
    </row>
    <row r="9545" spans="109:109" x14ac:dyDescent="0.3">
      <c r="DE9545" s="49"/>
    </row>
    <row r="9546" spans="109:109" x14ac:dyDescent="0.3">
      <c r="DE9546" s="49"/>
    </row>
    <row r="9547" spans="109:109" x14ac:dyDescent="0.3">
      <c r="DE9547" s="49"/>
    </row>
    <row r="9548" spans="109:109" x14ac:dyDescent="0.3">
      <c r="DE9548" s="49"/>
    </row>
    <row r="9549" spans="109:109" x14ac:dyDescent="0.3">
      <c r="DE9549" s="49"/>
    </row>
    <row r="9550" spans="109:109" x14ac:dyDescent="0.3">
      <c r="DE9550" s="49"/>
    </row>
    <row r="9551" spans="109:109" x14ac:dyDescent="0.3">
      <c r="DE9551" s="49"/>
    </row>
    <row r="9552" spans="109:109" x14ac:dyDescent="0.3">
      <c r="DE9552" s="49"/>
    </row>
    <row r="9553" spans="109:109" x14ac:dyDescent="0.3">
      <c r="DE9553" s="49"/>
    </row>
    <row r="9554" spans="109:109" x14ac:dyDescent="0.3">
      <c r="DE9554" s="49"/>
    </row>
    <row r="9555" spans="109:109" x14ac:dyDescent="0.3">
      <c r="DE9555" s="49"/>
    </row>
    <row r="9556" spans="109:109" x14ac:dyDescent="0.3">
      <c r="DE9556" s="49"/>
    </row>
    <row r="9557" spans="109:109" x14ac:dyDescent="0.3">
      <c r="DE9557" s="49"/>
    </row>
    <row r="9558" spans="109:109" x14ac:dyDescent="0.3">
      <c r="DE9558" s="49"/>
    </row>
    <row r="9559" spans="109:109" x14ac:dyDescent="0.3">
      <c r="DE9559" s="49"/>
    </row>
    <row r="9560" spans="109:109" x14ac:dyDescent="0.3">
      <c r="DE9560" s="49"/>
    </row>
    <row r="9561" spans="109:109" x14ac:dyDescent="0.3">
      <c r="DE9561" s="49"/>
    </row>
    <row r="9562" spans="109:109" x14ac:dyDescent="0.3">
      <c r="DE9562" s="49"/>
    </row>
    <row r="9563" spans="109:109" x14ac:dyDescent="0.3">
      <c r="DE9563" s="49"/>
    </row>
    <row r="9564" spans="109:109" x14ac:dyDescent="0.3">
      <c r="DE9564" s="49"/>
    </row>
    <row r="9565" spans="109:109" x14ac:dyDescent="0.3">
      <c r="DE9565" s="49"/>
    </row>
    <row r="9566" spans="109:109" x14ac:dyDescent="0.3">
      <c r="DE9566" s="49"/>
    </row>
    <row r="9567" spans="109:109" x14ac:dyDescent="0.3">
      <c r="DE9567" s="49"/>
    </row>
    <row r="9568" spans="109:109" x14ac:dyDescent="0.3">
      <c r="DE9568" s="49"/>
    </row>
    <row r="9569" spans="109:109" x14ac:dyDescent="0.3">
      <c r="DE9569" s="49"/>
    </row>
    <row r="9570" spans="109:109" x14ac:dyDescent="0.3">
      <c r="DE9570" s="49"/>
    </row>
    <row r="9571" spans="109:109" x14ac:dyDescent="0.3">
      <c r="DE9571" s="49"/>
    </row>
    <row r="9572" spans="109:109" x14ac:dyDescent="0.3">
      <c r="DE9572" s="49"/>
    </row>
    <row r="9573" spans="109:109" x14ac:dyDescent="0.3">
      <c r="DE9573" s="49"/>
    </row>
    <row r="9574" spans="109:109" x14ac:dyDescent="0.3">
      <c r="DE9574" s="49"/>
    </row>
    <row r="9575" spans="109:109" x14ac:dyDescent="0.3">
      <c r="DE9575" s="49"/>
    </row>
    <row r="9576" spans="109:109" x14ac:dyDescent="0.3">
      <c r="DE9576" s="49"/>
    </row>
    <row r="9577" spans="109:109" x14ac:dyDescent="0.3">
      <c r="DE9577" s="49"/>
    </row>
    <row r="9578" spans="109:109" x14ac:dyDescent="0.3">
      <c r="DE9578" s="49"/>
    </row>
    <row r="9579" spans="109:109" x14ac:dyDescent="0.3">
      <c r="DE9579" s="49"/>
    </row>
    <row r="9580" spans="109:109" x14ac:dyDescent="0.3">
      <c r="DE9580" s="49"/>
    </row>
    <row r="9581" spans="109:109" x14ac:dyDescent="0.3">
      <c r="DE9581" s="49"/>
    </row>
    <row r="9582" spans="109:109" x14ac:dyDescent="0.3">
      <c r="DE9582" s="49"/>
    </row>
    <row r="9583" spans="109:109" x14ac:dyDescent="0.3">
      <c r="DE9583" s="49"/>
    </row>
    <row r="9584" spans="109:109" x14ac:dyDescent="0.3">
      <c r="DE9584" s="49"/>
    </row>
    <row r="9585" spans="109:109" x14ac:dyDescent="0.3">
      <c r="DE9585" s="49"/>
    </row>
    <row r="9586" spans="109:109" x14ac:dyDescent="0.3">
      <c r="DE9586" s="49"/>
    </row>
    <row r="9587" spans="109:109" x14ac:dyDescent="0.3">
      <c r="DE9587" s="49"/>
    </row>
    <row r="9588" spans="109:109" x14ac:dyDescent="0.3">
      <c r="DE9588" s="49"/>
    </row>
    <row r="9589" spans="109:109" x14ac:dyDescent="0.3">
      <c r="DE9589" s="49"/>
    </row>
    <row r="9590" spans="109:109" x14ac:dyDescent="0.3">
      <c r="DE9590" s="49"/>
    </row>
    <row r="9591" spans="109:109" x14ac:dyDescent="0.3">
      <c r="DE9591" s="49"/>
    </row>
    <row r="9592" spans="109:109" x14ac:dyDescent="0.3">
      <c r="DE9592" s="49"/>
    </row>
    <row r="9593" spans="109:109" x14ac:dyDescent="0.3">
      <c r="DE9593" s="49"/>
    </row>
    <row r="9594" spans="109:109" x14ac:dyDescent="0.3">
      <c r="DE9594" s="49"/>
    </row>
    <row r="9595" spans="109:109" x14ac:dyDescent="0.3">
      <c r="DE9595" s="49"/>
    </row>
    <row r="9596" spans="109:109" x14ac:dyDescent="0.3">
      <c r="DE9596" s="49"/>
    </row>
    <row r="9597" spans="109:109" x14ac:dyDescent="0.3">
      <c r="DE9597" s="49"/>
    </row>
    <row r="9598" spans="109:109" x14ac:dyDescent="0.3">
      <c r="DE9598" s="49"/>
    </row>
    <row r="9599" spans="109:109" x14ac:dyDescent="0.3">
      <c r="DE9599" s="49"/>
    </row>
    <row r="9600" spans="109:109" x14ac:dyDescent="0.3">
      <c r="DE9600" s="49"/>
    </row>
    <row r="9601" spans="109:109" x14ac:dyDescent="0.3">
      <c r="DE9601" s="49"/>
    </row>
    <row r="9602" spans="109:109" x14ac:dyDescent="0.3">
      <c r="DE9602" s="49"/>
    </row>
    <row r="9603" spans="109:109" x14ac:dyDescent="0.3">
      <c r="DE9603" s="49"/>
    </row>
    <row r="9604" spans="109:109" x14ac:dyDescent="0.3">
      <c r="DE9604" s="49"/>
    </row>
    <row r="9605" spans="109:109" x14ac:dyDescent="0.3">
      <c r="DE9605" s="49"/>
    </row>
    <row r="9606" spans="109:109" x14ac:dyDescent="0.3">
      <c r="DE9606" s="49"/>
    </row>
    <row r="9607" spans="109:109" x14ac:dyDescent="0.3">
      <c r="DE9607" s="49"/>
    </row>
    <row r="9608" spans="109:109" x14ac:dyDescent="0.3">
      <c r="DE9608" s="49"/>
    </row>
    <row r="9609" spans="109:109" x14ac:dyDescent="0.3">
      <c r="DE9609" s="49"/>
    </row>
    <row r="9610" spans="109:109" x14ac:dyDescent="0.3">
      <c r="DE9610" s="49"/>
    </row>
    <row r="9611" spans="109:109" x14ac:dyDescent="0.3">
      <c r="DE9611" s="49"/>
    </row>
    <row r="9612" spans="109:109" x14ac:dyDescent="0.3">
      <c r="DE9612" s="49"/>
    </row>
    <row r="9613" spans="109:109" x14ac:dyDescent="0.3">
      <c r="DE9613" s="49"/>
    </row>
    <row r="9614" spans="109:109" x14ac:dyDescent="0.3">
      <c r="DE9614" s="49"/>
    </row>
    <row r="9615" spans="109:109" x14ac:dyDescent="0.3">
      <c r="DE9615" s="49"/>
    </row>
    <row r="9616" spans="109:109" x14ac:dyDescent="0.3">
      <c r="DE9616" s="49"/>
    </row>
    <row r="9617" spans="109:109" x14ac:dyDescent="0.3">
      <c r="DE9617" s="49"/>
    </row>
    <row r="9618" spans="109:109" x14ac:dyDescent="0.3">
      <c r="DE9618" s="49"/>
    </row>
    <row r="9619" spans="109:109" x14ac:dyDescent="0.3">
      <c r="DE9619" s="49"/>
    </row>
    <row r="9620" spans="109:109" x14ac:dyDescent="0.3">
      <c r="DE9620" s="49"/>
    </row>
    <row r="9621" spans="109:109" x14ac:dyDescent="0.3">
      <c r="DE9621" s="49"/>
    </row>
    <row r="9622" spans="109:109" x14ac:dyDescent="0.3">
      <c r="DE9622" s="49"/>
    </row>
    <row r="9623" spans="109:109" x14ac:dyDescent="0.3">
      <c r="DE9623" s="49"/>
    </row>
    <row r="9624" spans="109:109" x14ac:dyDescent="0.3">
      <c r="DE9624" s="49"/>
    </row>
    <row r="9625" spans="109:109" x14ac:dyDescent="0.3">
      <c r="DE9625" s="49"/>
    </row>
    <row r="9626" spans="109:109" x14ac:dyDescent="0.3">
      <c r="DE9626" s="49"/>
    </row>
    <row r="9627" spans="109:109" x14ac:dyDescent="0.3">
      <c r="DE9627" s="49"/>
    </row>
    <row r="9628" spans="109:109" x14ac:dyDescent="0.3">
      <c r="DE9628" s="49"/>
    </row>
    <row r="9629" spans="109:109" x14ac:dyDescent="0.3">
      <c r="DE9629" s="49"/>
    </row>
    <row r="9630" spans="109:109" x14ac:dyDescent="0.3">
      <c r="DE9630" s="49"/>
    </row>
    <row r="9631" spans="109:109" x14ac:dyDescent="0.3">
      <c r="DE9631" s="49"/>
    </row>
    <row r="9632" spans="109:109" x14ac:dyDescent="0.3">
      <c r="DE9632" s="49"/>
    </row>
    <row r="9633" spans="109:109" x14ac:dyDescent="0.3">
      <c r="DE9633" s="49"/>
    </row>
    <row r="9634" spans="109:109" x14ac:dyDescent="0.3">
      <c r="DE9634" s="49"/>
    </row>
    <row r="9635" spans="109:109" x14ac:dyDescent="0.3">
      <c r="DE9635" s="49"/>
    </row>
    <row r="9636" spans="109:109" x14ac:dyDescent="0.3">
      <c r="DE9636" s="49"/>
    </row>
    <row r="9637" spans="109:109" x14ac:dyDescent="0.3">
      <c r="DE9637" s="49"/>
    </row>
    <row r="9638" spans="109:109" x14ac:dyDescent="0.3">
      <c r="DE9638" s="49"/>
    </row>
    <row r="9639" spans="109:109" x14ac:dyDescent="0.3">
      <c r="DE9639" s="49"/>
    </row>
    <row r="9640" spans="109:109" x14ac:dyDescent="0.3">
      <c r="DE9640" s="49"/>
    </row>
    <row r="9641" spans="109:109" x14ac:dyDescent="0.3">
      <c r="DE9641" s="49"/>
    </row>
    <row r="9642" spans="109:109" x14ac:dyDescent="0.3">
      <c r="DE9642" s="49"/>
    </row>
    <row r="9643" spans="109:109" x14ac:dyDescent="0.3">
      <c r="DE9643" s="49"/>
    </row>
    <row r="9644" spans="109:109" x14ac:dyDescent="0.3">
      <c r="DE9644" s="49"/>
    </row>
    <row r="9645" spans="109:109" x14ac:dyDescent="0.3">
      <c r="DE9645" s="49"/>
    </row>
    <row r="9646" spans="109:109" x14ac:dyDescent="0.3">
      <c r="DE9646" s="49"/>
    </row>
    <row r="9647" spans="109:109" x14ac:dyDescent="0.3">
      <c r="DE9647" s="49"/>
    </row>
    <row r="9648" spans="109:109" x14ac:dyDescent="0.3">
      <c r="DE9648" s="49"/>
    </row>
    <row r="9649" spans="109:109" x14ac:dyDescent="0.3">
      <c r="DE9649" s="49"/>
    </row>
    <row r="9650" spans="109:109" x14ac:dyDescent="0.3">
      <c r="DE9650" s="49"/>
    </row>
    <row r="9651" spans="109:109" x14ac:dyDescent="0.3">
      <c r="DE9651" s="49"/>
    </row>
    <row r="9652" spans="109:109" x14ac:dyDescent="0.3">
      <c r="DE9652" s="49"/>
    </row>
    <row r="9653" spans="109:109" x14ac:dyDescent="0.3">
      <c r="DE9653" s="49"/>
    </row>
    <row r="9654" spans="109:109" x14ac:dyDescent="0.3">
      <c r="DE9654" s="49"/>
    </row>
    <row r="9655" spans="109:109" x14ac:dyDescent="0.3">
      <c r="DE9655" s="49"/>
    </row>
    <row r="9656" spans="109:109" x14ac:dyDescent="0.3">
      <c r="DE9656" s="49"/>
    </row>
    <row r="9657" spans="109:109" x14ac:dyDescent="0.3">
      <c r="DE9657" s="49"/>
    </row>
    <row r="9658" spans="109:109" x14ac:dyDescent="0.3">
      <c r="DE9658" s="49"/>
    </row>
    <row r="9659" spans="109:109" x14ac:dyDescent="0.3">
      <c r="DE9659" s="49"/>
    </row>
    <row r="9660" spans="109:109" x14ac:dyDescent="0.3">
      <c r="DE9660" s="49"/>
    </row>
    <row r="9661" spans="109:109" x14ac:dyDescent="0.3">
      <c r="DE9661" s="49"/>
    </row>
    <row r="9662" spans="109:109" x14ac:dyDescent="0.3">
      <c r="DE9662" s="49"/>
    </row>
    <row r="9663" spans="109:109" x14ac:dyDescent="0.3">
      <c r="DE9663" s="49"/>
    </row>
    <row r="9664" spans="109:109" x14ac:dyDescent="0.3">
      <c r="DE9664" s="49"/>
    </row>
    <row r="9665" spans="109:109" x14ac:dyDescent="0.3">
      <c r="DE9665" s="49"/>
    </row>
    <row r="9666" spans="109:109" x14ac:dyDescent="0.3">
      <c r="DE9666" s="49"/>
    </row>
    <row r="9667" spans="109:109" x14ac:dyDescent="0.3">
      <c r="DE9667" s="49"/>
    </row>
    <row r="9668" spans="109:109" x14ac:dyDescent="0.3">
      <c r="DE9668" s="49"/>
    </row>
    <row r="9669" spans="109:109" x14ac:dyDescent="0.3">
      <c r="DE9669" s="49"/>
    </row>
    <row r="9670" spans="109:109" x14ac:dyDescent="0.3">
      <c r="DE9670" s="49"/>
    </row>
    <row r="9671" spans="109:109" x14ac:dyDescent="0.3">
      <c r="DE9671" s="49"/>
    </row>
    <row r="9672" spans="109:109" x14ac:dyDescent="0.3">
      <c r="DE9672" s="49"/>
    </row>
    <row r="9673" spans="109:109" x14ac:dyDescent="0.3">
      <c r="DE9673" s="49"/>
    </row>
    <row r="9674" spans="109:109" x14ac:dyDescent="0.3">
      <c r="DE9674" s="49"/>
    </row>
    <row r="9675" spans="109:109" x14ac:dyDescent="0.3">
      <c r="DE9675" s="49"/>
    </row>
    <row r="9676" spans="109:109" x14ac:dyDescent="0.3">
      <c r="DE9676" s="49"/>
    </row>
    <row r="9677" spans="109:109" x14ac:dyDescent="0.3">
      <c r="DE9677" s="49"/>
    </row>
    <row r="9678" spans="109:109" x14ac:dyDescent="0.3">
      <c r="DE9678" s="49"/>
    </row>
    <row r="9679" spans="109:109" x14ac:dyDescent="0.3">
      <c r="DE9679" s="49"/>
    </row>
    <row r="9680" spans="109:109" x14ac:dyDescent="0.3">
      <c r="DE9680" s="49"/>
    </row>
    <row r="9681" spans="109:109" x14ac:dyDescent="0.3">
      <c r="DE9681" s="49"/>
    </row>
    <row r="9682" spans="109:109" x14ac:dyDescent="0.3">
      <c r="DE9682" s="49"/>
    </row>
    <row r="9683" spans="109:109" x14ac:dyDescent="0.3">
      <c r="DE9683" s="49"/>
    </row>
    <row r="9684" spans="109:109" x14ac:dyDescent="0.3">
      <c r="DE9684" s="49"/>
    </row>
    <row r="9685" spans="109:109" x14ac:dyDescent="0.3">
      <c r="DE9685" s="49"/>
    </row>
    <row r="9686" spans="109:109" x14ac:dyDescent="0.3">
      <c r="DE9686" s="49"/>
    </row>
    <row r="9687" spans="109:109" x14ac:dyDescent="0.3">
      <c r="DE9687" s="49"/>
    </row>
    <row r="9688" spans="109:109" x14ac:dyDescent="0.3">
      <c r="DE9688" s="49"/>
    </row>
    <row r="9689" spans="109:109" x14ac:dyDescent="0.3">
      <c r="DE9689" s="49"/>
    </row>
    <row r="9690" spans="109:109" x14ac:dyDescent="0.3">
      <c r="DE9690" s="49"/>
    </row>
    <row r="9691" spans="109:109" x14ac:dyDescent="0.3">
      <c r="DE9691" s="49"/>
    </row>
    <row r="9692" spans="109:109" x14ac:dyDescent="0.3">
      <c r="DE9692" s="49"/>
    </row>
    <row r="9693" spans="109:109" x14ac:dyDescent="0.3">
      <c r="DE9693" s="49"/>
    </row>
    <row r="9694" spans="109:109" x14ac:dyDescent="0.3">
      <c r="DE9694" s="49"/>
    </row>
    <row r="9695" spans="109:109" x14ac:dyDescent="0.3">
      <c r="DE9695" s="49"/>
    </row>
    <row r="9696" spans="109:109" x14ac:dyDescent="0.3">
      <c r="DE9696" s="49"/>
    </row>
    <row r="9697" spans="109:109" x14ac:dyDescent="0.3">
      <c r="DE9697" s="49"/>
    </row>
    <row r="9698" spans="109:109" x14ac:dyDescent="0.3">
      <c r="DE9698" s="49"/>
    </row>
    <row r="9699" spans="109:109" x14ac:dyDescent="0.3">
      <c r="DE9699" s="49"/>
    </row>
    <row r="9700" spans="109:109" x14ac:dyDescent="0.3">
      <c r="DE9700" s="49"/>
    </row>
    <row r="9701" spans="109:109" x14ac:dyDescent="0.3">
      <c r="DE9701" s="49"/>
    </row>
    <row r="9702" spans="109:109" x14ac:dyDescent="0.3">
      <c r="DE9702" s="49"/>
    </row>
    <row r="9703" spans="109:109" x14ac:dyDescent="0.3">
      <c r="DE9703" s="49"/>
    </row>
    <row r="9704" spans="109:109" x14ac:dyDescent="0.3">
      <c r="DE9704" s="49"/>
    </row>
    <row r="9705" spans="109:109" x14ac:dyDescent="0.3">
      <c r="DE9705" s="49"/>
    </row>
    <row r="9706" spans="109:109" x14ac:dyDescent="0.3">
      <c r="DE9706" s="49"/>
    </row>
    <row r="9707" spans="109:109" x14ac:dyDescent="0.3">
      <c r="DE9707" s="49"/>
    </row>
    <row r="9708" spans="109:109" x14ac:dyDescent="0.3">
      <c r="DE9708" s="49"/>
    </row>
    <row r="9709" spans="109:109" x14ac:dyDescent="0.3">
      <c r="DE9709" s="49"/>
    </row>
    <row r="9710" spans="109:109" x14ac:dyDescent="0.3">
      <c r="DE9710" s="49"/>
    </row>
    <row r="9711" spans="109:109" x14ac:dyDescent="0.3">
      <c r="DE9711" s="49"/>
    </row>
    <row r="9712" spans="109:109" x14ac:dyDescent="0.3">
      <c r="DE9712" s="49"/>
    </row>
    <row r="9713" spans="109:109" x14ac:dyDescent="0.3">
      <c r="DE9713" s="49"/>
    </row>
    <row r="9714" spans="109:109" x14ac:dyDescent="0.3">
      <c r="DE9714" s="49"/>
    </row>
    <row r="9715" spans="109:109" x14ac:dyDescent="0.3">
      <c r="DE9715" s="49"/>
    </row>
    <row r="9716" spans="109:109" x14ac:dyDescent="0.3">
      <c r="DE9716" s="49"/>
    </row>
    <row r="9717" spans="109:109" x14ac:dyDescent="0.3">
      <c r="DE9717" s="49"/>
    </row>
    <row r="9718" spans="109:109" x14ac:dyDescent="0.3">
      <c r="DE9718" s="49"/>
    </row>
    <row r="9719" spans="109:109" x14ac:dyDescent="0.3">
      <c r="DE9719" s="49"/>
    </row>
    <row r="9720" spans="109:109" x14ac:dyDescent="0.3">
      <c r="DE9720" s="49"/>
    </row>
    <row r="9721" spans="109:109" x14ac:dyDescent="0.3">
      <c r="DE9721" s="49"/>
    </row>
    <row r="9722" spans="109:109" x14ac:dyDescent="0.3">
      <c r="DE9722" s="49"/>
    </row>
    <row r="9723" spans="109:109" x14ac:dyDescent="0.3">
      <c r="DE9723" s="49"/>
    </row>
    <row r="9724" spans="109:109" x14ac:dyDescent="0.3">
      <c r="DE9724" s="49"/>
    </row>
    <row r="9725" spans="109:109" x14ac:dyDescent="0.3">
      <c r="DE9725" s="49"/>
    </row>
    <row r="9726" spans="109:109" x14ac:dyDescent="0.3">
      <c r="DE9726" s="49"/>
    </row>
    <row r="9727" spans="109:109" x14ac:dyDescent="0.3">
      <c r="DE9727" s="49"/>
    </row>
    <row r="9728" spans="109:109" x14ac:dyDescent="0.3">
      <c r="DE9728" s="49"/>
    </row>
    <row r="9729" spans="109:109" x14ac:dyDescent="0.3">
      <c r="DE9729" s="49"/>
    </row>
    <row r="9730" spans="109:109" x14ac:dyDescent="0.3">
      <c r="DE9730" s="49"/>
    </row>
    <row r="9731" spans="109:109" x14ac:dyDescent="0.3">
      <c r="DE9731" s="49"/>
    </row>
    <row r="9732" spans="109:109" x14ac:dyDescent="0.3">
      <c r="DE9732" s="49"/>
    </row>
    <row r="9733" spans="109:109" x14ac:dyDescent="0.3">
      <c r="DE9733" s="49"/>
    </row>
    <row r="9734" spans="109:109" x14ac:dyDescent="0.3">
      <c r="DE9734" s="49"/>
    </row>
    <row r="9735" spans="109:109" x14ac:dyDescent="0.3">
      <c r="DE9735" s="49"/>
    </row>
    <row r="9736" spans="109:109" x14ac:dyDescent="0.3">
      <c r="DE9736" s="49"/>
    </row>
    <row r="9737" spans="109:109" x14ac:dyDescent="0.3">
      <c r="DE9737" s="49"/>
    </row>
    <row r="9738" spans="109:109" x14ac:dyDescent="0.3">
      <c r="DE9738" s="49"/>
    </row>
    <row r="9739" spans="109:109" x14ac:dyDescent="0.3">
      <c r="DE9739" s="49"/>
    </row>
    <row r="9740" spans="109:109" x14ac:dyDescent="0.3">
      <c r="DE9740" s="49"/>
    </row>
    <row r="9741" spans="109:109" x14ac:dyDescent="0.3">
      <c r="DE9741" s="49"/>
    </row>
    <row r="9742" spans="109:109" x14ac:dyDescent="0.3">
      <c r="DE9742" s="49"/>
    </row>
    <row r="9743" spans="109:109" x14ac:dyDescent="0.3">
      <c r="DE9743" s="49"/>
    </row>
    <row r="9744" spans="109:109" x14ac:dyDescent="0.3">
      <c r="DE9744" s="49"/>
    </row>
    <row r="9745" spans="109:109" x14ac:dyDescent="0.3">
      <c r="DE9745" s="49"/>
    </row>
    <row r="9746" spans="109:109" x14ac:dyDescent="0.3">
      <c r="DE9746" s="49"/>
    </row>
    <row r="9747" spans="109:109" x14ac:dyDescent="0.3">
      <c r="DE9747" s="49"/>
    </row>
    <row r="9748" spans="109:109" x14ac:dyDescent="0.3">
      <c r="DE9748" s="49"/>
    </row>
    <row r="9749" spans="109:109" x14ac:dyDescent="0.3">
      <c r="DE9749" s="49"/>
    </row>
    <row r="9750" spans="109:109" x14ac:dyDescent="0.3">
      <c r="DE9750" s="49"/>
    </row>
    <row r="9751" spans="109:109" x14ac:dyDescent="0.3">
      <c r="DE9751" s="49"/>
    </row>
    <row r="9752" spans="109:109" x14ac:dyDescent="0.3">
      <c r="DE9752" s="49"/>
    </row>
    <row r="9753" spans="109:109" x14ac:dyDescent="0.3">
      <c r="DE9753" s="49"/>
    </row>
    <row r="9754" spans="109:109" x14ac:dyDescent="0.3">
      <c r="DE9754" s="49"/>
    </row>
    <row r="9755" spans="109:109" x14ac:dyDescent="0.3">
      <c r="DE9755" s="49"/>
    </row>
    <row r="9756" spans="109:109" x14ac:dyDescent="0.3">
      <c r="DE9756" s="49"/>
    </row>
    <row r="9757" spans="109:109" x14ac:dyDescent="0.3">
      <c r="DE9757" s="49"/>
    </row>
    <row r="9758" spans="109:109" x14ac:dyDescent="0.3">
      <c r="DE9758" s="49"/>
    </row>
    <row r="9759" spans="109:109" x14ac:dyDescent="0.3">
      <c r="DE9759" s="49"/>
    </row>
    <row r="9760" spans="109:109" x14ac:dyDescent="0.3">
      <c r="DE9760" s="49"/>
    </row>
    <row r="9761" spans="109:109" x14ac:dyDescent="0.3">
      <c r="DE9761" s="49"/>
    </row>
    <row r="9762" spans="109:109" x14ac:dyDescent="0.3">
      <c r="DE9762" s="49"/>
    </row>
    <row r="9763" spans="109:109" x14ac:dyDescent="0.3">
      <c r="DE9763" s="49"/>
    </row>
    <row r="9764" spans="109:109" x14ac:dyDescent="0.3">
      <c r="DE9764" s="49"/>
    </row>
    <row r="9765" spans="109:109" x14ac:dyDescent="0.3">
      <c r="DE9765" s="49"/>
    </row>
    <row r="9766" spans="109:109" x14ac:dyDescent="0.3">
      <c r="DE9766" s="49"/>
    </row>
    <row r="9767" spans="109:109" x14ac:dyDescent="0.3">
      <c r="DE9767" s="49"/>
    </row>
    <row r="9768" spans="109:109" x14ac:dyDescent="0.3">
      <c r="DE9768" s="49"/>
    </row>
    <row r="9769" spans="109:109" x14ac:dyDescent="0.3">
      <c r="DE9769" s="49"/>
    </row>
    <row r="9770" spans="109:109" x14ac:dyDescent="0.3">
      <c r="DE9770" s="49"/>
    </row>
    <row r="9771" spans="109:109" x14ac:dyDescent="0.3">
      <c r="DE9771" s="49"/>
    </row>
    <row r="9772" spans="109:109" x14ac:dyDescent="0.3">
      <c r="DE9772" s="49"/>
    </row>
    <row r="9773" spans="109:109" x14ac:dyDescent="0.3">
      <c r="DE9773" s="49"/>
    </row>
    <row r="9774" spans="109:109" x14ac:dyDescent="0.3">
      <c r="DE9774" s="49"/>
    </row>
    <row r="9775" spans="109:109" x14ac:dyDescent="0.3">
      <c r="DE9775" s="49"/>
    </row>
    <row r="9776" spans="109:109" x14ac:dyDescent="0.3">
      <c r="DE9776" s="49"/>
    </row>
    <row r="9777" spans="109:109" x14ac:dyDescent="0.3">
      <c r="DE9777" s="49"/>
    </row>
    <row r="9778" spans="109:109" x14ac:dyDescent="0.3">
      <c r="DE9778" s="49"/>
    </row>
    <row r="9779" spans="109:109" x14ac:dyDescent="0.3">
      <c r="DE9779" s="49"/>
    </row>
    <row r="9780" spans="109:109" x14ac:dyDescent="0.3">
      <c r="DE9780" s="49"/>
    </row>
    <row r="9781" spans="109:109" x14ac:dyDescent="0.3">
      <c r="DE9781" s="49"/>
    </row>
    <row r="9782" spans="109:109" x14ac:dyDescent="0.3">
      <c r="DE9782" s="49"/>
    </row>
    <row r="9783" spans="109:109" x14ac:dyDescent="0.3">
      <c r="DE9783" s="49"/>
    </row>
    <row r="9784" spans="109:109" x14ac:dyDescent="0.3">
      <c r="DE9784" s="49"/>
    </row>
    <row r="9785" spans="109:109" x14ac:dyDescent="0.3">
      <c r="DE9785" s="49"/>
    </row>
    <row r="9786" spans="109:109" x14ac:dyDescent="0.3">
      <c r="DE9786" s="49"/>
    </row>
    <row r="9787" spans="109:109" x14ac:dyDescent="0.3">
      <c r="DE9787" s="49"/>
    </row>
    <row r="9788" spans="109:109" x14ac:dyDescent="0.3">
      <c r="DE9788" s="49"/>
    </row>
    <row r="9789" spans="109:109" x14ac:dyDescent="0.3">
      <c r="DE9789" s="49"/>
    </row>
    <row r="9790" spans="109:109" x14ac:dyDescent="0.3">
      <c r="DE9790" s="49"/>
    </row>
    <row r="9791" spans="109:109" x14ac:dyDescent="0.3">
      <c r="DE9791" s="49"/>
    </row>
    <row r="9792" spans="109:109" x14ac:dyDescent="0.3">
      <c r="DE9792" s="49"/>
    </row>
    <row r="9793" spans="109:109" x14ac:dyDescent="0.3">
      <c r="DE9793" s="49"/>
    </row>
    <row r="9794" spans="109:109" x14ac:dyDescent="0.3">
      <c r="DE9794" s="49"/>
    </row>
    <row r="9795" spans="109:109" x14ac:dyDescent="0.3">
      <c r="DE9795" s="49"/>
    </row>
    <row r="9796" spans="109:109" x14ac:dyDescent="0.3">
      <c r="DE9796" s="49"/>
    </row>
    <row r="9797" spans="109:109" x14ac:dyDescent="0.3">
      <c r="DE9797" s="49"/>
    </row>
    <row r="9798" spans="109:109" x14ac:dyDescent="0.3">
      <c r="DE9798" s="49"/>
    </row>
    <row r="9799" spans="109:109" x14ac:dyDescent="0.3">
      <c r="DE9799" s="49"/>
    </row>
    <row r="9800" spans="109:109" x14ac:dyDescent="0.3">
      <c r="DE9800" s="49"/>
    </row>
    <row r="9801" spans="109:109" x14ac:dyDescent="0.3">
      <c r="DE9801" s="49"/>
    </row>
    <row r="9802" spans="109:109" x14ac:dyDescent="0.3">
      <c r="DE9802" s="49"/>
    </row>
    <row r="9803" spans="109:109" x14ac:dyDescent="0.3">
      <c r="DE9803" s="49"/>
    </row>
    <row r="9804" spans="109:109" x14ac:dyDescent="0.3">
      <c r="DE9804" s="49"/>
    </row>
    <row r="9805" spans="109:109" x14ac:dyDescent="0.3">
      <c r="DE9805" s="49"/>
    </row>
    <row r="9806" spans="109:109" x14ac:dyDescent="0.3">
      <c r="DE9806" s="49"/>
    </row>
    <row r="9807" spans="109:109" x14ac:dyDescent="0.3">
      <c r="DE9807" s="49"/>
    </row>
    <row r="9808" spans="109:109" x14ac:dyDescent="0.3">
      <c r="DE9808" s="49"/>
    </row>
    <row r="9809" spans="109:109" x14ac:dyDescent="0.3">
      <c r="DE9809" s="49"/>
    </row>
    <row r="9810" spans="109:109" x14ac:dyDescent="0.3">
      <c r="DE9810" s="49"/>
    </row>
    <row r="9811" spans="109:109" x14ac:dyDescent="0.3">
      <c r="DE9811" s="49"/>
    </row>
    <row r="9812" spans="109:109" x14ac:dyDescent="0.3">
      <c r="DE9812" s="49"/>
    </row>
    <row r="9813" spans="109:109" x14ac:dyDescent="0.3">
      <c r="DE9813" s="49"/>
    </row>
    <row r="9814" spans="109:109" x14ac:dyDescent="0.3">
      <c r="DE9814" s="49"/>
    </row>
    <row r="9815" spans="109:109" x14ac:dyDescent="0.3">
      <c r="DE9815" s="49"/>
    </row>
    <row r="9816" spans="109:109" x14ac:dyDescent="0.3">
      <c r="DE9816" s="49"/>
    </row>
    <row r="9817" spans="109:109" x14ac:dyDescent="0.3">
      <c r="DE9817" s="49"/>
    </row>
    <row r="9818" spans="109:109" x14ac:dyDescent="0.3">
      <c r="DE9818" s="49"/>
    </row>
    <row r="9819" spans="109:109" x14ac:dyDescent="0.3">
      <c r="DE9819" s="49"/>
    </row>
    <row r="9820" spans="109:109" x14ac:dyDescent="0.3">
      <c r="DE9820" s="49"/>
    </row>
    <row r="9821" spans="109:109" x14ac:dyDescent="0.3">
      <c r="DE9821" s="49"/>
    </row>
    <row r="9822" spans="109:109" x14ac:dyDescent="0.3">
      <c r="DE9822" s="49"/>
    </row>
    <row r="9823" spans="109:109" x14ac:dyDescent="0.3">
      <c r="DE9823" s="49"/>
    </row>
    <row r="9824" spans="109:109" x14ac:dyDescent="0.3">
      <c r="DE9824" s="49"/>
    </row>
    <row r="9825" spans="109:109" x14ac:dyDescent="0.3">
      <c r="DE9825" s="49"/>
    </row>
    <row r="9826" spans="109:109" x14ac:dyDescent="0.3">
      <c r="DE9826" s="49"/>
    </row>
    <row r="9827" spans="109:109" x14ac:dyDescent="0.3">
      <c r="DE9827" s="49"/>
    </row>
    <row r="9828" spans="109:109" x14ac:dyDescent="0.3">
      <c r="DE9828" s="49"/>
    </row>
    <row r="9829" spans="109:109" x14ac:dyDescent="0.3">
      <c r="DE9829" s="49"/>
    </row>
    <row r="9830" spans="109:109" x14ac:dyDescent="0.3">
      <c r="DE9830" s="49"/>
    </row>
    <row r="9831" spans="109:109" x14ac:dyDescent="0.3">
      <c r="DE9831" s="49"/>
    </row>
    <row r="9832" spans="109:109" x14ac:dyDescent="0.3">
      <c r="DE9832" s="49"/>
    </row>
    <row r="9833" spans="109:109" x14ac:dyDescent="0.3">
      <c r="DE9833" s="49"/>
    </row>
    <row r="9834" spans="109:109" x14ac:dyDescent="0.3">
      <c r="DE9834" s="49"/>
    </row>
    <row r="9835" spans="109:109" x14ac:dyDescent="0.3">
      <c r="DE9835" s="49"/>
    </row>
    <row r="9836" spans="109:109" x14ac:dyDescent="0.3">
      <c r="DE9836" s="49"/>
    </row>
    <row r="9837" spans="109:109" x14ac:dyDescent="0.3">
      <c r="DE9837" s="49"/>
    </row>
    <row r="9838" spans="109:109" x14ac:dyDescent="0.3">
      <c r="DE9838" s="49"/>
    </row>
    <row r="9839" spans="109:109" x14ac:dyDescent="0.3">
      <c r="DE9839" s="49"/>
    </row>
    <row r="9840" spans="109:109" x14ac:dyDescent="0.3">
      <c r="DE9840" s="49"/>
    </row>
    <row r="9841" spans="109:109" x14ac:dyDescent="0.3">
      <c r="DE9841" s="49"/>
    </row>
    <row r="9842" spans="109:109" x14ac:dyDescent="0.3">
      <c r="DE9842" s="49"/>
    </row>
    <row r="9843" spans="109:109" x14ac:dyDescent="0.3">
      <c r="DE9843" s="49"/>
    </row>
    <row r="9844" spans="109:109" x14ac:dyDescent="0.3">
      <c r="DE9844" s="49"/>
    </row>
    <row r="9845" spans="109:109" x14ac:dyDescent="0.3">
      <c r="DE9845" s="49"/>
    </row>
    <row r="9846" spans="109:109" x14ac:dyDescent="0.3">
      <c r="DE9846" s="49"/>
    </row>
    <row r="9847" spans="109:109" x14ac:dyDescent="0.3">
      <c r="DE9847" s="49"/>
    </row>
    <row r="9848" spans="109:109" x14ac:dyDescent="0.3">
      <c r="DE9848" s="49"/>
    </row>
    <row r="9849" spans="109:109" x14ac:dyDescent="0.3">
      <c r="DE9849" s="49"/>
    </row>
    <row r="9850" spans="109:109" x14ac:dyDescent="0.3">
      <c r="DE9850" s="49"/>
    </row>
    <row r="9851" spans="109:109" x14ac:dyDescent="0.3">
      <c r="DE9851" s="49"/>
    </row>
    <row r="9852" spans="109:109" x14ac:dyDescent="0.3">
      <c r="DE9852" s="49"/>
    </row>
    <row r="9853" spans="109:109" x14ac:dyDescent="0.3">
      <c r="DE9853" s="49"/>
    </row>
    <row r="9854" spans="109:109" x14ac:dyDescent="0.3">
      <c r="DE9854" s="49"/>
    </row>
    <row r="9855" spans="109:109" x14ac:dyDescent="0.3">
      <c r="DE9855" s="49"/>
    </row>
    <row r="9856" spans="109:109" x14ac:dyDescent="0.3">
      <c r="DE9856" s="49"/>
    </row>
    <row r="9857" spans="109:109" x14ac:dyDescent="0.3">
      <c r="DE9857" s="49"/>
    </row>
    <row r="9858" spans="109:109" x14ac:dyDescent="0.3">
      <c r="DE9858" s="49"/>
    </row>
    <row r="9859" spans="109:109" x14ac:dyDescent="0.3">
      <c r="DE9859" s="49"/>
    </row>
    <row r="9860" spans="109:109" x14ac:dyDescent="0.3">
      <c r="DE9860" s="49"/>
    </row>
    <row r="9861" spans="109:109" x14ac:dyDescent="0.3">
      <c r="DE9861" s="49"/>
    </row>
    <row r="9862" spans="109:109" x14ac:dyDescent="0.3">
      <c r="DE9862" s="49"/>
    </row>
    <row r="9863" spans="109:109" x14ac:dyDescent="0.3">
      <c r="DE9863" s="49"/>
    </row>
    <row r="9864" spans="109:109" x14ac:dyDescent="0.3">
      <c r="DE9864" s="49"/>
    </row>
    <row r="9865" spans="109:109" x14ac:dyDescent="0.3">
      <c r="DE9865" s="49"/>
    </row>
    <row r="9866" spans="109:109" x14ac:dyDescent="0.3">
      <c r="DE9866" s="49"/>
    </row>
    <row r="9867" spans="109:109" x14ac:dyDescent="0.3">
      <c r="DE9867" s="49"/>
    </row>
    <row r="9868" spans="109:109" x14ac:dyDescent="0.3">
      <c r="DE9868" s="49"/>
    </row>
    <row r="9869" spans="109:109" x14ac:dyDescent="0.3">
      <c r="DE9869" s="49"/>
    </row>
    <row r="9870" spans="109:109" x14ac:dyDescent="0.3">
      <c r="DE9870" s="49"/>
    </row>
    <row r="9871" spans="109:109" x14ac:dyDescent="0.3">
      <c r="DE9871" s="49"/>
    </row>
    <row r="9872" spans="109:109" x14ac:dyDescent="0.3">
      <c r="DE9872" s="49"/>
    </row>
    <row r="9873" spans="109:109" x14ac:dyDescent="0.3">
      <c r="DE9873" s="49"/>
    </row>
    <row r="9874" spans="109:109" x14ac:dyDescent="0.3">
      <c r="DE9874" s="49"/>
    </row>
    <row r="9875" spans="109:109" x14ac:dyDescent="0.3">
      <c r="DE9875" s="49"/>
    </row>
    <row r="9876" spans="109:109" x14ac:dyDescent="0.3">
      <c r="DE9876" s="49"/>
    </row>
    <row r="9877" spans="109:109" x14ac:dyDescent="0.3">
      <c r="DE9877" s="49"/>
    </row>
    <row r="9878" spans="109:109" x14ac:dyDescent="0.3">
      <c r="DE9878" s="49"/>
    </row>
    <row r="9879" spans="109:109" x14ac:dyDescent="0.3">
      <c r="DE9879" s="49"/>
    </row>
    <row r="9880" spans="109:109" x14ac:dyDescent="0.3">
      <c r="DE9880" s="49"/>
    </row>
    <row r="9881" spans="109:109" x14ac:dyDescent="0.3">
      <c r="DE9881" s="49"/>
    </row>
    <row r="9882" spans="109:109" x14ac:dyDescent="0.3">
      <c r="DE9882" s="49"/>
    </row>
    <row r="9883" spans="109:109" x14ac:dyDescent="0.3">
      <c r="DE9883" s="49"/>
    </row>
    <row r="9884" spans="109:109" x14ac:dyDescent="0.3">
      <c r="DE9884" s="49"/>
    </row>
    <row r="9885" spans="109:109" x14ac:dyDescent="0.3">
      <c r="DE9885" s="49"/>
    </row>
    <row r="9886" spans="109:109" x14ac:dyDescent="0.3">
      <c r="DE9886" s="49"/>
    </row>
    <row r="9887" spans="109:109" x14ac:dyDescent="0.3">
      <c r="DE9887" s="49"/>
    </row>
    <row r="9888" spans="109:109" x14ac:dyDescent="0.3">
      <c r="DE9888" s="49"/>
    </row>
    <row r="9889" spans="109:109" x14ac:dyDescent="0.3">
      <c r="DE9889" s="49"/>
    </row>
    <row r="9890" spans="109:109" x14ac:dyDescent="0.3">
      <c r="DE9890" s="49"/>
    </row>
    <row r="9891" spans="109:109" x14ac:dyDescent="0.3">
      <c r="DE9891" s="49"/>
    </row>
    <row r="9892" spans="109:109" x14ac:dyDescent="0.3">
      <c r="DE9892" s="49"/>
    </row>
    <row r="9893" spans="109:109" x14ac:dyDescent="0.3">
      <c r="DE9893" s="49"/>
    </row>
    <row r="9894" spans="109:109" x14ac:dyDescent="0.3">
      <c r="DE9894" s="49"/>
    </row>
    <row r="9895" spans="109:109" x14ac:dyDescent="0.3">
      <c r="DE9895" s="49"/>
    </row>
    <row r="9896" spans="109:109" x14ac:dyDescent="0.3">
      <c r="DE9896" s="49"/>
    </row>
    <row r="9897" spans="109:109" x14ac:dyDescent="0.3">
      <c r="DE9897" s="49"/>
    </row>
    <row r="9898" spans="109:109" x14ac:dyDescent="0.3">
      <c r="DE9898" s="49"/>
    </row>
    <row r="9899" spans="109:109" x14ac:dyDescent="0.3">
      <c r="DE9899" s="49"/>
    </row>
    <row r="9900" spans="109:109" x14ac:dyDescent="0.3">
      <c r="DE9900" s="49"/>
    </row>
    <row r="9901" spans="109:109" x14ac:dyDescent="0.3">
      <c r="DE9901" s="49"/>
    </row>
    <row r="9902" spans="109:109" x14ac:dyDescent="0.3">
      <c r="DE9902" s="49"/>
    </row>
    <row r="9903" spans="109:109" x14ac:dyDescent="0.3">
      <c r="DE9903" s="49"/>
    </row>
    <row r="9904" spans="109:109" x14ac:dyDescent="0.3">
      <c r="DE9904" s="49"/>
    </row>
    <row r="9905" spans="109:109" x14ac:dyDescent="0.3">
      <c r="DE9905" s="49"/>
    </row>
    <row r="9906" spans="109:109" x14ac:dyDescent="0.3">
      <c r="DE9906" s="49"/>
    </row>
    <row r="9907" spans="109:109" x14ac:dyDescent="0.3">
      <c r="DE9907" s="49"/>
    </row>
    <row r="9908" spans="109:109" x14ac:dyDescent="0.3">
      <c r="DE9908" s="49"/>
    </row>
    <row r="9909" spans="109:109" x14ac:dyDescent="0.3">
      <c r="DE9909" s="49"/>
    </row>
    <row r="9910" spans="109:109" x14ac:dyDescent="0.3">
      <c r="DE9910" s="49"/>
    </row>
    <row r="9911" spans="109:109" x14ac:dyDescent="0.3">
      <c r="DE9911" s="49"/>
    </row>
    <row r="9912" spans="109:109" x14ac:dyDescent="0.3">
      <c r="DE9912" s="49"/>
    </row>
    <row r="9913" spans="109:109" x14ac:dyDescent="0.3">
      <c r="DE9913" s="49"/>
    </row>
    <row r="9914" spans="109:109" x14ac:dyDescent="0.3">
      <c r="DE9914" s="49"/>
    </row>
    <row r="9915" spans="109:109" x14ac:dyDescent="0.3">
      <c r="DE9915" s="49"/>
    </row>
    <row r="9916" spans="109:109" x14ac:dyDescent="0.3">
      <c r="DE9916" s="49"/>
    </row>
    <row r="9917" spans="109:109" x14ac:dyDescent="0.3">
      <c r="DE9917" s="49"/>
    </row>
    <row r="9918" spans="109:109" x14ac:dyDescent="0.3">
      <c r="DE9918" s="49"/>
    </row>
    <row r="9919" spans="109:109" x14ac:dyDescent="0.3">
      <c r="DE9919" s="49"/>
    </row>
    <row r="9920" spans="109:109" x14ac:dyDescent="0.3">
      <c r="DE9920" s="49"/>
    </row>
    <row r="9921" spans="109:109" x14ac:dyDescent="0.3">
      <c r="DE9921" s="49"/>
    </row>
    <row r="9922" spans="109:109" x14ac:dyDescent="0.3">
      <c r="DE9922" s="49"/>
    </row>
    <row r="9923" spans="109:109" x14ac:dyDescent="0.3">
      <c r="DE9923" s="49"/>
    </row>
    <row r="9924" spans="109:109" x14ac:dyDescent="0.3">
      <c r="DE9924" s="49"/>
    </row>
    <row r="9925" spans="109:109" x14ac:dyDescent="0.3">
      <c r="DE9925" s="49"/>
    </row>
    <row r="9926" spans="109:109" x14ac:dyDescent="0.3">
      <c r="DE9926" s="49"/>
    </row>
    <row r="9927" spans="109:109" x14ac:dyDescent="0.3">
      <c r="DE9927" s="49"/>
    </row>
    <row r="9928" spans="109:109" x14ac:dyDescent="0.3">
      <c r="DE9928" s="49"/>
    </row>
    <row r="9929" spans="109:109" x14ac:dyDescent="0.3">
      <c r="DE9929" s="49"/>
    </row>
    <row r="9930" spans="109:109" x14ac:dyDescent="0.3">
      <c r="DE9930" s="49"/>
    </row>
    <row r="9931" spans="109:109" x14ac:dyDescent="0.3">
      <c r="DE9931" s="49"/>
    </row>
    <row r="9932" spans="109:109" x14ac:dyDescent="0.3">
      <c r="DE9932" s="49"/>
    </row>
    <row r="9933" spans="109:109" x14ac:dyDescent="0.3">
      <c r="DE9933" s="49"/>
    </row>
    <row r="9934" spans="109:109" x14ac:dyDescent="0.3">
      <c r="DE9934" s="49"/>
    </row>
    <row r="9935" spans="109:109" x14ac:dyDescent="0.3">
      <c r="DE9935" s="49"/>
    </row>
    <row r="9936" spans="109:109" x14ac:dyDescent="0.3">
      <c r="DE9936" s="49"/>
    </row>
    <row r="9937" spans="109:109" x14ac:dyDescent="0.3">
      <c r="DE9937" s="49"/>
    </row>
    <row r="9938" spans="109:109" x14ac:dyDescent="0.3">
      <c r="DE9938" s="49"/>
    </row>
    <row r="9939" spans="109:109" x14ac:dyDescent="0.3">
      <c r="DE9939" s="49"/>
    </row>
    <row r="9940" spans="109:109" x14ac:dyDescent="0.3">
      <c r="DE9940" s="49"/>
    </row>
    <row r="9941" spans="109:109" x14ac:dyDescent="0.3">
      <c r="DE9941" s="49"/>
    </row>
    <row r="9942" spans="109:109" x14ac:dyDescent="0.3">
      <c r="DE9942" s="49"/>
    </row>
    <row r="9943" spans="109:109" x14ac:dyDescent="0.3">
      <c r="DE9943" s="49"/>
    </row>
    <row r="9944" spans="109:109" x14ac:dyDescent="0.3">
      <c r="DE9944" s="49"/>
    </row>
    <row r="9945" spans="109:109" x14ac:dyDescent="0.3">
      <c r="DE9945" s="49"/>
    </row>
    <row r="9946" spans="109:109" x14ac:dyDescent="0.3">
      <c r="DE9946" s="49"/>
    </row>
    <row r="9947" spans="109:109" x14ac:dyDescent="0.3">
      <c r="DE9947" s="49"/>
    </row>
    <row r="9948" spans="109:109" x14ac:dyDescent="0.3">
      <c r="DE9948" s="49"/>
    </row>
    <row r="9949" spans="109:109" x14ac:dyDescent="0.3">
      <c r="DE9949" s="49"/>
    </row>
    <row r="9950" spans="109:109" x14ac:dyDescent="0.3">
      <c r="DE9950" s="49"/>
    </row>
    <row r="9951" spans="109:109" x14ac:dyDescent="0.3">
      <c r="DE9951" s="49"/>
    </row>
    <row r="9952" spans="109:109" x14ac:dyDescent="0.3">
      <c r="DE9952" s="49"/>
    </row>
    <row r="9953" spans="109:109" x14ac:dyDescent="0.3">
      <c r="DE9953" s="49"/>
    </row>
    <row r="9954" spans="109:109" x14ac:dyDescent="0.3">
      <c r="DE9954" s="49"/>
    </row>
    <row r="9955" spans="109:109" x14ac:dyDescent="0.3">
      <c r="DE9955" s="49"/>
    </row>
    <row r="9956" spans="109:109" x14ac:dyDescent="0.3">
      <c r="DE9956" s="49"/>
    </row>
    <row r="9957" spans="109:109" x14ac:dyDescent="0.3">
      <c r="DE9957" s="49"/>
    </row>
    <row r="9958" spans="109:109" x14ac:dyDescent="0.3">
      <c r="DE9958" s="49"/>
    </row>
    <row r="9959" spans="109:109" x14ac:dyDescent="0.3">
      <c r="DE9959" s="49"/>
    </row>
    <row r="9960" spans="109:109" x14ac:dyDescent="0.3">
      <c r="DE9960" s="49"/>
    </row>
    <row r="9961" spans="109:109" x14ac:dyDescent="0.3">
      <c r="DE9961" s="49"/>
    </row>
    <row r="9962" spans="109:109" x14ac:dyDescent="0.3">
      <c r="DE9962" s="49"/>
    </row>
    <row r="9963" spans="109:109" x14ac:dyDescent="0.3">
      <c r="DE9963" s="49"/>
    </row>
    <row r="9964" spans="109:109" x14ac:dyDescent="0.3">
      <c r="DE9964" s="49"/>
    </row>
    <row r="9965" spans="109:109" x14ac:dyDescent="0.3">
      <c r="DE9965" s="49"/>
    </row>
    <row r="9966" spans="109:109" x14ac:dyDescent="0.3">
      <c r="DE9966" s="49"/>
    </row>
    <row r="9967" spans="109:109" x14ac:dyDescent="0.3">
      <c r="DE9967" s="49"/>
    </row>
    <row r="9968" spans="109:109" x14ac:dyDescent="0.3">
      <c r="DE9968" s="49"/>
    </row>
    <row r="9969" spans="109:109" x14ac:dyDescent="0.3">
      <c r="DE9969" s="49"/>
    </row>
    <row r="9970" spans="109:109" x14ac:dyDescent="0.3">
      <c r="DE9970" s="49"/>
    </row>
    <row r="9971" spans="109:109" x14ac:dyDescent="0.3">
      <c r="DE9971" s="49"/>
    </row>
    <row r="9972" spans="109:109" x14ac:dyDescent="0.3">
      <c r="DE9972" s="49"/>
    </row>
    <row r="9973" spans="109:109" x14ac:dyDescent="0.3">
      <c r="DE9973" s="49"/>
    </row>
    <row r="9974" spans="109:109" x14ac:dyDescent="0.3">
      <c r="DE9974" s="49"/>
    </row>
    <row r="9975" spans="109:109" x14ac:dyDescent="0.3">
      <c r="DE9975" s="49"/>
    </row>
    <row r="9976" spans="109:109" x14ac:dyDescent="0.3">
      <c r="DE9976" s="49"/>
    </row>
    <row r="9977" spans="109:109" x14ac:dyDescent="0.3">
      <c r="DE9977" s="49"/>
    </row>
    <row r="9978" spans="109:109" x14ac:dyDescent="0.3">
      <c r="DE9978" s="49"/>
    </row>
    <row r="9979" spans="109:109" x14ac:dyDescent="0.3">
      <c r="DE9979" s="49"/>
    </row>
    <row r="9980" spans="109:109" x14ac:dyDescent="0.3">
      <c r="DE9980" s="49"/>
    </row>
    <row r="9981" spans="109:109" x14ac:dyDescent="0.3">
      <c r="DE9981" s="49"/>
    </row>
    <row r="9982" spans="109:109" x14ac:dyDescent="0.3">
      <c r="DE9982" s="49"/>
    </row>
    <row r="9983" spans="109:109" x14ac:dyDescent="0.3">
      <c r="DE9983" s="49"/>
    </row>
    <row r="9984" spans="109:109" x14ac:dyDescent="0.3">
      <c r="DE9984" s="49"/>
    </row>
    <row r="9985" spans="109:109" x14ac:dyDescent="0.3">
      <c r="DE9985" s="49"/>
    </row>
    <row r="9986" spans="109:109" x14ac:dyDescent="0.3">
      <c r="DE9986" s="49"/>
    </row>
    <row r="9987" spans="109:109" x14ac:dyDescent="0.3">
      <c r="DE9987" s="49"/>
    </row>
    <row r="9988" spans="109:109" x14ac:dyDescent="0.3">
      <c r="DE9988" s="49"/>
    </row>
    <row r="9989" spans="109:109" x14ac:dyDescent="0.3">
      <c r="DE9989" s="49"/>
    </row>
    <row r="9990" spans="109:109" x14ac:dyDescent="0.3">
      <c r="DE9990" s="49"/>
    </row>
    <row r="9991" spans="109:109" x14ac:dyDescent="0.3">
      <c r="DE9991" s="49"/>
    </row>
    <row r="9992" spans="109:109" x14ac:dyDescent="0.3">
      <c r="DE9992" s="49"/>
    </row>
    <row r="9993" spans="109:109" x14ac:dyDescent="0.3">
      <c r="DE9993" s="49"/>
    </row>
    <row r="9994" spans="109:109" x14ac:dyDescent="0.3">
      <c r="DE9994" s="49"/>
    </row>
    <row r="9995" spans="109:109" x14ac:dyDescent="0.3">
      <c r="DE9995" s="49"/>
    </row>
    <row r="9996" spans="109:109" x14ac:dyDescent="0.3">
      <c r="DE9996" s="49"/>
    </row>
    <row r="9997" spans="109:109" x14ac:dyDescent="0.3">
      <c r="DE9997" s="49"/>
    </row>
    <row r="9998" spans="109:109" x14ac:dyDescent="0.3">
      <c r="DE9998" s="49"/>
    </row>
    <row r="9999" spans="109:109" x14ac:dyDescent="0.3">
      <c r="DE9999" s="49"/>
    </row>
    <row r="10000" spans="109:109" x14ac:dyDescent="0.3">
      <c r="DE10000" s="49"/>
    </row>
    <row r="10001" spans="109:109" x14ac:dyDescent="0.3">
      <c r="DE10001" s="49"/>
    </row>
    <row r="10002" spans="109:109" x14ac:dyDescent="0.3">
      <c r="DE10002" s="49"/>
    </row>
    <row r="10003" spans="109:109" x14ac:dyDescent="0.3">
      <c r="DE10003" s="49"/>
    </row>
    <row r="10004" spans="109:109" x14ac:dyDescent="0.3">
      <c r="DE10004" s="49"/>
    </row>
    <row r="10005" spans="109:109" x14ac:dyDescent="0.3">
      <c r="DE10005" s="49"/>
    </row>
    <row r="10006" spans="109:109" x14ac:dyDescent="0.3">
      <c r="DE10006" s="49"/>
    </row>
    <row r="10007" spans="109:109" x14ac:dyDescent="0.3">
      <c r="DE10007" s="49"/>
    </row>
    <row r="10008" spans="109:109" x14ac:dyDescent="0.3">
      <c r="DE10008" s="49"/>
    </row>
    <row r="10009" spans="109:109" x14ac:dyDescent="0.3">
      <c r="DE10009" s="49"/>
    </row>
    <row r="10010" spans="109:109" x14ac:dyDescent="0.3">
      <c r="DE10010" s="49"/>
    </row>
    <row r="10011" spans="109:109" x14ac:dyDescent="0.3">
      <c r="DE10011" s="49"/>
    </row>
    <row r="10012" spans="109:109" x14ac:dyDescent="0.3">
      <c r="DE10012" s="49"/>
    </row>
    <row r="10013" spans="109:109" x14ac:dyDescent="0.3">
      <c r="DE10013" s="49"/>
    </row>
    <row r="10014" spans="109:109" x14ac:dyDescent="0.3">
      <c r="DE10014" s="49"/>
    </row>
    <row r="10015" spans="109:109" x14ac:dyDescent="0.3">
      <c r="DE10015" s="49"/>
    </row>
    <row r="10016" spans="109:109" x14ac:dyDescent="0.3">
      <c r="DE10016" s="49"/>
    </row>
    <row r="10017" spans="109:109" x14ac:dyDescent="0.3">
      <c r="DE10017" s="49"/>
    </row>
    <row r="10018" spans="109:109" x14ac:dyDescent="0.3">
      <c r="DE10018" s="49"/>
    </row>
    <row r="10019" spans="109:109" x14ac:dyDescent="0.3">
      <c r="DE10019" s="49"/>
    </row>
    <row r="10020" spans="109:109" x14ac:dyDescent="0.3">
      <c r="DE10020" s="49"/>
    </row>
    <row r="10021" spans="109:109" x14ac:dyDescent="0.3">
      <c r="DE10021" s="49"/>
    </row>
    <row r="10022" spans="109:109" x14ac:dyDescent="0.3">
      <c r="DE10022" s="49"/>
    </row>
    <row r="10023" spans="109:109" x14ac:dyDescent="0.3">
      <c r="DE10023" s="49"/>
    </row>
    <row r="10024" spans="109:109" x14ac:dyDescent="0.3">
      <c r="DE10024" s="49"/>
    </row>
    <row r="10025" spans="109:109" x14ac:dyDescent="0.3">
      <c r="DE10025" s="49"/>
    </row>
    <row r="10026" spans="109:109" x14ac:dyDescent="0.3">
      <c r="DE10026" s="49"/>
    </row>
    <row r="10027" spans="109:109" x14ac:dyDescent="0.3">
      <c r="DE10027" s="49"/>
    </row>
    <row r="10028" spans="109:109" x14ac:dyDescent="0.3">
      <c r="DE10028" s="49"/>
    </row>
    <row r="10029" spans="109:109" x14ac:dyDescent="0.3">
      <c r="DE10029" s="49"/>
    </row>
    <row r="10030" spans="109:109" x14ac:dyDescent="0.3">
      <c r="DE10030" s="49"/>
    </row>
    <row r="10031" spans="109:109" x14ac:dyDescent="0.3">
      <c r="DE10031" s="49"/>
    </row>
    <row r="10032" spans="109:109" x14ac:dyDescent="0.3">
      <c r="DE10032" s="49"/>
    </row>
    <row r="10033" spans="109:109" x14ac:dyDescent="0.3">
      <c r="DE10033" s="49"/>
    </row>
    <row r="10034" spans="109:109" x14ac:dyDescent="0.3">
      <c r="DE10034" s="49"/>
    </row>
    <row r="10035" spans="109:109" x14ac:dyDescent="0.3">
      <c r="DE10035" s="49"/>
    </row>
    <row r="10036" spans="109:109" x14ac:dyDescent="0.3">
      <c r="DE10036" s="49"/>
    </row>
    <row r="10037" spans="109:109" x14ac:dyDescent="0.3">
      <c r="DE10037" s="49"/>
    </row>
    <row r="10038" spans="109:109" x14ac:dyDescent="0.3">
      <c r="DE10038" s="49"/>
    </row>
    <row r="10039" spans="109:109" x14ac:dyDescent="0.3">
      <c r="DE10039" s="49"/>
    </row>
    <row r="10040" spans="109:109" x14ac:dyDescent="0.3">
      <c r="DE10040" s="49"/>
    </row>
    <row r="10041" spans="109:109" x14ac:dyDescent="0.3">
      <c r="DE10041" s="49"/>
    </row>
    <row r="10042" spans="109:109" x14ac:dyDescent="0.3">
      <c r="DE10042" s="49"/>
    </row>
    <row r="10043" spans="109:109" x14ac:dyDescent="0.3">
      <c r="DE10043" s="49"/>
    </row>
    <row r="10044" spans="109:109" x14ac:dyDescent="0.3">
      <c r="DE10044" s="49"/>
    </row>
    <row r="10045" spans="109:109" x14ac:dyDescent="0.3">
      <c r="DE10045" s="49"/>
    </row>
    <row r="10046" spans="109:109" x14ac:dyDescent="0.3">
      <c r="DE10046" s="49"/>
    </row>
    <row r="10047" spans="109:109" x14ac:dyDescent="0.3">
      <c r="DE10047" s="49"/>
    </row>
    <row r="10048" spans="109:109" x14ac:dyDescent="0.3">
      <c r="DE10048" s="49"/>
    </row>
    <row r="10049" spans="109:109" x14ac:dyDescent="0.3">
      <c r="DE10049" s="49"/>
    </row>
    <row r="10050" spans="109:109" x14ac:dyDescent="0.3">
      <c r="DE10050" s="49"/>
    </row>
    <row r="10051" spans="109:109" x14ac:dyDescent="0.3">
      <c r="DE10051" s="49"/>
    </row>
    <row r="10052" spans="109:109" x14ac:dyDescent="0.3">
      <c r="DE10052" s="49"/>
    </row>
    <row r="10053" spans="109:109" x14ac:dyDescent="0.3">
      <c r="DE10053" s="49"/>
    </row>
    <row r="10054" spans="109:109" x14ac:dyDescent="0.3">
      <c r="DE10054" s="49"/>
    </row>
    <row r="10055" spans="109:109" x14ac:dyDescent="0.3">
      <c r="DE10055" s="49"/>
    </row>
    <row r="10056" spans="109:109" x14ac:dyDescent="0.3">
      <c r="DE10056" s="49"/>
    </row>
    <row r="10057" spans="109:109" x14ac:dyDescent="0.3">
      <c r="DE10057" s="49"/>
    </row>
    <row r="10058" spans="109:109" x14ac:dyDescent="0.3">
      <c r="DE10058" s="49"/>
    </row>
    <row r="10059" spans="109:109" x14ac:dyDescent="0.3">
      <c r="DE10059" s="49"/>
    </row>
    <row r="10060" spans="109:109" x14ac:dyDescent="0.3">
      <c r="DE10060" s="49"/>
    </row>
    <row r="10061" spans="109:109" x14ac:dyDescent="0.3">
      <c r="DE10061" s="49"/>
    </row>
    <row r="10062" spans="109:109" x14ac:dyDescent="0.3">
      <c r="DE10062" s="49"/>
    </row>
    <row r="10063" spans="109:109" x14ac:dyDescent="0.3">
      <c r="DE10063" s="49"/>
    </row>
    <row r="10064" spans="109:109" x14ac:dyDescent="0.3">
      <c r="DE10064" s="49"/>
    </row>
    <row r="10065" spans="109:109" x14ac:dyDescent="0.3">
      <c r="DE10065" s="49"/>
    </row>
    <row r="10066" spans="109:109" x14ac:dyDescent="0.3">
      <c r="DE10066" s="49"/>
    </row>
    <row r="10067" spans="109:109" x14ac:dyDescent="0.3">
      <c r="DE10067" s="49"/>
    </row>
    <row r="10068" spans="109:109" x14ac:dyDescent="0.3">
      <c r="DE10068" s="49"/>
    </row>
    <row r="10069" spans="109:109" x14ac:dyDescent="0.3">
      <c r="DE10069" s="49"/>
    </row>
    <row r="10070" spans="109:109" x14ac:dyDescent="0.3">
      <c r="DE10070" s="49"/>
    </row>
    <row r="10071" spans="109:109" x14ac:dyDescent="0.3">
      <c r="DE10071" s="49"/>
    </row>
    <row r="10072" spans="109:109" x14ac:dyDescent="0.3">
      <c r="DE10072" s="49"/>
    </row>
    <row r="10073" spans="109:109" x14ac:dyDescent="0.3">
      <c r="DE10073" s="49"/>
    </row>
    <row r="10074" spans="109:109" x14ac:dyDescent="0.3">
      <c r="DE10074" s="49"/>
    </row>
    <row r="10075" spans="109:109" x14ac:dyDescent="0.3">
      <c r="DE10075" s="49"/>
    </row>
    <row r="10076" spans="109:109" x14ac:dyDescent="0.3">
      <c r="DE10076" s="49"/>
    </row>
    <row r="10077" spans="109:109" x14ac:dyDescent="0.3">
      <c r="DE10077" s="49"/>
    </row>
    <row r="10078" spans="109:109" x14ac:dyDescent="0.3">
      <c r="DE10078" s="49"/>
    </row>
    <row r="10079" spans="109:109" x14ac:dyDescent="0.3">
      <c r="DE10079" s="49"/>
    </row>
    <row r="10080" spans="109:109" x14ac:dyDescent="0.3">
      <c r="DE10080" s="49"/>
    </row>
    <row r="10081" spans="109:109" x14ac:dyDescent="0.3">
      <c r="DE10081" s="49"/>
    </row>
    <row r="10082" spans="109:109" x14ac:dyDescent="0.3">
      <c r="DE10082" s="49"/>
    </row>
    <row r="10083" spans="109:109" x14ac:dyDescent="0.3">
      <c r="DE10083" s="49"/>
    </row>
    <row r="10084" spans="109:109" x14ac:dyDescent="0.3">
      <c r="DE10084" s="49"/>
    </row>
    <row r="10085" spans="109:109" x14ac:dyDescent="0.3">
      <c r="DE10085" s="49"/>
    </row>
    <row r="10086" spans="109:109" x14ac:dyDescent="0.3">
      <c r="DE10086" s="49"/>
    </row>
    <row r="10087" spans="109:109" x14ac:dyDescent="0.3">
      <c r="DE10087" s="49"/>
    </row>
    <row r="10088" spans="109:109" x14ac:dyDescent="0.3">
      <c r="DE10088" s="49"/>
    </row>
    <row r="10089" spans="109:109" x14ac:dyDescent="0.3">
      <c r="DE10089" s="49"/>
    </row>
    <row r="10090" spans="109:109" x14ac:dyDescent="0.3">
      <c r="DE10090" s="49"/>
    </row>
    <row r="10091" spans="109:109" x14ac:dyDescent="0.3">
      <c r="DE10091" s="49"/>
    </row>
    <row r="10092" spans="109:109" x14ac:dyDescent="0.3">
      <c r="DE10092" s="49"/>
    </row>
    <row r="10093" spans="109:109" x14ac:dyDescent="0.3">
      <c r="DE10093" s="49"/>
    </row>
    <row r="10094" spans="109:109" x14ac:dyDescent="0.3">
      <c r="DE10094" s="49"/>
    </row>
    <row r="10095" spans="109:109" x14ac:dyDescent="0.3">
      <c r="DE10095" s="49"/>
    </row>
    <row r="10096" spans="109:109" x14ac:dyDescent="0.3">
      <c r="DE10096" s="49"/>
    </row>
    <row r="10097" spans="109:109" x14ac:dyDescent="0.3">
      <c r="DE10097" s="49"/>
    </row>
    <row r="10098" spans="109:109" x14ac:dyDescent="0.3">
      <c r="DE10098" s="49"/>
    </row>
    <row r="10099" spans="109:109" x14ac:dyDescent="0.3">
      <c r="DE10099" s="49"/>
    </row>
    <row r="10100" spans="109:109" x14ac:dyDescent="0.3">
      <c r="DE10100" s="49"/>
    </row>
    <row r="10101" spans="109:109" x14ac:dyDescent="0.3">
      <c r="DE10101" s="49"/>
    </row>
    <row r="10102" spans="109:109" x14ac:dyDescent="0.3">
      <c r="DE10102" s="49"/>
    </row>
    <row r="10103" spans="109:109" x14ac:dyDescent="0.3">
      <c r="DE10103" s="49"/>
    </row>
    <row r="10104" spans="109:109" x14ac:dyDescent="0.3">
      <c r="DE10104" s="49"/>
    </row>
    <row r="10105" spans="109:109" x14ac:dyDescent="0.3">
      <c r="DE10105" s="49"/>
    </row>
    <row r="10106" spans="109:109" x14ac:dyDescent="0.3">
      <c r="DE10106" s="49"/>
    </row>
    <row r="10107" spans="109:109" x14ac:dyDescent="0.3">
      <c r="DE10107" s="49"/>
    </row>
    <row r="10108" spans="109:109" x14ac:dyDescent="0.3">
      <c r="DE10108" s="49"/>
    </row>
    <row r="10109" spans="109:109" x14ac:dyDescent="0.3">
      <c r="DE10109" s="49"/>
    </row>
    <row r="10110" spans="109:109" x14ac:dyDescent="0.3">
      <c r="DE10110" s="49"/>
    </row>
    <row r="10111" spans="109:109" x14ac:dyDescent="0.3">
      <c r="DE10111" s="49"/>
    </row>
    <row r="10112" spans="109:109" x14ac:dyDescent="0.3">
      <c r="DE10112" s="49"/>
    </row>
    <row r="10113" spans="109:109" x14ac:dyDescent="0.3">
      <c r="DE10113" s="49"/>
    </row>
    <row r="10114" spans="109:109" x14ac:dyDescent="0.3">
      <c r="DE10114" s="49"/>
    </row>
    <row r="10115" spans="109:109" x14ac:dyDescent="0.3">
      <c r="DE10115" s="49"/>
    </row>
    <row r="10116" spans="109:109" x14ac:dyDescent="0.3">
      <c r="DE10116" s="49"/>
    </row>
    <row r="10117" spans="109:109" x14ac:dyDescent="0.3">
      <c r="DE10117" s="49"/>
    </row>
    <row r="10118" spans="109:109" x14ac:dyDescent="0.3">
      <c r="DE10118" s="49"/>
    </row>
    <row r="10119" spans="109:109" x14ac:dyDescent="0.3">
      <c r="DE10119" s="49"/>
    </row>
    <row r="10120" spans="109:109" x14ac:dyDescent="0.3">
      <c r="DE10120" s="49"/>
    </row>
    <row r="10121" spans="109:109" x14ac:dyDescent="0.3">
      <c r="DE10121" s="49"/>
    </row>
    <row r="10122" spans="109:109" x14ac:dyDescent="0.3">
      <c r="DE10122" s="49"/>
    </row>
    <row r="10123" spans="109:109" x14ac:dyDescent="0.3">
      <c r="DE10123" s="49"/>
    </row>
    <row r="10124" spans="109:109" x14ac:dyDescent="0.3">
      <c r="DE10124" s="49"/>
    </row>
    <row r="10125" spans="109:109" x14ac:dyDescent="0.3">
      <c r="DE10125" s="49"/>
    </row>
    <row r="10126" spans="109:109" x14ac:dyDescent="0.3">
      <c r="DE10126" s="49"/>
    </row>
    <row r="10127" spans="109:109" x14ac:dyDescent="0.3">
      <c r="DE10127" s="49"/>
    </row>
    <row r="10128" spans="109:109" x14ac:dyDescent="0.3">
      <c r="DE10128" s="49"/>
    </row>
    <row r="10129" spans="109:109" x14ac:dyDescent="0.3">
      <c r="DE10129" s="49"/>
    </row>
    <row r="10130" spans="109:109" x14ac:dyDescent="0.3">
      <c r="DE10130" s="49"/>
    </row>
    <row r="10131" spans="109:109" x14ac:dyDescent="0.3">
      <c r="DE10131" s="49"/>
    </row>
    <row r="10132" spans="109:109" x14ac:dyDescent="0.3">
      <c r="DE10132" s="49"/>
    </row>
    <row r="10133" spans="109:109" x14ac:dyDescent="0.3">
      <c r="DE10133" s="49"/>
    </row>
    <row r="10134" spans="109:109" x14ac:dyDescent="0.3">
      <c r="DE10134" s="49"/>
    </row>
    <row r="10135" spans="109:109" x14ac:dyDescent="0.3">
      <c r="DE10135" s="49"/>
    </row>
    <row r="10136" spans="109:109" x14ac:dyDescent="0.3">
      <c r="DE10136" s="49"/>
    </row>
    <row r="10137" spans="109:109" x14ac:dyDescent="0.3">
      <c r="DE10137" s="49"/>
    </row>
    <row r="10138" spans="109:109" x14ac:dyDescent="0.3">
      <c r="DE10138" s="49"/>
    </row>
    <row r="10139" spans="109:109" x14ac:dyDescent="0.3">
      <c r="DE10139" s="49"/>
    </row>
    <row r="10140" spans="109:109" x14ac:dyDescent="0.3">
      <c r="DE10140" s="49"/>
    </row>
    <row r="10141" spans="109:109" x14ac:dyDescent="0.3">
      <c r="DE10141" s="49"/>
    </row>
    <row r="10142" spans="109:109" x14ac:dyDescent="0.3">
      <c r="DE10142" s="49"/>
    </row>
    <row r="10143" spans="109:109" x14ac:dyDescent="0.3">
      <c r="DE10143" s="49"/>
    </row>
    <row r="10144" spans="109:109" x14ac:dyDescent="0.3">
      <c r="DE10144" s="49"/>
    </row>
    <row r="10145" spans="109:109" x14ac:dyDescent="0.3">
      <c r="DE10145" s="49"/>
    </row>
    <row r="10146" spans="109:109" x14ac:dyDescent="0.3">
      <c r="DE10146" s="49"/>
    </row>
    <row r="10147" spans="109:109" x14ac:dyDescent="0.3">
      <c r="DE10147" s="49"/>
    </row>
    <row r="10148" spans="109:109" x14ac:dyDescent="0.3">
      <c r="DE10148" s="49"/>
    </row>
    <row r="10149" spans="109:109" x14ac:dyDescent="0.3">
      <c r="DE10149" s="49"/>
    </row>
    <row r="10150" spans="109:109" x14ac:dyDescent="0.3">
      <c r="DE10150" s="49"/>
    </row>
    <row r="10151" spans="109:109" x14ac:dyDescent="0.3">
      <c r="DE10151" s="49"/>
    </row>
    <row r="10152" spans="109:109" x14ac:dyDescent="0.3">
      <c r="DE10152" s="49"/>
    </row>
    <row r="10153" spans="109:109" x14ac:dyDescent="0.3">
      <c r="DE10153" s="49"/>
    </row>
    <row r="10154" spans="109:109" x14ac:dyDescent="0.3">
      <c r="DE10154" s="49"/>
    </row>
    <row r="10155" spans="109:109" x14ac:dyDescent="0.3">
      <c r="DE10155" s="49"/>
    </row>
    <row r="10156" spans="109:109" x14ac:dyDescent="0.3">
      <c r="DE10156" s="49"/>
    </row>
    <row r="10157" spans="109:109" x14ac:dyDescent="0.3">
      <c r="DE10157" s="49"/>
    </row>
    <row r="10158" spans="109:109" x14ac:dyDescent="0.3">
      <c r="DE10158" s="49"/>
    </row>
    <row r="10159" spans="109:109" x14ac:dyDescent="0.3">
      <c r="DE10159" s="49"/>
    </row>
    <row r="10160" spans="109:109" x14ac:dyDescent="0.3">
      <c r="DE10160" s="49"/>
    </row>
    <row r="10161" spans="109:109" x14ac:dyDescent="0.3">
      <c r="DE10161" s="49"/>
    </row>
    <row r="10162" spans="109:109" x14ac:dyDescent="0.3">
      <c r="DE10162" s="49"/>
    </row>
    <row r="10163" spans="109:109" x14ac:dyDescent="0.3">
      <c r="DE10163" s="49"/>
    </row>
    <row r="10164" spans="109:109" x14ac:dyDescent="0.3">
      <c r="DE10164" s="49"/>
    </row>
    <row r="10165" spans="109:109" x14ac:dyDescent="0.3">
      <c r="DE10165" s="49"/>
    </row>
    <row r="10166" spans="109:109" x14ac:dyDescent="0.3">
      <c r="DE10166" s="49"/>
    </row>
    <row r="10167" spans="109:109" x14ac:dyDescent="0.3">
      <c r="DE10167" s="49"/>
    </row>
    <row r="10168" spans="109:109" x14ac:dyDescent="0.3">
      <c r="DE10168" s="49"/>
    </row>
    <row r="10169" spans="109:109" x14ac:dyDescent="0.3">
      <c r="DE10169" s="49"/>
    </row>
    <row r="10170" spans="109:109" x14ac:dyDescent="0.3">
      <c r="DE10170" s="49"/>
    </row>
    <row r="10171" spans="109:109" x14ac:dyDescent="0.3">
      <c r="DE10171" s="49"/>
    </row>
    <row r="10172" spans="109:109" x14ac:dyDescent="0.3">
      <c r="DE10172" s="49"/>
    </row>
    <row r="10173" spans="109:109" x14ac:dyDescent="0.3">
      <c r="DE10173" s="49"/>
    </row>
    <row r="10174" spans="109:109" x14ac:dyDescent="0.3">
      <c r="DE10174" s="49"/>
    </row>
    <row r="10175" spans="109:109" x14ac:dyDescent="0.3">
      <c r="DE10175" s="49"/>
    </row>
    <row r="10176" spans="109:109" x14ac:dyDescent="0.3">
      <c r="DE10176" s="49"/>
    </row>
    <row r="10177" spans="109:109" x14ac:dyDescent="0.3">
      <c r="DE10177" s="49"/>
    </row>
    <row r="10178" spans="109:109" x14ac:dyDescent="0.3">
      <c r="DE10178" s="49"/>
    </row>
    <row r="10179" spans="109:109" x14ac:dyDescent="0.3">
      <c r="DE10179" s="49"/>
    </row>
    <row r="10180" spans="109:109" x14ac:dyDescent="0.3">
      <c r="DE10180" s="49"/>
    </row>
    <row r="10181" spans="109:109" x14ac:dyDescent="0.3">
      <c r="DE10181" s="49"/>
    </row>
    <row r="10182" spans="109:109" x14ac:dyDescent="0.3">
      <c r="DE10182" s="49"/>
    </row>
    <row r="10183" spans="109:109" x14ac:dyDescent="0.3">
      <c r="DE10183" s="49"/>
    </row>
    <row r="10184" spans="109:109" x14ac:dyDescent="0.3">
      <c r="DE10184" s="49"/>
    </row>
    <row r="10185" spans="109:109" x14ac:dyDescent="0.3">
      <c r="DE10185" s="49"/>
    </row>
    <row r="10186" spans="109:109" x14ac:dyDescent="0.3">
      <c r="DE10186" s="49"/>
    </row>
    <row r="10187" spans="109:109" x14ac:dyDescent="0.3">
      <c r="DE10187" s="49"/>
    </row>
    <row r="10188" spans="109:109" x14ac:dyDescent="0.3">
      <c r="DE10188" s="49"/>
    </row>
    <row r="10189" spans="109:109" x14ac:dyDescent="0.3">
      <c r="DE10189" s="49"/>
    </row>
    <row r="10190" spans="109:109" x14ac:dyDescent="0.3">
      <c r="DE10190" s="49"/>
    </row>
    <row r="10191" spans="109:109" x14ac:dyDescent="0.3">
      <c r="DE10191" s="49"/>
    </row>
    <row r="10192" spans="109:109" x14ac:dyDescent="0.3">
      <c r="DE10192" s="49"/>
    </row>
    <row r="10193" spans="109:109" x14ac:dyDescent="0.3">
      <c r="DE10193" s="49"/>
    </row>
    <row r="10194" spans="109:109" x14ac:dyDescent="0.3">
      <c r="DE10194" s="49"/>
    </row>
    <row r="10195" spans="109:109" x14ac:dyDescent="0.3">
      <c r="DE10195" s="49"/>
    </row>
    <row r="10196" spans="109:109" x14ac:dyDescent="0.3">
      <c r="DE10196" s="49"/>
    </row>
    <row r="10197" spans="109:109" x14ac:dyDescent="0.3">
      <c r="DE10197" s="49"/>
    </row>
    <row r="10198" spans="109:109" x14ac:dyDescent="0.3">
      <c r="DE10198" s="49"/>
    </row>
    <row r="10199" spans="109:109" x14ac:dyDescent="0.3">
      <c r="DE10199" s="49"/>
    </row>
    <row r="10200" spans="109:109" x14ac:dyDescent="0.3">
      <c r="DE10200" s="49"/>
    </row>
    <row r="10201" spans="109:109" x14ac:dyDescent="0.3">
      <c r="DE10201" s="49"/>
    </row>
    <row r="10202" spans="109:109" x14ac:dyDescent="0.3">
      <c r="DE10202" s="49"/>
    </row>
    <row r="10203" spans="109:109" x14ac:dyDescent="0.3">
      <c r="DE10203" s="49"/>
    </row>
    <row r="10204" spans="109:109" x14ac:dyDescent="0.3">
      <c r="DE10204" s="49"/>
    </row>
    <row r="10205" spans="109:109" x14ac:dyDescent="0.3">
      <c r="DE10205" s="49"/>
    </row>
    <row r="10206" spans="109:109" x14ac:dyDescent="0.3">
      <c r="DE10206" s="49"/>
    </row>
    <row r="10207" spans="109:109" x14ac:dyDescent="0.3">
      <c r="DE10207" s="49"/>
    </row>
    <row r="10208" spans="109:109" x14ac:dyDescent="0.3">
      <c r="DE10208" s="49"/>
    </row>
    <row r="10209" spans="109:109" x14ac:dyDescent="0.3">
      <c r="DE10209" s="49"/>
    </row>
    <row r="10210" spans="109:109" x14ac:dyDescent="0.3">
      <c r="DE10210" s="49"/>
    </row>
    <row r="10211" spans="109:109" x14ac:dyDescent="0.3">
      <c r="DE10211" s="49"/>
    </row>
    <row r="10212" spans="109:109" x14ac:dyDescent="0.3">
      <c r="DE10212" s="49"/>
    </row>
    <row r="10213" spans="109:109" x14ac:dyDescent="0.3">
      <c r="DE10213" s="49"/>
    </row>
    <row r="10214" spans="109:109" x14ac:dyDescent="0.3">
      <c r="DE10214" s="49"/>
    </row>
    <row r="10215" spans="109:109" x14ac:dyDescent="0.3">
      <c r="DE10215" s="49"/>
    </row>
    <row r="10216" spans="109:109" x14ac:dyDescent="0.3">
      <c r="DE10216" s="49"/>
    </row>
    <row r="10217" spans="109:109" x14ac:dyDescent="0.3">
      <c r="DE10217" s="49"/>
    </row>
    <row r="10218" spans="109:109" x14ac:dyDescent="0.3">
      <c r="DE10218" s="49"/>
    </row>
    <row r="10219" spans="109:109" x14ac:dyDescent="0.3">
      <c r="DE10219" s="49"/>
    </row>
    <row r="10220" spans="109:109" x14ac:dyDescent="0.3">
      <c r="DE10220" s="49"/>
    </row>
    <row r="10221" spans="109:109" x14ac:dyDescent="0.3">
      <c r="DE10221" s="49"/>
    </row>
    <row r="10222" spans="109:109" x14ac:dyDescent="0.3">
      <c r="DE10222" s="49"/>
    </row>
    <row r="10223" spans="109:109" x14ac:dyDescent="0.3">
      <c r="DE10223" s="49"/>
    </row>
    <row r="10224" spans="109:109" x14ac:dyDescent="0.3">
      <c r="DE10224" s="49"/>
    </row>
    <row r="10225" spans="109:109" x14ac:dyDescent="0.3">
      <c r="DE10225" s="49"/>
    </row>
    <row r="10226" spans="109:109" x14ac:dyDescent="0.3">
      <c r="DE10226" s="49"/>
    </row>
    <row r="10227" spans="109:109" x14ac:dyDescent="0.3">
      <c r="DE10227" s="49"/>
    </row>
    <row r="10228" spans="109:109" x14ac:dyDescent="0.3">
      <c r="DE10228" s="49"/>
    </row>
    <row r="10229" spans="109:109" x14ac:dyDescent="0.3">
      <c r="DE10229" s="49"/>
    </row>
    <row r="10230" spans="109:109" x14ac:dyDescent="0.3">
      <c r="DE10230" s="49"/>
    </row>
    <row r="10231" spans="109:109" x14ac:dyDescent="0.3">
      <c r="DE10231" s="49"/>
    </row>
    <row r="10232" spans="109:109" x14ac:dyDescent="0.3">
      <c r="DE10232" s="49"/>
    </row>
    <row r="10233" spans="109:109" x14ac:dyDescent="0.3">
      <c r="DE10233" s="49"/>
    </row>
    <row r="10234" spans="109:109" x14ac:dyDescent="0.3">
      <c r="DE10234" s="49"/>
    </row>
    <row r="10235" spans="109:109" x14ac:dyDescent="0.3">
      <c r="DE10235" s="49"/>
    </row>
    <row r="10236" spans="109:109" x14ac:dyDescent="0.3">
      <c r="DE10236" s="49"/>
    </row>
    <row r="10237" spans="109:109" x14ac:dyDescent="0.3">
      <c r="DE10237" s="49"/>
    </row>
    <row r="10238" spans="109:109" x14ac:dyDescent="0.3">
      <c r="DE10238" s="49"/>
    </row>
    <row r="10239" spans="109:109" x14ac:dyDescent="0.3">
      <c r="DE10239" s="49"/>
    </row>
    <row r="10240" spans="109:109" x14ac:dyDescent="0.3">
      <c r="DE10240" s="49"/>
    </row>
    <row r="10241" spans="109:109" x14ac:dyDescent="0.3">
      <c r="DE10241" s="49"/>
    </row>
    <row r="10242" spans="109:109" x14ac:dyDescent="0.3">
      <c r="DE10242" s="49"/>
    </row>
    <row r="10243" spans="109:109" x14ac:dyDescent="0.3">
      <c r="DE10243" s="49"/>
    </row>
    <row r="10244" spans="109:109" x14ac:dyDescent="0.3">
      <c r="DE10244" s="49"/>
    </row>
    <row r="10245" spans="109:109" x14ac:dyDescent="0.3">
      <c r="DE10245" s="49"/>
    </row>
    <row r="10246" spans="109:109" x14ac:dyDescent="0.3">
      <c r="DE10246" s="49"/>
    </row>
    <row r="10247" spans="109:109" x14ac:dyDescent="0.3">
      <c r="DE10247" s="49"/>
    </row>
    <row r="10248" spans="109:109" x14ac:dyDescent="0.3">
      <c r="DE10248" s="49"/>
    </row>
    <row r="10249" spans="109:109" x14ac:dyDescent="0.3">
      <c r="DE10249" s="49"/>
    </row>
    <row r="10250" spans="109:109" x14ac:dyDescent="0.3">
      <c r="DE10250" s="49"/>
    </row>
    <row r="10251" spans="109:109" x14ac:dyDescent="0.3">
      <c r="DE10251" s="49"/>
    </row>
    <row r="10252" spans="109:109" x14ac:dyDescent="0.3">
      <c r="DE10252" s="49"/>
    </row>
    <row r="10253" spans="109:109" x14ac:dyDescent="0.3">
      <c r="DE10253" s="49"/>
    </row>
    <row r="10254" spans="109:109" x14ac:dyDescent="0.3">
      <c r="DE10254" s="49"/>
    </row>
    <row r="10255" spans="109:109" x14ac:dyDescent="0.3">
      <c r="DE10255" s="49"/>
    </row>
    <row r="10256" spans="109:109" x14ac:dyDescent="0.3">
      <c r="DE10256" s="49"/>
    </row>
    <row r="10257" spans="109:109" x14ac:dyDescent="0.3">
      <c r="DE10257" s="49"/>
    </row>
    <row r="10258" spans="109:109" x14ac:dyDescent="0.3">
      <c r="DE10258" s="49"/>
    </row>
    <row r="10259" spans="109:109" x14ac:dyDescent="0.3">
      <c r="DE10259" s="49"/>
    </row>
    <row r="10260" spans="109:109" x14ac:dyDescent="0.3">
      <c r="DE10260" s="49"/>
    </row>
    <row r="10261" spans="109:109" x14ac:dyDescent="0.3">
      <c r="DE10261" s="49"/>
    </row>
    <row r="10262" spans="109:109" x14ac:dyDescent="0.3">
      <c r="DE10262" s="49"/>
    </row>
    <row r="10263" spans="109:109" x14ac:dyDescent="0.3">
      <c r="DE10263" s="49"/>
    </row>
    <row r="10264" spans="109:109" x14ac:dyDescent="0.3">
      <c r="DE10264" s="49"/>
    </row>
    <row r="10265" spans="109:109" x14ac:dyDescent="0.3">
      <c r="DE10265" s="49"/>
    </row>
    <row r="10266" spans="109:109" x14ac:dyDescent="0.3">
      <c r="DE10266" s="49"/>
    </row>
    <row r="10267" spans="109:109" x14ac:dyDescent="0.3">
      <c r="DE10267" s="49"/>
    </row>
    <row r="10268" spans="109:109" x14ac:dyDescent="0.3">
      <c r="DE10268" s="49"/>
    </row>
    <row r="10269" spans="109:109" x14ac:dyDescent="0.3">
      <c r="DE10269" s="49"/>
    </row>
    <row r="10270" spans="109:109" x14ac:dyDescent="0.3">
      <c r="DE10270" s="49"/>
    </row>
    <row r="10271" spans="109:109" x14ac:dyDescent="0.3">
      <c r="DE10271" s="49"/>
    </row>
    <row r="10272" spans="109:109" x14ac:dyDescent="0.3">
      <c r="DE10272" s="49"/>
    </row>
    <row r="10273" spans="109:109" x14ac:dyDescent="0.3">
      <c r="DE10273" s="49"/>
    </row>
    <row r="10274" spans="109:109" x14ac:dyDescent="0.3">
      <c r="DE10274" s="49"/>
    </row>
    <row r="10275" spans="109:109" x14ac:dyDescent="0.3">
      <c r="DE10275" s="49"/>
    </row>
    <row r="10276" spans="109:109" x14ac:dyDescent="0.3">
      <c r="DE10276" s="49"/>
    </row>
    <row r="10277" spans="109:109" x14ac:dyDescent="0.3">
      <c r="DE10277" s="49"/>
    </row>
    <row r="10278" spans="109:109" x14ac:dyDescent="0.3">
      <c r="DE10278" s="49"/>
    </row>
    <row r="10279" spans="109:109" x14ac:dyDescent="0.3">
      <c r="DE10279" s="49"/>
    </row>
    <row r="10280" spans="109:109" x14ac:dyDescent="0.3">
      <c r="DE10280" s="49"/>
    </row>
    <row r="10281" spans="109:109" x14ac:dyDescent="0.3">
      <c r="DE10281" s="49"/>
    </row>
    <row r="10282" spans="109:109" x14ac:dyDescent="0.3">
      <c r="DE10282" s="49"/>
    </row>
    <row r="10283" spans="109:109" x14ac:dyDescent="0.3">
      <c r="DE10283" s="49"/>
    </row>
    <row r="10284" spans="109:109" x14ac:dyDescent="0.3">
      <c r="DE10284" s="49"/>
    </row>
    <row r="10285" spans="109:109" x14ac:dyDescent="0.3">
      <c r="DE10285" s="49"/>
    </row>
    <row r="10286" spans="109:109" x14ac:dyDescent="0.3">
      <c r="DE10286" s="49"/>
    </row>
    <row r="10287" spans="109:109" x14ac:dyDescent="0.3">
      <c r="DE10287" s="49"/>
    </row>
    <row r="10288" spans="109:109" x14ac:dyDescent="0.3">
      <c r="DE10288" s="49"/>
    </row>
    <row r="10289" spans="109:109" x14ac:dyDescent="0.3">
      <c r="DE10289" s="49"/>
    </row>
    <row r="10290" spans="109:109" x14ac:dyDescent="0.3">
      <c r="DE10290" s="49"/>
    </row>
    <row r="10291" spans="109:109" x14ac:dyDescent="0.3">
      <c r="DE10291" s="49"/>
    </row>
    <row r="10292" spans="109:109" x14ac:dyDescent="0.3">
      <c r="DE10292" s="49"/>
    </row>
    <row r="10293" spans="109:109" x14ac:dyDescent="0.3">
      <c r="DE10293" s="49"/>
    </row>
    <row r="10294" spans="109:109" x14ac:dyDescent="0.3">
      <c r="DE10294" s="49"/>
    </row>
    <row r="10295" spans="109:109" x14ac:dyDescent="0.3">
      <c r="DE10295" s="49"/>
    </row>
    <row r="10296" spans="109:109" x14ac:dyDescent="0.3">
      <c r="DE10296" s="49"/>
    </row>
    <row r="10297" spans="109:109" x14ac:dyDescent="0.3">
      <c r="DE10297" s="49"/>
    </row>
    <row r="10298" spans="109:109" x14ac:dyDescent="0.3">
      <c r="DE10298" s="49"/>
    </row>
    <row r="10299" spans="109:109" x14ac:dyDescent="0.3">
      <c r="DE10299" s="49"/>
    </row>
    <row r="10300" spans="109:109" x14ac:dyDescent="0.3">
      <c r="DE10300" s="49"/>
    </row>
    <row r="10301" spans="109:109" x14ac:dyDescent="0.3">
      <c r="DE10301" s="49"/>
    </row>
    <row r="10302" spans="109:109" x14ac:dyDescent="0.3">
      <c r="DE10302" s="49"/>
    </row>
    <row r="10303" spans="109:109" x14ac:dyDescent="0.3">
      <c r="DE10303" s="49"/>
    </row>
    <row r="10304" spans="109:109" x14ac:dyDescent="0.3">
      <c r="DE10304" s="49"/>
    </row>
    <row r="10305" spans="109:109" x14ac:dyDescent="0.3">
      <c r="DE10305" s="49"/>
    </row>
    <row r="10306" spans="109:109" x14ac:dyDescent="0.3">
      <c r="DE10306" s="49"/>
    </row>
    <row r="10307" spans="109:109" x14ac:dyDescent="0.3">
      <c r="DE10307" s="49"/>
    </row>
    <row r="10308" spans="109:109" x14ac:dyDescent="0.3">
      <c r="DE10308" s="49"/>
    </row>
    <row r="10309" spans="109:109" x14ac:dyDescent="0.3">
      <c r="DE10309" s="49"/>
    </row>
    <row r="10310" spans="109:109" x14ac:dyDescent="0.3">
      <c r="DE10310" s="49"/>
    </row>
    <row r="10311" spans="109:109" x14ac:dyDescent="0.3">
      <c r="DE10311" s="49"/>
    </row>
    <row r="10312" spans="109:109" x14ac:dyDescent="0.3">
      <c r="DE10312" s="49"/>
    </row>
    <row r="10313" spans="109:109" x14ac:dyDescent="0.3">
      <c r="DE10313" s="49"/>
    </row>
    <row r="10314" spans="109:109" x14ac:dyDescent="0.3">
      <c r="DE10314" s="49"/>
    </row>
    <row r="10315" spans="109:109" x14ac:dyDescent="0.3">
      <c r="DE10315" s="49"/>
    </row>
    <row r="10316" spans="109:109" x14ac:dyDescent="0.3">
      <c r="DE10316" s="49"/>
    </row>
    <row r="10317" spans="109:109" x14ac:dyDescent="0.3">
      <c r="DE10317" s="49"/>
    </row>
    <row r="10318" spans="109:109" x14ac:dyDescent="0.3">
      <c r="DE10318" s="49"/>
    </row>
    <row r="10319" spans="109:109" x14ac:dyDescent="0.3">
      <c r="DE10319" s="49"/>
    </row>
    <row r="10320" spans="109:109" x14ac:dyDescent="0.3">
      <c r="DE10320" s="49"/>
    </row>
    <row r="10321" spans="109:109" x14ac:dyDescent="0.3">
      <c r="DE10321" s="49"/>
    </row>
    <row r="10322" spans="109:109" x14ac:dyDescent="0.3">
      <c r="DE10322" s="49"/>
    </row>
    <row r="10323" spans="109:109" x14ac:dyDescent="0.3">
      <c r="DE10323" s="49"/>
    </row>
    <row r="10324" spans="109:109" x14ac:dyDescent="0.3">
      <c r="DE10324" s="49"/>
    </row>
    <row r="10325" spans="109:109" x14ac:dyDescent="0.3">
      <c r="DE10325" s="49"/>
    </row>
    <row r="10326" spans="109:109" x14ac:dyDescent="0.3">
      <c r="DE10326" s="49"/>
    </row>
    <row r="10327" spans="109:109" x14ac:dyDescent="0.3">
      <c r="DE10327" s="49"/>
    </row>
    <row r="10328" spans="109:109" x14ac:dyDescent="0.3">
      <c r="DE10328" s="49"/>
    </row>
    <row r="10329" spans="109:109" x14ac:dyDescent="0.3">
      <c r="DE10329" s="49"/>
    </row>
    <row r="10330" spans="109:109" x14ac:dyDescent="0.3">
      <c r="DE10330" s="49"/>
    </row>
    <row r="10331" spans="109:109" x14ac:dyDescent="0.3">
      <c r="DE10331" s="49"/>
    </row>
    <row r="10332" spans="109:109" x14ac:dyDescent="0.3">
      <c r="DE10332" s="49"/>
    </row>
    <row r="10333" spans="109:109" x14ac:dyDescent="0.3">
      <c r="DE10333" s="49"/>
    </row>
    <row r="10334" spans="109:109" x14ac:dyDescent="0.3">
      <c r="DE10334" s="49"/>
    </row>
    <row r="10335" spans="109:109" x14ac:dyDescent="0.3">
      <c r="DE10335" s="49"/>
    </row>
    <row r="10336" spans="109:109" x14ac:dyDescent="0.3">
      <c r="DE10336" s="49"/>
    </row>
    <row r="10337" spans="109:109" x14ac:dyDescent="0.3">
      <c r="DE10337" s="49"/>
    </row>
    <row r="10338" spans="109:109" x14ac:dyDescent="0.3">
      <c r="DE10338" s="49"/>
    </row>
    <row r="10339" spans="109:109" x14ac:dyDescent="0.3">
      <c r="DE10339" s="49"/>
    </row>
    <row r="10340" spans="109:109" x14ac:dyDescent="0.3">
      <c r="DE10340" s="49"/>
    </row>
    <row r="10341" spans="109:109" x14ac:dyDescent="0.3">
      <c r="DE10341" s="49"/>
    </row>
    <row r="10342" spans="109:109" x14ac:dyDescent="0.3">
      <c r="DE10342" s="49"/>
    </row>
    <row r="10343" spans="109:109" x14ac:dyDescent="0.3">
      <c r="DE10343" s="49"/>
    </row>
    <row r="10344" spans="109:109" x14ac:dyDescent="0.3">
      <c r="DE10344" s="49"/>
    </row>
    <row r="10345" spans="109:109" x14ac:dyDescent="0.3">
      <c r="DE10345" s="49"/>
    </row>
    <row r="10346" spans="109:109" x14ac:dyDescent="0.3">
      <c r="DE10346" s="49"/>
    </row>
    <row r="10347" spans="109:109" x14ac:dyDescent="0.3">
      <c r="DE10347" s="49"/>
    </row>
    <row r="10348" spans="109:109" x14ac:dyDescent="0.3">
      <c r="DE10348" s="49"/>
    </row>
    <row r="10349" spans="109:109" x14ac:dyDescent="0.3">
      <c r="DE10349" s="49"/>
    </row>
    <row r="10350" spans="109:109" x14ac:dyDescent="0.3">
      <c r="DE10350" s="49"/>
    </row>
    <row r="10351" spans="109:109" x14ac:dyDescent="0.3">
      <c r="DE10351" s="49"/>
    </row>
    <row r="10352" spans="109:109" x14ac:dyDescent="0.3">
      <c r="DE10352" s="49"/>
    </row>
    <row r="10353" spans="109:109" x14ac:dyDescent="0.3">
      <c r="DE10353" s="49"/>
    </row>
    <row r="10354" spans="109:109" x14ac:dyDescent="0.3">
      <c r="DE10354" s="49"/>
    </row>
    <row r="10355" spans="109:109" x14ac:dyDescent="0.3">
      <c r="DE10355" s="49"/>
    </row>
    <row r="10356" spans="109:109" x14ac:dyDescent="0.3">
      <c r="DE10356" s="49"/>
    </row>
    <row r="10357" spans="109:109" x14ac:dyDescent="0.3">
      <c r="DE10357" s="49"/>
    </row>
    <row r="10358" spans="109:109" x14ac:dyDescent="0.3">
      <c r="DE10358" s="49"/>
    </row>
    <row r="10359" spans="109:109" x14ac:dyDescent="0.3">
      <c r="DE10359" s="49"/>
    </row>
    <row r="10360" spans="109:109" x14ac:dyDescent="0.3">
      <c r="DE10360" s="49"/>
    </row>
    <row r="10361" spans="109:109" x14ac:dyDescent="0.3">
      <c r="DE10361" s="49"/>
    </row>
    <row r="10362" spans="109:109" x14ac:dyDescent="0.3">
      <c r="DE10362" s="49"/>
    </row>
    <row r="10363" spans="109:109" x14ac:dyDescent="0.3">
      <c r="DE10363" s="49"/>
    </row>
    <row r="10364" spans="109:109" x14ac:dyDescent="0.3">
      <c r="DE10364" s="49"/>
    </row>
    <row r="10365" spans="109:109" x14ac:dyDescent="0.3">
      <c r="DE10365" s="49"/>
    </row>
    <row r="10366" spans="109:109" x14ac:dyDescent="0.3">
      <c r="DE10366" s="49"/>
    </row>
    <row r="10367" spans="109:109" x14ac:dyDescent="0.3">
      <c r="DE10367" s="49"/>
    </row>
    <row r="10368" spans="109:109" x14ac:dyDescent="0.3">
      <c r="DE10368" s="49"/>
    </row>
    <row r="10369" spans="109:109" x14ac:dyDescent="0.3">
      <c r="DE10369" s="49"/>
    </row>
    <row r="10370" spans="109:109" x14ac:dyDescent="0.3">
      <c r="DE10370" s="49"/>
    </row>
    <row r="10371" spans="109:109" x14ac:dyDescent="0.3">
      <c r="DE10371" s="49"/>
    </row>
    <row r="10372" spans="109:109" x14ac:dyDescent="0.3">
      <c r="DE10372" s="49"/>
    </row>
    <row r="10373" spans="109:109" x14ac:dyDescent="0.3">
      <c r="DE10373" s="49"/>
    </row>
    <row r="10374" spans="109:109" x14ac:dyDescent="0.3">
      <c r="DE10374" s="49"/>
    </row>
    <row r="10375" spans="109:109" x14ac:dyDescent="0.3">
      <c r="DE10375" s="49"/>
    </row>
    <row r="10376" spans="109:109" x14ac:dyDescent="0.3">
      <c r="DE10376" s="49"/>
    </row>
    <row r="10377" spans="109:109" x14ac:dyDescent="0.3">
      <c r="DE10377" s="49"/>
    </row>
    <row r="10378" spans="109:109" x14ac:dyDescent="0.3">
      <c r="DE10378" s="49"/>
    </row>
    <row r="10379" spans="109:109" x14ac:dyDescent="0.3">
      <c r="DE10379" s="49"/>
    </row>
    <row r="10380" spans="109:109" x14ac:dyDescent="0.3">
      <c r="DE10380" s="49"/>
    </row>
    <row r="10381" spans="109:109" x14ac:dyDescent="0.3">
      <c r="DE10381" s="49"/>
    </row>
    <row r="10382" spans="109:109" x14ac:dyDescent="0.3">
      <c r="DE10382" s="49"/>
    </row>
    <row r="10383" spans="109:109" x14ac:dyDescent="0.3">
      <c r="DE10383" s="49"/>
    </row>
    <row r="10384" spans="109:109" x14ac:dyDescent="0.3">
      <c r="DE10384" s="49"/>
    </row>
    <row r="10385" spans="109:109" x14ac:dyDescent="0.3">
      <c r="DE10385" s="49"/>
    </row>
    <row r="10386" spans="109:109" x14ac:dyDescent="0.3">
      <c r="DE10386" s="49"/>
    </row>
    <row r="10387" spans="109:109" x14ac:dyDescent="0.3">
      <c r="DE10387" s="49"/>
    </row>
    <row r="10388" spans="109:109" x14ac:dyDescent="0.3">
      <c r="DE10388" s="49"/>
    </row>
    <row r="10389" spans="109:109" x14ac:dyDescent="0.3">
      <c r="DE10389" s="49"/>
    </row>
    <row r="10390" spans="109:109" x14ac:dyDescent="0.3">
      <c r="DE10390" s="49"/>
    </row>
    <row r="10391" spans="109:109" x14ac:dyDescent="0.3">
      <c r="DE10391" s="49"/>
    </row>
    <row r="10392" spans="109:109" x14ac:dyDescent="0.3">
      <c r="DE10392" s="49"/>
    </row>
    <row r="10393" spans="109:109" x14ac:dyDescent="0.3">
      <c r="DE10393" s="49"/>
    </row>
    <row r="10394" spans="109:109" x14ac:dyDescent="0.3">
      <c r="DE10394" s="49"/>
    </row>
    <row r="10395" spans="109:109" x14ac:dyDescent="0.3">
      <c r="DE10395" s="49"/>
    </row>
    <row r="10396" spans="109:109" x14ac:dyDescent="0.3">
      <c r="DE10396" s="49"/>
    </row>
    <row r="10397" spans="109:109" x14ac:dyDescent="0.3">
      <c r="DE10397" s="49"/>
    </row>
    <row r="10398" spans="109:109" x14ac:dyDescent="0.3">
      <c r="DE10398" s="49"/>
    </row>
    <row r="10399" spans="109:109" x14ac:dyDescent="0.3">
      <c r="DE10399" s="49"/>
    </row>
    <row r="10400" spans="109:109" x14ac:dyDescent="0.3">
      <c r="DE10400" s="49"/>
    </row>
    <row r="10401" spans="109:109" x14ac:dyDescent="0.3">
      <c r="DE10401" s="49"/>
    </row>
    <row r="10402" spans="109:109" x14ac:dyDescent="0.3">
      <c r="DE10402" s="49"/>
    </row>
    <row r="10403" spans="109:109" x14ac:dyDescent="0.3">
      <c r="DE10403" s="49"/>
    </row>
    <row r="10404" spans="109:109" x14ac:dyDescent="0.3">
      <c r="DE10404" s="49"/>
    </row>
    <row r="10405" spans="109:109" x14ac:dyDescent="0.3">
      <c r="DE10405" s="49"/>
    </row>
    <row r="10406" spans="109:109" x14ac:dyDescent="0.3">
      <c r="DE10406" s="49"/>
    </row>
    <row r="10407" spans="109:109" x14ac:dyDescent="0.3">
      <c r="DE10407" s="49"/>
    </row>
    <row r="10408" spans="109:109" x14ac:dyDescent="0.3">
      <c r="DE10408" s="49"/>
    </row>
    <row r="10409" spans="109:109" x14ac:dyDescent="0.3">
      <c r="DE10409" s="49"/>
    </row>
    <row r="10410" spans="109:109" x14ac:dyDescent="0.3">
      <c r="DE10410" s="49"/>
    </row>
    <row r="10411" spans="109:109" x14ac:dyDescent="0.3">
      <c r="DE10411" s="49"/>
    </row>
    <row r="10412" spans="109:109" x14ac:dyDescent="0.3">
      <c r="DE10412" s="49"/>
    </row>
    <row r="10413" spans="109:109" x14ac:dyDescent="0.3">
      <c r="DE10413" s="49"/>
    </row>
    <row r="10414" spans="109:109" x14ac:dyDescent="0.3">
      <c r="DE10414" s="49"/>
    </row>
    <row r="10415" spans="109:109" x14ac:dyDescent="0.3">
      <c r="DE10415" s="49"/>
    </row>
    <row r="10416" spans="109:109" x14ac:dyDescent="0.3">
      <c r="DE10416" s="49"/>
    </row>
    <row r="10417" spans="109:109" x14ac:dyDescent="0.3">
      <c r="DE10417" s="49"/>
    </row>
    <row r="10418" spans="109:109" x14ac:dyDescent="0.3">
      <c r="DE10418" s="49"/>
    </row>
    <row r="10419" spans="109:109" x14ac:dyDescent="0.3">
      <c r="DE10419" s="49"/>
    </row>
    <row r="10420" spans="109:109" x14ac:dyDescent="0.3">
      <c r="DE10420" s="49"/>
    </row>
    <row r="10421" spans="109:109" x14ac:dyDescent="0.3">
      <c r="DE10421" s="49"/>
    </row>
    <row r="10422" spans="109:109" x14ac:dyDescent="0.3">
      <c r="DE10422" s="49"/>
    </row>
    <row r="10423" spans="109:109" x14ac:dyDescent="0.3">
      <c r="DE10423" s="49"/>
    </row>
    <row r="10424" spans="109:109" x14ac:dyDescent="0.3">
      <c r="DE10424" s="49"/>
    </row>
    <row r="10425" spans="109:109" x14ac:dyDescent="0.3">
      <c r="DE10425" s="49"/>
    </row>
    <row r="10426" spans="109:109" x14ac:dyDescent="0.3">
      <c r="DE10426" s="49"/>
    </row>
    <row r="10427" spans="109:109" x14ac:dyDescent="0.3">
      <c r="DE10427" s="49"/>
    </row>
    <row r="10428" spans="109:109" x14ac:dyDescent="0.3">
      <c r="DE10428" s="49"/>
    </row>
    <row r="10429" spans="109:109" x14ac:dyDescent="0.3">
      <c r="DE10429" s="49"/>
    </row>
    <row r="10430" spans="109:109" x14ac:dyDescent="0.3">
      <c r="DE10430" s="49"/>
    </row>
    <row r="10431" spans="109:109" x14ac:dyDescent="0.3">
      <c r="DE10431" s="49"/>
    </row>
    <row r="10432" spans="109:109" x14ac:dyDescent="0.3">
      <c r="DE10432" s="49"/>
    </row>
    <row r="10433" spans="109:109" x14ac:dyDescent="0.3">
      <c r="DE10433" s="49"/>
    </row>
    <row r="10434" spans="109:109" x14ac:dyDescent="0.3">
      <c r="DE10434" s="49"/>
    </row>
    <row r="10435" spans="109:109" x14ac:dyDescent="0.3">
      <c r="DE10435" s="49"/>
    </row>
    <row r="10436" spans="109:109" x14ac:dyDescent="0.3">
      <c r="DE10436" s="49"/>
    </row>
    <row r="10437" spans="109:109" x14ac:dyDescent="0.3">
      <c r="DE10437" s="49"/>
    </row>
    <row r="10438" spans="109:109" x14ac:dyDescent="0.3">
      <c r="DE10438" s="49"/>
    </row>
    <row r="10439" spans="109:109" x14ac:dyDescent="0.3">
      <c r="DE10439" s="49"/>
    </row>
    <row r="10440" spans="109:109" x14ac:dyDescent="0.3">
      <c r="DE10440" s="49"/>
    </row>
    <row r="10441" spans="109:109" x14ac:dyDescent="0.3">
      <c r="DE10441" s="49"/>
    </row>
    <row r="10442" spans="109:109" x14ac:dyDescent="0.3">
      <c r="DE10442" s="49"/>
    </row>
    <row r="10443" spans="109:109" x14ac:dyDescent="0.3">
      <c r="DE10443" s="49"/>
    </row>
    <row r="10444" spans="109:109" x14ac:dyDescent="0.3">
      <c r="DE10444" s="49"/>
    </row>
    <row r="10445" spans="109:109" x14ac:dyDescent="0.3">
      <c r="DE10445" s="49"/>
    </row>
    <row r="10446" spans="109:109" x14ac:dyDescent="0.3">
      <c r="DE10446" s="49"/>
    </row>
    <row r="10447" spans="109:109" x14ac:dyDescent="0.3">
      <c r="DE10447" s="49"/>
    </row>
    <row r="10448" spans="109:109" x14ac:dyDescent="0.3">
      <c r="DE10448" s="49"/>
    </row>
    <row r="10449" spans="109:109" x14ac:dyDescent="0.3">
      <c r="DE10449" s="49"/>
    </row>
    <row r="10450" spans="109:109" x14ac:dyDescent="0.3">
      <c r="DE10450" s="49"/>
    </row>
    <row r="10451" spans="109:109" x14ac:dyDescent="0.3">
      <c r="DE10451" s="49"/>
    </row>
    <row r="10452" spans="109:109" x14ac:dyDescent="0.3">
      <c r="DE10452" s="49"/>
    </row>
    <row r="10453" spans="109:109" x14ac:dyDescent="0.3">
      <c r="DE10453" s="49"/>
    </row>
    <row r="10454" spans="109:109" x14ac:dyDescent="0.3">
      <c r="DE10454" s="49"/>
    </row>
    <row r="10455" spans="109:109" x14ac:dyDescent="0.3">
      <c r="DE10455" s="49"/>
    </row>
    <row r="10456" spans="109:109" x14ac:dyDescent="0.3">
      <c r="DE10456" s="49"/>
    </row>
    <row r="10457" spans="109:109" x14ac:dyDescent="0.3">
      <c r="DE10457" s="49"/>
    </row>
    <row r="10458" spans="109:109" x14ac:dyDescent="0.3">
      <c r="DE10458" s="49"/>
    </row>
    <row r="10459" spans="109:109" x14ac:dyDescent="0.3">
      <c r="DE10459" s="49"/>
    </row>
    <row r="10460" spans="109:109" x14ac:dyDescent="0.3">
      <c r="DE10460" s="49"/>
    </row>
    <row r="10461" spans="109:109" x14ac:dyDescent="0.3">
      <c r="DE10461" s="49"/>
    </row>
    <row r="10462" spans="109:109" x14ac:dyDescent="0.3">
      <c r="DE10462" s="49"/>
    </row>
    <row r="10463" spans="109:109" x14ac:dyDescent="0.3">
      <c r="DE10463" s="49"/>
    </row>
    <row r="10464" spans="109:109" x14ac:dyDescent="0.3">
      <c r="DE10464" s="49"/>
    </row>
    <row r="10465" spans="109:109" x14ac:dyDescent="0.3">
      <c r="DE10465" s="49"/>
    </row>
    <row r="10466" spans="109:109" x14ac:dyDescent="0.3">
      <c r="DE10466" s="49"/>
    </row>
    <row r="10467" spans="109:109" x14ac:dyDescent="0.3">
      <c r="DE10467" s="49"/>
    </row>
    <row r="10468" spans="109:109" x14ac:dyDescent="0.3">
      <c r="DE10468" s="49"/>
    </row>
    <row r="10469" spans="109:109" x14ac:dyDescent="0.3">
      <c r="DE10469" s="49"/>
    </row>
    <row r="10470" spans="109:109" x14ac:dyDescent="0.3">
      <c r="DE10470" s="49"/>
    </row>
    <row r="10471" spans="109:109" x14ac:dyDescent="0.3">
      <c r="DE10471" s="49"/>
    </row>
    <row r="10472" spans="109:109" x14ac:dyDescent="0.3">
      <c r="DE10472" s="49"/>
    </row>
    <row r="10473" spans="109:109" x14ac:dyDescent="0.3">
      <c r="DE10473" s="49"/>
    </row>
    <row r="10474" spans="109:109" x14ac:dyDescent="0.3">
      <c r="DE10474" s="49"/>
    </row>
    <row r="10475" spans="109:109" x14ac:dyDescent="0.3">
      <c r="DE10475" s="49"/>
    </row>
    <row r="10476" spans="109:109" x14ac:dyDescent="0.3">
      <c r="DE10476" s="49"/>
    </row>
    <row r="10477" spans="109:109" x14ac:dyDescent="0.3">
      <c r="DE10477" s="49"/>
    </row>
    <row r="10478" spans="109:109" x14ac:dyDescent="0.3">
      <c r="DE10478" s="49"/>
    </row>
    <row r="10479" spans="109:109" x14ac:dyDescent="0.3">
      <c r="DE10479" s="49"/>
    </row>
    <row r="10480" spans="109:109" x14ac:dyDescent="0.3">
      <c r="DE10480" s="49"/>
    </row>
    <row r="10481" spans="109:109" x14ac:dyDescent="0.3">
      <c r="DE10481" s="49"/>
    </row>
    <row r="10482" spans="109:109" x14ac:dyDescent="0.3">
      <c r="DE10482" s="49"/>
    </row>
    <row r="10483" spans="109:109" x14ac:dyDescent="0.3">
      <c r="DE10483" s="49"/>
    </row>
    <row r="10484" spans="109:109" x14ac:dyDescent="0.3">
      <c r="DE10484" s="49"/>
    </row>
    <row r="10485" spans="109:109" x14ac:dyDescent="0.3">
      <c r="DE10485" s="49"/>
    </row>
    <row r="10486" spans="109:109" x14ac:dyDescent="0.3">
      <c r="DE10486" s="49"/>
    </row>
    <row r="10487" spans="109:109" x14ac:dyDescent="0.3">
      <c r="DE10487" s="49"/>
    </row>
    <row r="10488" spans="109:109" x14ac:dyDescent="0.3">
      <c r="DE10488" s="49"/>
    </row>
    <row r="10489" spans="109:109" x14ac:dyDescent="0.3">
      <c r="DE10489" s="49"/>
    </row>
    <row r="10490" spans="109:109" x14ac:dyDescent="0.3">
      <c r="DE10490" s="49"/>
    </row>
    <row r="10491" spans="109:109" x14ac:dyDescent="0.3">
      <c r="DE10491" s="49"/>
    </row>
    <row r="10492" spans="109:109" x14ac:dyDescent="0.3">
      <c r="DE10492" s="49"/>
    </row>
    <row r="10493" spans="109:109" x14ac:dyDescent="0.3">
      <c r="DE10493" s="49"/>
    </row>
    <row r="10494" spans="109:109" x14ac:dyDescent="0.3">
      <c r="DE10494" s="49"/>
    </row>
    <row r="10495" spans="109:109" x14ac:dyDescent="0.3">
      <c r="DE10495" s="49"/>
    </row>
    <row r="10496" spans="109:109" x14ac:dyDescent="0.3">
      <c r="DE10496" s="49"/>
    </row>
    <row r="10497" spans="109:109" x14ac:dyDescent="0.3">
      <c r="DE10497" s="49"/>
    </row>
    <row r="10498" spans="109:109" x14ac:dyDescent="0.3">
      <c r="DE10498" s="49"/>
    </row>
    <row r="10499" spans="109:109" x14ac:dyDescent="0.3">
      <c r="DE10499" s="49"/>
    </row>
    <row r="10500" spans="109:109" x14ac:dyDescent="0.3">
      <c r="DE10500" s="49"/>
    </row>
    <row r="10501" spans="109:109" x14ac:dyDescent="0.3">
      <c r="DE10501" s="49"/>
    </row>
    <row r="10502" spans="109:109" x14ac:dyDescent="0.3">
      <c r="DE10502" s="49"/>
    </row>
    <row r="10503" spans="109:109" x14ac:dyDescent="0.3">
      <c r="DE10503" s="49"/>
    </row>
    <row r="10504" spans="109:109" x14ac:dyDescent="0.3">
      <c r="DE10504" s="49"/>
    </row>
    <row r="10505" spans="109:109" x14ac:dyDescent="0.3">
      <c r="DE10505" s="49"/>
    </row>
    <row r="10506" spans="109:109" x14ac:dyDescent="0.3">
      <c r="DE10506" s="49"/>
    </row>
    <row r="10507" spans="109:109" x14ac:dyDescent="0.3">
      <c r="DE10507" s="49"/>
    </row>
    <row r="10508" spans="109:109" x14ac:dyDescent="0.3">
      <c r="DE10508" s="49"/>
    </row>
    <row r="10509" spans="109:109" x14ac:dyDescent="0.3">
      <c r="DE10509" s="49"/>
    </row>
    <row r="10510" spans="109:109" x14ac:dyDescent="0.3">
      <c r="DE10510" s="49"/>
    </row>
    <row r="10511" spans="109:109" x14ac:dyDescent="0.3">
      <c r="DE10511" s="49"/>
    </row>
    <row r="10512" spans="109:109" x14ac:dyDescent="0.3">
      <c r="DE10512" s="49"/>
    </row>
    <row r="10513" spans="109:109" x14ac:dyDescent="0.3">
      <c r="DE10513" s="49"/>
    </row>
    <row r="10514" spans="109:109" x14ac:dyDescent="0.3">
      <c r="DE10514" s="49"/>
    </row>
    <row r="10515" spans="109:109" x14ac:dyDescent="0.3">
      <c r="DE10515" s="49"/>
    </row>
    <row r="10516" spans="109:109" x14ac:dyDescent="0.3">
      <c r="DE10516" s="49"/>
    </row>
    <row r="10517" spans="109:109" x14ac:dyDescent="0.3">
      <c r="DE10517" s="49"/>
    </row>
    <row r="10518" spans="109:109" x14ac:dyDescent="0.3">
      <c r="DE10518" s="49"/>
    </row>
    <row r="10519" spans="109:109" x14ac:dyDescent="0.3">
      <c r="DE10519" s="49"/>
    </row>
    <row r="10520" spans="109:109" x14ac:dyDescent="0.3">
      <c r="DE10520" s="49"/>
    </row>
    <row r="10521" spans="109:109" x14ac:dyDescent="0.3">
      <c r="DE10521" s="49"/>
    </row>
    <row r="10522" spans="109:109" x14ac:dyDescent="0.3">
      <c r="DE10522" s="49"/>
    </row>
    <row r="10523" spans="109:109" x14ac:dyDescent="0.3">
      <c r="DE10523" s="49"/>
    </row>
    <row r="10524" spans="109:109" x14ac:dyDescent="0.3">
      <c r="DE10524" s="49"/>
    </row>
    <row r="10525" spans="109:109" x14ac:dyDescent="0.3">
      <c r="DE10525" s="49"/>
    </row>
    <row r="10526" spans="109:109" x14ac:dyDescent="0.3">
      <c r="DE10526" s="49"/>
    </row>
    <row r="10527" spans="109:109" x14ac:dyDescent="0.3">
      <c r="DE10527" s="49"/>
    </row>
    <row r="10528" spans="109:109" x14ac:dyDescent="0.3">
      <c r="DE10528" s="49"/>
    </row>
    <row r="10529" spans="109:109" x14ac:dyDescent="0.3">
      <c r="DE10529" s="49"/>
    </row>
    <row r="10530" spans="109:109" x14ac:dyDescent="0.3">
      <c r="DE10530" s="49"/>
    </row>
    <row r="10531" spans="109:109" x14ac:dyDescent="0.3">
      <c r="DE10531" s="49"/>
    </row>
    <row r="10532" spans="109:109" x14ac:dyDescent="0.3">
      <c r="DE10532" s="49"/>
    </row>
    <row r="10533" spans="109:109" x14ac:dyDescent="0.3">
      <c r="DE10533" s="49"/>
    </row>
    <row r="10534" spans="109:109" x14ac:dyDescent="0.3">
      <c r="DE10534" s="49"/>
    </row>
    <row r="10535" spans="109:109" x14ac:dyDescent="0.3">
      <c r="DE10535" s="49"/>
    </row>
    <row r="10536" spans="109:109" x14ac:dyDescent="0.3">
      <c r="DE10536" s="49"/>
    </row>
    <row r="10537" spans="109:109" x14ac:dyDescent="0.3">
      <c r="DE10537" s="49"/>
    </row>
    <row r="10538" spans="109:109" x14ac:dyDescent="0.3">
      <c r="DE10538" s="49"/>
    </row>
    <row r="10539" spans="109:109" x14ac:dyDescent="0.3">
      <c r="DE10539" s="49"/>
    </row>
    <row r="10540" spans="109:109" x14ac:dyDescent="0.3">
      <c r="DE10540" s="49"/>
    </row>
    <row r="10541" spans="109:109" x14ac:dyDescent="0.3">
      <c r="DE10541" s="49"/>
    </row>
    <row r="10542" spans="109:109" x14ac:dyDescent="0.3">
      <c r="DE10542" s="49"/>
    </row>
    <row r="10543" spans="109:109" x14ac:dyDescent="0.3">
      <c r="DE10543" s="49"/>
    </row>
    <row r="10544" spans="109:109" x14ac:dyDescent="0.3">
      <c r="DE10544" s="49"/>
    </row>
    <row r="10545" spans="109:109" x14ac:dyDescent="0.3">
      <c r="DE10545" s="49"/>
    </row>
    <row r="10546" spans="109:109" x14ac:dyDescent="0.3">
      <c r="DE10546" s="49"/>
    </row>
    <row r="10547" spans="109:109" x14ac:dyDescent="0.3">
      <c r="DE10547" s="49"/>
    </row>
    <row r="10548" spans="109:109" x14ac:dyDescent="0.3">
      <c r="DE10548" s="49"/>
    </row>
    <row r="10549" spans="109:109" x14ac:dyDescent="0.3">
      <c r="DE10549" s="49"/>
    </row>
    <row r="10550" spans="109:109" x14ac:dyDescent="0.3">
      <c r="DE10550" s="49"/>
    </row>
    <row r="10551" spans="109:109" x14ac:dyDescent="0.3">
      <c r="DE10551" s="49"/>
    </row>
    <row r="10552" spans="109:109" x14ac:dyDescent="0.3">
      <c r="DE10552" s="49"/>
    </row>
    <row r="10553" spans="109:109" x14ac:dyDescent="0.3">
      <c r="DE10553" s="49"/>
    </row>
    <row r="10554" spans="109:109" x14ac:dyDescent="0.3">
      <c r="DE10554" s="49"/>
    </row>
    <row r="10555" spans="109:109" x14ac:dyDescent="0.3">
      <c r="DE10555" s="49"/>
    </row>
    <row r="10556" spans="109:109" x14ac:dyDescent="0.3">
      <c r="DE10556" s="49"/>
    </row>
    <row r="10557" spans="109:109" x14ac:dyDescent="0.3">
      <c r="DE10557" s="49"/>
    </row>
    <row r="10558" spans="109:109" x14ac:dyDescent="0.3">
      <c r="DE10558" s="49"/>
    </row>
    <row r="10559" spans="109:109" x14ac:dyDescent="0.3">
      <c r="DE10559" s="49"/>
    </row>
    <row r="10560" spans="109:109" x14ac:dyDescent="0.3">
      <c r="DE10560" s="49"/>
    </row>
    <row r="10561" spans="109:109" x14ac:dyDescent="0.3">
      <c r="DE10561" s="49"/>
    </row>
    <row r="10562" spans="109:109" x14ac:dyDescent="0.3">
      <c r="DE10562" s="49"/>
    </row>
    <row r="10563" spans="109:109" x14ac:dyDescent="0.3">
      <c r="DE10563" s="49"/>
    </row>
    <row r="10564" spans="109:109" x14ac:dyDescent="0.3">
      <c r="DE10564" s="49"/>
    </row>
    <row r="10565" spans="109:109" x14ac:dyDescent="0.3">
      <c r="DE10565" s="49"/>
    </row>
    <row r="10566" spans="109:109" x14ac:dyDescent="0.3">
      <c r="DE10566" s="49"/>
    </row>
    <row r="10567" spans="109:109" x14ac:dyDescent="0.3">
      <c r="DE10567" s="49"/>
    </row>
    <row r="10568" spans="109:109" x14ac:dyDescent="0.3">
      <c r="DE10568" s="49"/>
    </row>
    <row r="10569" spans="109:109" x14ac:dyDescent="0.3">
      <c r="DE10569" s="49"/>
    </row>
    <row r="10570" spans="109:109" x14ac:dyDescent="0.3">
      <c r="DE10570" s="49"/>
    </row>
    <row r="10571" spans="109:109" x14ac:dyDescent="0.3">
      <c r="DE10571" s="49"/>
    </row>
    <row r="10572" spans="109:109" x14ac:dyDescent="0.3">
      <c r="DE10572" s="49"/>
    </row>
    <row r="10573" spans="109:109" x14ac:dyDescent="0.3">
      <c r="DE10573" s="49"/>
    </row>
    <row r="10574" spans="109:109" x14ac:dyDescent="0.3">
      <c r="DE10574" s="49"/>
    </row>
    <row r="10575" spans="109:109" x14ac:dyDescent="0.3">
      <c r="DE10575" s="49"/>
    </row>
    <row r="10576" spans="109:109" x14ac:dyDescent="0.3">
      <c r="DE10576" s="49"/>
    </row>
    <row r="10577" spans="109:109" x14ac:dyDescent="0.3">
      <c r="DE10577" s="49"/>
    </row>
    <row r="10578" spans="109:109" x14ac:dyDescent="0.3">
      <c r="DE10578" s="49"/>
    </row>
    <row r="10579" spans="109:109" x14ac:dyDescent="0.3">
      <c r="DE10579" s="49"/>
    </row>
    <row r="10580" spans="109:109" x14ac:dyDescent="0.3">
      <c r="DE10580" s="49"/>
    </row>
    <row r="10581" spans="109:109" x14ac:dyDescent="0.3">
      <c r="DE10581" s="49"/>
    </row>
    <row r="10582" spans="109:109" x14ac:dyDescent="0.3">
      <c r="DE10582" s="49"/>
    </row>
    <row r="10583" spans="109:109" x14ac:dyDescent="0.3">
      <c r="DE10583" s="49"/>
    </row>
    <row r="10584" spans="109:109" x14ac:dyDescent="0.3">
      <c r="DE10584" s="49"/>
    </row>
    <row r="10585" spans="109:109" x14ac:dyDescent="0.3">
      <c r="DE10585" s="49"/>
    </row>
    <row r="10586" spans="109:109" x14ac:dyDescent="0.3">
      <c r="DE10586" s="49"/>
    </row>
    <row r="10587" spans="109:109" x14ac:dyDescent="0.3">
      <c r="DE10587" s="49"/>
    </row>
    <row r="10588" spans="109:109" x14ac:dyDescent="0.3">
      <c r="DE10588" s="49"/>
    </row>
    <row r="10589" spans="109:109" x14ac:dyDescent="0.3">
      <c r="DE10589" s="49"/>
    </row>
    <row r="10590" spans="109:109" x14ac:dyDescent="0.3">
      <c r="DE10590" s="49"/>
    </row>
    <row r="10591" spans="109:109" x14ac:dyDescent="0.3">
      <c r="DE10591" s="49"/>
    </row>
    <row r="10592" spans="109:109" x14ac:dyDescent="0.3">
      <c r="DE10592" s="49"/>
    </row>
    <row r="10593" spans="109:109" x14ac:dyDescent="0.3">
      <c r="DE10593" s="49"/>
    </row>
    <row r="10594" spans="109:109" x14ac:dyDescent="0.3">
      <c r="DE10594" s="49"/>
    </row>
    <row r="10595" spans="109:109" x14ac:dyDescent="0.3">
      <c r="DE10595" s="49"/>
    </row>
    <row r="10596" spans="109:109" x14ac:dyDescent="0.3">
      <c r="DE10596" s="49"/>
    </row>
    <row r="10597" spans="109:109" x14ac:dyDescent="0.3">
      <c r="DE10597" s="49"/>
    </row>
    <row r="10598" spans="109:109" x14ac:dyDescent="0.3">
      <c r="DE10598" s="49"/>
    </row>
    <row r="10599" spans="109:109" x14ac:dyDescent="0.3">
      <c r="DE10599" s="49"/>
    </row>
    <row r="10600" spans="109:109" x14ac:dyDescent="0.3">
      <c r="DE10600" s="49"/>
    </row>
    <row r="10601" spans="109:109" x14ac:dyDescent="0.3">
      <c r="DE10601" s="49"/>
    </row>
    <row r="10602" spans="109:109" x14ac:dyDescent="0.3">
      <c r="DE10602" s="49"/>
    </row>
    <row r="10603" spans="109:109" x14ac:dyDescent="0.3">
      <c r="DE10603" s="49"/>
    </row>
    <row r="10604" spans="109:109" x14ac:dyDescent="0.3">
      <c r="DE10604" s="49"/>
    </row>
    <row r="10605" spans="109:109" x14ac:dyDescent="0.3">
      <c r="DE10605" s="49"/>
    </row>
    <row r="10606" spans="109:109" x14ac:dyDescent="0.3">
      <c r="DE10606" s="49"/>
    </row>
    <row r="10607" spans="109:109" x14ac:dyDescent="0.3">
      <c r="DE10607" s="49"/>
    </row>
    <row r="10608" spans="109:109" x14ac:dyDescent="0.3">
      <c r="DE10608" s="49"/>
    </row>
    <row r="10609" spans="109:109" x14ac:dyDescent="0.3">
      <c r="DE10609" s="49"/>
    </row>
    <row r="10610" spans="109:109" x14ac:dyDescent="0.3">
      <c r="DE10610" s="49"/>
    </row>
    <row r="10611" spans="109:109" x14ac:dyDescent="0.3">
      <c r="DE10611" s="49"/>
    </row>
    <row r="10612" spans="109:109" x14ac:dyDescent="0.3">
      <c r="DE10612" s="49"/>
    </row>
    <row r="10613" spans="109:109" x14ac:dyDescent="0.3">
      <c r="DE10613" s="49"/>
    </row>
    <row r="10614" spans="109:109" x14ac:dyDescent="0.3">
      <c r="DE10614" s="49"/>
    </row>
    <row r="10615" spans="109:109" x14ac:dyDescent="0.3">
      <c r="DE10615" s="49"/>
    </row>
    <row r="10616" spans="109:109" x14ac:dyDescent="0.3">
      <c r="DE10616" s="49"/>
    </row>
    <row r="10617" spans="109:109" x14ac:dyDescent="0.3">
      <c r="DE10617" s="49"/>
    </row>
    <row r="10618" spans="109:109" x14ac:dyDescent="0.3">
      <c r="DE10618" s="49"/>
    </row>
    <row r="10619" spans="109:109" x14ac:dyDescent="0.3">
      <c r="DE10619" s="49"/>
    </row>
    <row r="10620" spans="109:109" x14ac:dyDescent="0.3">
      <c r="DE10620" s="49"/>
    </row>
    <row r="10621" spans="109:109" x14ac:dyDescent="0.3">
      <c r="DE10621" s="49"/>
    </row>
    <row r="10622" spans="109:109" x14ac:dyDescent="0.3">
      <c r="DE10622" s="49"/>
    </row>
    <row r="10623" spans="109:109" x14ac:dyDescent="0.3">
      <c r="DE10623" s="49"/>
    </row>
    <row r="10624" spans="109:109" x14ac:dyDescent="0.3">
      <c r="DE10624" s="49"/>
    </row>
    <row r="10625" spans="109:109" x14ac:dyDescent="0.3">
      <c r="DE10625" s="49"/>
    </row>
    <row r="10626" spans="109:109" x14ac:dyDescent="0.3">
      <c r="DE10626" s="49"/>
    </row>
    <row r="10627" spans="109:109" x14ac:dyDescent="0.3">
      <c r="DE10627" s="49"/>
    </row>
    <row r="10628" spans="109:109" x14ac:dyDescent="0.3">
      <c r="DE10628" s="49"/>
    </row>
    <row r="10629" spans="109:109" x14ac:dyDescent="0.3">
      <c r="DE10629" s="49"/>
    </row>
    <row r="10630" spans="109:109" x14ac:dyDescent="0.3">
      <c r="DE10630" s="49"/>
    </row>
    <row r="10631" spans="109:109" x14ac:dyDescent="0.3">
      <c r="DE10631" s="49"/>
    </row>
    <row r="10632" spans="109:109" x14ac:dyDescent="0.3">
      <c r="DE10632" s="49"/>
    </row>
    <row r="10633" spans="109:109" x14ac:dyDescent="0.3">
      <c r="DE10633" s="49"/>
    </row>
    <row r="10634" spans="109:109" x14ac:dyDescent="0.3">
      <c r="DE10634" s="49"/>
    </row>
    <row r="10635" spans="109:109" x14ac:dyDescent="0.3">
      <c r="DE10635" s="49"/>
    </row>
    <row r="10636" spans="109:109" x14ac:dyDescent="0.3">
      <c r="DE10636" s="49"/>
    </row>
    <row r="10637" spans="109:109" x14ac:dyDescent="0.3">
      <c r="DE10637" s="49"/>
    </row>
    <row r="10638" spans="109:109" x14ac:dyDescent="0.3">
      <c r="DE10638" s="49"/>
    </row>
    <row r="10639" spans="109:109" x14ac:dyDescent="0.3">
      <c r="DE10639" s="49"/>
    </row>
    <row r="10640" spans="109:109" x14ac:dyDescent="0.3">
      <c r="DE10640" s="49"/>
    </row>
    <row r="10641" spans="109:109" x14ac:dyDescent="0.3">
      <c r="DE10641" s="49"/>
    </row>
    <row r="10642" spans="109:109" x14ac:dyDescent="0.3">
      <c r="DE10642" s="49"/>
    </row>
    <row r="10643" spans="109:109" x14ac:dyDescent="0.3">
      <c r="DE10643" s="49"/>
    </row>
    <row r="10644" spans="109:109" x14ac:dyDescent="0.3">
      <c r="DE10644" s="49"/>
    </row>
    <row r="10645" spans="109:109" x14ac:dyDescent="0.3">
      <c r="DE10645" s="49"/>
    </row>
    <row r="10646" spans="109:109" x14ac:dyDescent="0.3">
      <c r="DE10646" s="49"/>
    </row>
    <row r="10647" spans="109:109" x14ac:dyDescent="0.3">
      <c r="DE10647" s="49"/>
    </row>
    <row r="10648" spans="109:109" x14ac:dyDescent="0.3">
      <c r="DE10648" s="49"/>
    </row>
    <row r="10649" spans="109:109" x14ac:dyDescent="0.3">
      <c r="DE10649" s="49"/>
    </row>
    <row r="10650" spans="109:109" x14ac:dyDescent="0.3">
      <c r="DE10650" s="49"/>
    </row>
    <row r="10651" spans="109:109" x14ac:dyDescent="0.3">
      <c r="DE10651" s="49"/>
    </row>
    <row r="10652" spans="109:109" x14ac:dyDescent="0.3">
      <c r="DE10652" s="49"/>
    </row>
    <row r="10653" spans="109:109" x14ac:dyDescent="0.3">
      <c r="DE10653" s="49"/>
    </row>
    <row r="10654" spans="109:109" x14ac:dyDescent="0.3">
      <c r="DE10654" s="49"/>
    </row>
    <row r="10655" spans="109:109" x14ac:dyDescent="0.3">
      <c r="DE10655" s="49"/>
    </row>
    <row r="10656" spans="109:109" x14ac:dyDescent="0.3">
      <c r="DE10656" s="49"/>
    </row>
    <row r="10657" spans="109:109" x14ac:dyDescent="0.3">
      <c r="DE10657" s="49"/>
    </row>
    <row r="10658" spans="109:109" x14ac:dyDescent="0.3">
      <c r="DE10658" s="49"/>
    </row>
    <row r="10659" spans="109:109" x14ac:dyDescent="0.3">
      <c r="DE10659" s="49"/>
    </row>
    <row r="10660" spans="109:109" x14ac:dyDescent="0.3">
      <c r="DE10660" s="49"/>
    </row>
    <row r="10661" spans="109:109" x14ac:dyDescent="0.3">
      <c r="DE10661" s="49"/>
    </row>
    <row r="10662" spans="109:109" x14ac:dyDescent="0.3">
      <c r="DE10662" s="49"/>
    </row>
    <row r="10663" spans="109:109" x14ac:dyDescent="0.3">
      <c r="DE10663" s="49"/>
    </row>
    <row r="10664" spans="109:109" x14ac:dyDescent="0.3">
      <c r="DE10664" s="49"/>
    </row>
    <row r="10665" spans="109:109" x14ac:dyDescent="0.3">
      <c r="DE10665" s="49"/>
    </row>
    <row r="10666" spans="109:109" x14ac:dyDescent="0.3">
      <c r="DE10666" s="49"/>
    </row>
    <row r="10667" spans="109:109" x14ac:dyDescent="0.3">
      <c r="DE10667" s="49"/>
    </row>
    <row r="10668" spans="109:109" x14ac:dyDescent="0.3">
      <c r="DE10668" s="49"/>
    </row>
    <row r="10669" spans="109:109" x14ac:dyDescent="0.3">
      <c r="DE10669" s="49"/>
    </row>
    <row r="10670" spans="109:109" x14ac:dyDescent="0.3">
      <c r="DE10670" s="49"/>
    </row>
    <row r="10671" spans="109:109" x14ac:dyDescent="0.3">
      <c r="DE10671" s="49"/>
    </row>
    <row r="10672" spans="109:109" x14ac:dyDescent="0.3">
      <c r="DE10672" s="49"/>
    </row>
    <row r="10673" spans="109:109" x14ac:dyDescent="0.3">
      <c r="DE10673" s="49"/>
    </row>
    <row r="10674" spans="109:109" x14ac:dyDescent="0.3">
      <c r="DE10674" s="49"/>
    </row>
    <row r="10675" spans="109:109" x14ac:dyDescent="0.3">
      <c r="DE10675" s="49"/>
    </row>
    <row r="10676" spans="109:109" x14ac:dyDescent="0.3">
      <c r="DE10676" s="49"/>
    </row>
    <row r="10677" spans="109:109" x14ac:dyDescent="0.3">
      <c r="DE10677" s="49"/>
    </row>
    <row r="10678" spans="109:109" x14ac:dyDescent="0.3">
      <c r="DE10678" s="49"/>
    </row>
    <row r="10679" spans="109:109" x14ac:dyDescent="0.3">
      <c r="DE10679" s="49"/>
    </row>
    <row r="10680" spans="109:109" x14ac:dyDescent="0.3">
      <c r="DE10680" s="49"/>
    </row>
    <row r="10681" spans="109:109" x14ac:dyDescent="0.3">
      <c r="DE10681" s="49"/>
    </row>
    <row r="10682" spans="109:109" x14ac:dyDescent="0.3">
      <c r="DE10682" s="49"/>
    </row>
    <row r="10683" spans="109:109" x14ac:dyDescent="0.3">
      <c r="DE10683" s="49"/>
    </row>
    <row r="10684" spans="109:109" x14ac:dyDescent="0.3">
      <c r="DE10684" s="49"/>
    </row>
    <row r="10685" spans="109:109" x14ac:dyDescent="0.3">
      <c r="DE10685" s="49"/>
    </row>
    <row r="10686" spans="109:109" x14ac:dyDescent="0.3">
      <c r="DE10686" s="49"/>
    </row>
    <row r="10687" spans="109:109" x14ac:dyDescent="0.3">
      <c r="DE10687" s="49"/>
    </row>
    <row r="10688" spans="109:109" x14ac:dyDescent="0.3">
      <c r="DE10688" s="49"/>
    </row>
    <row r="10689" spans="109:109" x14ac:dyDescent="0.3">
      <c r="DE10689" s="49"/>
    </row>
    <row r="10690" spans="109:109" x14ac:dyDescent="0.3">
      <c r="DE10690" s="49"/>
    </row>
    <row r="10691" spans="109:109" x14ac:dyDescent="0.3">
      <c r="DE10691" s="49"/>
    </row>
    <row r="10692" spans="109:109" x14ac:dyDescent="0.3">
      <c r="DE10692" s="49"/>
    </row>
    <row r="10693" spans="109:109" x14ac:dyDescent="0.3">
      <c r="DE10693" s="49"/>
    </row>
    <row r="10694" spans="109:109" x14ac:dyDescent="0.3">
      <c r="DE10694" s="49"/>
    </row>
    <row r="10695" spans="109:109" x14ac:dyDescent="0.3">
      <c r="DE10695" s="49"/>
    </row>
    <row r="10696" spans="109:109" x14ac:dyDescent="0.3">
      <c r="DE10696" s="49"/>
    </row>
    <row r="10697" spans="109:109" x14ac:dyDescent="0.3">
      <c r="DE10697" s="49"/>
    </row>
    <row r="10698" spans="109:109" x14ac:dyDescent="0.3">
      <c r="DE10698" s="49"/>
    </row>
    <row r="10699" spans="109:109" x14ac:dyDescent="0.3">
      <c r="DE10699" s="49"/>
    </row>
    <row r="10700" spans="109:109" x14ac:dyDescent="0.3">
      <c r="DE10700" s="49"/>
    </row>
    <row r="10701" spans="109:109" x14ac:dyDescent="0.3">
      <c r="DE10701" s="49"/>
    </row>
    <row r="10702" spans="109:109" x14ac:dyDescent="0.3">
      <c r="DE10702" s="49"/>
    </row>
    <row r="10703" spans="109:109" x14ac:dyDescent="0.3">
      <c r="DE10703" s="49"/>
    </row>
    <row r="10704" spans="109:109" x14ac:dyDescent="0.3">
      <c r="DE10704" s="49"/>
    </row>
    <row r="10705" spans="109:109" x14ac:dyDescent="0.3">
      <c r="DE10705" s="49"/>
    </row>
    <row r="10706" spans="109:109" x14ac:dyDescent="0.3">
      <c r="DE10706" s="49"/>
    </row>
    <row r="10707" spans="109:109" x14ac:dyDescent="0.3">
      <c r="DE10707" s="49"/>
    </row>
    <row r="10708" spans="109:109" x14ac:dyDescent="0.3">
      <c r="DE10708" s="49"/>
    </row>
    <row r="10709" spans="109:109" x14ac:dyDescent="0.3">
      <c r="DE10709" s="49"/>
    </row>
    <row r="10710" spans="109:109" x14ac:dyDescent="0.3">
      <c r="DE10710" s="49"/>
    </row>
    <row r="10711" spans="109:109" x14ac:dyDescent="0.3">
      <c r="DE10711" s="49"/>
    </row>
    <row r="10712" spans="109:109" x14ac:dyDescent="0.3">
      <c r="DE10712" s="49"/>
    </row>
    <row r="10713" spans="109:109" x14ac:dyDescent="0.3">
      <c r="DE10713" s="49"/>
    </row>
    <row r="10714" spans="109:109" x14ac:dyDescent="0.3">
      <c r="DE10714" s="49"/>
    </row>
    <row r="10715" spans="109:109" x14ac:dyDescent="0.3">
      <c r="DE10715" s="49"/>
    </row>
    <row r="10716" spans="109:109" x14ac:dyDescent="0.3">
      <c r="DE10716" s="49"/>
    </row>
    <row r="10717" spans="109:109" x14ac:dyDescent="0.3">
      <c r="DE10717" s="49"/>
    </row>
    <row r="10718" spans="109:109" x14ac:dyDescent="0.3">
      <c r="DE10718" s="49"/>
    </row>
    <row r="10719" spans="109:109" x14ac:dyDescent="0.3">
      <c r="DE10719" s="49"/>
    </row>
    <row r="10720" spans="109:109" x14ac:dyDescent="0.3">
      <c r="DE10720" s="49"/>
    </row>
    <row r="10721" spans="109:109" x14ac:dyDescent="0.3">
      <c r="DE10721" s="49"/>
    </row>
    <row r="10722" spans="109:109" x14ac:dyDescent="0.3">
      <c r="DE10722" s="49"/>
    </row>
    <row r="10723" spans="109:109" x14ac:dyDescent="0.3">
      <c r="DE10723" s="49"/>
    </row>
    <row r="10724" spans="109:109" x14ac:dyDescent="0.3">
      <c r="DE10724" s="49"/>
    </row>
    <row r="10725" spans="109:109" x14ac:dyDescent="0.3">
      <c r="DE10725" s="49"/>
    </row>
    <row r="10726" spans="109:109" x14ac:dyDescent="0.3">
      <c r="DE10726" s="49"/>
    </row>
    <row r="10727" spans="109:109" x14ac:dyDescent="0.3">
      <c r="DE10727" s="49"/>
    </row>
    <row r="10728" spans="109:109" x14ac:dyDescent="0.3">
      <c r="DE10728" s="49"/>
    </row>
    <row r="10729" spans="109:109" x14ac:dyDescent="0.3">
      <c r="DE10729" s="49"/>
    </row>
    <row r="10730" spans="109:109" x14ac:dyDescent="0.3">
      <c r="DE10730" s="49"/>
    </row>
    <row r="10731" spans="109:109" x14ac:dyDescent="0.3">
      <c r="DE10731" s="49"/>
    </row>
    <row r="10732" spans="109:109" x14ac:dyDescent="0.3">
      <c r="DE10732" s="49"/>
    </row>
    <row r="10733" spans="109:109" x14ac:dyDescent="0.3">
      <c r="DE10733" s="49"/>
    </row>
    <row r="10734" spans="109:109" x14ac:dyDescent="0.3">
      <c r="DE10734" s="49"/>
    </row>
    <row r="10735" spans="109:109" x14ac:dyDescent="0.3">
      <c r="DE10735" s="49"/>
    </row>
    <row r="10736" spans="109:109" x14ac:dyDescent="0.3">
      <c r="DE10736" s="49"/>
    </row>
    <row r="10737" spans="109:109" x14ac:dyDescent="0.3">
      <c r="DE10737" s="49"/>
    </row>
    <row r="10738" spans="109:109" x14ac:dyDescent="0.3">
      <c r="DE10738" s="49"/>
    </row>
    <row r="10739" spans="109:109" x14ac:dyDescent="0.3">
      <c r="DE10739" s="49"/>
    </row>
    <row r="10740" spans="109:109" x14ac:dyDescent="0.3">
      <c r="DE10740" s="49"/>
    </row>
    <row r="10741" spans="109:109" x14ac:dyDescent="0.3">
      <c r="DE10741" s="49"/>
    </row>
    <row r="10742" spans="109:109" x14ac:dyDescent="0.3">
      <c r="DE10742" s="49"/>
    </row>
    <row r="10743" spans="109:109" x14ac:dyDescent="0.3">
      <c r="DE10743" s="49"/>
    </row>
    <row r="10744" spans="109:109" x14ac:dyDescent="0.3">
      <c r="DE10744" s="49"/>
    </row>
    <row r="10745" spans="109:109" x14ac:dyDescent="0.3">
      <c r="DE10745" s="49"/>
    </row>
    <row r="10746" spans="109:109" x14ac:dyDescent="0.3">
      <c r="DE10746" s="49"/>
    </row>
    <row r="10747" spans="109:109" x14ac:dyDescent="0.3">
      <c r="DE10747" s="49"/>
    </row>
    <row r="10748" spans="109:109" x14ac:dyDescent="0.3">
      <c r="DE10748" s="49"/>
    </row>
    <row r="10749" spans="109:109" x14ac:dyDescent="0.3">
      <c r="DE10749" s="49"/>
    </row>
    <row r="10750" spans="109:109" x14ac:dyDescent="0.3">
      <c r="DE10750" s="49"/>
    </row>
    <row r="10751" spans="109:109" x14ac:dyDescent="0.3">
      <c r="DE10751" s="49"/>
    </row>
    <row r="10752" spans="109:109" x14ac:dyDescent="0.3">
      <c r="DE10752" s="49"/>
    </row>
    <row r="10753" spans="109:109" x14ac:dyDescent="0.3">
      <c r="DE10753" s="49"/>
    </row>
    <row r="10754" spans="109:109" x14ac:dyDescent="0.3">
      <c r="DE10754" s="49"/>
    </row>
    <row r="10755" spans="109:109" x14ac:dyDescent="0.3">
      <c r="DE10755" s="49"/>
    </row>
    <row r="10756" spans="109:109" x14ac:dyDescent="0.3">
      <c r="DE10756" s="49"/>
    </row>
    <row r="10757" spans="109:109" x14ac:dyDescent="0.3">
      <c r="DE10757" s="49"/>
    </row>
    <row r="10758" spans="109:109" x14ac:dyDescent="0.3">
      <c r="DE10758" s="49"/>
    </row>
    <row r="10759" spans="109:109" x14ac:dyDescent="0.3">
      <c r="DE10759" s="49"/>
    </row>
    <row r="10760" spans="109:109" x14ac:dyDescent="0.3">
      <c r="DE10760" s="49"/>
    </row>
    <row r="10761" spans="109:109" x14ac:dyDescent="0.3">
      <c r="DE10761" s="49"/>
    </row>
    <row r="10762" spans="109:109" x14ac:dyDescent="0.3">
      <c r="DE10762" s="49"/>
    </row>
    <row r="10763" spans="109:109" x14ac:dyDescent="0.3">
      <c r="DE10763" s="49"/>
    </row>
    <row r="10764" spans="109:109" x14ac:dyDescent="0.3">
      <c r="DE10764" s="49"/>
    </row>
    <row r="10765" spans="109:109" x14ac:dyDescent="0.3">
      <c r="DE10765" s="49"/>
    </row>
    <row r="10766" spans="109:109" x14ac:dyDescent="0.3">
      <c r="DE10766" s="49"/>
    </row>
    <row r="10767" spans="109:109" x14ac:dyDescent="0.3">
      <c r="DE10767" s="49"/>
    </row>
    <row r="10768" spans="109:109" x14ac:dyDescent="0.3">
      <c r="DE10768" s="49"/>
    </row>
    <row r="10769" spans="109:109" x14ac:dyDescent="0.3">
      <c r="DE10769" s="49"/>
    </row>
    <row r="10770" spans="109:109" x14ac:dyDescent="0.3">
      <c r="DE10770" s="49"/>
    </row>
    <row r="10771" spans="109:109" x14ac:dyDescent="0.3">
      <c r="DE10771" s="49"/>
    </row>
    <row r="10772" spans="109:109" x14ac:dyDescent="0.3">
      <c r="DE10772" s="49"/>
    </row>
    <row r="10773" spans="109:109" x14ac:dyDescent="0.3">
      <c r="DE10773" s="49"/>
    </row>
    <row r="10774" spans="109:109" x14ac:dyDescent="0.3">
      <c r="DE10774" s="49"/>
    </row>
    <row r="10775" spans="109:109" x14ac:dyDescent="0.3">
      <c r="DE10775" s="49"/>
    </row>
    <row r="10776" spans="109:109" x14ac:dyDescent="0.3">
      <c r="DE10776" s="49"/>
    </row>
    <row r="10777" spans="109:109" x14ac:dyDescent="0.3">
      <c r="DE10777" s="49"/>
    </row>
    <row r="10778" spans="109:109" x14ac:dyDescent="0.3">
      <c r="DE10778" s="49"/>
    </row>
    <row r="10779" spans="109:109" x14ac:dyDescent="0.3">
      <c r="DE10779" s="49"/>
    </row>
    <row r="10780" spans="109:109" x14ac:dyDescent="0.3">
      <c r="DE10780" s="49"/>
    </row>
    <row r="10781" spans="109:109" x14ac:dyDescent="0.3">
      <c r="DE10781" s="49"/>
    </row>
    <row r="10782" spans="109:109" x14ac:dyDescent="0.3">
      <c r="DE10782" s="49"/>
    </row>
    <row r="10783" spans="109:109" x14ac:dyDescent="0.3">
      <c r="DE10783" s="49"/>
    </row>
    <row r="10784" spans="109:109" x14ac:dyDescent="0.3">
      <c r="DE10784" s="49"/>
    </row>
    <row r="10785" spans="109:109" x14ac:dyDescent="0.3">
      <c r="DE10785" s="49"/>
    </row>
    <row r="10786" spans="109:109" x14ac:dyDescent="0.3">
      <c r="DE10786" s="49"/>
    </row>
    <row r="10787" spans="109:109" x14ac:dyDescent="0.3">
      <c r="DE10787" s="49"/>
    </row>
    <row r="10788" spans="109:109" x14ac:dyDescent="0.3">
      <c r="DE10788" s="49"/>
    </row>
    <row r="10789" spans="109:109" x14ac:dyDescent="0.3">
      <c r="DE10789" s="49"/>
    </row>
    <row r="10790" spans="109:109" x14ac:dyDescent="0.3">
      <c r="DE10790" s="49"/>
    </row>
    <row r="10791" spans="109:109" x14ac:dyDescent="0.3">
      <c r="DE10791" s="49"/>
    </row>
    <row r="10792" spans="109:109" x14ac:dyDescent="0.3">
      <c r="DE10792" s="49"/>
    </row>
    <row r="10793" spans="109:109" x14ac:dyDescent="0.3">
      <c r="DE10793" s="49"/>
    </row>
    <row r="10794" spans="109:109" x14ac:dyDescent="0.3">
      <c r="DE10794" s="49"/>
    </row>
    <row r="10795" spans="109:109" x14ac:dyDescent="0.3">
      <c r="DE10795" s="49"/>
    </row>
    <row r="10796" spans="109:109" x14ac:dyDescent="0.3">
      <c r="DE10796" s="49"/>
    </row>
    <row r="10797" spans="109:109" x14ac:dyDescent="0.3">
      <c r="DE10797" s="49"/>
    </row>
    <row r="10798" spans="109:109" x14ac:dyDescent="0.3">
      <c r="DE10798" s="49"/>
    </row>
    <row r="10799" spans="109:109" x14ac:dyDescent="0.3">
      <c r="DE10799" s="49"/>
    </row>
    <row r="10800" spans="109:109" x14ac:dyDescent="0.3">
      <c r="DE10800" s="49"/>
    </row>
    <row r="10801" spans="109:109" x14ac:dyDescent="0.3">
      <c r="DE10801" s="49"/>
    </row>
    <row r="10802" spans="109:109" x14ac:dyDescent="0.3">
      <c r="DE10802" s="49"/>
    </row>
    <row r="10803" spans="109:109" x14ac:dyDescent="0.3">
      <c r="DE10803" s="49"/>
    </row>
    <row r="10804" spans="109:109" x14ac:dyDescent="0.3">
      <c r="DE10804" s="49"/>
    </row>
    <row r="10805" spans="109:109" x14ac:dyDescent="0.3">
      <c r="DE10805" s="49"/>
    </row>
    <row r="10806" spans="109:109" x14ac:dyDescent="0.3">
      <c r="DE10806" s="49"/>
    </row>
    <row r="10807" spans="109:109" x14ac:dyDescent="0.3">
      <c r="DE10807" s="49"/>
    </row>
    <row r="10808" spans="109:109" x14ac:dyDescent="0.3">
      <c r="DE10808" s="49"/>
    </row>
    <row r="10809" spans="109:109" x14ac:dyDescent="0.3">
      <c r="DE10809" s="49"/>
    </row>
    <row r="10810" spans="109:109" x14ac:dyDescent="0.3">
      <c r="DE10810" s="49"/>
    </row>
    <row r="10811" spans="109:109" x14ac:dyDescent="0.3">
      <c r="DE10811" s="49"/>
    </row>
    <row r="10812" spans="109:109" x14ac:dyDescent="0.3">
      <c r="DE10812" s="49"/>
    </row>
    <row r="10813" spans="109:109" x14ac:dyDescent="0.3">
      <c r="DE10813" s="49"/>
    </row>
    <row r="10814" spans="109:109" x14ac:dyDescent="0.3">
      <c r="DE10814" s="49"/>
    </row>
    <row r="10815" spans="109:109" x14ac:dyDescent="0.3">
      <c r="DE10815" s="49"/>
    </row>
    <row r="10816" spans="109:109" x14ac:dyDescent="0.3">
      <c r="DE10816" s="49"/>
    </row>
    <row r="10817" spans="109:109" x14ac:dyDescent="0.3">
      <c r="DE10817" s="49"/>
    </row>
    <row r="10818" spans="109:109" x14ac:dyDescent="0.3">
      <c r="DE10818" s="49"/>
    </row>
    <row r="10819" spans="109:109" x14ac:dyDescent="0.3">
      <c r="DE10819" s="49"/>
    </row>
    <row r="10820" spans="109:109" x14ac:dyDescent="0.3">
      <c r="DE10820" s="49"/>
    </row>
    <row r="10821" spans="109:109" x14ac:dyDescent="0.3">
      <c r="DE10821" s="49"/>
    </row>
    <row r="10822" spans="109:109" x14ac:dyDescent="0.3">
      <c r="DE10822" s="49"/>
    </row>
    <row r="10823" spans="109:109" x14ac:dyDescent="0.3">
      <c r="DE10823" s="49"/>
    </row>
    <row r="10824" spans="109:109" x14ac:dyDescent="0.3">
      <c r="DE10824" s="49"/>
    </row>
    <row r="10825" spans="109:109" x14ac:dyDescent="0.3">
      <c r="DE10825" s="49"/>
    </row>
    <row r="10826" spans="109:109" x14ac:dyDescent="0.3">
      <c r="DE10826" s="49"/>
    </row>
    <row r="10827" spans="109:109" x14ac:dyDescent="0.3">
      <c r="DE10827" s="49"/>
    </row>
    <row r="10828" spans="109:109" x14ac:dyDescent="0.3">
      <c r="DE10828" s="49"/>
    </row>
    <row r="10829" spans="109:109" x14ac:dyDescent="0.3">
      <c r="DE10829" s="49"/>
    </row>
    <row r="10830" spans="109:109" x14ac:dyDescent="0.3">
      <c r="DE10830" s="49"/>
    </row>
    <row r="10831" spans="109:109" x14ac:dyDescent="0.3">
      <c r="DE10831" s="49"/>
    </row>
    <row r="10832" spans="109:109" x14ac:dyDescent="0.3">
      <c r="DE10832" s="49"/>
    </row>
    <row r="10833" spans="109:109" x14ac:dyDescent="0.3">
      <c r="DE10833" s="49"/>
    </row>
    <row r="10834" spans="109:109" x14ac:dyDescent="0.3">
      <c r="DE10834" s="49"/>
    </row>
    <row r="10835" spans="109:109" x14ac:dyDescent="0.3">
      <c r="DE10835" s="49"/>
    </row>
    <row r="10836" spans="109:109" x14ac:dyDescent="0.3">
      <c r="DE10836" s="49"/>
    </row>
    <row r="10837" spans="109:109" x14ac:dyDescent="0.3">
      <c r="DE10837" s="49"/>
    </row>
    <row r="10838" spans="109:109" x14ac:dyDescent="0.3">
      <c r="DE10838" s="49"/>
    </row>
    <row r="10839" spans="109:109" x14ac:dyDescent="0.3">
      <c r="DE10839" s="49"/>
    </row>
    <row r="10840" spans="109:109" x14ac:dyDescent="0.3">
      <c r="DE10840" s="49"/>
    </row>
    <row r="10841" spans="109:109" x14ac:dyDescent="0.3">
      <c r="DE10841" s="49"/>
    </row>
    <row r="10842" spans="109:109" x14ac:dyDescent="0.3">
      <c r="DE10842" s="49"/>
    </row>
    <row r="10843" spans="109:109" x14ac:dyDescent="0.3">
      <c r="DE10843" s="49"/>
    </row>
    <row r="10844" spans="109:109" x14ac:dyDescent="0.3">
      <c r="DE10844" s="49"/>
    </row>
    <row r="10845" spans="109:109" x14ac:dyDescent="0.3">
      <c r="DE10845" s="49"/>
    </row>
    <row r="10846" spans="109:109" x14ac:dyDescent="0.3">
      <c r="DE10846" s="49"/>
    </row>
    <row r="10847" spans="109:109" x14ac:dyDescent="0.3">
      <c r="DE10847" s="49"/>
    </row>
    <row r="10848" spans="109:109" x14ac:dyDescent="0.3">
      <c r="DE10848" s="49"/>
    </row>
    <row r="10849" spans="109:109" x14ac:dyDescent="0.3">
      <c r="DE10849" s="49"/>
    </row>
    <row r="10850" spans="109:109" x14ac:dyDescent="0.3">
      <c r="DE10850" s="49"/>
    </row>
    <row r="10851" spans="109:109" x14ac:dyDescent="0.3">
      <c r="DE10851" s="49"/>
    </row>
    <row r="10852" spans="109:109" x14ac:dyDescent="0.3">
      <c r="DE10852" s="49"/>
    </row>
    <row r="10853" spans="109:109" x14ac:dyDescent="0.3">
      <c r="DE10853" s="49"/>
    </row>
    <row r="10854" spans="109:109" x14ac:dyDescent="0.3">
      <c r="DE10854" s="49"/>
    </row>
    <row r="10855" spans="109:109" x14ac:dyDescent="0.3">
      <c r="DE10855" s="49"/>
    </row>
    <row r="10856" spans="109:109" x14ac:dyDescent="0.3">
      <c r="DE10856" s="49"/>
    </row>
    <row r="10857" spans="109:109" x14ac:dyDescent="0.3">
      <c r="DE10857" s="49"/>
    </row>
    <row r="10858" spans="109:109" x14ac:dyDescent="0.3">
      <c r="DE10858" s="49"/>
    </row>
    <row r="10859" spans="109:109" x14ac:dyDescent="0.3">
      <c r="DE10859" s="49"/>
    </row>
    <row r="10860" spans="109:109" x14ac:dyDescent="0.3">
      <c r="DE10860" s="49"/>
    </row>
    <row r="10861" spans="109:109" x14ac:dyDescent="0.3">
      <c r="DE10861" s="49"/>
    </row>
    <row r="10862" spans="109:109" x14ac:dyDescent="0.3">
      <c r="DE10862" s="49"/>
    </row>
    <row r="10863" spans="109:109" x14ac:dyDescent="0.3">
      <c r="DE10863" s="49"/>
    </row>
    <row r="10864" spans="109:109" x14ac:dyDescent="0.3">
      <c r="DE10864" s="49"/>
    </row>
    <row r="10865" spans="109:109" x14ac:dyDescent="0.3">
      <c r="DE10865" s="49"/>
    </row>
    <row r="10866" spans="109:109" x14ac:dyDescent="0.3">
      <c r="DE10866" s="49"/>
    </row>
    <row r="10867" spans="109:109" x14ac:dyDescent="0.3">
      <c r="DE10867" s="49"/>
    </row>
    <row r="10868" spans="109:109" x14ac:dyDescent="0.3">
      <c r="DE10868" s="49"/>
    </row>
    <row r="10869" spans="109:109" x14ac:dyDescent="0.3">
      <c r="DE10869" s="49"/>
    </row>
    <row r="10870" spans="109:109" x14ac:dyDescent="0.3">
      <c r="DE10870" s="49"/>
    </row>
    <row r="10871" spans="109:109" x14ac:dyDescent="0.3">
      <c r="DE10871" s="49"/>
    </row>
    <row r="10872" spans="109:109" x14ac:dyDescent="0.3">
      <c r="DE10872" s="49"/>
    </row>
    <row r="10873" spans="109:109" x14ac:dyDescent="0.3">
      <c r="DE10873" s="49"/>
    </row>
    <row r="10874" spans="109:109" x14ac:dyDescent="0.3">
      <c r="DE10874" s="49"/>
    </row>
    <row r="10875" spans="109:109" x14ac:dyDescent="0.3">
      <c r="DE10875" s="49"/>
    </row>
    <row r="10876" spans="109:109" x14ac:dyDescent="0.3">
      <c r="DE10876" s="49"/>
    </row>
    <row r="10877" spans="109:109" x14ac:dyDescent="0.3">
      <c r="DE10877" s="49"/>
    </row>
    <row r="10878" spans="109:109" x14ac:dyDescent="0.3">
      <c r="DE10878" s="49"/>
    </row>
    <row r="10879" spans="109:109" x14ac:dyDescent="0.3">
      <c r="DE10879" s="49"/>
    </row>
    <row r="10880" spans="109:109" x14ac:dyDescent="0.3">
      <c r="DE10880" s="49"/>
    </row>
    <row r="10881" spans="109:109" x14ac:dyDescent="0.3">
      <c r="DE10881" s="49"/>
    </row>
    <row r="10882" spans="109:109" x14ac:dyDescent="0.3">
      <c r="DE10882" s="49"/>
    </row>
    <row r="10883" spans="109:109" x14ac:dyDescent="0.3">
      <c r="DE10883" s="49"/>
    </row>
    <row r="10884" spans="109:109" x14ac:dyDescent="0.3">
      <c r="DE10884" s="49"/>
    </row>
    <row r="10885" spans="109:109" x14ac:dyDescent="0.3">
      <c r="DE10885" s="49"/>
    </row>
    <row r="10886" spans="109:109" x14ac:dyDescent="0.3">
      <c r="DE10886" s="49"/>
    </row>
    <row r="10887" spans="109:109" x14ac:dyDescent="0.3">
      <c r="DE10887" s="49"/>
    </row>
    <row r="10888" spans="109:109" x14ac:dyDescent="0.3">
      <c r="DE10888" s="49"/>
    </row>
    <row r="10889" spans="109:109" x14ac:dyDescent="0.3">
      <c r="DE10889" s="49"/>
    </row>
    <row r="10890" spans="109:109" x14ac:dyDescent="0.3">
      <c r="DE10890" s="49"/>
    </row>
    <row r="10891" spans="109:109" x14ac:dyDescent="0.3">
      <c r="DE10891" s="49"/>
    </row>
    <row r="10892" spans="109:109" x14ac:dyDescent="0.3">
      <c r="DE10892" s="49"/>
    </row>
    <row r="10893" spans="109:109" x14ac:dyDescent="0.3">
      <c r="DE10893" s="49"/>
    </row>
    <row r="10894" spans="109:109" x14ac:dyDescent="0.3">
      <c r="DE10894" s="49"/>
    </row>
    <row r="10895" spans="109:109" x14ac:dyDescent="0.3">
      <c r="DE10895" s="49"/>
    </row>
    <row r="10896" spans="109:109" x14ac:dyDescent="0.3">
      <c r="DE10896" s="49"/>
    </row>
    <row r="10897" spans="109:109" x14ac:dyDescent="0.3">
      <c r="DE10897" s="49"/>
    </row>
    <row r="10898" spans="109:109" x14ac:dyDescent="0.3">
      <c r="DE10898" s="49"/>
    </row>
    <row r="10899" spans="109:109" x14ac:dyDescent="0.3">
      <c r="DE10899" s="49"/>
    </row>
    <row r="10900" spans="109:109" x14ac:dyDescent="0.3">
      <c r="DE10900" s="49"/>
    </row>
    <row r="10901" spans="109:109" x14ac:dyDescent="0.3">
      <c r="DE10901" s="49"/>
    </row>
    <row r="10902" spans="109:109" x14ac:dyDescent="0.3">
      <c r="DE10902" s="49"/>
    </row>
    <row r="10903" spans="109:109" x14ac:dyDescent="0.3">
      <c r="DE10903" s="49"/>
    </row>
    <row r="10904" spans="109:109" x14ac:dyDescent="0.3">
      <c r="DE10904" s="49"/>
    </row>
    <row r="10905" spans="109:109" x14ac:dyDescent="0.3">
      <c r="DE10905" s="49"/>
    </row>
    <row r="10906" spans="109:109" x14ac:dyDescent="0.3">
      <c r="DE10906" s="49"/>
    </row>
    <row r="10907" spans="109:109" x14ac:dyDescent="0.3">
      <c r="DE10907" s="49"/>
    </row>
    <row r="10908" spans="109:109" x14ac:dyDescent="0.3">
      <c r="DE10908" s="49"/>
    </row>
    <row r="10909" spans="109:109" x14ac:dyDescent="0.3">
      <c r="DE10909" s="49"/>
    </row>
    <row r="10910" spans="109:109" x14ac:dyDescent="0.3">
      <c r="DE10910" s="49"/>
    </row>
    <row r="10911" spans="109:109" x14ac:dyDescent="0.3">
      <c r="DE10911" s="49"/>
    </row>
    <row r="10912" spans="109:109" x14ac:dyDescent="0.3">
      <c r="DE10912" s="49"/>
    </row>
    <row r="10913" spans="109:109" x14ac:dyDescent="0.3">
      <c r="DE10913" s="49"/>
    </row>
    <row r="10914" spans="109:109" x14ac:dyDescent="0.3">
      <c r="DE10914" s="49"/>
    </row>
    <row r="10915" spans="109:109" x14ac:dyDescent="0.3">
      <c r="DE10915" s="49"/>
    </row>
    <row r="10916" spans="109:109" x14ac:dyDescent="0.3">
      <c r="DE10916" s="49"/>
    </row>
    <row r="10917" spans="109:109" x14ac:dyDescent="0.3">
      <c r="DE10917" s="49"/>
    </row>
    <row r="10918" spans="109:109" x14ac:dyDescent="0.3">
      <c r="DE10918" s="49"/>
    </row>
    <row r="10919" spans="109:109" x14ac:dyDescent="0.3">
      <c r="DE10919" s="49"/>
    </row>
    <row r="10920" spans="109:109" x14ac:dyDescent="0.3">
      <c r="DE10920" s="49"/>
    </row>
    <row r="10921" spans="109:109" x14ac:dyDescent="0.3">
      <c r="DE10921" s="49"/>
    </row>
    <row r="10922" spans="109:109" x14ac:dyDescent="0.3">
      <c r="DE10922" s="49"/>
    </row>
    <row r="10923" spans="109:109" x14ac:dyDescent="0.3">
      <c r="DE10923" s="49"/>
    </row>
    <row r="10924" spans="109:109" x14ac:dyDescent="0.3">
      <c r="DE10924" s="49"/>
    </row>
    <row r="10925" spans="109:109" x14ac:dyDescent="0.3">
      <c r="DE10925" s="49"/>
    </row>
    <row r="10926" spans="109:109" x14ac:dyDescent="0.3">
      <c r="DE10926" s="49"/>
    </row>
    <row r="10927" spans="109:109" x14ac:dyDescent="0.3">
      <c r="DE10927" s="49"/>
    </row>
    <row r="10928" spans="109:109" x14ac:dyDescent="0.3">
      <c r="DE10928" s="49"/>
    </row>
    <row r="10929" spans="109:109" x14ac:dyDescent="0.3">
      <c r="DE10929" s="49"/>
    </row>
    <row r="10930" spans="109:109" x14ac:dyDescent="0.3">
      <c r="DE10930" s="49"/>
    </row>
    <row r="10931" spans="109:109" x14ac:dyDescent="0.3">
      <c r="DE10931" s="49"/>
    </row>
    <row r="10932" spans="109:109" x14ac:dyDescent="0.3">
      <c r="DE10932" s="49"/>
    </row>
    <row r="10933" spans="109:109" x14ac:dyDescent="0.3">
      <c r="DE10933" s="49"/>
    </row>
    <row r="10934" spans="109:109" x14ac:dyDescent="0.3">
      <c r="DE10934" s="49"/>
    </row>
    <row r="10935" spans="109:109" x14ac:dyDescent="0.3">
      <c r="DE10935" s="49"/>
    </row>
    <row r="10936" spans="109:109" x14ac:dyDescent="0.3">
      <c r="DE10936" s="49"/>
    </row>
    <row r="10937" spans="109:109" x14ac:dyDescent="0.3">
      <c r="DE10937" s="49"/>
    </row>
    <row r="10938" spans="109:109" x14ac:dyDescent="0.3">
      <c r="DE10938" s="49"/>
    </row>
    <row r="10939" spans="109:109" x14ac:dyDescent="0.3">
      <c r="DE10939" s="49"/>
    </row>
    <row r="10940" spans="109:109" x14ac:dyDescent="0.3">
      <c r="DE10940" s="49"/>
    </row>
    <row r="10941" spans="109:109" x14ac:dyDescent="0.3">
      <c r="DE10941" s="49"/>
    </row>
    <row r="10942" spans="109:109" x14ac:dyDescent="0.3">
      <c r="DE10942" s="49"/>
    </row>
    <row r="10943" spans="109:109" x14ac:dyDescent="0.3">
      <c r="DE10943" s="49"/>
    </row>
    <row r="10944" spans="109:109" x14ac:dyDescent="0.3">
      <c r="DE10944" s="49"/>
    </row>
    <row r="10945" spans="109:109" x14ac:dyDescent="0.3">
      <c r="DE10945" s="49"/>
    </row>
    <row r="10946" spans="109:109" x14ac:dyDescent="0.3">
      <c r="DE10946" s="49"/>
    </row>
    <row r="10947" spans="109:109" x14ac:dyDescent="0.3">
      <c r="DE10947" s="49"/>
    </row>
    <row r="10948" spans="109:109" x14ac:dyDescent="0.3">
      <c r="DE10948" s="49"/>
    </row>
    <row r="10949" spans="109:109" x14ac:dyDescent="0.3">
      <c r="DE10949" s="49"/>
    </row>
    <row r="10950" spans="109:109" x14ac:dyDescent="0.3">
      <c r="DE10950" s="49"/>
    </row>
    <row r="10951" spans="109:109" x14ac:dyDescent="0.3">
      <c r="DE10951" s="49"/>
    </row>
    <row r="10952" spans="109:109" x14ac:dyDescent="0.3">
      <c r="DE10952" s="49"/>
    </row>
    <row r="10953" spans="109:109" x14ac:dyDescent="0.3">
      <c r="DE10953" s="49"/>
    </row>
    <row r="10954" spans="109:109" x14ac:dyDescent="0.3">
      <c r="DE10954" s="49"/>
    </row>
    <row r="10955" spans="109:109" x14ac:dyDescent="0.3">
      <c r="DE10955" s="49"/>
    </row>
    <row r="10956" spans="109:109" x14ac:dyDescent="0.3">
      <c r="DE10956" s="49"/>
    </row>
    <row r="10957" spans="109:109" x14ac:dyDescent="0.3">
      <c r="DE10957" s="49"/>
    </row>
    <row r="10958" spans="109:109" x14ac:dyDescent="0.3">
      <c r="DE10958" s="49"/>
    </row>
    <row r="10959" spans="109:109" x14ac:dyDescent="0.3">
      <c r="DE10959" s="49"/>
    </row>
    <row r="10960" spans="109:109" x14ac:dyDescent="0.3">
      <c r="DE10960" s="49"/>
    </row>
    <row r="10961" spans="109:109" x14ac:dyDescent="0.3">
      <c r="DE10961" s="49"/>
    </row>
    <row r="10962" spans="109:109" x14ac:dyDescent="0.3">
      <c r="DE10962" s="49"/>
    </row>
    <row r="10963" spans="109:109" x14ac:dyDescent="0.3">
      <c r="DE10963" s="49"/>
    </row>
    <row r="10964" spans="109:109" x14ac:dyDescent="0.3">
      <c r="DE10964" s="49"/>
    </row>
    <row r="10965" spans="109:109" x14ac:dyDescent="0.3">
      <c r="DE10965" s="49"/>
    </row>
    <row r="10966" spans="109:109" x14ac:dyDescent="0.3">
      <c r="DE10966" s="49"/>
    </row>
    <row r="10967" spans="109:109" x14ac:dyDescent="0.3">
      <c r="DE10967" s="49"/>
    </row>
    <row r="10968" spans="109:109" x14ac:dyDescent="0.3">
      <c r="DE10968" s="49"/>
    </row>
    <row r="10969" spans="109:109" x14ac:dyDescent="0.3">
      <c r="DE10969" s="49"/>
    </row>
    <row r="10970" spans="109:109" x14ac:dyDescent="0.3">
      <c r="DE10970" s="49"/>
    </row>
    <row r="10971" spans="109:109" x14ac:dyDescent="0.3">
      <c r="DE10971" s="49"/>
    </row>
    <row r="10972" spans="109:109" x14ac:dyDescent="0.3">
      <c r="DE10972" s="49"/>
    </row>
    <row r="10973" spans="109:109" x14ac:dyDescent="0.3">
      <c r="DE10973" s="49"/>
    </row>
    <row r="10974" spans="109:109" x14ac:dyDescent="0.3">
      <c r="DE10974" s="49"/>
    </row>
    <row r="10975" spans="109:109" x14ac:dyDescent="0.3">
      <c r="DE10975" s="49"/>
    </row>
    <row r="10976" spans="109:109" x14ac:dyDescent="0.3">
      <c r="DE10976" s="49"/>
    </row>
    <row r="10977" spans="109:109" x14ac:dyDescent="0.3">
      <c r="DE10977" s="49"/>
    </row>
    <row r="10978" spans="109:109" x14ac:dyDescent="0.3">
      <c r="DE10978" s="49"/>
    </row>
    <row r="10979" spans="109:109" x14ac:dyDescent="0.3">
      <c r="DE10979" s="49"/>
    </row>
    <row r="10980" spans="109:109" x14ac:dyDescent="0.3">
      <c r="DE10980" s="49"/>
    </row>
    <row r="10981" spans="109:109" x14ac:dyDescent="0.3">
      <c r="DE10981" s="49"/>
    </row>
    <row r="10982" spans="109:109" x14ac:dyDescent="0.3">
      <c r="DE10982" s="49"/>
    </row>
    <row r="10983" spans="109:109" x14ac:dyDescent="0.3">
      <c r="DE10983" s="49"/>
    </row>
    <row r="10984" spans="109:109" x14ac:dyDescent="0.3">
      <c r="DE10984" s="49"/>
    </row>
    <row r="10985" spans="109:109" x14ac:dyDescent="0.3">
      <c r="DE10985" s="49"/>
    </row>
    <row r="10986" spans="109:109" x14ac:dyDescent="0.3">
      <c r="DE10986" s="49"/>
    </row>
    <row r="10987" spans="109:109" x14ac:dyDescent="0.3">
      <c r="DE10987" s="49"/>
    </row>
    <row r="10988" spans="109:109" x14ac:dyDescent="0.3">
      <c r="DE10988" s="49"/>
    </row>
    <row r="10989" spans="109:109" x14ac:dyDescent="0.3">
      <c r="DE10989" s="49"/>
    </row>
    <row r="10990" spans="109:109" x14ac:dyDescent="0.3">
      <c r="DE10990" s="49"/>
    </row>
    <row r="10991" spans="109:109" x14ac:dyDescent="0.3">
      <c r="DE10991" s="49"/>
    </row>
    <row r="10992" spans="109:109" x14ac:dyDescent="0.3">
      <c r="DE10992" s="49"/>
    </row>
    <row r="10993" spans="109:109" x14ac:dyDescent="0.3">
      <c r="DE10993" s="49"/>
    </row>
    <row r="10994" spans="109:109" x14ac:dyDescent="0.3">
      <c r="DE10994" s="49"/>
    </row>
    <row r="10995" spans="109:109" x14ac:dyDescent="0.3">
      <c r="DE10995" s="49"/>
    </row>
    <row r="10996" spans="109:109" x14ac:dyDescent="0.3">
      <c r="DE10996" s="49"/>
    </row>
    <row r="10997" spans="109:109" x14ac:dyDescent="0.3">
      <c r="DE10997" s="49"/>
    </row>
    <row r="10998" spans="109:109" x14ac:dyDescent="0.3">
      <c r="DE10998" s="49"/>
    </row>
    <row r="10999" spans="109:109" x14ac:dyDescent="0.3">
      <c r="DE10999" s="49"/>
    </row>
    <row r="11000" spans="109:109" x14ac:dyDescent="0.3">
      <c r="DE11000" s="49"/>
    </row>
    <row r="11001" spans="109:109" x14ac:dyDescent="0.3">
      <c r="DE11001" s="49"/>
    </row>
    <row r="11002" spans="109:109" x14ac:dyDescent="0.3">
      <c r="DE11002" s="49"/>
    </row>
    <row r="11003" spans="109:109" x14ac:dyDescent="0.3">
      <c r="DE11003" s="49"/>
    </row>
    <row r="11004" spans="109:109" x14ac:dyDescent="0.3">
      <c r="DE11004" s="49"/>
    </row>
    <row r="11005" spans="109:109" x14ac:dyDescent="0.3">
      <c r="DE11005" s="49"/>
    </row>
    <row r="11006" spans="109:109" x14ac:dyDescent="0.3">
      <c r="DE11006" s="49"/>
    </row>
    <row r="11007" spans="109:109" x14ac:dyDescent="0.3">
      <c r="DE11007" s="49"/>
    </row>
    <row r="11008" spans="109:109" x14ac:dyDescent="0.3">
      <c r="DE11008" s="49"/>
    </row>
    <row r="11009" spans="109:109" x14ac:dyDescent="0.3">
      <c r="DE11009" s="49"/>
    </row>
    <row r="11010" spans="109:109" x14ac:dyDescent="0.3">
      <c r="DE11010" s="49"/>
    </row>
    <row r="11011" spans="109:109" x14ac:dyDescent="0.3">
      <c r="DE11011" s="49"/>
    </row>
    <row r="11012" spans="109:109" x14ac:dyDescent="0.3">
      <c r="DE11012" s="49"/>
    </row>
    <row r="11013" spans="109:109" x14ac:dyDescent="0.3">
      <c r="DE11013" s="49"/>
    </row>
    <row r="11014" spans="109:109" x14ac:dyDescent="0.3">
      <c r="DE11014" s="49"/>
    </row>
    <row r="11015" spans="109:109" x14ac:dyDescent="0.3">
      <c r="DE11015" s="49"/>
    </row>
    <row r="11016" spans="109:109" x14ac:dyDescent="0.3">
      <c r="DE11016" s="49"/>
    </row>
    <row r="11017" spans="109:109" x14ac:dyDescent="0.3">
      <c r="DE11017" s="49"/>
    </row>
    <row r="11018" spans="109:109" x14ac:dyDescent="0.3">
      <c r="DE11018" s="49"/>
    </row>
    <row r="11019" spans="109:109" x14ac:dyDescent="0.3">
      <c r="DE11019" s="49"/>
    </row>
    <row r="11020" spans="109:109" x14ac:dyDescent="0.3">
      <c r="DE11020" s="49"/>
    </row>
    <row r="11021" spans="109:109" x14ac:dyDescent="0.3">
      <c r="DE11021" s="49"/>
    </row>
    <row r="11022" spans="109:109" x14ac:dyDescent="0.3">
      <c r="DE11022" s="49"/>
    </row>
    <row r="11023" spans="109:109" x14ac:dyDescent="0.3">
      <c r="DE11023" s="49"/>
    </row>
    <row r="11024" spans="109:109" x14ac:dyDescent="0.3">
      <c r="DE11024" s="49"/>
    </row>
    <row r="11025" spans="109:109" x14ac:dyDescent="0.3">
      <c r="DE11025" s="49"/>
    </row>
    <row r="11026" spans="109:109" x14ac:dyDescent="0.3">
      <c r="DE11026" s="49"/>
    </row>
    <row r="11027" spans="109:109" x14ac:dyDescent="0.3">
      <c r="DE11027" s="49"/>
    </row>
    <row r="11028" spans="109:109" x14ac:dyDescent="0.3">
      <c r="DE11028" s="49"/>
    </row>
    <row r="11029" spans="109:109" x14ac:dyDescent="0.3">
      <c r="DE11029" s="49"/>
    </row>
    <row r="11030" spans="109:109" x14ac:dyDescent="0.3">
      <c r="DE11030" s="49"/>
    </row>
    <row r="11031" spans="109:109" x14ac:dyDescent="0.3">
      <c r="DE11031" s="49"/>
    </row>
    <row r="11032" spans="109:109" x14ac:dyDescent="0.3">
      <c r="DE11032" s="49"/>
    </row>
    <row r="11033" spans="109:109" x14ac:dyDescent="0.3">
      <c r="DE11033" s="49"/>
    </row>
    <row r="11034" spans="109:109" x14ac:dyDescent="0.3">
      <c r="DE11034" s="49"/>
    </row>
    <row r="11035" spans="109:109" x14ac:dyDescent="0.3">
      <c r="DE11035" s="49"/>
    </row>
    <row r="11036" spans="109:109" x14ac:dyDescent="0.3">
      <c r="DE11036" s="49"/>
    </row>
    <row r="11037" spans="109:109" x14ac:dyDescent="0.3">
      <c r="DE11037" s="49"/>
    </row>
    <row r="11038" spans="109:109" x14ac:dyDescent="0.3">
      <c r="DE11038" s="49"/>
    </row>
    <row r="11039" spans="109:109" x14ac:dyDescent="0.3">
      <c r="DE11039" s="49"/>
    </row>
    <row r="11040" spans="109:109" x14ac:dyDescent="0.3">
      <c r="DE11040" s="49"/>
    </row>
    <row r="11041" spans="109:109" x14ac:dyDescent="0.3">
      <c r="DE11041" s="49"/>
    </row>
    <row r="11042" spans="109:109" x14ac:dyDescent="0.3">
      <c r="DE11042" s="49"/>
    </row>
    <row r="11043" spans="109:109" x14ac:dyDescent="0.3">
      <c r="DE11043" s="49"/>
    </row>
    <row r="11044" spans="109:109" x14ac:dyDescent="0.3">
      <c r="DE11044" s="49"/>
    </row>
    <row r="11045" spans="109:109" x14ac:dyDescent="0.3">
      <c r="DE11045" s="49"/>
    </row>
    <row r="11046" spans="109:109" x14ac:dyDescent="0.3">
      <c r="DE11046" s="49"/>
    </row>
    <row r="11047" spans="109:109" x14ac:dyDescent="0.3">
      <c r="DE11047" s="49"/>
    </row>
    <row r="11048" spans="109:109" x14ac:dyDescent="0.3">
      <c r="DE11048" s="49"/>
    </row>
    <row r="11049" spans="109:109" x14ac:dyDescent="0.3">
      <c r="DE11049" s="49"/>
    </row>
    <row r="11050" spans="109:109" x14ac:dyDescent="0.3">
      <c r="DE11050" s="49"/>
    </row>
    <row r="11051" spans="109:109" x14ac:dyDescent="0.3">
      <c r="DE11051" s="49"/>
    </row>
    <row r="11052" spans="109:109" x14ac:dyDescent="0.3">
      <c r="DE11052" s="49"/>
    </row>
    <row r="11053" spans="109:109" x14ac:dyDescent="0.3">
      <c r="DE11053" s="49"/>
    </row>
    <row r="11054" spans="109:109" x14ac:dyDescent="0.3">
      <c r="DE11054" s="49"/>
    </row>
    <row r="11055" spans="109:109" x14ac:dyDescent="0.3">
      <c r="DE11055" s="49"/>
    </row>
    <row r="11056" spans="109:109" x14ac:dyDescent="0.3">
      <c r="DE11056" s="49"/>
    </row>
    <row r="11057" spans="109:109" x14ac:dyDescent="0.3">
      <c r="DE11057" s="49"/>
    </row>
    <row r="11058" spans="109:109" x14ac:dyDescent="0.3">
      <c r="DE11058" s="49"/>
    </row>
    <row r="11059" spans="109:109" x14ac:dyDescent="0.3">
      <c r="DE11059" s="49"/>
    </row>
    <row r="11060" spans="109:109" x14ac:dyDescent="0.3">
      <c r="DE11060" s="49"/>
    </row>
    <row r="11061" spans="109:109" x14ac:dyDescent="0.3">
      <c r="DE11061" s="49"/>
    </row>
    <row r="11062" spans="109:109" x14ac:dyDescent="0.3">
      <c r="DE11062" s="49"/>
    </row>
    <row r="11063" spans="109:109" x14ac:dyDescent="0.3">
      <c r="DE11063" s="49"/>
    </row>
    <row r="11064" spans="109:109" x14ac:dyDescent="0.3">
      <c r="DE11064" s="49"/>
    </row>
    <row r="11065" spans="109:109" x14ac:dyDescent="0.3">
      <c r="DE11065" s="49"/>
    </row>
    <row r="11066" spans="109:109" x14ac:dyDescent="0.3">
      <c r="DE11066" s="49"/>
    </row>
    <row r="11067" spans="109:109" x14ac:dyDescent="0.3">
      <c r="DE11067" s="49"/>
    </row>
    <row r="11068" spans="109:109" x14ac:dyDescent="0.3">
      <c r="DE11068" s="49"/>
    </row>
    <row r="11069" spans="109:109" x14ac:dyDescent="0.3">
      <c r="DE11069" s="49"/>
    </row>
    <row r="11070" spans="109:109" x14ac:dyDescent="0.3">
      <c r="DE11070" s="49"/>
    </row>
    <row r="11071" spans="109:109" x14ac:dyDescent="0.3">
      <c r="DE11071" s="49"/>
    </row>
    <row r="11072" spans="109:109" x14ac:dyDescent="0.3">
      <c r="DE11072" s="49"/>
    </row>
    <row r="11073" spans="109:109" x14ac:dyDescent="0.3">
      <c r="DE11073" s="49"/>
    </row>
    <row r="11074" spans="109:109" x14ac:dyDescent="0.3">
      <c r="DE11074" s="49"/>
    </row>
    <row r="11075" spans="109:109" x14ac:dyDescent="0.3">
      <c r="DE11075" s="49"/>
    </row>
    <row r="11076" spans="109:109" x14ac:dyDescent="0.3">
      <c r="DE11076" s="49"/>
    </row>
    <row r="11077" spans="109:109" x14ac:dyDescent="0.3">
      <c r="DE11077" s="49"/>
    </row>
    <row r="11078" spans="109:109" x14ac:dyDescent="0.3">
      <c r="DE11078" s="49"/>
    </row>
    <row r="11079" spans="109:109" x14ac:dyDescent="0.3">
      <c r="DE11079" s="49"/>
    </row>
    <row r="11080" spans="109:109" x14ac:dyDescent="0.3">
      <c r="DE11080" s="49"/>
    </row>
    <row r="11081" spans="109:109" x14ac:dyDescent="0.3">
      <c r="DE11081" s="49"/>
    </row>
    <row r="11082" spans="109:109" x14ac:dyDescent="0.3">
      <c r="DE11082" s="49"/>
    </row>
    <row r="11083" spans="109:109" x14ac:dyDescent="0.3">
      <c r="DE11083" s="49"/>
    </row>
    <row r="11084" spans="109:109" x14ac:dyDescent="0.3">
      <c r="DE11084" s="49"/>
    </row>
    <row r="11085" spans="109:109" x14ac:dyDescent="0.3">
      <c r="DE11085" s="49"/>
    </row>
    <row r="11086" spans="109:109" x14ac:dyDescent="0.3">
      <c r="DE11086" s="49"/>
    </row>
    <row r="11087" spans="109:109" x14ac:dyDescent="0.3">
      <c r="DE11087" s="49"/>
    </row>
    <row r="11088" spans="109:109" x14ac:dyDescent="0.3">
      <c r="DE11088" s="49"/>
    </row>
    <row r="11089" spans="109:109" x14ac:dyDescent="0.3">
      <c r="DE11089" s="49"/>
    </row>
    <row r="11090" spans="109:109" x14ac:dyDescent="0.3">
      <c r="DE11090" s="49"/>
    </row>
    <row r="11091" spans="109:109" x14ac:dyDescent="0.3">
      <c r="DE11091" s="49"/>
    </row>
    <row r="11092" spans="109:109" x14ac:dyDescent="0.3">
      <c r="DE11092" s="49"/>
    </row>
    <row r="11093" spans="109:109" x14ac:dyDescent="0.3">
      <c r="DE11093" s="49"/>
    </row>
    <row r="11094" spans="109:109" x14ac:dyDescent="0.3">
      <c r="DE11094" s="49"/>
    </row>
    <row r="11095" spans="109:109" x14ac:dyDescent="0.3">
      <c r="DE11095" s="49"/>
    </row>
    <row r="11096" spans="109:109" x14ac:dyDescent="0.3">
      <c r="DE11096" s="49"/>
    </row>
    <row r="11097" spans="109:109" x14ac:dyDescent="0.3">
      <c r="DE11097" s="49"/>
    </row>
    <row r="11098" spans="109:109" x14ac:dyDescent="0.3">
      <c r="DE11098" s="49"/>
    </row>
    <row r="11099" spans="109:109" x14ac:dyDescent="0.3">
      <c r="DE11099" s="49"/>
    </row>
    <row r="11100" spans="109:109" x14ac:dyDescent="0.3">
      <c r="DE11100" s="49"/>
    </row>
    <row r="11101" spans="109:109" x14ac:dyDescent="0.3">
      <c r="DE11101" s="49"/>
    </row>
    <row r="11102" spans="109:109" x14ac:dyDescent="0.3">
      <c r="DE11102" s="49"/>
    </row>
    <row r="11103" spans="109:109" x14ac:dyDescent="0.3">
      <c r="DE11103" s="49"/>
    </row>
    <row r="11104" spans="109:109" x14ac:dyDescent="0.3">
      <c r="DE11104" s="49"/>
    </row>
    <row r="11105" spans="109:109" x14ac:dyDescent="0.3">
      <c r="DE11105" s="49"/>
    </row>
    <row r="11106" spans="109:109" x14ac:dyDescent="0.3">
      <c r="DE11106" s="49"/>
    </row>
    <row r="11107" spans="109:109" x14ac:dyDescent="0.3">
      <c r="DE11107" s="49"/>
    </row>
    <row r="11108" spans="109:109" x14ac:dyDescent="0.3">
      <c r="DE11108" s="49"/>
    </row>
    <row r="11109" spans="109:109" x14ac:dyDescent="0.3">
      <c r="DE11109" s="49"/>
    </row>
    <row r="11110" spans="109:109" x14ac:dyDescent="0.3">
      <c r="DE11110" s="49"/>
    </row>
    <row r="11111" spans="109:109" x14ac:dyDescent="0.3">
      <c r="DE11111" s="49"/>
    </row>
    <row r="11112" spans="109:109" x14ac:dyDescent="0.3">
      <c r="DE11112" s="49"/>
    </row>
    <row r="11113" spans="109:109" x14ac:dyDescent="0.3">
      <c r="DE11113" s="49"/>
    </row>
    <row r="11114" spans="109:109" x14ac:dyDescent="0.3">
      <c r="DE11114" s="49"/>
    </row>
    <row r="11115" spans="109:109" x14ac:dyDescent="0.3">
      <c r="DE11115" s="49"/>
    </row>
    <row r="11116" spans="109:109" x14ac:dyDescent="0.3">
      <c r="DE11116" s="49"/>
    </row>
    <row r="11117" spans="109:109" x14ac:dyDescent="0.3">
      <c r="DE11117" s="49"/>
    </row>
    <row r="11118" spans="109:109" x14ac:dyDescent="0.3">
      <c r="DE11118" s="49"/>
    </row>
    <row r="11119" spans="109:109" x14ac:dyDescent="0.3">
      <c r="DE11119" s="49"/>
    </row>
    <row r="11120" spans="109:109" x14ac:dyDescent="0.3">
      <c r="DE11120" s="49"/>
    </row>
    <row r="11121" spans="109:109" x14ac:dyDescent="0.3">
      <c r="DE11121" s="49"/>
    </row>
    <row r="11122" spans="109:109" x14ac:dyDescent="0.3">
      <c r="DE11122" s="49"/>
    </row>
    <row r="11123" spans="109:109" x14ac:dyDescent="0.3">
      <c r="DE11123" s="49"/>
    </row>
    <row r="11124" spans="109:109" x14ac:dyDescent="0.3">
      <c r="DE11124" s="49"/>
    </row>
    <row r="11125" spans="109:109" x14ac:dyDescent="0.3">
      <c r="DE11125" s="49"/>
    </row>
    <row r="11126" spans="109:109" x14ac:dyDescent="0.3">
      <c r="DE11126" s="49"/>
    </row>
    <row r="11127" spans="109:109" x14ac:dyDescent="0.3">
      <c r="DE11127" s="49"/>
    </row>
    <row r="11128" spans="109:109" x14ac:dyDescent="0.3">
      <c r="DE11128" s="49"/>
    </row>
    <row r="11129" spans="109:109" x14ac:dyDescent="0.3">
      <c r="DE11129" s="49"/>
    </row>
    <row r="11130" spans="109:109" x14ac:dyDescent="0.3">
      <c r="DE11130" s="49"/>
    </row>
    <row r="11131" spans="109:109" x14ac:dyDescent="0.3">
      <c r="DE11131" s="49"/>
    </row>
    <row r="11132" spans="109:109" x14ac:dyDescent="0.3">
      <c r="DE11132" s="49"/>
    </row>
    <row r="11133" spans="109:109" x14ac:dyDescent="0.3">
      <c r="DE11133" s="49"/>
    </row>
    <row r="11134" spans="109:109" x14ac:dyDescent="0.3">
      <c r="DE11134" s="49"/>
    </row>
    <row r="11135" spans="109:109" x14ac:dyDescent="0.3">
      <c r="DE11135" s="49"/>
    </row>
    <row r="11136" spans="109:109" x14ac:dyDescent="0.3">
      <c r="DE11136" s="49"/>
    </row>
    <row r="11137" spans="109:109" x14ac:dyDescent="0.3">
      <c r="DE11137" s="49"/>
    </row>
    <row r="11138" spans="109:109" x14ac:dyDescent="0.3">
      <c r="DE11138" s="49"/>
    </row>
    <row r="11139" spans="109:109" x14ac:dyDescent="0.3">
      <c r="DE11139" s="49"/>
    </row>
    <row r="11140" spans="109:109" x14ac:dyDescent="0.3">
      <c r="DE11140" s="49"/>
    </row>
    <row r="11141" spans="109:109" x14ac:dyDescent="0.3">
      <c r="DE11141" s="49"/>
    </row>
    <row r="11142" spans="109:109" x14ac:dyDescent="0.3">
      <c r="DE11142" s="49"/>
    </row>
    <row r="11143" spans="109:109" x14ac:dyDescent="0.3">
      <c r="DE11143" s="49"/>
    </row>
    <row r="11144" spans="109:109" x14ac:dyDescent="0.3">
      <c r="DE11144" s="49"/>
    </row>
    <row r="11145" spans="109:109" x14ac:dyDescent="0.3">
      <c r="DE11145" s="49"/>
    </row>
    <row r="11146" spans="109:109" x14ac:dyDescent="0.3">
      <c r="DE11146" s="49"/>
    </row>
    <row r="11147" spans="109:109" x14ac:dyDescent="0.3">
      <c r="DE11147" s="49"/>
    </row>
    <row r="11148" spans="109:109" x14ac:dyDescent="0.3">
      <c r="DE11148" s="49"/>
    </row>
    <row r="11149" spans="109:109" x14ac:dyDescent="0.3">
      <c r="DE11149" s="49"/>
    </row>
    <row r="11150" spans="109:109" x14ac:dyDescent="0.3">
      <c r="DE11150" s="49"/>
    </row>
    <row r="11151" spans="109:109" x14ac:dyDescent="0.3">
      <c r="DE11151" s="49"/>
    </row>
    <row r="11152" spans="109:109" x14ac:dyDescent="0.3">
      <c r="DE11152" s="49"/>
    </row>
    <row r="11153" spans="109:109" x14ac:dyDescent="0.3">
      <c r="DE11153" s="49"/>
    </row>
    <row r="11154" spans="109:109" x14ac:dyDescent="0.3">
      <c r="DE11154" s="49"/>
    </row>
    <row r="11155" spans="109:109" x14ac:dyDescent="0.3">
      <c r="DE11155" s="49"/>
    </row>
    <row r="11156" spans="109:109" x14ac:dyDescent="0.3">
      <c r="DE11156" s="49"/>
    </row>
    <row r="11157" spans="109:109" x14ac:dyDescent="0.3">
      <c r="DE11157" s="49"/>
    </row>
    <row r="11158" spans="109:109" x14ac:dyDescent="0.3">
      <c r="DE11158" s="49"/>
    </row>
    <row r="11159" spans="109:109" x14ac:dyDescent="0.3">
      <c r="DE11159" s="49"/>
    </row>
    <row r="11160" spans="109:109" x14ac:dyDescent="0.3">
      <c r="DE11160" s="49"/>
    </row>
    <row r="11161" spans="109:109" x14ac:dyDescent="0.3">
      <c r="DE11161" s="49"/>
    </row>
    <row r="11162" spans="109:109" x14ac:dyDescent="0.3">
      <c r="DE11162" s="49"/>
    </row>
    <row r="11163" spans="109:109" x14ac:dyDescent="0.3">
      <c r="DE11163" s="49"/>
    </row>
    <row r="11164" spans="109:109" x14ac:dyDescent="0.3">
      <c r="DE11164" s="49"/>
    </row>
    <row r="11165" spans="109:109" x14ac:dyDescent="0.3">
      <c r="DE11165" s="49"/>
    </row>
    <row r="11166" spans="109:109" x14ac:dyDescent="0.3">
      <c r="DE11166" s="49"/>
    </row>
    <row r="11167" spans="109:109" x14ac:dyDescent="0.3">
      <c r="DE11167" s="49"/>
    </row>
    <row r="11168" spans="109:109" x14ac:dyDescent="0.3">
      <c r="DE11168" s="49"/>
    </row>
    <row r="11169" spans="109:109" x14ac:dyDescent="0.3">
      <c r="DE11169" s="49"/>
    </row>
    <row r="11170" spans="109:109" x14ac:dyDescent="0.3">
      <c r="DE11170" s="49"/>
    </row>
    <row r="11171" spans="109:109" x14ac:dyDescent="0.3">
      <c r="DE11171" s="49"/>
    </row>
    <row r="11172" spans="109:109" x14ac:dyDescent="0.3">
      <c r="DE11172" s="49"/>
    </row>
    <row r="11173" spans="109:109" x14ac:dyDescent="0.3">
      <c r="DE11173" s="49"/>
    </row>
    <row r="11174" spans="109:109" x14ac:dyDescent="0.3">
      <c r="DE11174" s="49"/>
    </row>
    <row r="11175" spans="109:109" x14ac:dyDescent="0.3">
      <c r="DE11175" s="49"/>
    </row>
    <row r="11176" spans="109:109" x14ac:dyDescent="0.3">
      <c r="DE11176" s="49"/>
    </row>
    <row r="11177" spans="109:109" x14ac:dyDescent="0.3">
      <c r="DE11177" s="49"/>
    </row>
    <row r="11178" spans="109:109" x14ac:dyDescent="0.3">
      <c r="DE11178" s="49"/>
    </row>
    <row r="11179" spans="109:109" x14ac:dyDescent="0.3">
      <c r="DE11179" s="49"/>
    </row>
    <row r="11180" spans="109:109" x14ac:dyDescent="0.3">
      <c r="DE11180" s="49"/>
    </row>
    <row r="11181" spans="109:109" x14ac:dyDescent="0.3">
      <c r="DE11181" s="49"/>
    </row>
    <row r="11182" spans="109:109" x14ac:dyDescent="0.3">
      <c r="DE11182" s="49"/>
    </row>
    <row r="11183" spans="109:109" x14ac:dyDescent="0.3">
      <c r="DE11183" s="49"/>
    </row>
    <row r="11184" spans="109:109" x14ac:dyDescent="0.3">
      <c r="DE11184" s="49"/>
    </row>
    <row r="11185" spans="109:109" x14ac:dyDescent="0.3">
      <c r="DE11185" s="49"/>
    </row>
    <row r="11186" spans="109:109" x14ac:dyDescent="0.3">
      <c r="DE11186" s="49"/>
    </row>
    <row r="11187" spans="109:109" x14ac:dyDescent="0.3">
      <c r="DE11187" s="49"/>
    </row>
    <row r="11188" spans="109:109" x14ac:dyDescent="0.3">
      <c r="DE11188" s="49"/>
    </row>
    <row r="11189" spans="109:109" x14ac:dyDescent="0.3">
      <c r="DE11189" s="49"/>
    </row>
    <row r="11190" spans="109:109" x14ac:dyDescent="0.3">
      <c r="DE11190" s="49"/>
    </row>
    <row r="11191" spans="109:109" x14ac:dyDescent="0.3">
      <c r="DE11191" s="49"/>
    </row>
    <row r="11192" spans="109:109" x14ac:dyDescent="0.3">
      <c r="DE11192" s="49"/>
    </row>
    <row r="11193" spans="109:109" x14ac:dyDescent="0.3">
      <c r="DE11193" s="49"/>
    </row>
    <row r="11194" spans="109:109" x14ac:dyDescent="0.3">
      <c r="DE11194" s="49"/>
    </row>
    <row r="11195" spans="109:109" x14ac:dyDescent="0.3">
      <c r="DE11195" s="49"/>
    </row>
    <row r="11196" spans="109:109" x14ac:dyDescent="0.3">
      <c r="DE11196" s="49"/>
    </row>
    <row r="11197" spans="109:109" x14ac:dyDescent="0.3">
      <c r="DE11197" s="49"/>
    </row>
    <row r="11198" spans="109:109" x14ac:dyDescent="0.3">
      <c r="DE11198" s="49"/>
    </row>
    <row r="11199" spans="109:109" x14ac:dyDescent="0.3">
      <c r="DE11199" s="49"/>
    </row>
    <row r="11200" spans="109:109" x14ac:dyDescent="0.3">
      <c r="DE11200" s="49"/>
    </row>
    <row r="11201" spans="109:109" x14ac:dyDescent="0.3">
      <c r="DE11201" s="49"/>
    </row>
    <row r="11202" spans="109:109" x14ac:dyDescent="0.3">
      <c r="DE11202" s="49"/>
    </row>
    <row r="11203" spans="109:109" x14ac:dyDescent="0.3">
      <c r="DE11203" s="49"/>
    </row>
    <row r="11204" spans="109:109" x14ac:dyDescent="0.3">
      <c r="DE11204" s="49"/>
    </row>
    <row r="11205" spans="109:109" x14ac:dyDescent="0.3">
      <c r="DE11205" s="49"/>
    </row>
    <row r="11206" spans="109:109" x14ac:dyDescent="0.3">
      <c r="DE11206" s="49"/>
    </row>
    <row r="11207" spans="109:109" x14ac:dyDescent="0.3">
      <c r="DE11207" s="49"/>
    </row>
    <row r="11208" spans="109:109" x14ac:dyDescent="0.3">
      <c r="DE11208" s="49"/>
    </row>
    <row r="11209" spans="109:109" x14ac:dyDescent="0.3">
      <c r="DE11209" s="49"/>
    </row>
    <row r="11210" spans="109:109" x14ac:dyDescent="0.3">
      <c r="DE11210" s="49"/>
    </row>
    <row r="11211" spans="109:109" x14ac:dyDescent="0.3">
      <c r="DE11211" s="49"/>
    </row>
    <row r="11212" spans="109:109" x14ac:dyDescent="0.3">
      <c r="DE11212" s="49"/>
    </row>
    <row r="11213" spans="109:109" x14ac:dyDescent="0.3">
      <c r="DE11213" s="49"/>
    </row>
    <row r="11214" spans="109:109" x14ac:dyDescent="0.3">
      <c r="DE11214" s="49"/>
    </row>
    <row r="11215" spans="109:109" x14ac:dyDescent="0.3">
      <c r="DE11215" s="49"/>
    </row>
    <row r="11216" spans="109:109" x14ac:dyDescent="0.3">
      <c r="DE11216" s="49"/>
    </row>
    <row r="11217" spans="109:109" x14ac:dyDescent="0.3">
      <c r="DE11217" s="49"/>
    </row>
    <row r="11218" spans="109:109" x14ac:dyDescent="0.3">
      <c r="DE11218" s="49"/>
    </row>
    <row r="11219" spans="109:109" x14ac:dyDescent="0.3">
      <c r="DE11219" s="49"/>
    </row>
    <row r="11220" spans="109:109" x14ac:dyDescent="0.3">
      <c r="DE11220" s="49"/>
    </row>
    <row r="11221" spans="109:109" x14ac:dyDescent="0.3">
      <c r="DE11221" s="49"/>
    </row>
    <row r="11222" spans="109:109" x14ac:dyDescent="0.3">
      <c r="DE11222" s="49"/>
    </row>
    <row r="11223" spans="109:109" x14ac:dyDescent="0.3">
      <c r="DE11223" s="49"/>
    </row>
    <row r="11224" spans="109:109" x14ac:dyDescent="0.3">
      <c r="DE11224" s="49"/>
    </row>
    <row r="11225" spans="109:109" x14ac:dyDescent="0.3">
      <c r="DE11225" s="49"/>
    </row>
    <row r="11226" spans="109:109" x14ac:dyDescent="0.3">
      <c r="DE11226" s="49"/>
    </row>
    <row r="11227" spans="109:109" x14ac:dyDescent="0.3">
      <c r="DE11227" s="49"/>
    </row>
    <row r="11228" spans="109:109" x14ac:dyDescent="0.3">
      <c r="DE11228" s="49"/>
    </row>
    <row r="11229" spans="109:109" x14ac:dyDescent="0.3">
      <c r="DE11229" s="49"/>
    </row>
    <row r="11230" spans="109:109" x14ac:dyDescent="0.3">
      <c r="DE11230" s="49"/>
    </row>
    <row r="11231" spans="109:109" x14ac:dyDescent="0.3">
      <c r="DE11231" s="49"/>
    </row>
    <row r="11232" spans="109:109" x14ac:dyDescent="0.3">
      <c r="DE11232" s="49"/>
    </row>
    <row r="11233" spans="109:109" x14ac:dyDescent="0.3">
      <c r="DE11233" s="49"/>
    </row>
    <row r="11234" spans="109:109" x14ac:dyDescent="0.3">
      <c r="DE11234" s="49"/>
    </row>
    <row r="11235" spans="109:109" x14ac:dyDescent="0.3">
      <c r="DE11235" s="49"/>
    </row>
    <row r="11236" spans="109:109" x14ac:dyDescent="0.3">
      <c r="DE11236" s="49"/>
    </row>
    <row r="11237" spans="109:109" x14ac:dyDescent="0.3">
      <c r="DE11237" s="49"/>
    </row>
    <row r="11238" spans="109:109" x14ac:dyDescent="0.3">
      <c r="DE11238" s="49"/>
    </row>
    <row r="11239" spans="109:109" x14ac:dyDescent="0.3">
      <c r="DE11239" s="49"/>
    </row>
    <row r="11240" spans="109:109" x14ac:dyDescent="0.3">
      <c r="DE11240" s="49"/>
    </row>
    <row r="11241" spans="109:109" x14ac:dyDescent="0.3">
      <c r="DE11241" s="49"/>
    </row>
    <row r="11242" spans="109:109" x14ac:dyDescent="0.3">
      <c r="DE11242" s="49"/>
    </row>
    <row r="11243" spans="109:109" x14ac:dyDescent="0.3">
      <c r="DE11243" s="49"/>
    </row>
    <row r="11244" spans="109:109" x14ac:dyDescent="0.3">
      <c r="DE11244" s="49"/>
    </row>
    <row r="11245" spans="109:109" x14ac:dyDescent="0.3">
      <c r="DE11245" s="49"/>
    </row>
    <row r="11246" spans="109:109" x14ac:dyDescent="0.3">
      <c r="DE11246" s="49"/>
    </row>
    <row r="11247" spans="109:109" x14ac:dyDescent="0.3">
      <c r="DE11247" s="49"/>
    </row>
    <row r="11248" spans="109:109" x14ac:dyDescent="0.3">
      <c r="DE11248" s="49"/>
    </row>
    <row r="11249" spans="109:109" x14ac:dyDescent="0.3">
      <c r="DE11249" s="49"/>
    </row>
    <row r="11250" spans="109:109" x14ac:dyDescent="0.3">
      <c r="DE11250" s="49"/>
    </row>
    <row r="11251" spans="109:109" x14ac:dyDescent="0.3">
      <c r="DE11251" s="49"/>
    </row>
    <row r="11252" spans="109:109" x14ac:dyDescent="0.3">
      <c r="DE11252" s="49"/>
    </row>
    <row r="11253" spans="109:109" x14ac:dyDescent="0.3">
      <c r="DE11253" s="49"/>
    </row>
    <row r="11254" spans="109:109" x14ac:dyDescent="0.3">
      <c r="DE11254" s="49"/>
    </row>
    <row r="11255" spans="109:109" x14ac:dyDescent="0.3">
      <c r="DE11255" s="49"/>
    </row>
    <row r="11256" spans="109:109" x14ac:dyDescent="0.3">
      <c r="DE11256" s="49"/>
    </row>
    <row r="11257" spans="109:109" x14ac:dyDescent="0.3">
      <c r="DE11257" s="49"/>
    </row>
    <row r="11258" spans="109:109" x14ac:dyDescent="0.3">
      <c r="DE11258" s="49"/>
    </row>
    <row r="11259" spans="109:109" x14ac:dyDescent="0.3">
      <c r="DE11259" s="49"/>
    </row>
    <row r="11260" spans="109:109" x14ac:dyDescent="0.3">
      <c r="DE11260" s="49"/>
    </row>
    <row r="11261" spans="109:109" x14ac:dyDescent="0.3">
      <c r="DE11261" s="49"/>
    </row>
    <row r="11262" spans="109:109" x14ac:dyDescent="0.3">
      <c r="DE11262" s="49"/>
    </row>
    <row r="11263" spans="109:109" x14ac:dyDescent="0.3">
      <c r="DE11263" s="49"/>
    </row>
    <row r="11264" spans="109:109" x14ac:dyDescent="0.3">
      <c r="DE11264" s="49"/>
    </row>
    <row r="11265" spans="109:109" x14ac:dyDescent="0.3">
      <c r="DE11265" s="49"/>
    </row>
    <row r="11266" spans="109:109" x14ac:dyDescent="0.3">
      <c r="DE11266" s="49"/>
    </row>
    <row r="11267" spans="109:109" x14ac:dyDescent="0.3">
      <c r="DE11267" s="49"/>
    </row>
    <row r="11268" spans="109:109" x14ac:dyDescent="0.3">
      <c r="DE11268" s="49"/>
    </row>
    <row r="11269" spans="109:109" x14ac:dyDescent="0.3">
      <c r="DE11269" s="49"/>
    </row>
    <row r="11270" spans="109:109" x14ac:dyDescent="0.3">
      <c r="DE11270" s="49"/>
    </row>
    <row r="11271" spans="109:109" x14ac:dyDescent="0.3">
      <c r="DE11271" s="49"/>
    </row>
    <row r="11272" spans="109:109" x14ac:dyDescent="0.3">
      <c r="DE11272" s="49"/>
    </row>
    <row r="11273" spans="109:109" x14ac:dyDescent="0.3">
      <c r="DE11273" s="49"/>
    </row>
    <row r="11274" spans="109:109" x14ac:dyDescent="0.3">
      <c r="DE11274" s="49"/>
    </row>
    <row r="11275" spans="109:109" x14ac:dyDescent="0.3">
      <c r="DE11275" s="49"/>
    </row>
    <row r="11276" spans="109:109" x14ac:dyDescent="0.3">
      <c r="DE11276" s="49"/>
    </row>
    <row r="11277" spans="109:109" x14ac:dyDescent="0.3">
      <c r="DE11277" s="49"/>
    </row>
    <row r="11278" spans="109:109" x14ac:dyDescent="0.3">
      <c r="DE11278" s="49"/>
    </row>
    <row r="11279" spans="109:109" x14ac:dyDescent="0.3">
      <c r="DE11279" s="49"/>
    </row>
    <row r="11280" spans="109:109" x14ac:dyDescent="0.3">
      <c r="DE11280" s="49"/>
    </row>
    <row r="11281" spans="109:109" x14ac:dyDescent="0.3">
      <c r="DE11281" s="49"/>
    </row>
    <row r="11282" spans="109:109" x14ac:dyDescent="0.3">
      <c r="DE11282" s="49"/>
    </row>
    <row r="11283" spans="109:109" x14ac:dyDescent="0.3">
      <c r="DE11283" s="49"/>
    </row>
    <row r="11284" spans="109:109" x14ac:dyDescent="0.3">
      <c r="DE11284" s="49"/>
    </row>
    <row r="11285" spans="109:109" x14ac:dyDescent="0.3">
      <c r="DE11285" s="49"/>
    </row>
    <row r="11286" spans="109:109" x14ac:dyDescent="0.3">
      <c r="DE11286" s="49"/>
    </row>
    <row r="11287" spans="109:109" x14ac:dyDescent="0.3">
      <c r="DE11287" s="49"/>
    </row>
    <row r="11288" spans="109:109" x14ac:dyDescent="0.3">
      <c r="DE11288" s="49"/>
    </row>
    <row r="11289" spans="109:109" x14ac:dyDescent="0.3">
      <c r="DE11289" s="49"/>
    </row>
    <row r="11290" spans="109:109" x14ac:dyDescent="0.3">
      <c r="DE11290" s="49"/>
    </row>
    <row r="11291" spans="109:109" x14ac:dyDescent="0.3">
      <c r="DE11291" s="49"/>
    </row>
    <row r="11292" spans="109:109" x14ac:dyDescent="0.3">
      <c r="DE11292" s="49"/>
    </row>
    <row r="11293" spans="109:109" x14ac:dyDescent="0.3">
      <c r="DE11293" s="49"/>
    </row>
    <row r="11294" spans="109:109" x14ac:dyDescent="0.3">
      <c r="DE11294" s="49"/>
    </row>
    <row r="11295" spans="109:109" x14ac:dyDescent="0.3">
      <c r="DE11295" s="49"/>
    </row>
    <row r="11296" spans="109:109" x14ac:dyDescent="0.3">
      <c r="DE11296" s="49"/>
    </row>
    <row r="11297" spans="109:109" x14ac:dyDescent="0.3">
      <c r="DE11297" s="49"/>
    </row>
    <row r="11298" spans="109:109" x14ac:dyDescent="0.3">
      <c r="DE11298" s="49"/>
    </row>
    <row r="11299" spans="109:109" x14ac:dyDescent="0.3">
      <c r="DE11299" s="49"/>
    </row>
    <row r="11300" spans="109:109" x14ac:dyDescent="0.3">
      <c r="DE11300" s="49"/>
    </row>
    <row r="11301" spans="109:109" x14ac:dyDescent="0.3">
      <c r="DE11301" s="49"/>
    </row>
    <row r="11302" spans="109:109" x14ac:dyDescent="0.3">
      <c r="DE11302" s="49"/>
    </row>
    <row r="11303" spans="109:109" x14ac:dyDescent="0.3">
      <c r="DE11303" s="49"/>
    </row>
    <row r="11304" spans="109:109" x14ac:dyDescent="0.3">
      <c r="DE11304" s="49"/>
    </row>
    <row r="11305" spans="109:109" x14ac:dyDescent="0.3">
      <c r="DE11305" s="49"/>
    </row>
    <row r="11306" spans="109:109" x14ac:dyDescent="0.3">
      <c r="DE11306" s="49"/>
    </row>
    <row r="11307" spans="109:109" x14ac:dyDescent="0.3">
      <c r="DE11307" s="49"/>
    </row>
    <row r="11308" spans="109:109" x14ac:dyDescent="0.3">
      <c r="DE11308" s="49"/>
    </row>
    <row r="11309" spans="109:109" x14ac:dyDescent="0.3">
      <c r="DE11309" s="49"/>
    </row>
    <row r="11310" spans="109:109" x14ac:dyDescent="0.3">
      <c r="DE11310" s="49"/>
    </row>
    <row r="11311" spans="109:109" x14ac:dyDescent="0.3">
      <c r="DE11311" s="49"/>
    </row>
    <row r="11312" spans="109:109" x14ac:dyDescent="0.3">
      <c r="DE11312" s="49"/>
    </row>
    <row r="11313" spans="109:109" x14ac:dyDescent="0.3">
      <c r="DE11313" s="49"/>
    </row>
    <row r="11314" spans="109:109" x14ac:dyDescent="0.3">
      <c r="DE11314" s="49"/>
    </row>
    <row r="11315" spans="109:109" x14ac:dyDescent="0.3">
      <c r="DE11315" s="49"/>
    </row>
    <row r="11316" spans="109:109" x14ac:dyDescent="0.3">
      <c r="DE11316" s="49"/>
    </row>
    <row r="11317" spans="109:109" x14ac:dyDescent="0.3">
      <c r="DE11317" s="49"/>
    </row>
    <row r="11318" spans="109:109" x14ac:dyDescent="0.3">
      <c r="DE11318" s="49"/>
    </row>
    <row r="11319" spans="109:109" x14ac:dyDescent="0.3">
      <c r="DE11319" s="49"/>
    </row>
    <row r="11320" spans="109:109" x14ac:dyDescent="0.3">
      <c r="DE11320" s="49"/>
    </row>
    <row r="11321" spans="109:109" x14ac:dyDescent="0.3">
      <c r="DE11321" s="49"/>
    </row>
    <row r="11322" spans="109:109" x14ac:dyDescent="0.3">
      <c r="DE11322" s="49"/>
    </row>
    <row r="11323" spans="109:109" x14ac:dyDescent="0.3">
      <c r="DE11323" s="49"/>
    </row>
    <row r="11324" spans="109:109" x14ac:dyDescent="0.3">
      <c r="DE11324" s="49"/>
    </row>
    <row r="11325" spans="109:109" x14ac:dyDescent="0.3">
      <c r="DE11325" s="49"/>
    </row>
    <row r="11326" spans="109:109" x14ac:dyDescent="0.3">
      <c r="DE11326" s="49"/>
    </row>
    <row r="11327" spans="109:109" x14ac:dyDescent="0.3">
      <c r="DE11327" s="49"/>
    </row>
    <row r="11328" spans="109:109" x14ac:dyDescent="0.3">
      <c r="DE11328" s="49"/>
    </row>
    <row r="11329" spans="109:109" x14ac:dyDescent="0.3">
      <c r="DE11329" s="49"/>
    </row>
    <row r="11330" spans="109:109" x14ac:dyDescent="0.3">
      <c r="DE11330" s="49"/>
    </row>
    <row r="11331" spans="109:109" x14ac:dyDescent="0.3">
      <c r="DE11331" s="49"/>
    </row>
    <row r="11332" spans="109:109" x14ac:dyDescent="0.3">
      <c r="DE11332" s="49"/>
    </row>
    <row r="11333" spans="109:109" x14ac:dyDescent="0.3">
      <c r="DE11333" s="49"/>
    </row>
    <row r="11334" spans="109:109" x14ac:dyDescent="0.3">
      <c r="DE11334" s="49"/>
    </row>
    <row r="11335" spans="109:109" x14ac:dyDescent="0.3">
      <c r="DE11335" s="49"/>
    </row>
    <row r="11336" spans="109:109" x14ac:dyDescent="0.3">
      <c r="DE11336" s="49"/>
    </row>
    <row r="11337" spans="109:109" x14ac:dyDescent="0.3">
      <c r="DE11337" s="49"/>
    </row>
    <row r="11338" spans="109:109" x14ac:dyDescent="0.3">
      <c r="DE11338" s="49"/>
    </row>
    <row r="11339" spans="109:109" x14ac:dyDescent="0.3">
      <c r="DE11339" s="49"/>
    </row>
    <row r="11340" spans="109:109" x14ac:dyDescent="0.3">
      <c r="DE11340" s="49"/>
    </row>
    <row r="11341" spans="109:109" x14ac:dyDescent="0.3">
      <c r="DE11341" s="49"/>
    </row>
    <row r="11342" spans="109:109" x14ac:dyDescent="0.3">
      <c r="DE11342" s="49"/>
    </row>
    <row r="11343" spans="109:109" x14ac:dyDescent="0.3">
      <c r="DE11343" s="49"/>
    </row>
    <row r="11344" spans="109:109" x14ac:dyDescent="0.3">
      <c r="DE11344" s="49"/>
    </row>
    <row r="11345" spans="109:109" x14ac:dyDescent="0.3">
      <c r="DE11345" s="49"/>
    </row>
    <row r="11346" spans="109:109" x14ac:dyDescent="0.3">
      <c r="DE11346" s="49"/>
    </row>
    <row r="11347" spans="109:109" x14ac:dyDescent="0.3">
      <c r="DE11347" s="49"/>
    </row>
    <row r="11348" spans="109:109" x14ac:dyDescent="0.3">
      <c r="DE11348" s="49"/>
    </row>
    <row r="11349" spans="109:109" x14ac:dyDescent="0.3">
      <c r="DE11349" s="49"/>
    </row>
    <row r="11350" spans="109:109" x14ac:dyDescent="0.3">
      <c r="DE11350" s="49"/>
    </row>
    <row r="11351" spans="109:109" x14ac:dyDescent="0.3">
      <c r="DE11351" s="49"/>
    </row>
    <row r="11352" spans="109:109" x14ac:dyDescent="0.3">
      <c r="DE11352" s="49"/>
    </row>
    <row r="11353" spans="109:109" x14ac:dyDescent="0.3">
      <c r="DE11353" s="49"/>
    </row>
    <row r="11354" spans="109:109" x14ac:dyDescent="0.3">
      <c r="DE11354" s="49"/>
    </row>
    <row r="11355" spans="109:109" x14ac:dyDescent="0.3">
      <c r="DE11355" s="49"/>
    </row>
    <row r="11356" spans="109:109" x14ac:dyDescent="0.3">
      <c r="DE11356" s="49"/>
    </row>
    <row r="11357" spans="109:109" x14ac:dyDescent="0.3">
      <c r="DE11357" s="49"/>
    </row>
    <row r="11358" spans="109:109" x14ac:dyDescent="0.3">
      <c r="DE11358" s="49"/>
    </row>
    <row r="11359" spans="109:109" x14ac:dyDescent="0.3">
      <c r="DE11359" s="49"/>
    </row>
    <row r="11360" spans="109:109" x14ac:dyDescent="0.3">
      <c r="DE11360" s="49"/>
    </row>
    <row r="11361" spans="109:109" x14ac:dyDescent="0.3">
      <c r="DE11361" s="49"/>
    </row>
    <row r="11362" spans="109:109" x14ac:dyDescent="0.3">
      <c r="DE11362" s="49"/>
    </row>
    <row r="11363" spans="109:109" x14ac:dyDescent="0.3">
      <c r="DE11363" s="49"/>
    </row>
    <row r="11364" spans="109:109" x14ac:dyDescent="0.3">
      <c r="DE11364" s="49"/>
    </row>
    <row r="11365" spans="109:109" x14ac:dyDescent="0.3">
      <c r="DE11365" s="49"/>
    </row>
    <row r="11366" spans="109:109" x14ac:dyDescent="0.3">
      <c r="DE11366" s="49"/>
    </row>
    <row r="11367" spans="109:109" x14ac:dyDescent="0.3">
      <c r="DE11367" s="49"/>
    </row>
    <row r="11368" spans="109:109" x14ac:dyDescent="0.3">
      <c r="DE11368" s="49"/>
    </row>
    <row r="11369" spans="109:109" x14ac:dyDescent="0.3">
      <c r="DE11369" s="49"/>
    </row>
    <row r="11370" spans="109:109" x14ac:dyDescent="0.3">
      <c r="DE11370" s="49"/>
    </row>
    <row r="11371" spans="109:109" x14ac:dyDescent="0.3">
      <c r="DE11371" s="49"/>
    </row>
    <row r="11372" spans="109:109" x14ac:dyDescent="0.3">
      <c r="DE11372" s="49"/>
    </row>
    <row r="11373" spans="109:109" x14ac:dyDescent="0.3">
      <c r="DE11373" s="49"/>
    </row>
    <row r="11374" spans="109:109" x14ac:dyDescent="0.3">
      <c r="DE11374" s="49"/>
    </row>
    <row r="11375" spans="109:109" x14ac:dyDescent="0.3">
      <c r="DE11375" s="49"/>
    </row>
    <row r="11376" spans="109:109" x14ac:dyDescent="0.3">
      <c r="DE11376" s="49"/>
    </row>
    <row r="11377" spans="109:109" x14ac:dyDescent="0.3">
      <c r="DE11377" s="49"/>
    </row>
    <row r="11378" spans="109:109" x14ac:dyDescent="0.3">
      <c r="DE11378" s="49"/>
    </row>
    <row r="11379" spans="109:109" x14ac:dyDescent="0.3">
      <c r="DE11379" s="49"/>
    </row>
    <row r="11380" spans="109:109" x14ac:dyDescent="0.3">
      <c r="DE11380" s="49"/>
    </row>
    <row r="11381" spans="109:109" x14ac:dyDescent="0.3">
      <c r="DE11381" s="49"/>
    </row>
    <row r="11382" spans="109:109" x14ac:dyDescent="0.3">
      <c r="DE11382" s="49"/>
    </row>
    <row r="11383" spans="109:109" x14ac:dyDescent="0.3">
      <c r="DE11383" s="49"/>
    </row>
    <row r="11384" spans="109:109" x14ac:dyDescent="0.3">
      <c r="DE11384" s="49"/>
    </row>
    <row r="11385" spans="109:109" x14ac:dyDescent="0.3">
      <c r="DE11385" s="49"/>
    </row>
    <row r="11386" spans="109:109" x14ac:dyDescent="0.3">
      <c r="DE11386" s="49"/>
    </row>
    <row r="11387" spans="109:109" x14ac:dyDescent="0.3">
      <c r="DE11387" s="49"/>
    </row>
    <row r="11388" spans="109:109" x14ac:dyDescent="0.3">
      <c r="DE11388" s="49"/>
    </row>
    <row r="11389" spans="109:109" x14ac:dyDescent="0.3">
      <c r="DE11389" s="49"/>
    </row>
    <row r="11390" spans="109:109" x14ac:dyDescent="0.3">
      <c r="DE11390" s="49"/>
    </row>
    <row r="11391" spans="109:109" x14ac:dyDescent="0.3">
      <c r="DE11391" s="49"/>
    </row>
    <row r="11392" spans="109:109" x14ac:dyDescent="0.3">
      <c r="DE11392" s="49"/>
    </row>
    <row r="11393" spans="109:109" x14ac:dyDescent="0.3">
      <c r="DE11393" s="49"/>
    </row>
    <row r="11394" spans="109:109" x14ac:dyDescent="0.3">
      <c r="DE11394" s="49"/>
    </row>
    <row r="11395" spans="109:109" x14ac:dyDescent="0.3">
      <c r="DE11395" s="49"/>
    </row>
    <row r="11396" spans="109:109" x14ac:dyDescent="0.3">
      <c r="DE11396" s="49"/>
    </row>
    <row r="11397" spans="109:109" x14ac:dyDescent="0.3">
      <c r="DE11397" s="49"/>
    </row>
    <row r="11398" spans="109:109" x14ac:dyDescent="0.3">
      <c r="DE11398" s="49"/>
    </row>
    <row r="11399" spans="109:109" x14ac:dyDescent="0.3">
      <c r="DE11399" s="49"/>
    </row>
    <row r="11400" spans="109:109" x14ac:dyDescent="0.3">
      <c r="DE11400" s="49"/>
    </row>
    <row r="11401" spans="109:109" x14ac:dyDescent="0.3">
      <c r="DE11401" s="49"/>
    </row>
    <row r="11402" spans="109:109" x14ac:dyDescent="0.3">
      <c r="DE11402" s="49"/>
    </row>
    <row r="11403" spans="109:109" x14ac:dyDescent="0.3">
      <c r="DE11403" s="49"/>
    </row>
    <row r="11404" spans="109:109" x14ac:dyDescent="0.3">
      <c r="DE11404" s="49"/>
    </row>
    <row r="11405" spans="109:109" x14ac:dyDescent="0.3">
      <c r="DE11405" s="49"/>
    </row>
    <row r="11406" spans="109:109" x14ac:dyDescent="0.3">
      <c r="DE11406" s="49"/>
    </row>
    <row r="11407" spans="109:109" x14ac:dyDescent="0.3">
      <c r="DE11407" s="49"/>
    </row>
    <row r="11408" spans="109:109" x14ac:dyDescent="0.3">
      <c r="DE11408" s="49"/>
    </row>
    <row r="11409" spans="109:109" x14ac:dyDescent="0.3">
      <c r="DE11409" s="49"/>
    </row>
    <row r="11410" spans="109:109" x14ac:dyDescent="0.3">
      <c r="DE11410" s="49"/>
    </row>
    <row r="11411" spans="109:109" x14ac:dyDescent="0.3">
      <c r="DE11411" s="49"/>
    </row>
    <row r="11412" spans="109:109" x14ac:dyDescent="0.3">
      <c r="DE11412" s="49"/>
    </row>
    <row r="11413" spans="109:109" x14ac:dyDescent="0.3">
      <c r="DE11413" s="49"/>
    </row>
    <row r="11414" spans="109:109" x14ac:dyDescent="0.3">
      <c r="DE11414" s="49"/>
    </row>
    <row r="11415" spans="109:109" x14ac:dyDescent="0.3">
      <c r="DE11415" s="49"/>
    </row>
    <row r="11416" spans="109:109" x14ac:dyDescent="0.3">
      <c r="DE11416" s="49"/>
    </row>
    <row r="11417" spans="109:109" x14ac:dyDescent="0.3">
      <c r="DE11417" s="49"/>
    </row>
    <row r="11418" spans="109:109" x14ac:dyDescent="0.3">
      <c r="DE11418" s="49"/>
    </row>
    <row r="11419" spans="109:109" x14ac:dyDescent="0.3">
      <c r="DE11419" s="49"/>
    </row>
    <row r="11420" spans="109:109" x14ac:dyDescent="0.3">
      <c r="DE11420" s="49"/>
    </row>
    <row r="11421" spans="109:109" x14ac:dyDescent="0.3">
      <c r="DE11421" s="49"/>
    </row>
    <row r="11422" spans="109:109" x14ac:dyDescent="0.3">
      <c r="DE11422" s="49"/>
    </row>
    <row r="11423" spans="109:109" x14ac:dyDescent="0.3">
      <c r="DE11423" s="49"/>
    </row>
    <row r="11424" spans="109:109" x14ac:dyDescent="0.3">
      <c r="DE11424" s="49"/>
    </row>
    <row r="11425" spans="109:109" x14ac:dyDescent="0.3">
      <c r="DE11425" s="49"/>
    </row>
    <row r="11426" spans="109:109" x14ac:dyDescent="0.3">
      <c r="DE11426" s="49"/>
    </row>
    <row r="11427" spans="109:109" x14ac:dyDescent="0.3">
      <c r="DE11427" s="49"/>
    </row>
    <row r="11428" spans="109:109" x14ac:dyDescent="0.3">
      <c r="DE11428" s="49"/>
    </row>
    <row r="11429" spans="109:109" x14ac:dyDescent="0.3">
      <c r="DE11429" s="49"/>
    </row>
    <row r="11430" spans="109:109" x14ac:dyDescent="0.3">
      <c r="DE11430" s="49"/>
    </row>
    <row r="11431" spans="109:109" x14ac:dyDescent="0.3">
      <c r="DE11431" s="49"/>
    </row>
    <row r="11432" spans="109:109" x14ac:dyDescent="0.3">
      <c r="DE11432" s="49"/>
    </row>
    <row r="11433" spans="109:109" x14ac:dyDescent="0.3">
      <c r="DE11433" s="49"/>
    </row>
    <row r="11434" spans="109:109" x14ac:dyDescent="0.3">
      <c r="DE11434" s="49"/>
    </row>
    <row r="11435" spans="109:109" x14ac:dyDescent="0.3">
      <c r="DE11435" s="49"/>
    </row>
    <row r="11436" spans="109:109" x14ac:dyDescent="0.3">
      <c r="DE11436" s="49"/>
    </row>
    <row r="11437" spans="109:109" x14ac:dyDescent="0.3">
      <c r="DE11437" s="49"/>
    </row>
    <row r="11438" spans="109:109" x14ac:dyDescent="0.3">
      <c r="DE11438" s="49"/>
    </row>
    <row r="11439" spans="109:109" x14ac:dyDescent="0.3">
      <c r="DE11439" s="49"/>
    </row>
    <row r="11440" spans="109:109" x14ac:dyDescent="0.3">
      <c r="DE11440" s="49"/>
    </row>
    <row r="11441" spans="109:109" x14ac:dyDescent="0.3">
      <c r="DE11441" s="49"/>
    </row>
    <row r="11442" spans="109:109" x14ac:dyDescent="0.3">
      <c r="DE11442" s="49"/>
    </row>
    <row r="11443" spans="109:109" x14ac:dyDescent="0.3">
      <c r="DE11443" s="49"/>
    </row>
    <row r="11444" spans="109:109" x14ac:dyDescent="0.3">
      <c r="DE11444" s="49"/>
    </row>
    <row r="11445" spans="109:109" x14ac:dyDescent="0.3">
      <c r="DE11445" s="49"/>
    </row>
    <row r="11446" spans="109:109" x14ac:dyDescent="0.3">
      <c r="DE11446" s="49"/>
    </row>
    <row r="11447" spans="109:109" x14ac:dyDescent="0.3">
      <c r="DE11447" s="49"/>
    </row>
    <row r="11448" spans="109:109" x14ac:dyDescent="0.3">
      <c r="DE11448" s="49"/>
    </row>
    <row r="11449" spans="109:109" x14ac:dyDescent="0.3">
      <c r="DE11449" s="49"/>
    </row>
    <row r="11450" spans="109:109" x14ac:dyDescent="0.3">
      <c r="DE11450" s="49"/>
    </row>
    <row r="11451" spans="109:109" x14ac:dyDescent="0.3">
      <c r="DE11451" s="49"/>
    </row>
    <row r="11452" spans="109:109" x14ac:dyDescent="0.3">
      <c r="DE11452" s="49"/>
    </row>
    <row r="11453" spans="109:109" x14ac:dyDescent="0.3">
      <c r="DE11453" s="49"/>
    </row>
    <row r="11454" spans="109:109" x14ac:dyDescent="0.3">
      <c r="DE11454" s="49"/>
    </row>
    <row r="11455" spans="109:109" x14ac:dyDescent="0.3">
      <c r="DE11455" s="49"/>
    </row>
    <row r="11456" spans="109:109" x14ac:dyDescent="0.3">
      <c r="DE11456" s="49"/>
    </row>
    <row r="11457" spans="109:109" x14ac:dyDescent="0.3">
      <c r="DE11457" s="49"/>
    </row>
    <row r="11458" spans="109:109" x14ac:dyDescent="0.3">
      <c r="DE11458" s="49"/>
    </row>
    <row r="11459" spans="109:109" x14ac:dyDescent="0.3">
      <c r="DE11459" s="49"/>
    </row>
    <row r="11460" spans="109:109" x14ac:dyDescent="0.3">
      <c r="DE11460" s="49"/>
    </row>
    <row r="11461" spans="109:109" x14ac:dyDescent="0.3">
      <c r="DE11461" s="49"/>
    </row>
    <row r="11462" spans="109:109" x14ac:dyDescent="0.3">
      <c r="DE11462" s="49"/>
    </row>
    <row r="11463" spans="109:109" x14ac:dyDescent="0.3">
      <c r="DE11463" s="49"/>
    </row>
    <row r="11464" spans="109:109" x14ac:dyDescent="0.3">
      <c r="DE11464" s="49"/>
    </row>
    <row r="11465" spans="109:109" x14ac:dyDescent="0.3">
      <c r="DE11465" s="49"/>
    </row>
    <row r="11466" spans="109:109" x14ac:dyDescent="0.3">
      <c r="DE11466" s="49"/>
    </row>
    <row r="11467" spans="109:109" x14ac:dyDescent="0.3">
      <c r="DE11467" s="49"/>
    </row>
    <row r="11468" spans="109:109" x14ac:dyDescent="0.3">
      <c r="DE11468" s="49"/>
    </row>
    <row r="11469" spans="109:109" x14ac:dyDescent="0.3">
      <c r="DE11469" s="49"/>
    </row>
    <row r="11470" spans="109:109" x14ac:dyDescent="0.3">
      <c r="DE11470" s="49"/>
    </row>
    <row r="11471" spans="109:109" x14ac:dyDescent="0.3">
      <c r="DE11471" s="49"/>
    </row>
    <row r="11472" spans="109:109" x14ac:dyDescent="0.3">
      <c r="DE11472" s="49"/>
    </row>
    <row r="11473" spans="109:109" x14ac:dyDescent="0.3">
      <c r="DE11473" s="49"/>
    </row>
    <row r="11474" spans="109:109" x14ac:dyDescent="0.3">
      <c r="DE11474" s="49"/>
    </row>
    <row r="11475" spans="109:109" x14ac:dyDescent="0.3">
      <c r="DE11475" s="49"/>
    </row>
    <row r="11476" spans="109:109" x14ac:dyDescent="0.3">
      <c r="DE11476" s="49"/>
    </row>
    <row r="11477" spans="109:109" x14ac:dyDescent="0.3">
      <c r="DE11477" s="49"/>
    </row>
    <row r="11478" spans="109:109" x14ac:dyDescent="0.3">
      <c r="DE11478" s="49"/>
    </row>
    <row r="11479" spans="109:109" x14ac:dyDescent="0.3">
      <c r="DE11479" s="49"/>
    </row>
    <row r="11480" spans="109:109" x14ac:dyDescent="0.3">
      <c r="DE11480" s="49"/>
    </row>
    <row r="11481" spans="109:109" x14ac:dyDescent="0.3">
      <c r="DE11481" s="49"/>
    </row>
    <row r="11482" spans="109:109" x14ac:dyDescent="0.3">
      <c r="DE11482" s="49"/>
    </row>
    <row r="11483" spans="109:109" x14ac:dyDescent="0.3">
      <c r="DE11483" s="49"/>
    </row>
    <row r="11484" spans="109:109" x14ac:dyDescent="0.3">
      <c r="DE11484" s="49"/>
    </row>
    <row r="11485" spans="109:109" x14ac:dyDescent="0.3">
      <c r="DE11485" s="49"/>
    </row>
    <row r="11486" spans="109:109" x14ac:dyDescent="0.3">
      <c r="DE11486" s="49"/>
    </row>
    <row r="11487" spans="109:109" x14ac:dyDescent="0.3">
      <c r="DE11487" s="49"/>
    </row>
    <row r="11488" spans="109:109" x14ac:dyDescent="0.3">
      <c r="DE11488" s="49"/>
    </row>
    <row r="11489" spans="109:109" x14ac:dyDescent="0.3">
      <c r="DE11489" s="49"/>
    </row>
    <row r="11490" spans="109:109" x14ac:dyDescent="0.3">
      <c r="DE11490" s="49"/>
    </row>
    <row r="11491" spans="109:109" x14ac:dyDescent="0.3">
      <c r="DE11491" s="49"/>
    </row>
    <row r="11492" spans="109:109" x14ac:dyDescent="0.3">
      <c r="DE11492" s="49"/>
    </row>
    <row r="11493" spans="109:109" x14ac:dyDescent="0.3">
      <c r="DE11493" s="49"/>
    </row>
    <row r="11494" spans="109:109" x14ac:dyDescent="0.3">
      <c r="DE11494" s="49"/>
    </row>
    <row r="11495" spans="109:109" x14ac:dyDescent="0.3">
      <c r="DE11495" s="49"/>
    </row>
    <row r="11496" spans="109:109" x14ac:dyDescent="0.3">
      <c r="DE11496" s="49"/>
    </row>
    <row r="11497" spans="109:109" x14ac:dyDescent="0.3">
      <c r="DE11497" s="49"/>
    </row>
    <row r="11498" spans="109:109" x14ac:dyDescent="0.3">
      <c r="DE11498" s="49"/>
    </row>
    <row r="11499" spans="109:109" x14ac:dyDescent="0.3">
      <c r="DE11499" s="49"/>
    </row>
    <row r="11500" spans="109:109" x14ac:dyDescent="0.3">
      <c r="DE11500" s="49"/>
    </row>
    <row r="11501" spans="109:109" x14ac:dyDescent="0.3">
      <c r="DE11501" s="49"/>
    </row>
    <row r="11502" spans="109:109" x14ac:dyDescent="0.3">
      <c r="DE11502" s="49"/>
    </row>
    <row r="11503" spans="109:109" x14ac:dyDescent="0.3">
      <c r="DE11503" s="49"/>
    </row>
    <row r="11504" spans="109:109" x14ac:dyDescent="0.3">
      <c r="DE11504" s="49"/>
    </row>
    <row r="11505" spans="109:109" x14ac:dyDescent="0.3">
      <c r="DE11505" s="49"/>
    </row>
    <row r="11506" spans="109:109" x14ac:dyDescent="0.3">
      <c r="DE11506" s="49"/>
    </row>
    <row r="11507" spans="109:109" x14ac:dyDescent="0.3">
      <c r="DE11507" s="49"/>
    </row>
    <row r="11508" spans="109:109" x14ac:dyDescent="0.3">
      <c r="DE11508" s="49"/>
    </row>
    <row r="11509" spans="109:109" x14ac:dyDescent="0.3">
      <c r="DE11509" s="49"/>
    </row>
    <row r="11510" spans="109:109" x14ac:dyDescent="0.3">
      <c r="DE11510" s="49"/>
    </row>
    <row r="11511" spans="109:109" x14ac:dyDescent="0.3">
      <c r="DE11511" s="49"/>
    </row>
    <row r="11512" spans="109:109" x14ac:dyDescent="0.3">
      <c r="DE11512" s="49"/>
    </row>
    <row r="11513" spans="109:109" x14ac:dyDescent="0.3">
      <c r="DE11513" s="49"/>
    </row>
    <row r="11514" spans="109:109" x14ac:dyDescent="0.3">
      <c r="DE11514" s="49"/>
    </row>
    <row r="11515" spans="109:109" x14ac:dyDescent="0.3">
      <c r="DE11515" s="49"/>
    </row>
    <row r="11516" spans="109:109" x14ac:dyDescent="0.3">
      <c r="DE11516" s="49"/>
    </row>
    <row r="11517" spans="109:109" x14ac:dyDescent="0.3">
      <c r="DE11517" s="49"/>
    </row>
    <row r="11518" spans="109:109" x14ac:dyDescent="0.3">
      <c r="DE11518" s="49"/>
    </row>
    <row r="11519" spans="109:109" x14ac:dyDescent="0.3">
      <c r="DE11519" s="49"/>
    </row>
    <row r="11520" spans="109:109" x14ac:dyDescent="0.3">
      <c r="DE11520" s="49"/>
    </row>
    <row r="11521" spans="109:109" x14ac:dyDescent="0.3">
      <c r="DE11521" s="49"/>
    </row>
    <row r="11522" spans="109:109" x14ac:dyDescent="0.3">
      <c r="DE11522" s="49"/>
    </row>
    <row r="11523" spans="109:109" x14ac:dyDescent="0.3">
      <c r="DE11523" s="49"/>
    </row>
    <row r="11524" spans="109:109" x14ac:dyDescent="0.3">
      <c r="DE11524" s="49"/>
    </row>
    <row r="11525" spans="109:109" x14ac:dyDescent="0.3">
      <c r="DE11525" s="49"/>
    </row>
    <row r="11526" spans="109:109" x14ac:dyDescent="0.3">
      <c r="DE11526" s="49"/>
    </row>
    <row r="11527" spans="109:109" x14ac:dyDescent="0.3">
      <c r="DE11527" s="49"/>
    </row>
    <row r="11528" spans="109:109" x14ac:dyDescent="0.3">
      <c r="DE11528" s="49"/>
    </row>
    <row r="11529" spans="109:109" x14ac:dyDescent="0.3">
      <c r="DE11529" s="49"/>
    </row>
    <row r="11530" spans="109:109" x14ac:dyDescent="0.3">
      <c r="DE11530" s="49"/>
    </row>
    <row r="11531" spans="109:109" x14ac:dyDescent="0.3">
      <c r="DE11531" s="49"/>
    </row>
    <row r="11532" spans="109:109" x14ac:dyDescent="0.3">
      <c r="DE11532" s="49"/>
    </row>
    <row r="11533" spans="109:109" x14ac:dyDescent="0.3">
      <c r="DE11533" s="49"/>
    </row>
    <row r="11534" spans="109:109" x14ac:dyDescent="0.3">
      <c r="DE11534" s="49"/>
    </row>
    <row r="11535" spans="109:109" x14ac:dyDescent="0.3">
      <c r="DE11535" s="49"/>
    </row>
    <row r="11536" spans="109:109" x14ac:dyDescent="0.3">
      <c r="DE11536" s="49"/>
    </row>
    <row r="11537" spans="109:109" x14ac:dyDescent="0.3">
      <c r="DE11537" s="49"/>
    </row>
    <row r="11538" spans="109:109" x14ac:dyDescent="0.3">
      <c r="DE11538" s="49"/>
    </row>
    <row r="11539" spans="109:109" x14ac:dyDescent="0.3">
      <c r="DE11539" s="49"/>
    </row>
    <row r="11540" spans="109:109" x14ac:dyDescent="0.3">
      <c r="DE11540" s="49"/>
    </row>
    <row r="11541" spans="109:109" x14ac:dyDescent="0.3">
      <c r="DE11541" s="49"/>
    </row>
    <row r="11542" spans="109:109" x14ac:dyDescent="0.3">
      <c r="DE11542" s="49"/>
    </row>
    <row r="11543" spans="109:109" x14ac:dyDescent="0.3">
      <c r="DE11543" s="49"/>
    </row>
    <row r="11544" spans="109:109" x14ac:dyDescent="0.3">
      <c r="DE11544" s="49"/>
    </row>
    <row r="11545" spans="109:109" x14ac:dyDescent="0.3">
      <c r="DE11545" s="49"/>
    </row>
    <row r="11546" spans="109:109" x14ac:dyDescent="0.3">
      <c r="DE11546" s="49"/>
    </row>
    <row r="11547" spans="109:109" x14ac:dyDescent="0.3">
      <c r="DE11547" s="49"/>
    </row>
    <row r="11548" spans="109:109" x14ac:dyDescent="0.3">
      <c r="DE11548" s="49"/>
    </row>
    <row r="11549" spans="109:109" x14ac:dyDescent="0.3">
      <c r="DE11549" s="49"/>
    </row>
    <row r="11550" spans="109:109" x14ac:dyDescent="0.3">
      <c r="DE11550" s="49"/>
    </row>
    <row r="11551" spans="109:109" x14ac:dyDescent="0.3">
      <c r="DE11551" s="49"/>
    </row>
    <row r="11552" spans="109:109" x14ac:dyDescent="0.3">
      <c r="DE11552" s="49"/>
    </row>
    <row r="11553" spans="109:109" x14ac:dyDescent="0.3">
      <c r="DE11553" s="49"/>
    </row>
    <row r="11554" spans="109:109" x14ac:dyDescent="0.3">
      <c r="DE11554" s="49"/>
    </row>
    <row r="11555" spans="109:109" x14ac:dyDescent="0.3">
      <c r="DE11555" s="49"/>
    </row>
    <row r="11556" spans="109:109" x14ac:dyDescent="0.3">
      <c r="DE11556" s="49"/>
    </row>
    <row r="11557" spans="109:109" x14ac:dyDescent="0.3">
      <c r="DE11557" s="49"/>
    </row>
    <row r="11558" spans="109:109" x14ac:dyDescent="0.3">
      <c r="DE11558" s="49"/>
    </row>
    <row r="11559" spans="109:109" x14ac:dyDescent="0.3">
      <c r="DE11559" s="49"/>
    </row>
    <row r="11560" spans="109:109" x14ac:dyDescent="0.3">
      <c r="DE11560" s="49"/>
    </row>
    <row r="11561" spans="109:109" x14ac:dyDescent="0.3">
      <c r="DE11561" s="49"/>
    </row>
    <row r="11562" spans="109:109" x14ac:dyDescent="0.3">
      <c r="DE11562" s="49"/>
    </row>
    <row r="11563" spans="109:109" x14ac:dyDescent="0.3">
      <c r="DE11563" s="49"/>
    </row>
    <row r="11564" spans="109:109" x14ac:dyDescent="0.3">
      <c r="DE11564" s="49"/>
    </row>
    <row r="11565" spans="109:109" x14ac:dyDescent="0.3">
      <c r="DE11565" s="49"/>
    </row>
    <row r="11566" spans="109:109" x14ac:dyDescent="0.3">
      <c r="DE11566" s="49"/>
    </row>
    <row r="11567" spans="109:109" x14ac:dyDescent="0.3">
      <c r="DE11567" s="49"/>
    </row>
    <row r="11568" spans="109:109" x14ac:dyDescent="0.3">
      <c r="DE11568" s="49"/>
    </row>
    <row r="11569" spans="109:109" x14ac:dyDescent="0.3">
      <c r="DE11569" s="49"/>
    </row>
    <row r="11570" spans="109:109" x14ac:dyDescent="0.3">
      <c r="DE11570" s="49"/>
    </row>
    <row r="11571" spans="109:109" x14ac:dyDescent="0.3">
      <c r="DE11571" s="49"/>
    </row>
    <row r="11572" spans="109:109" x14ac:dyDescent="0.3">
      <c r="DE11572" s="49"/>
    </row>
    <row r="11573" spans="109:109" x14ac:dyDescent="0.3">
      <c r="DE11573" s="49"/>
    </row>
    <row r="11574" spans="109:109" x14ac:dyDescent="0.3">
      <c r="DE11574" s="49"/>
    </row>
    <row r="11575" spans="109:109" x14ac:dyDescent="0.3">
      <c r="DE11575" s="49"/>
    </row>
    <row r="11576" spans="109:109" x14ac:dyDescent="0.3">
      <c r="DE11576" s="49"/>
    </row>
    <row r="11577" spans="109:109" x14ac:dyDescent="0.3">
      <c r="DE11577" s="49"/>
    </row>
    <row r="11578" spans="109:109" x14ac:dyDescent="0.3">
      <c r="DE11578" s="49"/>
    </row>
    <row r="11579" spans="109:109" x14ac:dyDescent="0.3">
      <c r="DE11579" s="49"/>
    </row>
    <row r="11580" spans="109:109" x14ac:dyDescent="0.3">
      <c r="DE11580" s="49"/>
    </row>
    <row r="11581" spans="109:109" x14ac:dyDescent="0.3">
      <c r="DE11581" s="49"/>
    </row>
    <row r="11582" spans="109:109" x14ac:dyDescent="0.3">
      <c r="DE11582" s="49"/>
    </row>
    <row r="11583" spans="109:109" x14ac:dyDescent="0.3">
      <c r="DE11583" s="49"/>
    </row>
    <row r="11584" spans="109:109" x14ac:dyDescent="0.3">
      <c r="DE11584" s="49"/>
    </row>
    <row r="11585" spans="109:109" x14ac:dyDescent="0.3">
      <c r="DE11585" s="49"/>
    </row>
    <row r="11586" spans="109:109" x14ac:dyDescent="0.3">
      <c r="DE11586" s="49"/>
    </row>
    <row r="11587" spans="109:109" x14ac:dyDescent="0.3">
      <c r="DE11587" s="49"/>
    </row>
    <row r="11588" spans="109:109" x14ac:dyDescent="0.3">
      <c r="DE11588" s="49"/>
    </row>
    <row r="11589" spans="109:109" x14ac:dyDescent="0.3">
      <c r="DE11589" s="49"/>
    </row>
    <row r="11590" spans="109:109" x14ac:dyDescent="0.3">
      <c r="DE11590" s="49"/>
    </row>
    <row r="11591" spans="109:109" x14ac:dyDescent="0.3">
      <c r="DE11591" s="49"/>
    </row>
    <row r="11592" spans="109:109" x14ac:dyDescent="0.3">
      <c r="DE11592" s="49"/>
    </row>
    <row r="11593" spans="109:109" x14ac:dyDescent="0.3">
      <c r="DE11593" s="49"/>
    </row>
    <row r="11594" spans="109:109" x14ac:dyDescent="0.3">
      <c r="DE11594" s="49"/>
    </row>
    <row r="11595" spans="109:109" x14ac:dyDescent="0.3">
      <c r="DE11595" s="49"/>
    </row>
    <row r="11596" spans="109:109" x14ac:dyDescent="0.3">
      <c r="DE11596" s="49"/>
    </row>
    <row r="11597" spans="109:109" x14ac:dyDescent="0.3">
      <c r="DE11597" s="49"/>
    </row>
    <row r="11598" spans="109:109" x14ac:dyDescent="0.3">
      <c r="DE11598" s="49"/>
    </row>
    <row r="11599" spans="109:109" x14ac:dyDescent="0.3">
      <c r="DE11599" s="49"/>
    </row>
    <row r="11600" spans="109:109" x14ac:dyDescent="0.3">
      <c r="DE11600" s="49"/>
    </row>
    <row r="11601" spans="109:109" x14ac:dyDescent="0.3">
      <c r="DE11601" s="49"/>
    </row>
    <row r="11602" spans="109:109" x14ac:dyDescent="0.3">
      <c r="DE11602" s="49"/>
    </row>
    <row r="11603" spans="109:109" x14ac:dyDescent="0.3">
      <c r="DE11603" s="49"/>
    </row>
    <row r="11604" spans="109:109" x14ac:dyDescent="0.3">
      <c r="DE11604" s="49"/>
    </row>
    <row r="11605" spans="109:109" x14ac:dyDescent="0.3">
      <c r="DE11605" s="49"/>
    </row>
    <row r="11606" spans="109:109" x14ac:dyDescent="0.3">
      <c r="DE11606" s="49"/>
    </row>
    <row r="11607" spans="109:109" x14ac:dyDescent="0.3">
      <c r="DE11607" s="49"/>
    </row>
    <row r="11608" spans="109:109" x14ac:dyDescent="0.3">
      <c r="DE11608" s="49"/>
    </row>
    <row r="11609" spans="109:109" x14ac:dyDescent="0.3">
      <c r="DE11609" s="49"/>
    </row>
    <row r="11610" spans="109:109" x14ac:dyDescent="0.3">
      <c r="DE11610" s="49"/>
    </row>
    <row r="11611" spans="109:109" x14ac:dyDescent="0.3">
      <c r="DE11611" s="49"/>
    </row>
    <row r="11612" spans="109:109" x14ac:dyDescent="0.3">
      <c r="DE11612" s="49"/>
    </row>
    <row r="11613" spans="109:109" x14ac:dyDescent="0.3">
      <c r="DE11613" s="49"/>
    </row>
    <row r="11614" spans="109:109" x14ac:dyDescent="0.3">
      <c r="DE11614" s="49"/>
    </row>
    <row r="11615" spans="109:109" x14ac:dyDescent="0.3">
      <c r="DE11615" s="49"/>
    </row>
    <row r="11616" spans="109:109" x14ac:dyDescent="0.3">
      <c r="DE11616" s="49"/>
    </row>
    <row r="11617" spans="109:109" x14ac:dyDescent="0.3">
      <c r="DE11617" s="49"/>
    </row>
    <row r="11618" spans="109:109" x14ac:dyDescent="0.3">
      <c r="DE11618" s="49"/>
    </row>
    <row r="11619" spans="109:109" x14ac:dyDescent="0.3">
      <c r="DE11619" s="49"/>
    </row>
    <row r="11620" spans="109:109" x14ac:dyDescent="0.3">
      <c r="DE11620" s="49"/>
    </row>
    <row r="11621" spans="109:109" x14ac:dyDescent="0.3">
      <c r="DE11621" s="49"/>
    </row>
    <row r="11622" spans="109:109" x14ac:dyDescent="0.3">
      <c r="DE11622" s="49"/>
    </row>
    <row r="11623" spans="109:109" x14ac:dyDescent="0.3">
      <c r="DE11623" s="49"/>
    </row>
    <row r="11624" spans="109:109" x14ac:dyDescent="0.3">
      <c r="DE11624" s="49"/>
    </row>
    <row r="11625" spans="109:109" x14ac:dyDescent="0.3">
      <c r="DE11625" s="49"/>
    </row>
    <row r="11626" spans="109:109" x14ac:dyDescent="0.3">
      <c r="DE11626" s="49"/>
    </row>
    <row r="11627" spans="109:109" x14ac:dyDescent="0.3">
      <c r="DE11627" s="49"/>
    </row>
    <row r="11628" spans="109:109" x14ac:dyDescent="0.3">
      <c r="DE11628" s="49"/>
    </row>
    <row r="11629" spans="109:109" x14ac:dyDescent="0.3">
      <c r="DE11629" s="49"/>
    </row>
    <row r="11630" spans="109:109" x14ac:dyDescent="0.3">
      <c r="DE11630" s="49"/>
    </row>
    <row r="11631" spans="109:109" x14ac:dyDescent="0.3">
      <c r="DE11631" s="49"/>
    </row>
    <row r="11632" spans="109:109" x14ac:dyDescent="0.3">
      <c r="DE11632" s="49"/>
    </row>
    <row r="11633" spans="109:109" x14ac:dyDescent="0.3">
      <c r="DE11633" s="49"/>
    </row>
    <row r="11634" spans="109:109" x14ac:dyDescent="0.3">
      <c r="DE11634" s="49"/>
    </row>
    <row r="11635" spans="109:109" x14ac:dyDescent="0.3">
      <c r="DE11635" s="49"/>
    </row>
    <row r="11636" spans="109:109" x14ac:dyDescent="0.3">
      <c r="DE11636" s="49"/>
    </row>
    <row r="11637" spans="109:109" x14ac:dyDescent="0.3">
      <c r="DE11637" s="49"/>
    </row>
    <row r="11638" spans="109:109" x14ac:dyDescent="0.3">
      <c r="DE11638" s="49"/>
    </row>
    <row r="11639" spans="109:109" x14ac:dyDescent="0.3">
      <c r="DE11639" s="49"/>
    </row>
    <row r="11640" spans="109:109" x14ac:dyDescent="0.3">
      <c r="DE11640" s="49"/>
    </row>
    <row r="11641" spans="109:109" x14ac:dyDescent="0.3">
      <c r="DE11641" s="49"/>
    </row>
    <row r="11642" spans="109:109" x14ac:dyDescent="0.3">
      <c r="DE11642" s="49"/>
    </row>
    <row r="11643" spans="109:109" x14ac:dyDescent="0.3">
      <c r="DE11643" s="49"/>
    </row>
    <row r="11644" spans="109:109" x14ac:dyDescent="0.3">
      <c r="DE11644" s="49"/>
    </row>
    <row r="11645" spans="109:109" x14ac:dyDescent="0.3">
      <c r="DE11645" s="49"/>
    </row>
    <row r="11646" spans="109:109" x14ac:dyDescent="0.3">
      <c r="DE11646" s="49"/>
    </row>
    <row r="11647" spans="109:109" x14ac:dyDescent="0.3">
      <c r="DE11647" s="49"/>
    </row>
    <row r="11648" spans="109:109" x14ac:dyDescent="0.3">
      <c r="DE11648" s="49"/>
    </row>
    <row r="11649" spans="109:109" x14ac:dyDescent="0.3">
      <c r="DE11649" s="49"/>
    </row>
    <row r="11650" spans="109:109" x14ac:dyDescent="0.3">
      <c r="DE11650" s="49"/>
    </row>
    <row r="11651" spans="109:109" x14ac:dyDescent="0.3">
      <c r="DE11651" s="49"/>
    </row>
    <row r="11652" spans="109:109" x14ac:dyDescent="0.3">
      <c r="DE11652" s="49"/>
    </row>
    <row r="11653" spans="109:109" x14ac:dyDescent="0.3">
      <c r="DE11653" s="49"/>
    </row>
    <row r="11654" spans="109:109" x14ac:dyDescent="0.3">
      <c r="DE11654" s="49"/>
    </row>
    <row r="11655" spans="109:109" x14ac:dyDescent="0.3">
      <c r="DE11655" s="49"/>
    </row>
    <row r="11656" spans="109:109" x14ac:dyDescent="0.3">
      <c r="DE11656" s="49"/>
    </row>
    <row r="11657" spans="109:109" x14ac:dyDescent="0.3">
      <c r="DE11657" s="49"/>
    </row>
    <row r="11658" spans="109:109" x14ac:dyDescent="0.3">
      <c r="DE11658" s="49"/>
    </row>
    <row r="11659" spans="109:109" x14ac:dyDescent="0.3">
      <c r="DE11659" s="49"/>
    </row>
    <row r="11660" spans="109:109" x14ac:dyDescent="0.3">
      <c r="DE11660" s="49"/>
    </row>
    <row r="11661" spans="109:109" x14ac:dyDescent="0.3">
      <c r="DE11661" s="49"/>
    </row>
    <row r="11662" spans="109:109" x14ac:dyDescent="0.3">
      <c r="DE11662" s="49"/>
    </row>
    <row r="11663" spans="109:109" x14ac:dyDescent="0.3">
      <c r="DE11663" s="49"/>
    </row>
    <row r="11664" spans="109:109" x14ac:dyDescent="0.3">
      <c r="DE11664" s="49"/>
    </row>
    <row r="11665" spans="109:109" x14ac:dyDescent="0.3">
      <c r="DE11665" s="49"/>
    </row>
    <row r="11666" spans="109:109" x14ac:dyDescent="0.3">
      <c r="DE11666" s="49"/>
    </row>
    <row r="11667" spans="109:109" x14ac:dyDescent="0.3">
      <c r="DE11667" s="49"/>
    </row>
    <row r="11668" spans="109:109" x14ac:dyDescent="0.3">
      <c r="DE11668" s="49"/>
    </row>
    <row r="11669" spans="109:109" x14ac:dyDescent="0.3">
      <c r="DE11669" s="49"/>
    </row>
    <row r="11670" spans="109:109" x14ac:dyDescent="0.3">
      <c r="DE11670" s="49"/>
    </row>
    <row r="11671" spans="109:109" x14ac:dyDescent="0.3">
      <c r="DE11671" s="49"/>
    </row>
    <row r="11672" spans="109:109" x14ac:dyDescent="0.3">
      <c r="DE11672" s="49"/>
    </row>
    <row r="11673" spans="109:109" x14ac:dyDescent="0.3">
      <c r="DE11673" s="49"/>
    </row>
    <row r="11674" spans="109:109" x14ac:dyDescent="0.3">
      <c r="DE11674" s="49"/>
    </row>
    <row r="11675" spans="109:109" x14ac:dyDescent="0.3">
      <c r="DE11675" s="49"/>
    </row>
    <row r="11676" spans="109:109" x14ac:dyDescent="0.3">
      <c r="DE11676" s="49"/>
    </row>
    <row r="11677" spans="109:109" x14ac:dyDescent="0.3">
      <c r="DE11677" s="49"/>
    </row>
    <row r="11678" spans="109:109" x14ac:dyDescent="0.3">
      <c r="DE11678" s="49"/>
    </row>
    <row r="11679" spans="109:109" x14ac:dyDescent="0.3">
      <c r="DE11679" s="49"/>
    </row>
    <row r="11680" spans="109:109" x14ac:dyDescent="0.3">
      <c r="DE11680" s="49"/>
    </row>
    <row r="11681" spans="109:109" x14ac:dyDescent="0.3">
      <c r="DE11681" s="49"/>
    </row>
    <row r="11682" spans="109:109" x14ac:dyDescent="0.3">
      <c r="DE11682" s="49"/>
    </row>
    <row r="11683" spans="109:109" x14ac:dyDescent="0.3">
      <c r="DE11683" s="49"/>
    </row>
    <row r="11684" spans="109:109" x14ac:dyDescent="0.3">
      <c r="DE11684" s="49"/>
    </row>
    <row r="11685" spans="109:109" x14ac:dyDescent="0.3">
      <c r="DE11685" s="49"/>
    </row>
    <row r="11686" spans="109:109" x14ac:dyDescent="0.3">
      <c r="DE11686" s="49"/>
    </row>
    <row r="11687" spans="109:109" x14ac:dyDescent="0.3">
      <c r="DE11687" s="49"/>
    </row>
    <row r="11688" spans="109:109" x14ac:dyDescent="0.3">
      <c r="DE11688" s="49"/>
    </row>
    <row r="11689" spans="109:109" x14ac:dyDescent="0.3">
      <c r="DE11689" s="49"/>
    </row>
    <row r="11690" spans="109:109" x14ac:dyDescent="0.3">
      <c r="DE11690" s="49"/>
    </row>
    <row r="11691" spans="109:109" x14ac:dyDescent="0.3">
      <c r="DE11691" s="49"/>
    </row>
    <row r="11692" spans="109:109" x14ac:dyDescent="0.3">
      <c r="DE11692" s="49"/>
    </row>
    <row r="11693" spans="109:109" x14ac:dyDescent="0.3">
      <c r="DE11693" s="49"/>
    </row>
    <row r="11694" spans="109:109" x14ac:dyDescent="0.3">
      <c r="DE11694" s="49"/>
    </row>
    <row r="11695" spans="109:109" x14ac:dyDescent="0.3">
      <c r="DE11695" s="49"/>
    </row>
    <row r="11696" spans="109:109" x14ac:dyDescent="0.3">
      <c r="DE11696" s="49"/>
    </row>
    <row r="11697" spans="109:109" x14ac:dyDescent="0.3">
      <c r="DE11697" s="49"/>
    </row>
    <row r="11698" spans="109:109" x14ac:dyDescent="0.3">
      <c r="DE11698" s="49"/>
    </row>
    <row r="11699" spans="109:109" x14ac:dyDescent="0.3">
      <c r="DE11699" s="49"/>
    </row>
    <row r="11700" spans="109:109" x14ac:dyDescent="0.3">
      <c r="DE11700" s="49"/>
    </row>
    <row r="11701" spans="109:109" x14ac:dyDescent="0.3">
      <c r="DE11701" s="49"/>
    </row>
    <row r="11702" spans="109:109" x14ac:dyDescent="0.3">
      <c r="DE11702" s="49"/>
    </row>
    <row r="11703" spans="109:109" x14ac:dyDescent="0.3">
      <c r="DE11703" s="49"/>
    </row>
    <row r="11704" spans="109:109" x14ac:dyDescent="0.3">
      <c r="DE11704" s="49"/>
    </row>
    <row r="11705" spans="109:109" x14ac:dyDescent="0.3">
      <c r="DE11705" s="49"/>
    </row>
    <row r="11706" spans="109:109" x14ac:dyDescent="0.3">
      <c r="DE11706" s="49"/>
    </row>
    <row r="11707" spans="109:109" x14ac:dyDescent="0.3">
      <c r="DE11707" s="49"/>
    </row>
    <row r="11708" spans="109:109" x14ac:dyDescent="0.3">
      <c r="DE11708" s="49"/>
    </row>
    <row r="11709" spans="109:109" x14ac:dyDescent="0.3">
      <c r="DE11709" s="49"/>
    </row>
    <row r="11710" spans="109:109" x14ac:dyDescent="0.3">
      <c r="DE11710" s="49"/>
    </row>
    <row r="11711" spans="109:109" x14ac:dyDescent="0.3">
      <c r="DE11711" s="49"/>
    </row>
    <row r="11712" spans="109:109" x14ac:dyDescent="0.3">
      <c r="DE11712" s="49"/>
    </row>
    <row r="11713" spans="109:109" x14ac:dyDescent="0.3">
      <c r="DE11713" s="49"/>
    </row>
    <row r="11714" spans="109:109" x14ac:dyDescent="0.3">
      <c r="DE11714" s="49"/>
    </row>
    <row r="11715" spans="109:109" x14ac:dyDescent="0.3">
      <c r="DE11715" s="49"/>
    </row>
    <row r="11716" spans="109:109" x14ac:dyDescent="0.3">
      <c r="DE11716" s="49"/>
    </row>
    <row r="11717" spans="109:109" x14ac:dyDescent="0.3">
      <c r="DE11717" s="49"/>
    </row>
    <row r="11718" spans="109:109" x14ac:dyDescent="0.3">
      <c r="DE11718" s="49"/>
    </row>
    <row r="11719" spans="109:109" x14ac:dyDescent="0.3">
      <c r="DE11719" s="49"/>
    </row>
    <row r="11720" spans="109:109" x14ac:dyDescent="0.3">
      <c r="DE11720" s="49"/>
    </row>
    <row r="11721" spans="109:109" x14ac:dyDescent="0.3">
      <c r="DE11721" s="49"/>
    </row>
    <row r="11722" spans="109:109" x14ac:dyDescent="0.3">
      <c r="DE11722" s="49"/>
    </row>
    <row r="11723" spans="109:109" x14ac:dyDescent="0.3">
      <c r="DE11723" s="49"/>
    </row>
    <row r="11724" spans="109:109" x14ac:dyDescent="0.3">
      <c r="DE11724" s="49"/>
    </row>
    <row r="11725" spans="109:109" x14ac:dyDescent="0.3">
      <c r="DE11725" s="49"/>
    </row>
    <row r="11726" spans="109:109" x14ac:dyDescent="0.3">
      <c r="DE11726" s="49"/>
    </row>
    <row r="11727" spans="109:109" x14ac:dyDescent="0.3">
      <c r="DE11727" s="49"/>
    </row>
    <row r="11728" spans="109:109" x14ac:dyDescent="0.3">
      <c r="DE11728" s="49"/>
    </row>
    <row r="11729" spans="109:109" x14ac:dyDescent="0.3">
      <c r="DE11729" s="49"/>
    </row>
    <row r="11730" spans="109:109" x14ac:dyDescent="0.3">
      <c r="DE11730" s="49"/>
    </row>
    <row r="11731" spans="109:109" x14ac:dyDescent="0.3">
      <c r="DE11731" s="49"/>
    </row>
    <row r="11732" spans="109:109" x14ac:dyDescent="0.3">
      <c r="DE11732" s="49"/>
    </row>
    <row r="11733" spans="109:109" x14ac:dyDescent="0.3">
      <c r="DE11733" s="49"/>
    </row>
    <row r="11734" spans="109:109" x14ac:dyDescent="0.3">
      <c r="DE11734" s="49"/>
    </row>
    <row r="11735" spans="109:109" x14ac:dyDescent="0.3">
      <c r="DE11735" s="49"/>
    </row>
    <row r="11736" spans="109:109" x14ac:dyDescent="0.3">
      <c r="DE11736" s="49"/>
    </row>
    <row r="11737" spans="109:109" x14ac:dyDescent="0.3">
      <c r="DE11737" s="49"/>
    </row>
    <row r="11738" spans="109:109" x14ac:dyDescent="0.3">
      <c r="DE11738" s="49"/>
    </row>
    <row r="11739" spans="109:109" x14ac:dyDescent="0.3">
      <c r="DE11739" s="49"/>
    </row>
    <row r="11740" spans="109:109" x14ac:dyDescent="0.3">
      <c r="DE11740" s="49"/>
    </row>
    <row r="11741" spans="109:109" x14ac:dyDescent="0.3">
      <c r="DE11741" s="49"/>
    </row>
    <row r="11742" spans="109:109" x14ac:dyDescent="0.3">
      <c r="DE11742" s="49"/>
    </row>
    <row r="11743" spans="109:109" x14ac:dyDescent="0.3">
      <c r="DE11743" s="49"/>
    </row>
    <row r="11744" spans="109:109" x14ac:dyDescent="0.3">
      <c r="DE11744" s="49"/>
    </row>
    <row r="11745" spans="109:109" x14ac:dyDescent="0.3">
      <c r="DE11745" s="49"/>
    </row>
    <row r="11746" spans="109:109" x14ac:dyDescent="0.3">
      <c r="DE11746" s="49"/>
    </row>
    <row r="11747" spans="109:109" x14ac:dyDescent="0.3">
      <c r="DE11747" s="49"/>
    </row>
    <row r="11748" spans="109:109" x14ac:dyDescent="0.3">
      <c r="DE11748" s="49"/>
    </row>
    <row r="11749" spans="109:109" x14ac:dyDescent="0.3">
      <c r="DE11749" s="49"/>
    </row>
    <row r="11750" spans="109:109" x14ac:dyDescent="0.3">
      <c r="DE11750" s="49"/>
    </row>
    <row r="11751" spans="109:109" x14ac:dyDescent="0.3">
      <c r="DE11751" s="49"/>
    </row>
    <row r="11752" spans="109:109" x14ac:dyDescent="0.3">
      <c r="DE11752" s="49"/>
    </row>
    <row r="11753" spans="109:109" x14ac:dyDescent="0.3">
      <c r="DE11753" s="49"/>
    </row>
    <row r="11754" spans="109:109" x14ac:dyDescent="0.3">
      <c r="DE11754" s="49"/>
    </row>
    <row r="11755" spans="109:109" x14ac:dyDescent="0.3">
      <c r="DE11755" s="49"/>
    </row>
    <row r="11756" spans="109:109" x14ac:dyDescent="0.3">
      <c r="DE11756" s="49"/>
    </row>
    <row r="11757" spans="109:109" x14ac:dyDescent="0.3">
      <c r="DE11757" s="49"/>
    </row>
    <row r="11758" spans="109:109" x14ac:dyDescent="0.3">
      <c r="DE11758" s="49"/>
    </row>
    <row r="11759" spans="109:109" x14ac:dyDescent="0.3">
      <c r="DE11759" s="49"/>
    </row>
    <row r="11760" spans="109:109" x14ac:dyDescent="0.3">
      <c r="DE11760" s="49"/>
    </row>
    <row r="11761" spans="109:109" x14ac:dyDescent="0.3">
      <c r="DE11761" s="49"/>
    </row>
    <row r="11762" spans="109:109" x14ac:dyDescent="0.3">
      <c r="DE11762" s="49"/>
    </row>
    <row r="11763" spans="109:109" x14ac:dyDescent="0.3">
      <c r="DE11763" s="49"/>
    </row>
    <row r="11764" spans="109:109" x14ac:dyDescent="0.3">
      <c r="DE11764" s="49"/>
    </row>
    <row r="11765" spans="109:109" x14ac:dyDescent="0.3">
      <c r="DE11765" s="49"/>
    </row>
    <row r="11766" spans="109:109" x14ac:dyDescent="0.3">
      <c r="DE11766" s="49"/>
    </row>
    <row r="11767" spans="109:109" x14ac:dyDescent="0.3">
      <c r="DE11767" s="49"/>
    </row>
    <row r="11768" spans="109:109" x14ac:dyDescent="0.3">
      <c r="DE11768" s="49"/>
    </row>
    <row r="11769" spans="109:109" x14ac:dyDescent="0.3">
      <c r="DE11769" s="49"/>
    </row>
    <row r="11770" spans="109:109" x14ac:dyDescent="0.3">
      <c r="DE11770" s="49"/>
    </row>
    <row r="11771" spans="109:109" x14ac:dyDescent="0.3">
      <c r="DE11771" s="49"/>
    </row>
    <row r="11772" spans="109:109" x14ac:dyDescent="0.3">
      <c r="DE11772" s="49"/>
    </row>
    <row r="11773" spans="109:109" x14ac:dyDescent="0.3">
      <c r="DE11773" s="49"/>
    </row>
    <row r="11774" spans="109:109" x14ac:dyDescent="0.3">
      <c r="DE11774" s="49"/>
    </row>
    <row r="11775" spans="109:109" x14ac:dyDescent="0.3">
      <c r="DE11775" s="49"/>
    </row>
    <row r="11776" spans="109:109" x14ac:dyDescent="0.3">
      <c r="DE11776" s="49"/>
    </row>
    <row r="11777" spans="109:109" x14ac:dyDescent="0.3">
      <c r="DE11777" s="49"/>
    </row>
    <row r="11778" spans="109:109" x14ac:dyDescent="0.3">
      <c r="DE11778" s="49"/>
    </row>
    <row r="11779" spans="109:109" x14ac:dyDescent="0.3">
      <c r="DE11779" s="49"/>
    </row>
    <row r="11780" spans="109:109" x14ac:dyDescent="0.3">
      <c r="DE11780" s="49"/>
    </row>
    <row r="11781" spans="109:109" x14ac:dyDescent="0.3">
      <c r="DE11781" s="49"/>
    </row>
    <row r="11782" spans="109:109" x14ac:dyDescent="0.3">
      <c r="DE11782" s="49"/>
    </row>
    <row r="11783" spans="109:109" x14ac:dyDescent="0.3">
      <c r="DE11783" s="49"/>
    </row>
    <row r="11784" spans="109:109" x14ac:dyDescent="0.3">
      <c r="DE11784" s="49"/>
    </row>
    <row r="11785" spans="109:109" x14ac:dyDescent="0.3">
      <c r="DE11785" s="49"/>
    </row>
    <row r="11786" spans="109:109" x14ac:dyDescent="0.3">
      <c r="DE11786" s="49"/>
    </row>
    <row r="11787" spans="109:109" x14ac:dyDescent="0.3">
      <c r="DE11787" s="49"/>
    </row>
    <row r="11788" spans="109:109" x14ac:dyDescent="0.3">
      <c r="DE11788" s="49"/>
    </row>
    <row r="11789" spans="109:109" x14ac:dyDescent="0.3">
      <c r="DE11789" s="49"/>
    </row>
    <row r="11790" spans="109:109" x14ac:dyDescent="0.3">
      <c r="DE11790" s="49"/>
    </row>
    <row r="11791" spans="109:109" x14ac:dyDescent="0.3">
      <c r="DE11791" s="49"/>
    </row>
    <row r="11792" spans="109:109" x14ac:dyDescent="0.3">
      <c r="DE11792" s="49"/>
    </row>
    <row r="11793" spans="109:109" x14ac:dyDescent="0.3">
      <c r="DE11793" s="49"/>
    </row>
    <row r="11794" spans="109:109" x14ac:dyDescent="0.3">
      <c r="DE11794" s="49"/>
    </row>
    <row r="11795" spans="109:109" x14ac:dyDescent="0.3">
      <c r="DE11795" s="49"/>
    </row>
    <row r="11796" spans="109:109" x14ac:dyDescent="0.3">
      <c r="DE11796" s="49"/>
    </row>
    <row r="11797" spans="109:109" x14ac:dyDescent="0.3">
      <c r="DE11797" s="49"/>
    </row>
    <row r="11798" spans="109:109" x14ac:dyDescent="0.3">
      <c r="DE11798" s="49"/>
    </row>
    <row r="11799" spans="109:109" x14ac:dyDescent="0.3">
      <c r="DE11799" s="49"/>
    </row>
    <row r="11800" spans="109:109" x14ac:dyDescent="0.3">
      <c r="DE11800" s="49"/>
    </row>
    <row r="11801" spans="109:109" x14ac:dyDescent="0.3">
      <c r="DE11801" s="49"/>
    </row>
    <row r="11802" spans="109:109" x14ac:dyDescent="0.3">
      <c r="DE11802" s="49"/>
    </row>
    <row r="11803" spans="109:109" x14ac:dyDescent="0.3">
      <c r="DE11803" s="49"/>
    </row>
    <row r="11804" spans="109:109" x14ac:dyDescent="0.3">
      <c r="DE11804" s="49"/>
    </row>
    <row r="11805" spans="109:109" x14ac:dyDescent="0.3">
      <c r="DE11805" s="49"/>
    </row>
    <row r="11806" spans="109:109" x14ac:dyDescent="0.3">
      <c r="DE11806" s="49"/>
    </row>
    <row r="11807" spans="109:109" x14ac:dyDescent="0.3">
      <c r="DE11807" s="49"/>
    </row>
    <row r="11808" spans="109:109" x14ac:dyDescent="0.3">
      <c r="DE11808" s="49"/>
    </row>
    <row r="11809" spans="109:109" x14ac:dyDescent="0.3">
      <c r="DE11809" s="49"/>
    </row>
    <row r="11810" spans="109:109" x14ac:dyDescent="0.3">
      <c r="DE11810" s="49"/>
    </row>
    <row r="11811" spans="109:109" x14ac:dyDescent="0.3">
      <c r="DE11811" s="49"/>
    </row>
    <row r="11812" spans="109:109" x14ac:dyDescent="0.3">
      <c r="DE11812" s="49"/>
    </row>
    <row r="11813" spans="109:109" x14ac:dyDescent="0.3">
      <c r="DE11813" s="49"/>
    </row>
    <row r="11814" spans="109:109" x14ac:dyDescent="0.3">
      <c r="DE11814" s="49"/>
    </row>
    <row r="11815" spans="109:109" x14ac:dyDescent="0.3">
      <c r="DE11815" s="49"/>
    </row>
    <row r="11816" spans="109:109" x14ac:dyDescent="0.3">
      <c r="DE11816" s="49"/>
    </row>
    <row r="11817" spans="109:109" x14ac:dyDescent="0.3">
      <c r="DE11817" s="49"/>
    </row>
    <row r="11818" spans="109:109" x14ac:dyDescent="0.3">
      <c r="DE11818" s="49"/>
    </row>
    <row r="11819" spans="109:109" x14ac:dyDescent="0.3">
      <c r="DE11819" s="49"/>
    </row>
    <row r="11820" spans="109:109" x14ac:dyDescent="0.3">
      <c r="DE11820" s="49"/>
    </row>
    <row r="11821" spans="109:109" x14ac:dyDescent="0.3">
      <c r="DE11821" s="49"/>
    </row>
    <row r="11822" spans="109:109" x14ac:dyDescent="0.3">
      <c r="DE11822" s="49"/>
    </row>
    <row r="11823" spans="109:109" x14ac:dyDescent="0.3">
      <c r="DE11823" s="49"/>
    </row>
    <row r="11824" spans="109:109" x14ac:dyDescent="0.3">
      <c r="DE11824" s="49"/>
    </row>
    <row r="11825" spans="109:109" x14ac:dyDescent="0.3">
      <c r="DE11825" s="49"/>
    </row>
    <row r="11826" spans="109:109" x14ac:dyDescent="0.3">
      <c r="DE11826" s="49"/>
    </row>
    <row r="11827" spans="109:109" x14ac:dyDescent="0.3">
      <c r="DE11827" s="49"/>
    </row>
    <row r="11828" spans="109:109" x14ac:dyDescent="0.3">
      <c r="DE11828" s="49"/>
    </row>
    <row r="11829" spans="109:109" x14ac:dyDescent="0.3">
      <c r="DE11829" s="49"/>
    </row>
    <row r="11830" spans="109:109" x14ac:dyDescent="0.3">
      <c r="DE11830" s="49"/>
    </row>
    <row r="11831" spans="109:109" x14ac:dyDescent="0.3">
      <c r="DE11831" s="49"/>
    </row>
    <row r="11832" spans="109:109" x14ac:dyDescent="0.3">
      <c r="DE11832" s="49"/>
    </row>
    <row r="11833" spans="109:109" x14ac:dyDescent="0.3">
      <c r="DE11833" s="49"/>
    </row>
    <row r="11834" spans="109:109" x14ac:dyDescent="0.3">
      <c r="DE11834" s="49"/>
    </row>
    <row r="11835" spans="109:109" x14ac:dyDescent="0.3">
      <c r="DE11835" s="49"/>
    </row>
    <row r="11836" spans="109:109" x14ac:dyDescent="0.3">
      <c r="DE11836" s="49"/>
    </row>
    <row r="11837" spans="109:109" x14ac:dyDescent="0.3">
      <c r="DE11837" s="49"/>
    </row>
    <row r="11838" spans="109:109" x14ac:dyDescent="0.3">
      <c r="DE11838" s="49"/>
    </row>
    <row r="11839" spans="109:109" x14ac:dyDescent="0.3">
      <c r="DE11839" s="49"/>
    </row>
    <row r="11840" spans="109:109" x14ac:dyDescent="0.3">
      <c r="DE11840" s="49"/>
    </row>
    <row r="11841" spans="109:109" x14ac:dyDescent="0.3">
      <c r="DE11841" s="49"/>
    </row>
    <row r="11842" spans="109:109" x14ac:dyDescent="0.3">
      <c r="DE11842" s="49"/>
    </row>
    <row r="11843" spans="109:109" x14ac:dyDescent="0.3">
      <c r="DE11843" s="49"/>
    </row>
    <row r="11844" spans="109:109" x14ac:dyDescent="0.3">
      <c r="DE11844" s="49"/>
    </row>
    <row r="11845" spans="109:109" x14ac:dyDescent="0.3">
      <c r="DE11845" s="49"/>
    </row>
    <row r="11846" spans="109:109" x14ac:dyDescent="0.3">
      <c r="DE11846" s="49"/>
    </row>
    <row r="11847" spans="109:109" x14ac:dyDescent="0.3">
      <c r="DE11847" s="49"/>
    </row>
    <row r="11848" spans="109:109" x14ac:dyDescent="0.3">
      <c r="DE11848" s="49"/>
    </row>
    <row r="11849" spans="109:109" x14ac:dyDescent="0.3">
      <c r="DE11849" s="49"/>
    </row>
    <row r="11850" spans="109:109" x14ac:dyDescent="0.3">
      <c r="DE11850" s="49"/>
    </row>
    <row r="11851" spans="109:109" x14ac:dyDescent="0.3">
      <c r="DE11851" s="49"/>
    </row>
    <row r="11852" spans="109:109" x14ac:dyDescent="0.3">
      <c r="DE11852" s="49"/>
    </row>
    <row r="11853" spans="109:109" x14ac:dyDescent="0.3">
      <c r="DE11853" s="49"/>
    </row>
    <row r="11854" spans="109:109" x14ac:dyDescent="0.3">
      <c r="DE11854" s="49"/>
    </row>
    <row r="11855" spans="109:109" x14ac:dyDescent="0.3">
      <c r="DE11855" s="49"/>
    </row>
    <row r="11856" spans="109:109" x14ac:dyDescent="0.3">
      <c r="DE11856" s="49"/>
    </row>
    <row r="11857" spans="109:109" x14ac:dyDescent="0.3">
      <c r="DE11857" s="49"/>
    </row>
    <row r="11858" spans="109:109" x14ac:dyDescent="0.3">
      <c r="DE11858" s="49"/>
    </row>
    <row r="11859" spans="109:109" x14ac:dyDescent="0.3">
      <c r="DE11859" s="49"/>
    </row>
    <row r="11860" spans="109:109" x14ac:dyDescent="0.3">
      <c r="DE11860" s="49"/>
    </row>
    <row r="11861" spans="109:109" x14ac:dyDescent="0.3">
      <c r="DE11861" s="49"/>
    </row>
    <row r="11862" spans="109:109" x14ac:dyDescent="0.3">
      <c r="DE11862" s="49"/>
    </row>
    <row r="11863" spans="109:109" x14ac:dyDescent="0.3">
      <c r="DE11863" s="49"/>
    </row>
    <row r="11864" spans="109:109" x14ac:dyDescent="0.3">
      <c r="DE11864" s="49"/>
    </row>
    <row r="11865" spans="109:109" x14ac:dyDescent="0.3">
      <c r="DE11865" s="49"/>
    </row>
    <row r="11866" spans="109:109" x14ac:dyDescent="0.3">
      <c r="DE11866" s="49"/>
    </row>
    <row r="11867" spans="109:109" x14ac:dyDescent="0.3">
      <c r="DE11867" s="49"/>
    </row>
    <row r="11868" spans="109:109" x14ac:dyDescent="0.3">
      <c r="DE11868" s="49"/>
    </row>
    <row r="11869" spans="109:109" x14ac:dyDescent="0.3">
      <c r="DE11869" s="49"/>
    </row>
    <row r="11870" spans="109:109" x14ac:dyDescent="0.3">
      <c r="DE11870" s="49"/>
    </row>
    <row r="11871" spans="109:109" x14ac:dyDescent="0.3">
      <c r="DE11871" s="49"/>
    </row>
    <row r="11872" spans="109:109" x14ac:dyDescent="0.3">
      <c r="DE11872" s="49"/>
    </row>
    <row r="11873" spans="109:109" x14ac:dyDescent="0.3">
      <c r="DE11873" s="49"/>
    </row>
    <row r="11874" spans="109:109" x14ac:dyDescent="0.3">
      <c r="DE11874" s="49"/>
    </row>
    <row r="11875" spans="109:109" x14ac:dyDescent="0.3">
      <c r="DE11875" s="49"/>
    </row>
    <row r="11876" spans="109:109" x14ac:dyDescent="0.3">
      <c r="DE11876" s="49"/>
    </row>
    <row r="11877" spans="109:109" x14ac:dyDescent="0.3">
      <c r="DE11877" s="49"/>
    </row>
    <row r="11878" spans="109:109" x14ac:dyDescent="0.3">
      <c r="DE11878" s="49"/>
    </row>
    <row r="11879" spans="109:109" x14ac:dyDescent="0.3">
      <c r="DE11879" s="49"/>
    </row>
    <row r="11880" spans="109:109" x14ac:dyDescent="0.3">
      <c r="DE11880" s="49"/>
    </row>
    <row r="11881" spans="109:109" x14ac:dyDescent="0.3">
      <c r="DE11881" s="49"/>
    </row>
    <row r="11882" spans="109:109" x14ac:dyDescent="0.3">
      <c r="DE11882" s="49"/>
    </row>
    <row r="11883" spans="109:109" x14ac:dyDescent="0.3">
      <c r="DE11883" s="49"/>
    </row>
    <row r="11884" spans="109:109" x14ac:dyDescent="0.3">
      <c r="DE11884" s="49"/>
    </row>
    <row r="11885" spans="109:109" x14ac:dyDescent="0.3">
      <c r="DE11885" s="49"/>
    </row>
    <row r="11886" spans="109:109" x14ac:dyDescent="0.3">
      <c r="DE11886" s="49"/>
    </row>
    <row r="11887" spans="109:109" x14ac:dyDescent="0.3">
      <c r="DE11887" s="49"/>
    </row>
    <row r="11888" spans="109:109" x14ac:dyDescent="0.3">
      <c r="DE11888" s="49"/>
    </row>
    <row r="11889" spans="109:109" x14ac:dyDescent="0.3">
      <c r="DE11889" s="49"/>
    </row>
    <row r="11890" spans="109:109" x14ac:dyDescent="0.3">
      <c r="DE11890" s="49"/>
    </row>
    <row r="11891" spans="109:109" x14ac:dyDescent="0.3">
      <c r="DE11891" s="49"/>
    </row>
    <row r="11892" spans="109:109" x14ac:dyDescent="0.3">
      <c r="DE11892" s="49"/>
    </row>
    <row r="11893" spans="109:109" x14ac:dyDescent="0.3">
      <c r="DE11893" s="49"/>
    </row>
    <row r="11894" spans="109:109" x14ac:dyDescent="0.3">
      <c r="DE11894" s="49"/>
    </row>
    <row r="11895" spans="109:109" x14ac:dyDescent="0.3">
      <c r="DE11895" s="49"/>
    </row>
    <row r="11896" spans="109:109" x14ac:dyDescent="0.3">
      <c r="DE11896" s="49"/>
    </row>
    <row r="11897" spans="109:109" x14ac:dyDescent="0.3">
      <c r="DE11897" s="49"/>
    </row>
    <row r="11898" spans="109:109" x14ac:dyDescent="0.3">
      <c r="DE11898" s="49"/>
    </row>
    <row r="11899" spans="109:109" x14ac:dyDescent="0.3">
      <c r="DE11899" s="49"/>
    </row>
    <row r="11900" spans="109:109" x14ac:dyDescent="0.3">
      <c r="DE11900" s="49"/>
    </row>
    <row r="11901" spans="109:109" x14ac:dyDescent="0.3">
      <c r="DE11901" s="49"/>
    </row>
    <row r="11902" spans="109:109" x14ac:dyDescent="0.3">
      <c r="DE11902" s="49"/>
    </row>
    <row r="11903" spans="109:109" x14ac:dyDescent="0.3">
      <c r="DE11903" s="49"/>
    </row>
    <row r="11904" spans="109:109" x14ac:dyDescent="0.3">
      <c r="DE11904" s="49"/>
    </row>
    <row r="11905" spans="109:109" x14ac:dyDescent="0.3">
      <c r="DE11905" s="49"/>
    </row>
    <row r="11906" spans="109:109" x14ac:dyDescent="0.3">
      <c r="DE11906" s="49"/>
    </row>
    <row r="11907" spans="109:109" x14ac:dyDescent="0.3">
      <c r="DE11907" s="49"/>
    </row>
    <row r="11908" spans="109:109" x14ac:dyDescent="0.3">
      <c r="DE11908" s="49"/>
    </row>
    <row r="11909" spans="109:109" x14ac:dyDescent="0.3">
      <c r="DE11909" s="49"/>
    </row>
    <row r="11910" spans="109:109" x14ac:dyDescent="0.3">
      <c r="DE11910" s="49"/>
    </row>
    <row r="11911" spans="109:109" x14ac:dyDescent="0.3">
      <c r="DE11911" s="49"/>
    </row>
    <row r="11912" spans="109:109" x14ac:dyDescent="0.3">
      <c r="DE11912" s="49"/>
    </row>
    <row r="11913" spans="109:109" x14ac:dyDescent="0.3">
      <c r="DE11913" s="49"/>
    </row>
    <row r="11914" spans="109:109" x14ac:dyDescent="0.3">
      <c r="DE11914" s="49"/>
    </row>
    <row r="11915" spans="109:109" x14ac:dyDescent="0.3">
      <c r="DE11915" s="49"/>
    </row>
    <row r="11916" spans="109:109" x14ac:dyDescent="0.3">
      <c r="DE11916" s="49"/>
    </row>
    <row r="11917" spans="109:109" x14ac:dyDescent="0.3">
      <c r="DE11917" s="49"/>
    </row>
    <row r="11918" spans="109:109" x14ac:dyDescent="0.3">
      <c r="DE11918" s="49"/>
    </row>
    <row r="11919" spans="109:109" x14ac:dyDescent="0.3">
      <c r="DE11919" s="49"/>
    </row>
    <row r="11920" spans="109:109" x14ac:dyDescent="0.3">
      <c r="DE11920" s="49"/>
    </row>
    <row r="11921" spans="109:109" x14ac:dyDescent="0.3">
      <c r="DE11921" s="49"/>
    </row>
    <row r="11922" spans="109:109" x14ac:dyDescent="0.3">
      <c r="DE11922" s="49"/>
    </row>
    <row r="11923" spans="109:109" x14ac:dyDescent="0.3">
      <c r="DE11923" s="49"/>
    </row>
    <row r="11924" spans="109:109" x14ac:dyDescent="0.3">
      <c r="DE11924" s="49"/>
    </row>
    <row r="11925" spans="109:109" x14ac:dyDescent="0.3">
      <c r="DE11925" s="49"/>
    </row>
    <row r="11926" spans="109:109" x14ac:dyDescent="0.3">
      <c r="DE11926" s="49"/>
    </row>
    <row r="11927" spans="109:109" x14ac:dyDescent="0.3">
      <c r="DE11927" s="49"/>
    </row>
    <row r="11928" spans="109:109" x14ac:dyDescent="0.3">
      <c r="DE11928" s="49"/>
    </row>
    <row r="11929" spans="109:109" x14ac:dyDescent="0.3">
      <c r="DE11929" s="49"/>
    </row>
    <row r="11930" spans="109:109" x14ac:dyDescent="0.3">
      <c r="DE11930" s="49"/>
    </row>
    <row r="11931" spans="109:109" x14ac:dyDescent="0.3">
      <c r="DE11931" s="49"/>
    </row>
    <row r="11932" spans="109:109" x14ac:dyDescent="0.3">
      <c r="DE11932" s="49"/>
    </row>
    <row r="11933" spans="109:109" x14ac:dyDescent="0.3">
      <c r="DE11933" s="49"/>
    </row>
    <row r="11934" spans="109:109" x14ac:dyDescent="0.3">
      <c r="DE11934" s="49"/>
    </row>
    <row r="11935" spans="109:109" x14ac:dyDescent="0.3">
      <c r="DE11935" s="49"/>
    </row>
    <row r="11936" spans="109:109" x14ac:dyDescent="0.3">
      <c r="DE11936" s="49"/>
    </row>
    <row r="11937" spans="109:109" x14ac:dyDescent="0.3">
      <c r="DE11937" s="49"/>
    </row>
    <row r="11938" spans="109:109" x14ac:dyDescent="0.3">
      <c r="DE11938" s="49"/>
    </row>
    <row r="11939" spans="109:109" x14ac:dyDescent="0.3">
      <c r="DE11939" s="49"/>
    </row>
    <row r="11940" spans="109:109" x14ac:dyDescent="0.3">
      <c r="DE11940" s="49"/>
    </row>
    <row r="11941" spans="109:109" x14ac:dyDescent="0.3">
      <c r="DE11941" s="49"/>
    </row>
    <row r="11942" spans="109:109" x14ac:dyDescent="0.3">
      <c r="DE11942" s="49"/>
    </row>
    <row r="11943" spans="109:109" x14ac:dyDescent="0.3">
      <c r="DE11943" s="49"/>
    </row>
    <row r="11944" spans="109:109" x14ac:dyDescent="0.3">
      <c r="DE11944" s="49"/>
    </row>
    <row r="11945" spans="109:109" x14ac:dyDescent="0.3">
      <c r="DE11945" s="49"/>
    </row>
    <row r="11946" spans="109:109" x14ac:dyDescent="0.3">
      <c r="DE11946" s="49"/>
    </row>
    <row r="11947" spans="109:109" x14ac:dyDescent="0.3">
      <c r="DE11947" s="49"/>
    </row>
    <row r="11948" spans="109:109" x14ac:dyDescent="0.3">
      <c r="DE11948" s="49"/>
    </row>
    <row r="11949" spans="109:109" x14ac:dyDescent="0.3">
      <c r="DE11949" s="49"/>
    </row>
    <row r="11950" spans="109:109" x14ac:dyDescent="0.3">
      <c r="DE11950" s="49"/>
    </row>
    <row r="11951" spans="109:109" x14ac:dyDescent="0.3">
      <c r="DE11951" s="49"/>
    </row>
    <row r="11952" spans="109:109" x14ac:dyDescent="0.3">
      <c r="DE11952" s="49"/>
    </row>
    <row r="11953" spans="109:109" x14ac:dyDescent="0.3">
      <c r="DE11953" s="49"/>
    </row>
    <row r="11954" spans="109:109" x14ac:dyDescent="0.3">
      <c r="DE11954" s="49"/>
    </row>
    <row r="11955" spans="109:109" x14ac:dyDescent="0.3">
      <c r="DE11955" s="49"/>
    </row>
    <row r="11956" spans="109:109" x14ac:dyDescent="0.3">
      <c r="DE11956" s="49"/>
    </row>
    <row r="11957" spans="109:109" x14ac:dyDescent="0.3">
      <c r="DE11957" s="49"/>
    </row>
    <row r="11958" spans="109:109" x14ac:dyDescent="0.3">
      <c r="DE11958" s="49"/>
    </row>
    <row r="11959" spans="109:109" x14ac:dyDescent="0.3">
      <c r="DE11959" s="49"/>
    </row>
    <row r="11960" spans="109:109" x14ac:dyDescent="0.3">
      <c r="DE11960" s="49"/>
    </row>
    <row r="11961" spans="109:109" x14ac:dyDescent="0.3">
      <c r="DE11961" s="49"/>
    </row>
    <row r="11962" spans="109:109" x14ac:dyDescent="0.3">
      <c r="DE11962" s="49"/>
    </row>
    <row r="11963" spans="109:109" x14ac:dyDescent="0.3">
      <c r="DE11963" s="49"/>
    </row>
    <row r="11964" spans="109:109" x14ac:dyDescent="0.3">
      <c r="DE11964" s="49"/>
    </row>
    <row r="11965" spans="109:109" x14ac:dyDescent="0.3">
      <c r="DE11965" s="49"/>
    </row>
    <row r="11966" spans="109:109" x14ac:dyDescent="0.3">
      <c r="DE11966" s="49"/>
    </row>
    <row r="11967" spans="109:109" x14ac:dyDescent="0.3">
      <c r="DE11967" s="49"/>
    </row>
    <row r="11968" spans="109:109" x14ac:dyDescent="0.3">
      <c r="DE11968" s="49"/>
    </row>
    <row r="11969" spans="109:109" x14ac:dyDescent="0.3">
      <c r="DE11969" s="49"/>
    </row>
    <row r="11970" spans="109:109" x14ac:dyDescent="0.3">
      <c r="DE11970" s="49"/>
    </row>
    <row r="11971" spans="109:109" x14ac:dyDescent="0.3">
      <c r="DE11971" s="49"/>
    </row>
    <row r="11972" spans="109:109" x14ac:dyDescent="0.3">
      <c r="DE11972" s="49"/>
    </row>
    <row r="11973" spans="109:109" x14ac:dyDescent="0.3">
      <c r="DE11973" s="49"/>
    </row>
    <row r="11974" spans="109:109" x14ac:dyDescent="0.3">
      <c r="DE11974" s="49"/>
    </row>
    <row r="11975" spans="109:109" x14ac:dyDescent="0.3">
      <c r="DE11975" s="49"/>
    </row>
    <row r="11976" spans="109:109" x14ac:dyDescent="0.3">
      <c r="DE11976" s="49"/>
    </row>
    <row r="11977" spans="109:109" x14ac:dyDescent="0.3">
      <c r="DE11977" s="49"/>
    </row>
    <row r="11978" spans="109:109" x14ac:dyDescent="0.3">
      <c r="DE11978" s="49"/>
    </row>
    <row r="11979" spans="109:109" x14ac:dyDescent="0.3">
      <c r="DE11979" s="49"/>
    </row>
    <row r="11980" spans="109:109" x14ac:dyDescent="0.3">
      <c r="DE11980" s="49"/>
    </row>
    <row r="11981" spans="109:109" x14ac:dyDescent="0.3">
      <c r="DE11981" s="49"/>
    </row>
    <row r="11982" spans="109:109" x14ac:dyDescent="0.3">
      <c r="DE11982" s="49"/>
    </row>
    <row r="11983" spans="109:109" x14ac:dyDescent="0.3">
      <c r="DE11983" s="49"/>
    </row>
    <row r="11984" spans="109:109" x14ac:dyDescent="0.3">
      <c r="DE11984" s="49"/>
    </row>
    <row r="11985" spans="109:109" x14ac:dyDescent="0.3">
      <c r="DE11985" s="49"/>
    </row>
    <row r="11986" spans="109:109" x14ac:dyDescent="0.3">
      <c r="DE11986" s="49"/>
    </row>
    <row r="11987" spans="109:109" x14ac:dyDescent="0.3">
      <c r="DE11987" s="49"/>
    </row>
    <row r="11988" spans="109:109" x14ac:dyDescent="0.3">
      <c r="DE11988" s="49"/>
    </row>
    <row r="11989" spans="109:109" x14ac:dyDescent="0.3">
      <c r="DE11989" s="49"/>
    </row>
    <row r="11990" spans="109:109" x14ac:dyDescent="0.3">
      <c r="DE11990" s="49"/>
    </row>
    <row r="11991" spans="109:109" x14ac:dyDescent="0.3">
      <c r="DE11991" s="49"/>
    </row>
    <row r="11992" spans="109:109" x14ac:dyDescent="0.3">
      <c r="DE11992" s="49"/>
    </row>
    <row r="11993" spans="109:109" x14ac:dyDescent="0.3">
      <c r="DE11993" s="49"/>
    </row>
    <row r="11994" spans="109:109" x14ac:dyDescent="0.3">
      <c r="DE11994" s="49"/>
    </row>
    <row r="11995" spans="109:109" x14ac:dyDescent="0.3">
      <c r="DE11995" s="49"/>
    </row>
    <row r="11996" spans="109:109" x14ac:dyDescent="0.3">
      <c r="DE11996" s="49"/>
    </row>
    <row r="11997" spans="109:109" x14ac:dyDescent="0.3">
      <c r="DE11997" s="49"/>
    </row>
    <row r="11998" spans="109:109" x14ac:dyDescent="0.3">
      <c r="DE11998" s="49"/>
    </row>
    <row r="11999" spans="109:109" x14ac:dyDescent="0.3">
      <c r="DE11999" s="49"/>
    </row>
    <row r="12000" spans="109:109" x14ac:dyDescent="0.3">
      <c r="DE12000" s="49"/>
    </row>
    <row r="12001" spans="109:109" x14ac:dyDescent="0.3">
      <c r="DE12001" s="49"/>
    </row>
    <row r="12002" spans="109:109" x14ac:dyDescent="0.3">
      <c r="DE12002" s="49"/>
    </row>
    <row r="12003" spans="109:109" x14ac:dyDescent="0.3">
      <c r="DE12003" s="49"/>
    </row>
    <row r="12004" spans="109:109" x14ac:dyDescent="0.3">
      <c r="DE12004" s="49"/>
    </row>
    <row r="12005" spans="109:109" x14ac:dyDescent="0.3">
      <c r="DE12005" s="49"/>
    </row>
    <row r="12006" spans="109:109" x14ac:dyDescent="0.3">
      <c r="DE12006" s="49"/>
    </row>
    <row r="12007" spans="109:109" x14ac:dyDescent="0.3">
      <c r="DE12007" s="49"/>
    </row>
    <row r="12008" spans="109:109" x14ac:dyDescent="0.3">
      <c r="DE12008" s="49"/>
    </row>
    <row r="12009" spans="109:109" x14ac:dyDescent="0.3">
      <c r="DE12009" s="49"/>
    </row>
    <row r="12010" spans="109:109" x14ac:dyDescent="0.3">
      <c r="DE12010" s="49"/>
    </row>
    <row r="12011" spans="109:109" x14ac:dyDescent="0.3">
      <c r="DE12011" s="49"/>
    </row>
    <row r="12012" spans="109:109" x14ac:dyDescent="0.3">
      <c r="DE12012" s="49"/>
    </row>
    <row r="12013" spans="109:109" x14ac:dyDescent="0.3">
      <c r="DE12013" s="49"/>
    </row>
    <row r="12014" spans="109:109" x14ac:dyDescent="0.3">
      <c r="DE12014" s="49"/>
    </row>
    <row r="12015" spans="109:109" x14ac:dyDescent="0.3">
      <c r="DE12015" s="49"/>
    </row>
    <row r="12016" spans="109:109" x14ac:dyDescent="0.3">
      <c r="DE12016" s="49"/>
    </row>
    <row r="12017" spans="109:109" x14ac:dyDescent="0.3">
      <c r="DE12017" s="49"/>
    </row>
    <row r="12018" spans="109:109" x14ac:dyDescent="0.3">
      <c r="DE12018" s="49"/>
    </row>
    <row r="12019" spans="109:109" x14ac:dyDescent="0.3">
      <c r="DE12019" s="49"/>
    </row>
    <row r="12020" spans="109:109" x14ac:dyDescent="0.3">
      <c r="DE12020" s="49"/>
    </row>
    <row r="12021" spans="109:109" x14ac:dyDescent="0.3">
      <c r="DE12021" s="49"/>
    </row>
    <row r="12022" spans="109:109" x14ac:dyDescent="0.3">
      <c r="DE12022" s="49"/>
    </row>
    <row r="12023" spans="109:109" x14ac:dyDescent="0.3">
      <c r="DE12023" s="49"/>
    </row>
    <row r="12024" spans="109:109" x14ac:dyDescent="0.3">
      <c r="DE12024" s="49"/>
    </row>
    <row r="12025" spans="109:109" x14ac:dyDescent="0.3">
      <c r="DE12025" s="49"/>
    </row>
    <row r="12026" spans="109:109" x14ac:dyDescent="0.3">
      <c r="DE12026" s="49"/>
    </row>
    <row r="12027" spans="109:109" x14ac:dyDescent="0.3">
      <c r="DE12027" s="49"/>
    </row>
    <row r="12028" spans="109:109" x14ac:dyDescent="0.3">
      <c r="DE12028" s="49"/>
    </row>
    <row r="12029" spans="109:109" x14ac:dyDescent="0.3">
      <c r="DE12029" s="49"/>
    </row>
    <row r="12030" spans="109:109" x14ac:dyDescent="0.3">
      <c r="DE12030" s="49"/>
    </row>
    <row r="12031" spans="109:109" x14ac:dyDescent="0.3">
      <c r="DE12031" s="49"/>
    </row>
    <row r="12032" spans="109:109" x14ac:dyDescent="0.3">
      <c r="DE12032" s="49"/>
    </row>
    <row r="12033" spans="109:109" x14ac:dyDescent="0.3">
      <c r="DE12033" s="49"/>
    </row>
    <row r="12034" spans="109:109" x14ac:dyDescent="0.3">
      <c r="DE12034" s="49"/>
    </row>
    <row r="12035" spans="109:109" x14ac:dyDescent="0.3">
      <c r="DE12035" s="49"/>
    </row>
    <row r="12036" spans="109:109" x14ac:dyDescent="0.3">
      <c r="DE12036" s="49"/>
    </row>
    <row r="12037" spans="109:109" x14ac:dyDescent="0.3">
      <c r="DE12037" s="49"/>
    </row>
    <row r="12038" spans="109:109" x14ac:dyDescent="0.3">
      <c r="DE12038" s="49"/>
    </row>
    <row r="12039" spans="109:109" x14ac:dyDescent="0.3">
      <c r="DE12039" s="49"/>
    </row>
    <row r="12040" spans="109:109" x14ac:dyDescent="0.3">
      <c r="DE12040" s="49"/>
    </row>
    <row r="12041" spans="109:109" x14ac:dyDescent="0.3">
      <c r="DE12041" s="49"/>
    </row>
    <row r="12042" spans="109:109" x14ac:dyDescent="0.3">
      <c r="DE12042" s="49"/>
    </row>
    <row r="12043" spans="109:109" x14ac:dyDescent="0.3">
      <c r="DE12043" s="49"/>
    </row>
    <row r="12044" spans="109:109" x14ac:dyDescent="0.3">
      <c r="DE12044" s="49"/>
    </row>
    <row r="12045" spans="109:109" x14ac:dyDescent="0.3">
      <c r="DE12045" s="49"/>
    </row>
    <row r="12046" spans="109:109" x14ac:dyDescent="0.3">
      <c r="DE12046" s="49"/>
    </row>
    <row r="12047" spans="109:109" x14ac:dyDescent="0.3">
      <c r="DE12047" s="49"/>
    </row>
    <row r="12048" spans="109:109" x14ac:dyDescent="0.3">
      <c r="DE12048" s="49"/>
    </row>
    <row r="12049" spans="109:109" x14ac:dyDescent="0.3">
      <c r="DE12049" s="49"/>
    </row>
    <row r="12050" spans="109:109" x14ac:dyDescent="0.3">
      <c r="DE12050" s="49"/>
    </row>
    <row r="12051" spans="109:109" x14ac:dyDescent="0.3">
      <c r="DE12051" s="49"/>
    </row>
    <row r="12052" spans="109:109" x14ac:dyDescent="0.3">
      <c r="DE12052" s="49"/>
    </row>
    <row r="12053" spans="109:109" x14ac:dyDescent="0.3">
      <c r="DE12053" s="49"/>
    </row>
    <row r="12054" spans="109:109" x14ac:dyDescent="0.3">
      <c r="DE12054" s="49"/>
    </row>
    <row r="12055" spans="109:109" x14ac:dyDescent="0.3">
      <c r="DE12055" s="49"/>
    </row>
    <row r="12056" spans="109:109" x14ac:dyDescent="0.3">
      <c r="DE12056" s="49"/>
    </row>
    <row r="12057" spans="109:109" x14ac:dyDescent="0.3">
      <c r="DE12057" s="49"/>
    </row>
    <row r="12058" spans="109:109" x14ac:dyDescent="0.3">
      <c r="DE12058" s="49"/>
    </row>
    <row r="12059" spans="109:109" x14ac:dyDescent="0.3">
      <c r="DE12059" s="49"/>
    </row>
    <row r="12060" spans="109:109" x14ac:dyDescent="0.3">
      <c r="DE12060" s="49"/>
    </row>
    <row r="12061" spans="109:109" x14ac:dyDescent="0.3">
      <c r="DE12061" s="49"/>
    </row>
    <row r="12062" spans="109:109" x14ac:dyDescent="0.3">
      <c r="DE12062" s="49"/>
    </row>
    <row r="12063" spans="109:109" x14ac:dyDescent="0.3">
      <c r="DE12063" s="49"/>
    </row>
    <row r="12064" spans="109:109" x14ac:dyDescent="0.3">
      <c r="DE12064" s="49"/>
    </row>
    <row r="12065" spans="109:109" x14ac:dyDescent="0.3">
      <c r="DE12065" s="49"/>
    </row>
    <row r="12066" spans="109:109" x14ac:dyDescent="0.3">
      <c r="DE12066" s="49"/>
    </row>
    <row r="12067" spans="109:109" x14ac:dyDescent="0.3">
      <c r="DE12067" s="49"/>
    </row>
    <row r="12068" spans="109:109" x14ac:dyDescent="0.3">
      <c r="DE12068" s="49"/>
    </row>
    <row r="12069" spans="109:109" x14ac:dyDescent="0.3">
      <c r="DE12069" s="49"/>
    </row>
    <row r="12070" spans="109:109" x14ac:dyDescent="0.3">
      <c r="DE12070" s="49"/>
    </row>
    <row r="12071" spans="109:109" x14ac:dyDescent="0.3">
      <c r="DE12071" s="49"/>
    </row>
    <row r="12072" spans="109:109" x14ac:dyDescent="0.3">
      <c r="DE12072" s="49"/>
    </row>
    <row r="12073" spans="109:109" x14ac:dyDescent="0.3">
      <c r="DE12073" s="49"/>
    </row>
    <row r="12074" spans="109:109" x14ac:dyDescent="0.3">
      <c r="DE12074" s="49"/>
    </row>
    <row r="12075" spans="109:109" x14ac:dyDescent="0.3">
      <c r="DE12075" s="49"/>
    </row>
    <row r="12076" spans="109:109" x14ac:dyDescent="0.3">
      <c r="DE12076" s="49"/>
    </row>
    <row r="12077" spans="109:109" x14ac:dyDescent="0.3">
      <c r="DE12077" s="49"/>
    </row>
    <row r="12078" spans="109:109" x14ac:dyDescent="0.3">
      <c r="DE12078" s="49"/>
    </row>
    <row r="12079" spans="109:109" x14ac:dyDescent="0.3">
      <c r="DE12079" s="49"/>
    </row>
    <row r="12080" spans="109:109" x14ac:dyDescent="0.3">
      <c r="DE12080" s="49"/>
    </row>
    <row r="12081" spans="109:109" x14ac:dyDescent="0.3">
      <c r="DE12081" s="49"/>
    </row>
    <row r="12082" spans="109:109" x14ac:dyDescent="0.3">
      <c r="DE12082" s="49"/>
    </row>
    <row r="12083" spans="109:109" x14ac:dyDescent="0.3">
      <c r="DE12083" s="49"/>
    </row>
    <row r="12084" spans="109:109" x14ac:dyDescent="0.3">
      <c r="DE12084" s="49"/>
    </row>
    <row r="12085" spans="109:109" x14ac:dyDescent="0.3">
      <c r="DE12085" s="49"/>
    </row>
    <row r="12086" spans="109:109" x14ac:dyDescent="0.3">
      <c r="DE12086" s="49"/>
    </row>
    <row r="12087" spans="109:109" x14ac:dyDescent="0.3">
      <c r="DE12087" s="49"/>
    </row>
    <row r="12088" spans="109:109" x14ac:dyDescent="0.3">
      <c r="DE12088" s="49"/>
    </row>
    <row r="12089" spans="109:109" x14ac:dyDescent="0.3">
      <c r="DE12089" s="49"/>
    </row>
    <row r="12090" spans="109:109" x14ac:dyDescent="0.3">
      <c r="DE12090" s="49"/>
    </row>
    <row r="12091" spans="109:109" x14ac:dyDescent="0.3">
      <c r="DE12091" s="49"/>
    </row>
    <row r="12092" spans="109:109" x14ac:dyDescent="0.3">
      <c r="DE12092" s="49"/>
    </row>
    <row r="12093" spans="109:109" x14ac:dyDescent="0.3">
      <c r="DE12093" s="49"/>
    </row>
    <row r="12094" spans="109:109" x14ac:dyDescent="0.3">
      <c r="DE12094" s="49"/>
    </row>
    <row r="12095" spans="109:109" x14ac:dyDescent="0.3">
      <c r="DE12095" s="49"/>
    </row>
    <row r="12096" spans="109:109" x14ac:dyDescent="0.3">
      <c r="DE12096" s="49"/>
    </row>
    <row r="12097" spans="109:109" x14ac:dyDescent="0.3">
      <c r="DE12097" s="49"/>
    </row>
    <row r="12098" spans="109:109" x14ac:dyDescent="0.3">
      <c r="DE12098" s="49"/>
    </row>
    <row r="12099" spans="109:109" x14ac:dyDescent="0.3">
      <c r="DE12099" s="49"/>
    </row>
    <row r="12100" spans="109:109" x14ac:dyDescent="0.3">
      <c r="DE12100" s="49"/>
    </row>
    <row r="12101" spans="109:109" x14ac:dyDescent="0.3">
      <c r="DE12101" s="49"/>
    </row>
    <row r="12102" spans="109:109" x14ac:dyDescent="0.3">
      <c r="DE12102" s="49"/>
    </row>
    <row r="12103" spans="109:109" x14ac:dyDescent="0.3">
      <c r="DE12103" s="49"/>
    </row>
    <row r="12104" spans="109:109" x14ac:dyDescent="0.3">
      <c r="DE12104" s="49"/>
    </row>
    <row r="12105" spans="109:109" x14ac:dyDescent="0.3">
      <c r="DE12105" s="49"/>
    </row>
    <row r="12106" spans="109:109" x14ac:dyDescent="0.3">
      <c r="DE12106" s="49"/>
    </row>
    <row r="12107" spans="109:109" x14ac:dyDescent="0.3">
      <c r="DE12107" s="49"/>
    </row>
    <row r="12108" spans="109:109" x14ac:dyDescent="0.3">
      <c r="DE12108" s="49"/>
    </row>
    <row r="12109" spans="109:109" x14ac:dyDescent="0.3">
      <c r="DE12109" s="49"/>
    </row>
    <row r="12110" spans="109:109" x14ac:dyDescent="0.3">
      <c r="DE12110" s="49"/>
    </row>
    <row r="12111" spans="109:109" x14ac:dyDescent="0.3">
      <c r="DE12111" s="49"/>
    </row>
    <row r="12112" spans="109:109" x14ac:dyDescent="0.3">
      <c r="DE12112" s="49"/>
    </row>
    <row r="12113" spans="109:109" x14ac:dyDescent="0.3">
      <c r="DE12113" s="49"/>
    </row>
    <row r="12114" spans="109:109" x14ac:dyDescent="0.3">
      <c r="DE12114" s="49"/>
    </row>
    <row r="12115" spans="109:109" x14ac:dyDescent="0.3">
      <c r="DE12115" s="49"/>
    </row>
    <row r="12116" spans="109:109" x14ac:dyDescent="0.3">
      <c r="DE12116" s="49"/>
    </row>
    <row r="12117" spans="109:109" x14ac:dyDescent="0.3">
      <c r="DE12117" s="49"/>
    </row>
    <row r="12118" spans="109:109" x14ac:dyDescent="0.3">
      <c r="DE12118" s="49"/>
    </row>
    <row r="12119" spans="109:109" x14ac:dyDescent="0.3">
      <c r="DE12119" s="49"/>
    </row>
    <row r="12120" spans="109:109" x14ac:dyDescent="0.3">
      <c r="DE12120" s="49"/>
    </row>
    <row r="12121" spans="109:109" x14ac:dyDescent="0.3">
      <c r="DE12121" s="49"/>
    </row>
    <row r="12122" spans="109:109" x14ac:dyDescent="0.3">
      <c r="DE12122" s="49"/>
    </row>
    <row r="12123" spans="109:109" x14ac:dyDescent="0.3">
      <c r="DE12123" s="49"/>
    </row>
    <row r="12124" spans="109:109" x14ac:dyDescent="0.3">
      <c r="DE12124" s="49"/>
    </row>
    <row r="12125" spans="109:109" x14ac:dyDescent="0.3">
      <c r="DE12125" s="49"/>
    </row>
    <row r="12126" spans="109:109" x14ac:dyDescent="0.3">
      <c r="DE12126" s="49"/>
    </row>
    <row r="12127" spans="109:109" x14ac:dyDescent="0.3">
      <c r="DE12127" s="49"/>
    </row>
    <row r="12128" spans="109:109" x14ac:dyDescent="0.3">
      <c r="DE12128" s="49"/>
    </row>
    <row r="12129" spans="109:109" x14ac:dyDescent="0.3">
      <c r="DE12129" s="49"/>
    </row>
    <row r="12130" spans="109:109" x14ac:dyDescent="0.3">
      <c r="DE12130" s="49"/>
    </row>
    <row r="12131" spans="109:109" x14ac:dyDescent="0.3">
      <c r="DE12131" s="49"/>
    </row>
    <row r="12132" spans="109:109" x14ac:dyDescent="0.3">
      <c r="DE12132" s="49"/>
    </row>
    <row r="12133" spans="109:109" x14ac:dyDescent="0.3">
      <c r="DE12133" s="49"/>
    </row>
    <row r="12134" spans="109:109" x14ac:dyDescent="0.3">
      <c r="DE12134" s="49"/>
    </row>
    <row r="12135" spans="109:109" x14ac:dyDescent="0.3">
      <c r="DE12135" s="49"/>
    </row>
    <row r="12136" spans="109:109" x14ac:dyDescent="0.3">
      <c r="DE12136" s="49"/>
    </row>
    <row r="12137" spans="109:109" x14ac:dyDescent="0.3">
      <c r="DE12137" s="49"/>
    </row>
    <row r="12138" spans="109:109" x14ac:dyDescent="0.3">
      <c r="DE12138" s="49"/>
    </row>
    <row r="12139" spans="109:109" x14ac:dyDescent="0.3">
      <c r="DE12139" s="49"/>
    </row>
    <row r="12140" spans="109:109" x14ac:dyDescent="0.3">
      <c r="DE12140" s="49"/>
    </row>
    <row r="12141" spans="109:109" x14ac:dyDescent="0.3">
      <c r="DE12141" s="49"/>
    </row>
    <row r="12142" spans="109:109" x14ac:dyDescent="0.3">
      <c r="DE12142" s="49"/>
    </row>
    <row r="12143" spans="109:109" x14ac:dyDescent="0.3">
      <c r="DE12143" s="49"/>
    </row>
    <row r="12144" spans="109:109" x14ac:dyDescent="0.3">
      <c r="DE12144" s="49"/>
    </row>
    <row r="12145" spans="109:109" x14ac:dyDescent="0.3">
      <c r="DE12145" s="49"/>
    </row>
    <row r="12146" spans="109:109" x14ac:dyDescent="0.3">
      <c r="DE12146" s="49"/>
    </row>
    <row r="12147" spans="109:109" x14ac:dyDescent="0.3">
      <c r="DE12147" s="49"/>
    </row>
    <row r="12148" spans="109:109" x14ac:dyDescent="0.3">
      <c r="DE12148" s="49"/>
    </row>
    <row r="12149" spans="109:109" x14ac:dyDescent="0.3">
      <c r="DE12149" s="49"/>
    </row>
    <row r="12150" spans="109:109" x14ac:dyDescent="0.3">
      <c r="DE12150" s="49"/>
    </row>
    <row r="12151" spans="109:109" x14ac:dyDescent="0.3">
      <c r="DE12151" s="49"/>
    </row>
    <row r="12152" spans="109:109" x14ac:dyDescent="0.3">
      <c r="DE12152" s="49"/>
    </row>
    <row r="12153" spans="109:109" x14ac:dyDescent="0.3">
      <c r="DE12153" s="49"/>
    </row>
    <row r="12154" spans="109:109" x14ac:dyDescent="0.3">
      <c r="DE12154" s="49"/>
    </row>
    <row r="12155" spans="109:109" x14ac:dyDescent="0.3">
      <c r="DE12155" s="49"/>
    </row>
    <row r="12156" spans="109:109" x14ac:dyDescent="0.3">
      <c r="DE12156" s="49"/>
    </row>
    <row r="12157" spans="109:109" x14ac:dyDescent="0.3">
      <c r="DE12157" s="49"/>
    </row>
    <row r="12158" spans="109:109" x14ac:dyDescent="0.3">
      <c r="DE12158" s="49"/>
    </row>
    <row r="12159" spans="109:109" x14ac:dyDescent="0.3">
      <c r="DE12159" s="49"/>
    </row>
    <row r="12160" spans="109:109" x14ac:dyDescent="0.3">
      <c r="DE12160" s="49"/>
    </row>
    <row r="12161" spans="109:109" x14ac:dyDescent="0.3">
      <c r="DE12161" s="49"/>
    </row>
    <row r="12162" spans="109:109" x14ac:dyDescent="0.3">
      <c r="DE12162" s="49"/>
    </row>
    <row r="12163" spans="109:109" x14ac:dyDescent="0.3">
      <c r="DE12163" s="49"/>
    </row>
    <row r="12164" spans="109:109" x14ac:dyDescent="0.3">
      <c r="DE12164" s="49"/>
    </row>
    <row r="12165" spans="109:109" x14ac:dyDescent="0.3">
      <c r="DE12165" s="49"/>
    </row>
    <row r="12166" spans="109:109" x14ac:dyDescent="0.3">
      <c r="DE12166" s="49"/>
    </row>
    <row r="12167" spans="109:109" x14ac:dyDescent="0.3">
      <c r="DE12167" s="49"/>
    </row>
    <row r="12168" spans="109:109" x14ac:dyDescent="0.3">
      <c r="DE12168" s="49"/>
    </row>
    <row r="12169" spans="109:109" x14ac:dyDescent="0.3">
      <c r="DE12169" s="49"/>
    </row>
    <row r="12170" spans="109:109" x14ac:dyDescent="0.3">
      <c r="DE12170" s="49"/>
    </row>
    <row r="12171" spans="109:109" x14ac:dyDescent="0.3">
      <c r="DE12171" s="49"/>
    </row>
    <row r="12172" spans="109:109" x14ac:dyDescent="0.3">
      <c r="DE12172" s="49"/>
    </row>
    <row r="12173" spans="109:109" x14ac:dyDescent="0.3">
      <c r="DE12173" s="49"/>
    </row>
    <row r="12174" spans="109:109" x14ac:dyDescent="0.3">
      <c r="DE12174" s="49"/>
    </row>
    <row r="12175" spans="109:109" x14ac:dyDescent="0.3">
      <c r="DE12175" s="49"/>
    </row>
    <row r="12176" spans="109:109" x14ac:dyDescent="0.3">
      <c r="DE12176" s="49"/>
    </row>
    <row r="12177" spans="109:109" x14ac:dyDescent="0.3">
      <c r="DE12177" s="49"/>
    </row>
    <row r="12178" spans="109:109" x14ac:dyDescent="0.3">
      <c r="DE12178" s="49"/>
    </row>
    <row r="12179" spans="109:109" x14ac:dyDescent="0.3">
      <c r="DE12179" s="49"/>
    </row>
    <row r="12180" spans="109:109" x14ac:dyDescent="0.3">
      <c r="DE12180" s="49"/>
    </row>
    <row r="12181" spans="109:109" x14ac:dyDescent="0.3">
      <c r="DE12181" s="49"/>
    </row>
    <row r="12182" spans="109:109" x14ac:dyDescent="0.3">
      <c r="DE12182" s="49"/>
    </row>
    <row r="12183" spans="109:109" x14ac:dyDescent="0.3">
      <c r="DE12183" s="49"/>
    </row>
    <row r="12184" spans="109:109" x14ac:dyDescent="0.3">
      <c r="DE12184" s="49"/>
    </row>
    <row r="12185" spans="109:109" x14ac:dyDescent="0.3">
      <c r="DE12185" s="49"/>
    </row>
    <row r="12186" spans="109:109" x14ac:dyDescent="0.3">
      <c r="DE12186" s="49"/>
    </row>
    <row r="12187" spans="109:109" x14ac:dyDescent="0.3">
      <c r="DE12187" s="49"/>
    </row>
    <row r="12188" spans="109:109" x14ac:dyDescent="0.3">
      <c r="DE12188" s="49"/>
    </row>
    <row r="12189" spans="109:109" x14ac:dyDescent="0.3">
      <c r="DE12189" s="49"/>
    </row>
    <row r="12190" spans="109:109" x14ac:dyDescent="0.3">
      <c r="DE12190" s="49"/>
    </row>
    <row r="12191" spans="109:109" x14ac:dyDescent="0.3">
      <c r="DE12191" s="49"/>
    </row>
    <row r="12192" spans="109:109" x14ac:dyDescent="0.3">
      <c r="DE12192" s="49"/>
    </row>
    <row r="12193" spans="109:109" x14ac:dyDescent="0.3">
      <c r="DE12193" s="49"/>
    </row>
    <row r="12194" spans="109:109" x14ac:dyDescent="0.3">
      <c r="DE12194" s="49"/>
    </row>
    <row r="12195" spans="109:109" x14ac:dyDescent="0.3">
      <c r="DE12195" s="49"/>
    </row>
    <row r="12196" spans="109:109" x14ac:dyDescent="0.3">
      <c r="DE12196" s="49"/>
    </row>
    <row r="12197" spans="109:109" x14ac:dyDescent="0.3">
      <c r="DE12197" s="49"/>
    </row>
    <row r="12198" spans="109:109" x14ac:dyDescent="0.3">
      <c r="DE12198" s="49"/>
    </row>
    <row r="12199" spans="109:109" x14ac:dyDescent="0.3">
      <c r="DE12199" s="49"/>
    </row>
    <row r="12200" spans="109:109" x14ac:dyDescent="0.3">
      <c r="DE12200" s="49"/>
    </row>
    <row r="12201" spans="109:109" x14ac:dyDescent="0.3">
      <c r="DE12201" s="49"/>
    </row>
    <row r="12202" spans="109:109" x14ac:dyDescent="0.3">
      <c r="DE12202" s="49"/>
    </row>
    <row r="12203" spans="109:109" x14ac:dyDescent="0.3">
      <c r="DE12203" s="49"/>
    </row>
    <row r="12204" spans="109:109" x14ac:dyDescent="0.3">
      <c r="DE12204" s="49"/>
    </row>
    <row r="12205" spans="109:109" x14ac:dyDescent="0.3">
      <c r="DE12205" s="49"/>
    </row>
    <row r="12206" spans="109:109" x14ac:dyDescent="0.3">
      <c r="DE12206" s="49"/>
    </row>
    <row r="12207" spans="109:109" x14ac:dyDescent="0.3">
      <c r="DE12207" s="49"/>
    </row>
    <row r="12208" spans="109:109" x14ac:dyDescent="0.3">
      <c r="DE12208" s="49"/>
    </row>
    <row r="12209" spans="109:109" x14ac:dyDescent="0.3">
      <c r="DE12209" s="49"/>
    </row>
    <row r="12210" spans="109:109" x14ac:dyDescent="0.3">
      <c r="DE12210" s="49"/>
    </row>
    <row r="12211" spans="109:109" x14ac:dyDescent="0.3">
      <c r="DE12211" s="49"/>
    </row>
    <row r="12212" spans="109:109" x14ac:dyDescent="0.3">
      <c r="DE12212" s="49"/>
    </row>
    <row r="12213" spans="109:109" x14ac:dyDescent="0.3">
      <c r="DE12213" s="49"/>
    </row>
    <row r="12214" spans="109:109" x14ac:dyDescent="0.3">
      <c r="DE12214" s="49"/>
    </row>
    <row r="12215" spans="109:109" x14ac:dyDescent="0.3">
      <c r="DE12215" s="49"/>
    </row>
    <row r="12216" spans="109:109" x14ac:dyDescent="0.3">
      <c r="DE12216" s="49"/>
    </row>
    <row r="12217" spans="109:109" x14ac:dyDescent="0.3">
      <c r="DE12217" s="49"/>
    </row>
    <row r="12218" spans="109:109" x14ac:dyDescent="0.3">
      <c r="DE12218" s="49"/>
    </row>
    <row r="12219" spans="109:109" x14ac:dyDescent="0.3">
      <c r="DE12219" s="49"/>
    </row>
    <row r="12220" spans="109:109" x14ac:dyDescent="0.3">
      <c r="DE12220" s="49"/>
    </row>
    <row r="12221" spans="109:109" x14ac:dyDescent="0.3">
      <c r="DE12221" s="49"/>
    </row>
    <row r="12222" spans="109:109" x14ac:dyDescent="0.3">
      <c r="DE12222" s="49"/>
    </row>
    <row r="12223" spans="109:109" x14ac:dyDescent="0.3">
      <c r="DE12223" s="49"/>
    </row>
    <row r="12224" spans="109:109" x14ac:dyDescent="0.3">
      <c r="DE12224" s="49"/>
    </row>
    <row r="12225" spans="109:109" x14ac:dyDescent="0.3">
      <c r="DE12225" s="49"/>
    </row>
    <row r="12226" spans="109:109" x14ac:dyDescent="0.3">
      <c r="DE12226" s="49"/>
    </row>
    <row r="12227" spans="109:109" x14ac:dyDescent="0.3">
      <c r="DE12227" s="49"/>
    </row>
    <row r="12228" spans="109:109" x14ac:dyDescent="0.3">
      <c r="DE12228" s="49"/>
    </row>
    <row r="12229" spans="109:109" x14ac:dyDescent="0.3">
      <c r="DE12229" s="49"/>
    </row>
    <row r="12230" spans="109:109" x14ac:dyDescent="0.3">
      <c r="DE12230" s="49"/>
    </row>
    <row r="12231" spans="109:109" x14ac:dyDescent="0.3">
      <c r="DE12231" s="49"/>
    </row>
    <row r="12232" spans="109:109" x14ac:dyDescent="0.3">
      <c r="DE12232" s="49"/>
    </row>
    <row r="12233" spans="109:109" x14ac:dyDescent="0.3">
      <c r="DE12233" s="49"/>
    </row>
    <row r="12234" spans="109:109" x14ac:dyDescent="0.3">
      <c r="DE12234" s="49"/>
    </row>
    <row r="12235" spans="109:109" x14ac:dyDescent="0.3">
      <c r="DE12235" s="49"/>
    </row>
    <row r="12236" spans="109:109" x14ac:dyDescent="0.3">
      <c r="DE12236" s="49"/>
    </row>
    <row r="12237" spans="109:109" x14ac:dyDescent="0.3">
      <c r="DE12237" s="49"/>
    </row>
    <row r="12238" spans="109:109" x14ac:dyDescent="0.3">
      <c r="DE12238" s="49"/>
    </row>
    <row r="12239" spans="109:109" x14ac:dyDescent="0.3">
      <c r="DE12239" s="49"/>
    </row>
    <row r="12240" spans="109:109" x14ac:dyDescent="0.3">
      <c r="DE12240" s="49"/>
    </row>
    <row r="12241" spans="109:109" x14ac:dyDescent="0.3">
      <c r="DE12241" s="49"/>
    </row>
    <row r="12242" spans="109:109" x14ac:dyDescent="0.3">
      <c r="DE12242" s="49"/>
    </row>
    <row r="12243" spans="109:109" x14ac:dyDescent="0.3">
      <c r="DE12243" s="49"/>
    </row>
    <row r="12244" spans="109:109" x14ac:dyDescent="0.3">
      <c r="DE12244" s="49"/>
    </row>
    <row r="12245" spans="109:109" x14ac:dyDescent="0.3">
      <c r="DE12245" s="49"/>
    </row>
    <row r="12246" spans="109:109" x14ac:dyDescent="0.3">
      <c r="DE12246" s="49"/>
    </row>
    <row r="12247" spans="109:109" x14ac:dyDescent="0.3">
      <c r="DE12247" s="49"/>
    </row>
    <row r="12248" spans="109:109" x14ac:dyDescent="0.3">
      <c r="DE12248" s="49"/>
    </row>
    <row r="12249" spans="109:109" x14ac:dyDescent="0.3">
      <c r="DE12249" s="49"/>
    </row>
    <row r="12250" spans="109:109" x14ac:dyDescent="0.3">
      <c r="DE12250" s="49"/>
    </row>
    <row r="12251" spans="109:109" x14ac:dyDescent="0.3">
      <c r="DE12251" s="49"/>
    </row>
    <row r="12252" spans="109:109" x14ac:dyDescent="0.3">
      <c r="DE12252" s="49"/>
    </row>
    <row r="12253" spans="109:109" x14ac:dyDescent="0.3">
      <c r="DE12253" s="49"/>
    </row>
    <row r="12254" spans="109:109" x14ac:dyDescent="0.3">
      <c r="DE12254" s="49"/>
    </row>
    <row r="12255" spans="109:109" x14ac:dyDescent="0.3">
      <c r="DE12255" s="49"/>
    </row>
    <row r="12256" spans="109:109" x14ac:dyDescent="0.3">
      <c r="DE12256" s="49"/>
    </row>
    <row r="12257" spans="109:109" x14ac:dyDescent="0.3">
      <c r="DE12257" s="49"/>
    </row>
    <row r="12258" spans="109:109" x14ac:dyDescent="0.3">
      <c r="DE12258" s="49"/>
    </row>
    <row r="12259" spans="109:109" x14ac:dyDescent="0.3">
      <c r="DE12259" s="49"/>
    </row>
    <row r="12260" spans="109:109" x14ac:dyDescent="0.3">
      <c r="DE12260" s="49"/>
    </row>
    <row r="12261" spans="109:109" x14ac:dyDescent="0.3">
      <c r="DE12261" s="49"/>
    </row>
    <row r="12262" spans="109:109" x14ac:dyDescent="0.3">
      <c r="DE12262" s="49"/>
    </row>
    <row r="12263" spans="109:109" x14ac:dyDescent="0.3">
      <c r="DE12263" s="49"/>
    </row>
    <row r="12264" spans="109:109" x14ac:dyDescent="0.3">
      <c r="DE12264" s="49"/>
    </row>
    <row r="12265" spans="109:109" x14ac:dyDescent="0.3">
      <c r="DE12265" s="49"/>
    </row>
    <row r="12266" spans="109:109" x14ac:dyDescent="0.3">
      <c r="DE12266" s="49"/>
    </row>
    <row r="12267" spans="109:109" x14ac:dyDescent="0.3">
      <c r="DE12267" s="49"/>
    </row>
    <row r="12268" spans="109:109" x14ac:dyDescent="0.3">
      <c r="DE12268" s="49"/>
    </row>
    <row r="12269" spans="109:109" x14ac:dyDescent="0.3">
      <c r="DE12269" s="49"/>
    </row>
    <row r="12270" spans="109:109" x14ac:dyDescent="0.3">
      <c r="DE12270" s="49"/>
    </row>
    <row r="12271" spans="109:109" x14ac:dyDescent="0.3">
      <c r="DE12271" s="49"/>
    </row>
    <row r="12272" spans="109:109" x14ac:dyDescent="0.3">
      <c r="DE12272" s="49"/>
    </row>
    <row r="12273" spans="109:109" x14ac:dyDescent="0.3">
      <c r="DE12273" s="49"/>
    </row>
    <row r="12274" spans="109:109" x14ac:dyDescent="0.3">
      <c r="DE12274" s="49"/>
    </row>
    <row r="12275" spans="109:109" x14ac:dyDescent="0.3">
      <c r="DE12275" s="49"/>
    </row>
    <row r="12276" spans="109:109" x14ac:dyDescent="0.3">
      <c r="DE12276" s="49"/>
    </row>
    <row r="12277" spans="109:109" x14ac:dyDescent="0.3">
      <c r="DE12277" s="49"/>
    </row>
    <row r="12278" spans="109:109" x14ac:dyDescent="0.3">
      <c r="DE12278" s="49"/>
    </row>
    <row r="12279" spans="109:109" x14ac:dyDescent="0.3">
      <c r="DE12279" s="49"/>
    </row>
    <row r="12280" spans="109:109" x14ac:dyDescent="0.3">
      <c r="DE12280" s="49"/>
    </row>
    <row r="12281" spans="109:109" x14ac:dyDescent="0.3">
      <c r="DE12281" s="49"/>
    </row>
    <row r="12282" spans="109:109" x14ac:dyDescent="0.3">
      <c r="DE12282" s="49"/>
    </row>
    <row r="12283" spans="109:109" x14ac:dyDescent="0.3">
      <c r="DE12283" s="49"/>
    </row>
    <row r="12284" spans="109:109" x14ac:dyDescent="0.3">
      <c r="DE12284" s="49"/>
    </row>
    <row r="12285" spans="109:109" x14ac:dyDescent="0.3">
      <c r="DE12285" s="49"/>
    </row>
    <row r="12286" spans="109:109" x14ac:dyDescent="0.3">
      <c r="DE12286" s="49"/>
    </row>
    <row r="12287" spans="109:109" x14ac:dyDescent="0.3">
      <c r="DE12287" s="49"/>
    </row>
    <row r="12288" spans="109:109" x14ac:dyDescent="0.3">
      <c r="DE12288" s="49"/>
    </row>
    <row r="12289" spans="109:109" x14ac:dyDescent="0.3">
      <c r="DE12289" s="49"/>
    </row>
    <row r="12290" spans="109:109" x14ac:dyDescent="0.3">
      <c r="DE12290" s="49"/>
    </row>
    <row r="12291" spans="109:109" x14ac:dyDescent="0.3">
      <c r="DE12291" s="49"/>
    </row>
    <row r="12292" spans="109:109" x14ac:dyDescent="0.3">
      <c r="DE12292" s="49"/>
    </row>
    <row r="12293" spans="109:109" x14ac:dyDescent="0.3">
      <c r="DE12293" s="49"/>
    </row>
    <row r="12294" spans="109:109" x14ac:dyDescent="0.3">
      <c r="DE12294" s="49"/>
    </row>
    <row r="12295" spans="109:109" x14ac:dyDescent="0.3">
      <c r="DE12295" s="49"/>
    </row>
    <row r="12296" spans="109:109" x14ac:dyDescent="0.3">
      <c r="DE12296" s="49"/>
    </row>
    <row r="12297" spans="109:109" x14ac:dyDescent="0.3">
      <c r="DE12297" s="49"/>
    </row>
    <row r="12298" spans="109:109" x14ac:dyDescent="0.3">
      <c r="DE12298" s="49"/>
    </row>
    <row r="12299" spans="109:109" x14ac:dyDescent="0.3">
      <c r="DE12299" s="49"/>
    </row>
    <row r="12300" spans="109:109" x14ac:dyDescent="0.3">
      <c r="DE12300" s="49"/>
    </row>
    <row r="12301" spans="109:109" x14ac:dyDescent="0.3">
      <c r="DE12301" s="49"/>
    </row>
    <row r="12302" spans="109:109" x14ac:dyDescent="0.3">
      <c r="DE12302" s="49"/>
    </row>
    <row r="12303" spans="109:109" x14ac:dyDescent="0.3">
      <c r="DE12303" s="49"/>
    </row>
    <row r="12304" spans="109:109" x14ac:dyDescent="0.3">
      <c r="DE12304" s="49"/>
    </row>
    <row r="12305" spans="109:109" x14ac:dyDescent="0.3">
      <c r="DE12305" s="49"/>
    </row>
    <row r="12306" spans="109:109" x14ac:dyDescent="0.3">
      <c r="DE12306" s="49"/>
    </row>
    <row r="12307" spans="109:109" x14ac:dyDescent="0.3">
      <c r="DE12307" s="49"/>
    </row>
    <row r="12308" spans="109:109" x14ac:dyDescent="0.3">
      <c r="DE12308" s="49"/>
    </row>
    <row r="12309" spans="109:109" x14ac:dyDescent="0.3">
      <c r="DE12309" s="49"/>
    </row>
    <row r="12310" spans="109:109" x14ac:dyDescent="0.3">
      <c r="DE12310" s="49"/>
    </row>
    <row r="12311" spans="109:109" x14ac:dyDescent="0.3">
      <c r="DE12311" s="49"/>
    </row>
    <row r="12312" spans="109:109" x14ac:dyDescent="0.3">
      <c r="DE12312" s="49"/>
    </row>
    <row r="12313" spans="109:109" x14ac:dyDescent="0.3">
      <c r="DE12313" s="49"/>
    </row>
    <row r="12314" spans="109:109" x14ac:dyDescent="0.3">
      <c r="DE12314" s="49"/>
    </row>
    <row r="12315" spans="109:109" x14ac:dyDescent="0.3">
      <c r="DE12315" s="49"/>
    </row>
    <row r="12316" spans="109:109" x14ac:dyDescent="0.3">
      <c r="DE12316" s="49"/>
    </row>
    <row r="12317" spans="109:109" x14ac:dyDescent="0.3">
      <c r="DE12317" s="49"/>
    </row>
    <row r="12318" spans="109:109" x14ac:dyDescent="0.3">
      <c r="DE12318" s="49"/>
    </row>
    <row r="12319" spans="109:109" x14ac:dyDescent="0.3">
      <c r="DE12319" s="49"/>
    </row>
    <row r="12320" spans="109:109" x14ac:dyDescent="0.3">
      <c r="DE12320" s="49"/>
    </row>
    <row r="12321" spans="109:109" x14ac:dyDescent="0.3">
      <c r="DE12321" s="49"/>
    </row>
    <row r="12322" spans="109:109" x14ac:dyDescent="0.3">
      <c r="DE12322" s="49"/>
    </row>
    <row r="12323" spans="109:109" x14ac:dyDescent="0.3">
      <c r="DE12323" s="49"/>
    </row>
    <row r="12324" spans="109:109" x14ac:dyDescent="0.3">
      <c r="DE12324" s="49"/>
    </row>
    <row r="12325" spans="109:109" x14ac:dyDescent="0.3">
      <c r="DE12325" s="49"/>
    </row>
    <row r="12326" spans="109:109" x14ac:dyDescent="0.3">
      <c r="DE12326" s="49"/>
    </row>
    <row r="12327" spans="109:109" x14ac:dyDescent="0.3">
      <c r="DE12327" s="49"/>
    </row>
    <row r="12328" spans="109:109" x14ac:dyDescent="0.3">
      <c r="DE12328" s="49"/>
    </row>
    <row r="12329" spans="109:109" x14ac:dyDescent="0.3">
      <c r="DE12329" s="49"/>
    </row>
    <row r="12330" spans="109:109" x14ac:dyDescent="0.3">
      <c r="DE12330" s="49"/>
    </row>
    <row r="12331" spans="109:109" x14ac:dyDescent="0.3">
      <c r="DE12331" s="49"/>
    </row>
    <row r="12332" spans="109:109" x14ac:dyDescent="0.3">
      <c r="DE12332" s="49"/>
    </row>
    <row r="12333" spans="109:109" x14ac:dyDescent="0.3">
      <c r="DE12333" s="49"/>
    </row>
    <row r="12334" spans="109:109" x14ac:dyDescent="0.3">
      <c r="DE12334" s="49"/>
    </row>
    <row r="12335" spans="109:109" x14ac:dyDescent="0.3">
      <c r="DE12335" s="49"/>
    </row>
    <row r="12336" spans="109:109" x14ac:dyDescent="0.3">
      <c r="DE12336" s="49"/>
    </row>
    <row r="12337" spans="109:109" x14ac:dyDescent="0.3">
      <c r="DE12337" s="49"/>
    </row>
    <row r="12338" spans="109:109" x14ac:dyDescent="0.3">
      <c r="DE12338" s="49"/>
    </row>
    <row r="12339" spans="109:109" x14ac:dyDescent="0.3">
      <c r="DE12339" s="49"/>
    </row>
    <row r="12340" spans="109:109" x14ac:dyDescent="0.3">
      <c r="DE12340" s="49"/>
    </row>
    <row r="12341" spans="109:109" x14ac:dyDescent="0.3">
      <c r="DE12341" s="49"/>
    </row>
    <row r="12342" spans="109:109" x14ac:dyDescent="0.3">
      <c r="DE12342" s="49"/>
    </row>
    <row r="12343" spans="109:109" x14ac:dyDescent="0.3">
      <c r="DE12343" s="49"/>
    </row>
    <row r="12344" spans="109:109" x14ac:dyDescent="0.3">
      <c r="DE12344" s="49"/>
    </row>
    <row r="12345" spans="109:109" x14ac:dyDescent="0.3">
      <c r="DE12345" s="49"/>
    </row>
    <row r="12346" spans="109:109" x14ac:dyDescent="0.3">
      <c r="DE12346" s="49"/>
    </row>
    <row r="12347" spans="109:109" x14ac:dyDescent="0.3">
      <c r="DE12347" s="49"/>
    </row>
    <row r="12348" spans="109:109" x14ac:dyDescent="0.3">
      <c r="DE12348" s="49"/>
    </row>
    <row r="12349" spans="109:109" x14ac:dyDescent="0.3">
      <c r="DE12349" s="49"/>
    </row>
    <row r="12350" spans="109:109" x14ac:dyDescent="0.3">
      <c r="DE12350" s="49"/>
    </row>
    <row r="12351" spans="109:109" x14ac:dyDescent="0.3">
      <c r="DE12351" s="49"/>
    </row>
    <row r="12352" spans="109:109" x14ac:dyDescent="0.3">
      <c r="DE12352" s="49"/>
    </row>
    <row r="12353" spans="109:109" x14ac:dyDescent="0.3">
      <c r="DE12353" s="49"/>
    </row>
    <row r="12354" spans="109:109" x14ac:dyDescent="0.3">
      <c r="DE12354" s="49"/>
    </row>
    <row r="12355" spans="109:109" x14ac:dyDescent="0.3">
      <c r="DE12355" s="49"/>
    </row>
    <row r="12356" spans="109:109" x14ac:dyDescent="0.3">
      <c r="DE12356" s="49"/>
    </row>
    <row r="12357" spans="109:109" x14ac:dyDescent="0.3">
      <c r="DE12357" s="49"/>
    </row>
    <row r="12358" spans="109:109" x14ac:dyDescent="0.3">
      <c r="DE12358" s="49"/>
    </row>
    <row r="12359" spans="109:109" x14ac:dyDescent="0.3">
      <c r="DE12359" s="49"/>
    </row>
    <row r="12360" spans="109:109" x14ac:dyDescent="0.3">
      <c r="DE12360" s="49"/>
    </row>
    <row r="12361" spans="109:109" x14ac:dyDescent="0.3">
      <c r="DE12361" s="49"/>
    </row>
    <row r="12362" spans="109:109" x14ac:dyDescent="0.3">
      <c r="DE12362" s="49"/>
    </row>
    <row r="12363" spans="109:109" x14ac:dyDescent="0.3">
      <c r="DE12363" s="49"/>
    </row>
    <row r="12364" spans="109:109" x14ac:dyDescent="0.3">
      <c r="DE12364" s="49"/>
    </row>
    <row r="12365" spans="109:109" x14ac:dyDescent="0.3">
      <c r="DE12365" s="49"/>
    </row>
    <row r="12366" spans="109:109" x14ac:dyDescent="0.3">
      <c r="DE12366" s="49"/>
    </row>
    <row r="12367" spans="109:109" x14ac:dyDescent="0.3">
      <c r="DE12367" s="49"/>
    </row>
    <row r="12368" spans="109:109" x14ac:dyDescent="0.3">
      <c r="DE12368" s="49"/>
    </row>
    <row r="12369" spans="109:109" x14ac:dyDescent="0.3">
      <c r="DE12369" s="49"/>
    </row>
    <row r="12370" spans="109:109" x14ac:dyDescent="0.3">
      <c r="DE12370" s="49"/>
    </row>
    <row r="12371" spans="109:109" x14ac:dyDescent="0.3">
      <c r="DE12371" s="49"/>
    </row>
    <row r="12372" spans="109:109" x14ac:dyDescent="0.3">
      <c r="DE12372" s="49"/>
    </row>
    <row r="12373" spans="109:109" x14ac:dyDescent="0.3">
      <c r="DE12373" s="49"/>
    </row>
    <row r="12374" spans="109:109" x14ac:dyDescent="0.3">
      <c r="DE12374" s="49"/>
    </row>
    <row r="12375" spans="109:109" x14ac:dyDescent="0.3">
      <c r="DE12375" s="49"/>
    </row>
    <row r="12376" spans="109:109" x14ac:dyDescent="0.3">
      <c r="DE12376" s="49"/>
    </row>
    <row r="12377" spans="109:109" x14ac:dyDescent="0.3">
      <c r="DE12377" s="49"/>
    </row>
    <row r="12378" spans="109:109" x14ac:dyDescent="0.3">
      <c r="DE12378" s="49"/>
    </row>
    <row r="12379" spans="109:109" x14ac:dyDescent="0.3">
      <c r="DE12379" s="49"/>
    </row>
    <row r="12380" spans="109:109" x14ac:dyDescent="0.3">
      <c r="DE12380" s="49"/>
    </row>
    <row r="12381" spans="109:109" x14ac:dyDescent="0.3">
      <c r="DE12381" s="49"/>
    </row>
    <row r="12382" spans="109:109" x14ac:dyDescent="0.3">
      <c r="DE12382" s="49"/>
    </row>
    <row r="12383" spans="109:109" x14ac:dyDescent="0.3">
      <c r="DE12383" s="49"/>
    </row>
    <row r="12384" spans="109:109" x14ac:dyDescent="0.3">
      <c r="DE12384" s="49"/>
    </row>
    <row r="12385" spans="109:109" x14ac:dyDescent="0.3">
      <c r="DE12385" s="49"/>
    </row>
    <row r="12386" spans="109:109" x14ac:dyDescent="0.3">
      <c r="DE12386" s="49"/>
    </row>
    <row r="12387" spans="109:109" x14ac:dyDescent="0.3">
      <c r="DE12387" s="49"/>
    </row>
    <row r="12388" spans="109:109" x14ac:dyDescent="0.3">
      <c r="DE12388" s="49"/>
    </row>
    <row r="12389" spans="109:109" x14ac:dyDescent="0.3">
      <c r="DE12389" s="49"/>
    </row>
    <row r="12390" spans="109:109" x14ac:dyDescent="0.3">
      <c r="DE12390" s="49"/>
    </row>
    <row r="12391" spans="109:109" x14ac:dyDescent="0.3">
      <c r="DE12391" s="49"/>
    </row>
    <row r="12392" spans="109:109" x14ac:dyDescent="0.3">
      <c r="DE12392" s="49"/>
    </row>
    <row r="12393" spans="109:109" x14ac:dyDescent="0.3">
      <c r="DE12393" s="49"/>
    </row>
    <row r="12394" spans="109:109" x14ac:dyDescent="0.3">
      <c r="DE12394" s="49"/>
    </row>
    <row r="12395" spans="109:109" x14ac:dyDescent="0.3">
      <c r="DE12395" s="49"/>
    </row>
    <row r="12396" spans="109:109" x14ac:dyDescent="0.3">
      <c r="DE12396" s="49"/>
    </row>
    <row r="12397" spans="109:109" x14ac:dyDescent="0.3">
      <c r="DE12397" s="49"/>
    </row>
    <row r="12398" spans="109:109" x14ac:dyDescent="0.3">
      <c r="DE12398" s="49"/>
    </row>
    <row r="12399" spans="109:109" x14ac:dyDescent="0.3">
      <c r="DE12399" s="49"/>
    </row>
    <row r="12400" spans="109:109" x14ac:dyDescent="0.3">
      <c r="DE12400" s="49"/>
    </row>
    <row r="12401" spans="109:109" x14ac:dyDescent="0.3">
      <c r="DE12401" s="49"/>
    </row>
    <row r="12402" spans="109:109" x14ac:dyDescent="0.3">
      <c r="DE12402" s="49"/>
    </row>
    <row r="12403" spans="109:109" x14ac:dyDescent="0.3">
      <c r="DE12403" s="49"/>
    </row>
    <row r="12404" spans="109:109" x14ac:dyDescent="0.3">
      <c r="DE12404" s="49"/>
    </row>
    <row r="12405" spans="109:109" x14ac:dyDescent="0.3">
      <c r="DE12405" s="49"/>
    </row>
    <row r="12406" spans="109:109" x14ac:dyDescent="0.3">
      <c r="DE12406" s="49"/>
    </row>
    <row r="12407" spans="109:109" x14ac:dyDescent="0.3">
      <c r="DE12407" s="49"/>
    </row>
    <row r="12408" spans="109:109" x14ac:dyDescent="0.3">
      <c r="DE12408" s="49"/>
    </row>
    <row r="12409" spans="109:109" x14ac:dyDescent="0.3">
      <c r="DE12409" s="49"/>
    </row>
    <row r="12410" spans="109:109" x14ac:dyDescent="0.3">
      <c r="DE12410" s="49"/>
    </row>
    <row r="12411" spans="109:109" x14ac:dyDescent="0.3">
      <c r="DE12411" s="49"/>
    </row>
    <row r="12412" spans="109:109" x14ac:dyDescent="0.3">
      <c r="DE12412" s="49"/>
    </row>
    <row r="12413" spans="109:109" x14ac:dyDescent="0.3">
      <c r="DE12413" s="49"/>
    </row>
    <row r="12414" spans="109:109" x14ac:dyDescent="0.3">
      <c r="DE12414" s="49"/>
    </row>
    <row r="12415" spans="109:109" x14ac:dyDescent="0.3">
      <c r="DE12415" s="49"/>
    </row>
    <row r="12416" spans="109:109" x14ac:dyDescent="0.3">
      <c r="DE12416" s="49"/>
    </row>
    <row r="12417" spans="109:109" x14ac:dyDescent="0.3">
      <c r="DE12417" s="49"/>
    </row>
    <row r="12418" spans="109:109" x14ac:dyDescent="0.3">
      <c r="DE12418" s="49"/>
    </row>
    <row r="12419" spans="109:109" x14ac:dyDescent="0.3">
      <c r="DE12419" s="49"/>
    </row>
    <row r="12420" spans="109:109" x14ac:dyDescent="0.3">
      <c r="DE12420" s="49"/>
    </row>
    <row r="12421" spans="109:109" x14ac:dyDescent="0.3">
      <c r="DE12421" s="49"/>
    </row>
    <row r="12422" spans="109:109" x14ac:dyDescent="0.3">
      <c r="DE12422" s="49"/>
    </row>
    <row r="12423" spans="109:109" x14ac:dyDescent="0.3">
      <c r="DE12423" s="49"/>
    </row>
    <row r="12424" spans="109:109" x14ac:dyDescent="0.3">
      <c r="DE12424" s="49"/>
    </row>
    <row r="12425" spans="109:109" x14ac:dyDescent="0.3">
      <c r="DE12425" s="49"/>
    </row>
    <row r="12426" spans="109:109" x14ac:dyDescent="0.3">
      <c r="DE12426" s="49"/>
    </row>
    <row r="12427" spans="109:109" x14ac:dyDescent="0.3">
      <c r="DE12427" s="49"/>
    </row>
    <row r="12428" spans="109:109" x14ac:dyDescent="0.3">
      <c r="DE12428" s="49"/>
    </row>
    <row r="12429" spans="109:109" x14ac:dyDescent="0.3">
      <c r="DE12429" s="49"/>
    </row>
    <row r="12430" spans="109:109" x14ac:dyDescent="0.3">
      <c r="DE12430" s="49"/>
    </row>
    <row r="12431" spans="109:109" x14ac:dyDescent="0.3">
      <c r="DE12431" s="49"/>
    </row>
    <row r="12432" spans="109:109" x14ac:dyDescent="0.3">
      <c r="DE12432" s="49"/>
    </row>
    <row r="12433" spans="109:109" x14ac:dyDescent="0.3">
      <c r="DE12433" s="49"/>
    </row>
    <row r="12434" spans="109:109" x14ac:dyDescent="0.3">
      <c r="DE12434" s="49"/>
    </row>
    <row r="12435" spans="109:109" x14ac:dyDescent="0.3">
      <c r="DE12435" s="49"/>
    </row>
    <row r="12436" spans="109:109" x14ac:dyDescent="0.3">
      <c r="DE12436" s="49"/>
    </row>
    <row r="12437" spans="109:109" x14ac:dyDescent="0.3">
      <c r="DE12437" s="49"/>
    </row>
    <row r="12438" spans="109:109" x14ac:dyDescent="0.3">
      <c r="DE12438" s="49"/>
    </row>
    <row r="12439" spans="109:109" x14ac:dyDescent="0.3">
      <c r="DE12439" s="49"/>
    </row>
    <row r="12440" spans="109:109" x14ac:dyDescent="0.3">
      <c r="DE12440" s="49"/>
    </row>
    <row r="12441" spans="109:109" x14ac:dyDescent="0.3">
      <c r="DE12441" s="49"/>
    </row>
    <row r="12442" spans="109:109" x14ac:dyDescent="0.3">
      <c r="DE12442" s="49"/>
    </row>
    <row r="12443" spans="109:109" x14ac:dyDescent="0.3">
      <c r="DE12443" s="49"/>
    </row>
    <row r="12444" spans="109:109" x14ac:dyDescent="0.3">
      <c r="DE12444" s="49"/>
    </row>
    <row r="12445" spans="109:109" x14ac:dyDescent="0.3">
      <c r="DE12445" s="49"/>
    </row>
    <row r="12446" spans="109:109" x14ac:dyDescent="0.3">
      <c r="DE12446" s="49"/>
    </row>
    <row r="12447" spans="109:109" x14ac:dyDescent="0.3">
      <c r="DE12447" s="49"/>
    </row>
    <row r="12448" spans="109:109" x14ac:dyDescent="0.3">
      <c r="DE12448" s="49"/>
    </row>
    <row r="12449" spans="109:109" x14ac:dyDescent="0.3">
      <c r="DE12449" s="49"/>
    </row>
    <row r="12450" spans="109:109" x14ac:dyDescent="0.3">
      <c r="DE12450" s="49"/>
    </row>
    <row r="12451" spans="109:109" x14ac:dyDescent="0.3">
      <c r="DE12451" s="49"/>
    </row>
    <row r="12452" spans="109:109" x14ac:dyDescent="0.3">
      <c r="DE12452" s="49"/>
    </row>
    <row r="12453" spans="109:109" x14ac:dyDescent="0.3">
      <c r="DE12453" s="49"/>
    </row>
    <row r="12454" spans="109:109" x14ac:dyDescent="0.3">
      <c r="DE12454" s="49"/>
    </row>
    <row r="12455" spans="109:109" x14ac:dyDescent="0.3">
      <c r="DE12455" s="49"/>
    </row>
    <row r="12456" spans="109:109" x14ac:dyDescent="0.3">
      <c r="DE12456" s="49"/>
    </row>
    <row r="12457" spans="109:109" x14ac:dyDescent="0.3">
      <c r="DE12457" s="49"/>
    </row>
    <row r="12458" spans="109:109" x14ac:dyDescent="0.3">
      <c r="DE12458" s="49"/>
    </row>
    <row r="12459" spans="109:109" x14ac:dyDescent="0.3">
      <c r="DE12459" s="49"/>
    </row>
    <row r="12460" spans="109:109" x14ac:dyDescent="0.3">
      <c r="DE12460" s="49"/>
    </row>
    <row r="12461" spans="109:109" x14ac:dyDescent="0.3">
      <c r="DE12461" s="49"/>
    </row>
    <row r="12462" spans="109:109" x14ac:dyDescent="0.3">
      <c r="DE12462" s="49"/>
    </row>
    <row r="12463" spans="109:109" x14ac:dyDescent="0.3">
      <c r="DE12463" s="49"/>
    </row>
    <row r="12464" spans="109:109" x14ac:dyDescent="0.3">
      <c r="DE12464" s="49"/>
    </row>
    <row r="12465" spans="109:109" x14ac:dyDescent="0.3">
      <c r="DE12465" s="49"/>
    </row>
    <row r="12466" spans="109:109" x14ac:dyDescent="0.3">
      <c r="DE12466" s="49"/>
    </row>
    <row r="12467" spans="109:109" x14ac:dyDescent="0.3">
      <c r="DE12467" s="49"/>
    </row>
    <row r="12468" spans="109:109" x14ac:dyDescent="0.3">
      <c r="DE12468" s="49"/>
    </row>
    <row r="12469" spans="109:109" x14ac:dyDescent="0.3">
      <c r="DE12469" s="49"/>
    </row>
    <row r="12470" spans="109:109" x14ac:dyDescent="0.3">
      <c r="DE12470" s="49"/>
    </row>
    <row r="12471" spans="109:109" x14ac:dyDescent="0.3">
      <c r="DE12471" s="49"/>
    </row>
    <row r="12472" spans="109:109" x14ac:dyDescent="0.3">
      <c r="DE12472" s="49"/>
    </row>
    <row r="12473" spans="109:109" x14ac:dyDescent="0.3">
      <c r="DE12473" s="49"/>
    </row>
    <row r="12474" spans="109:109" x14ac:dyDescent="0.3">
      <c r="DE12474" s="49"/>
    </row>
    <row r="12475" spans="109:109" x14ac:dyDescent="0.3">
      <c r="DE12475" s="49"/>
    </row>
    <row r="12476" spans="109:109" x14ac:dyDescent="0.3">
      <c r="DE12476" s="49"/>
    </row>
    <row r="12477" spans="109:109" x14ac:dyDescent="0.3">
      <c r="DE12477" s="49"/>
    </row>
    <row r="12478" spans="109:109" x14ac:dyDescent="0.3">
      <c r="DE12478" s="49"/>
    </row>
    <row r="12479" spans="109:109" x14ac:dyDescent="0.3">
      <c r="DE12479" s="49"/>
    </row>
    <row r="12480" spans="109:109" x14ac:dyDescent="0.3">
      <c r="DE12480" s="49"/>
    </row>
    <row r="12481" spans="109:109" x14ac:dyDescent="0.3">
      <c r="DE12481" s="49"/>
    </row>
    <row r="12482" spans="109:109" x14ac:dyDescent="0.3">
      <c r="DE12482" s="49"/>
    </row>
    <row r="12483" spans="109:109" x14ac:dyDescent="0.3">
      <c r="DE12483" s="49"/>
    </row>
    <row r="12484" spans="109:109" x14ac:dyDescent="0.3">
      <c r="DE12484" s="49"/>
    </row>
    <row r="12485" spans="109:109" x14ac:dyDescent="0.3">
      <c r="DE12485" s="49"/>
    </row>
    <row r="12486" spans="109:109" x14ac:dyDescent="0.3">
      <c r="DE12486" s="49"/>
    </row>
    <row r="12487" spans="109:109" x14ac:dyDescent="0.3">
      <c r="DE12487" s="49"/>
    </row>
    <row r="12488" spans="109:109" x14ac:dyDescent="0.3">
      <c r="DE12488" s="49"/>
    </row>
    <row r="12489" spans="109:109" x14ac:dyDescent="0.3">
      <c r="DE12489" s="49"/>
    </row>
    <row r="12490" spans="109:109" x14ac:dyDescent="0.3">
      <c r="DE12490" s="49"/>
    </row>
    <row r="12491" spans="109:109" x14ac:dyDescent="0.3">
      <c r="DE12491" s="49"/>
    </row>
    <row r="12492" spans="109:109" x14ac:dyDescent="0.3">
      <c r="DE12492" s="49"/>
    </row>
    <row r="12493" spans="109:109" x14ac:dyDescent="0.3">
      <c r="DE12493" s="49"/>
    </row>
    <row r="12494" spans="109:109" x14ac:dyDescent="0.3">
      <c r="DE12494" s="49"/>
    </row>
    <row r="12495" spans="109:109" x14ac:dyDescent="0.3">
      <c r="DE12495" s="49"/>
    </row>
    <row r="12496" spans="109:109" x14ac:dyDescent="0.3">
      <c r="DE12496" s="49"/>
    </row>
    <row r="12497" spans="109:109" x14ac:dyDescent="0.3">
      <c r="DE12497" s="49"/>
    </row>
    <row r="12498" spans="109:109" x14ac:dyDescent="0.3">
      <c r="DE12498" s="49"/>
    </row>
    <row r="12499" spans="109:109" x14ac:dyDescent="0.3">
      <c r="DE12499" s="49"/>
    </row>
    <row r="12500" spans="109:109" x14ac:dyDescent="0.3">
      <c r="DE12500" s="49"/>
    </row>
    <row r="12501" spans="109:109" x14ac:dyDescent="0.3">
      <c r="DE12501" s="49"/>
    </row>
    <row r="12502" spans="109:109" x14ac:dyDescent="0.3">
      <c r="DE12502" s="49"/>
    </row>
    <row r="12503" spans="109:109" x14ac:dyDescent="0.3">
      <c r="DE12503" s="49"/>
    </row>
    <row r="12504" spans="109:109" x14ac:dyDescent="0.3">
      <c r="DE12504" s="49"/>
    </row>
    <row r="12505" spans="109:109" x14ac:dyDescent="0.3">
      <c r="DE12505" s="49"/>
    </row>
    <row r="12506" spans="109:109" x14ac:dyDescent="0.3">
      <c r="DE12506" s="49"/>
    </row>
    <row r="12507" spans="109:109" x14ac:dyDescent="0.3">
      <c r="DE12507" s="49"/>
    </row>
    <row r="12508" spans="109:109" x14ac:dyDescent="0.3">
      <c r="DE12508" s="49"/>
    </row>
    <row r="12509" spans="109:109" x14ac:dyDescent="0.3">
      <c r="DE12509" s="49"/>
    </row>
    <row r="12510" spans="109:109" x14ac:dyDescent="0.3">
      <c r="DE12510" s="49"/>
    </row>
    <row r="12511" spans="109:109" x14ac:dyDescent="0.3">
      <c r="DE12511" s="49"/>
    </row>
    <row r="12512" spans="109:109" x14ac:dyDescent="0.3">
      <c r="DE12512" s="49"/>
    </row>
    <row r="12513" spans="109:109" x14ac:dyDescent="0.3">
      <c r="DE12513" s="49"/>
    </row>
    <row r="12514" spans="109:109" x14ac:dyDescent="0.3">
      <c r="DE12514" s="49"/>
    </row>
    <row r="12515" spans="109:109" x14ac:dyDescent="0.3">
      <c r="DE12515" s="49"/>
    </row>
    <row r="12516" spans="109:109" x14ac:dyDescent="0.3">
      <c r="DE12516" s="49"/>
    </row>
    <row r="12517" spans="109:109" x14ac:dyDescent="0.3">
      <c r="DE12517" s="49"/>
    </row>
    <row r="12518" spans="109:109" x14ac:dyDescent="0.3">
      <c r="DE12518" s="49"/>
    </row>
    <row r="12519" spans="109:109" x14ac:dyDescent="0.3">
      <c r="DE12519" s="49"/>
    </row>
    <row r="12520" spans="109:109" x14ac:dyDescent="0.3">
      <c r="DE12520" s="49"/>
    </row>
    <row r="12521" spans="109:109" x14ac:dyDescent="0.3">
      <c r="DE12521" s="49"/>
    </row>
    <row r="12522" spans="109:109" x14ac:dyDescent="0.3">
      <c r="DE12522" s="49"/>
    </row>
    <row r="12523" spans="109:109" x14ac:dyDescent="0.3">
      <c r="DE12523" s="49"/>
    </row>
    <row r="12524" spans="109:109" x14ac:dyDescent="0.3">
      <c r="DE12524" s="49"/>
    </row>
    <row r="12525" spans="109:109" x14ac:dyDescent="0.3">
      <c r="DE12525" s="49"/>
    </row>
    <row r="12526" spans="109:109" x14ac:dyDescent="0.3">
      <c r="DE12526" s="49"/>
    </row>
    <row r="12527" spans="109:109" x14ac:dyDescent="0.3">
      <c r="DE12527" s="49"/>
    </row>
    <row r="12528" spans="109:109" x14ac:dyDescent="0.3">
      <c r="DE12528" s="49"/>
    </row>
    <row r="12529" spans="109:109" x14ac:dyDescent="0.3">
      <c r="DE12529" s="49"/>
    </row>
    <row r="12530" spans="109:109" x14ac:dyDescent="0.3">
      <c r="DE12530" s="49"/>
    </row>
    <row r="12531" spans="109:109" x14ac:dyDescent="0.3">
      <c r="DE12531" s="49"/>
    </row>
    <row r="12532" spans="109:109" x14ac:dyDescent="0.3">
      <c r="DE12532" s="49"/>
    </row>
    <row r="12533" spans="109:109" x14ac:dyDescent="0.3">
      <c r="DE12533" s="49"/>
    </row>
    <row r="12534" spans="109:109" x14ac:dyDescent="0.3">
      <c r="DE12534" s="49"/>
    </row>
    <row r="12535" spans="109:109" x14ac:dyDescent="0.3">
      <c r="DE12535" s="49"/>
    </row>
    <row r="12536" spans="109:109" x14ac:dyDescent="0.3">
      <c r="DE12536" s="49"/>
    </row>
    <row r="12537" spans="109:109" x14ac:dyDescent="0.3">
      <c r="DE12537" s="49"/>
    </row>
    <row r="12538" spans="109:109" x14ac:dyDescent="0.3">
      <c r="DE12538" s="49"/>
    </row>
    <row r="12539" spans="109:109" x14ac:dyDescent="0.3">
      <c r="DE12539" s="49"/>
    </row>
    <row r="12540" spans="109:109" x14ac:dyDescent="0.3">
      <c r="DE12540" s="49"/>
    </row>
    <row r="12541" spans="109:109" x14ac:dyDescent="0.3">
      <c r="DE12541" s="49"/>
    </row>
    <row r="12542" spans="109:109" x14ac:dyDescent="0.3">
      <c r="DE12542" s="49"/>
    </row>
    <row r="12543" spans="109:109" x14ac:dyDescent="0.3">
      <c r="DE12543" s="49"/>
    </row>
    <row r="12544" spans="109:109" x14ac:dyDescent="0.3">
      <c r="DE12544" s="49"/>
    </row>
    <row r="12545" spans="109:109" x14ac:dyDescent="0.3">
      <c r="DE12545" s="49"/>
    </row>
    <row r="12546" spans="109:109" x14ac:dyDescent="0.3">
      <c r="DE12546" s="49"/>
    </row>
    <row r="12547" spans="109:109" x14ac:dyDescent="0.3">
      <c r="DE12547" s="49"/>
    </row>
    <row r="12548" spans="109:109" x14ac:dyDescent="0.3">
      <c r="DE12548" s="49"/>
    </row>
    <row r="12549" spans="109:109" x14ac:dyDescent="0.3">
      <c r="DE12549" s="49"/>
    </row>
    <row r="12550" spans="109:109" x14ac:dyDescent="0.3">
      <c r="DE12550" s="49"/>
    </row>
    <row r="12551" spans="109:109" x14ac:dyDescent="0.3">
      <c r="DE12551" s="49"/>
    </row>
    <row r="12552" spans="109:109" x14ac:dyDescent="0.3">
      <c r="DE12552" s="49"/>
    </row>
    <row r="12553" spans="109:109" x14ac:dyDescent="0.3">
      <c r="DE12553" s="49"/>
    </row>
    <row r="12554" spans="109:109" x14ac:dyDescent="0.3">
      <c r="DE12554" s="49"/>
    </row>
    <row r="12555" spans="109:109" x14ac:dyDescent="0.3">
      <c r="DE12555" s="49"/>
    </row>
    <row r="12556" spans="109:109" x14ac:dyDescent="0.3">
      <c r="DE12556" s="49"/>
    </row>
    <row r="12557" spans="109:109" x14ac:dyDescent="0.3">
      <c r="DE12557" s="49"/>
    </row>
    <row r="12558" spans="109:109" x14ac:dyDescent="0.3">
      <c r="DE12558" s="49"/>
    </row>
    <row r="12559" spans="109:109" x14ac:dyDescent="0.3">
      <c r="DE12559" s="49"/>
    </row>
    <row r="12560" spans="109:109" x14ac:dyDescent="0.3">
      <c r="DE12560" s="49"/>
    </row>
    <row r="12561" spans="109:109" x14ac:dyDescent="0.3">
      <c r="DE12561" s="49"/>
    </row>
    <row r="12562" spans="109:109" x14ac:dyDescent="0.3">
      <c r="DE12562" s="49"/>
    </row>
    <row r="12563" spans="109:109" x14ac:dyDescent="0.3">
      <c r="DE12563" s="49"/>
    </row>
    <row r="12564" spans="109:109" x14ac:dyDescent="0.3">
      <c r="DE12564" s="49"/>
    </row>
    <row r="12565" spans="109:109" x14ac:dyDescent="0.3">
      <c r="DE12565" s="49"/>
    </row>
    <row r="12566" spans="109:109" x14ac:dyDescent="0.3">
      <c r="DE12566" s="49"/>
    </row>
    <row r="12567" spans="109:109" x14ac:dyDescent="0.3">
      <c r="DE12567" s="49"/>
    </row>
    <row r="12568" spans="109:109" x14ac:dyDescent="0.3">
      <c r="DE12568" s="49"/>
    </row>
    <row r="12569" spans="109:109" x14ac:dyDescent="0.3">
      <c r="DE12569" s="49"/>
    </row>
    <row r="12570" spans="109:109" x14ac:dyDescent="0.3">
      <c r="DE12570" s="49"/>
    </row>
    <row r="12571" spans="109:109" x14ac:dyDescent="0.3">
      <c r="DE12571" s="49"/>
    </row>
    <row r="12572" spans="109:109" x14ac:dyDescent="0.3">
      <c r="DE12572" s="49"/>
    </row>
    <row r="12573" spans="109:109" x14ac:dyDescent="0.3">
      <c r="DE12573" s="49"/>
    </row>
    <row r="12574" spans="109:109" x14ac:dyDescent="0.3">
      <c r="DE12574" s="49"/>
    </row>
    <row r="12575" spans="109:109" x14ac:dyDescent="0.3">
      <c r="DE12575" s="49"/>
    </row>
    <row r="12576" spans="109:109" x14ac:dyDescent="0.3">
      <c r="DE12576" s="49"/>
    </row>
    <row r="12577" spans="109:109" x14ac:dyDescent="0.3">
      <c r="DE12577" s="49"/>
    </row>
    <row r="12578" spans="109:109" x14ac:dyDescent="0.3">
      <c r="DE12578" s="49"/>
    </row>
    <row r="12579" spans="109:109" x14ac:dyDescent="0.3">
      <c r="DE12579" s="49"/>
    </row>
    <row r="12580" spans="109:109" x14ac:dyDescent="0.3">
      <c r="DE12580" s="49"/>
    </row>
    <row r="12581" spans="109:109" x14ac:dyDescent="0.3">
      <c r="DE12581" s="49"/>
    </row>
    <row r="12582" spans="109:109" x14ac:dyDescent="0.3">
      <c r="DE12582" s="49"/>
    </row>
    <row r="12583" spans="109:109" x14ac:dyDescent="0.3">
      <c r="DE12583" s="49"/>
    </row>
    <row r="12584" spans="109:109" x14ac:dyDescent="0.3">
      <c r="DE12584" s="49"/>
    </row>
    <row r="12585" spans="109:109" x14ac:dyDescent="0.3">
      <c r="DE12585" s="49"/>
    </row>
    <row r="12586" spans="109:109" x14ac:dyDescent="0.3">
      <c r="DE12586" s="49"/>
    </row>
    <row r="12587" spans="109:109" x14ac:dyDescent="0.3">
      <c r="DE12587" s="49"/>
    </row>
    <row r="12588" spans="109:109" x14ac:dyDescent="0.3">
      <c r="DE12588" s="49"/>
    </row>
    <row r="12589" spans="109:109" x14ac:dyDescent="0.3">
      <c r="DE12589" s="49"/>
    </row>
    <row r="12590" spans="109:109" x14ac:dyDescent="0.3">
      <c r="DE12590" s="49"/>
    </row>
    <row r="12591" spans="109:109" x14ac:dyDescent="0.3">
      <c r="DE12591" s="49"/>
    </row>
    <row r="12592" spans="109:109" x14ac:dyDescent="0.3">
      <c r="DE12592" s="49"/>
    </row>
    <row r="12593" spans="109:109" x14ac:dyDescent="0.3">
      <c r="DE12593" s="49"/>
    </row>
    <row r="12594" spans="109:109" x14ac:dyDescent="0.3">
      <c r="DE12594" s="49"/>
    </row>
    <row r="12595" spans="109:109" x14ac:dyDescent="0.3">
      <c r="DE12595" s="49"/>
    </row>
    <row r="12596" spans="109:109" x14ac:dyDescent="0.3">
      <c r="DE12596" s="49"/>
    </row>
    <row r="12597" spans="109:109" x14ac:dyDescent="0.3">
      <c r="DE12597" s="49"/>
    </row>
    <row r="12598" spans="109:109" x14ac:dyDescent="0.3">
      <c r="DE12598" s="49"/>
    </row>
    <row r="12599" spans="109:109" x14ac:dyDescent="0.3">
      <c r="DE12599" s="49"/>
    </row>
    <row r="12600" spans="109:109" x14ac:dyDescent="0.3">
      <c r="DE12600" s="49"/>
    </row>
    <row r="12601" spans="109:109" x14ac:dyDescent="0.3">
      <c r="DE12601" s="49"/>
    </row>
    <row r="12602" spans="109:109" x14ac:dyDescent="0.3">
      <c r="DE12602" s="49"/>
    </row>
    <row r="12603" spans="109:109" x14ac:dyDescent="0.3">
      <c r="DE12603" s="49"/>
    </row>
    <row r="12604" spans="109:109" x14ac:dyDescent="0.3">
      <c r="DE12604" s="49"/>
    </row>
    <row r="12605" spans="109:109" x14ac:dyDescent="0.3">
      <c r="DE12605" s="49"/>
    </row>
    <row r="12606" spans="109:109" x14ac:dyDescent="0.3">
      <c r="DE12606" s="49"/>
    </row>
    <row r="12607" spans="109:109" x14ac:dyDescent="0.3">
      <c r="DE12607" s="49"/>
    </row>
    <row r="12608" spans="109:109" x14ac:dyDescent="0.3">
      <c r="DE12608" s="49"/>
    </row>
    <row r="12609" spans="109:109" x14ac:dyDescent="0.3">
      <c r="DE12609" s="49"/>
    </row>
    <row r="12610" spans="109:109" x14ac:dyDescent="0.3">
      <c r="DE12610" s="49"/>
    </row>
    <row r="12611" spans="109:109" x14ac:dyDescent="0.3">
      <c r="DE12611" s="49"/>
    </row>
    <row r="12612" spans="109:109" x14ac:dyDescent="0.3">
      <c r="DE12612" s="49"/>
    </row>
    <row r="12613" spans="109:109" x14ac:dyDescent="0.3">
      <c r="DE12613" s="49"/>
    </row>
    <row r="12614" spans="109:109" x14ac:dyDescent="0.3">
      <c r="DE12614" s="49"/>
    </row>
    <row r="12615" spans="109:109" x14ac:dyDescent="0.3">
      <c r="DE12615" s="49"/>
    </row>
    <row r="12616" spans="109:109" x14ac:dyDescent="0.3">
      <c r="DE12616" s="49"/>
    </row>
    <row r="12617" spans="109:109" x14ac:dyDescent="0.3">
      <c r="DE12617" s="49"/>
    </row>
    <row r="12618" spans="109:109" x14ac:dyDescent="0.3">
      <c r="DE12618" s="49"/>
    </row>
    <row r="12619" spans="109:109" x14ac:dyDescent="0.3">
      <c r="DE12619" s="49"/>
    </row>
    <row r="12620" spans="109:109" x14ac:dyDescent="0.3">
      <c r="DE12620" s="49"/>
    </row>
    <row r="12621" spans="109:109" x14ac:dyDescent="0.3">
      <c r="DE12621" s="49"/>
    </row>
    <row r="12622" spans="109:109" x14ac:dyDescent="0.3">
      <c r="DE12622" s="49"/>
    </row>
    <row r="12623" spans="109:109" x14ac:dyDescent="0.3">
      <c r="DE12623" s="49"/>
    </row>
    <row r="12624" spans="109:109" x14ac:dyDescent="0.3">
      <c r="DE12624" s="49"/>
    </row>
    <row r="12625" spans="109:109" x14ac:dyDescent="0.3">
      <c r="DE12625" s="49"/>
    </row>
    <row r="12626" spans="109:109" x14ac:dyDescent="0.3">
      <c r="DE12626" s="49"/>
    </row>
    <row r="12627" spans="109:109" x14ac:dyDescent="0.3">
      <c r="DE12627" s="49"/>
    </row>
    <row r="12628" spans="109:109" x14ac:dyDescent="0.3">
      <c r="DE12628" s="49"/>
    </row>
    <row r="12629" spans="109:109" x14ac:dyDescent="0.3">
      <c r="DE12629" s="49"/>
    </row>
    <row r="12630" spans="109:109" x14ac:dyDescent="0.3">
      <c r="DE12630" s="49"/>
    </row>
    <row r="12631" spans="109:109" x14ac:dyDescent="0.3">
      <c r="DE12631" s="49"/>
    </row>
    <row r="12632" spans="109:109" x14ac:dyDescent="0.3">
      <c r="DE12632" s="49"/>
    </row>
    <row r="12633" spans="109:109" x14ac:dyDescent="0.3">
      <c r="DE12633" s="49"/>
    </row>
    <row r="12634" spans="109:109" x14ac:dyDescent="0.3">
      <c r="DE12634" s="49"/>
    </row>
    <row r="12635" spans="109:109" x14ac:dyDescent="0.3">
      <c r="DE12635" s="49"/>
    </row>
    <row r="12636" spans="109:109" x14ac:dyDescent="0.3">
      <c r="DE12636" s="49"/>
    </row>
    <row r="12637" spans="109:109" x14ac:dyDescent="0.3">
      <c r="DE12637" s="49"/>
    </row>
    <row r="12638" spans="109:109" x14ac:dyDescent="0.3">
      <c r="DE12638" s="49"/>
    </row>
    <row r="12639" spans="109:109" x14ac:dyDescent="0.3">
      <c r="DE12639" s="49"/>
    </row>
    <row r="12640" spans="109:109" x14ac:dyDescent="0.3">
      <c r="DE12640" s="49"/>
    </row>
    <row r="12641" spans="109:109" x14ac:dyDescent="0.3">
      <c r="DE12641" s="49"/>
    </row>
    <row r="12642" spans="109:109" x14ac:dyDescent="0.3">
      <c r="DE12642" s="49"/>
    </row>
    <row r="12643" spans="109:109" x14ac:dyDescent="0.3">
      <c r="DE12643" s="49"/>
    </row>
    <row r="12644" spans="109:109" x14ac:dyDescent="0.3">
      <c r="DE12644" s="49"/>
    </row>
    <row r="12645" spans="109:109" x14ac:dyDescent="0.3">
      <c r="DE12645" s="49"/>
    </row>
    <row r="12646" spans="109:109" x14ac:dyDescent="0.3">
      <c r="DE12646" s="49"/>
    </row>
    <row r="12647" spans="109:109" x14ac:dyDescent="0.3">
      <c r="DE12647" s="49"/>
    </row>
    <row r="12648" spans="109:109" x14ac:dyDescent="0.3">
      <c r="DE12648" s="49"/>
    </row>
    <row r="12649" spans="109:109" x14ac:dyDescent="0.3">
      <c r="DE12649" s="49"/>
    </row>
    <row r="12650" spans="109:109" x14ac:dyDescent="0.3">
      <c r="DE12650" s="49"/>
    </row>
    <row r="12651" spans="109:109" x14ac:dyDescent="0.3">
      <c r="DE12651" s="49"/>
    </row>
    <row r="12652" spans="109:109" x14ac:dyDescent="0.3">
      <c r="DE12652" s="49"/>
    </row>
    <row r="12653" spans="109:109" x14ac:dyDescent="0.3">
      <c r="DE12653" s="49"/>
    </row>
    <row r="12654" spans="109:109" x14ac:dyDescent="0.3">
      <c r="DE12654" s="49"/>
    </row>
    <row r="12655" spans="109:109" x14ac:dyDescent="0.3">
      <c r="DE12655" s="49"/>
    </row>
    <row r="12656" spans="109:109" x14ac:dyDescent="0.3">
      <c r="DE12656" s="49"/>
    </row>
    <row r="12657" spans="109:109" x14ac:dyDescent="0.3">
      <c r="DE12657" s="49"/>
    </row>
    <row r="12658" spans="109:109" x14ac:dyDescent="0.3">
      <c r="DE12658" s="49"/>
    </row>
    <row r="12659" spans="109:109" x14ac:dyDescent="0.3">
      <c r="DE12659" s="49"/>
    </row>
    <row r="12660" spans="109:109" x14ac:dyDescent="0.3">
      <c r="DE12660" s="49"/>
    </row>
    <row r="12661" spans="109:109" x14ac:dyDescent="0.3">
      <c r="DE12661" s="49"/>
    </row>
    <row r="12662" spans="109:109" x14ac:dyDescent="0.3">
      <c r="DE12662" s="49"/>
    </row>
    <row r="12663" spans="109:109" x14ac:dyDescent="0.3">
      <c r="DE12663" s="49"/>
    </row>
    <row r="12664" spans="109:109" x14ac:dyDescent="0.3">
      <c r="DE12664" s="49"/>
    </row>
    <row r="12665" spans="109:109" x14ac:dyDescent="0.3">
      <c r="DE12665" s="49"/>
    </row>
    <row r="12666" spans="109:109" x14ac:dyDescent="0.3">
      <c r="DE12666" s="49"/>
    </row>
    <row r="12667" spans="109:109" x14ac:dyDescent="0.3">
      <c r="DE12667" s="49"/>
    </row>
    <row r="12668" spans="109:109" x14ac:dyDescent="0.3">
      <c r="DE12668" s="49"/>
    </row>
    <row r="12669" spans="109:109" x14ac:dyDescent="0.3">
      <c r="DE12669" s="49"/>
    </row>
    <row r="12670" spans="109:109" x14ac:dyDescent="0.3">
      <c r="DE12670" s="49"/>
    </row>
    <row r="12671" spans="109:109" x14ac:dyDescent="0.3">
      <c r="DE12671" s="49"/>
    </row>
    <row r="12672" spans="109:109" x14ac:dyDescent="0.3">
      <c r="DE12672" s="49"/>
    </row>
    <row r="12673" spans="109:109" x14ac:dyDescent="0.3">
      <c r="DE12673" s="49"/>
    </row>
    <row r="12674" spans="109:109" x14ac:dyDescent="0.3">
      <c r="DE12674" s="49"/>
    </row>
    <row r="12675" spans="109:109" x14ac:dyDescent="0.3">
      <c r="DE12675" s="49"/>
    </row>
    <row r="12676" spans="109:109" x14ac:dyDescent="0.3">
      <c r="DE12676" s="49"/>
    </row>
    <row r="12677" spans="109:109" x14ac:dyDescent="0.3">
      <c r="DE12677" s="49"/>
    </row>
    <row r="12678" spans="109:109" x14ac:dyDescent="0.3">
      <c r="DE12678" s="49"/>
    </row>
    <row r="12679" spans="109:109" x14ac:dyDescent="0.3">
      <c r="DE12679" s="49"/>
    </row>
    <row r="12680" spans="109:109" x14ac:dyDescent="0.3">
      <c r="DE12680" s="49"/>
    </row>
    <row r="12681" spans="109:109" x14ac:dyDescent="0.3">
      <c r="DE12681" s="49"/>
    </row>
    <row r="12682" spans="109:109" x14ac:dyDescent="0.3">
      <c r="DE12682" s="49"/>
    </row>
    <row r="12683" spans="109:109" x14ac:dyDescent="0.3">
      <c r="DE12683" s="49"/>
    </row>
    <row r="12684" spans="109:109" x14ac:dyDescent="0.3">
      <c r="DE12684" s="49"/>
    </row>
    <row r="12685" spans="109:109" x14ac:dyDescent="0.3">
      <c r="DE12685" s="49"/>
    </row>
    <row r="12686" spans="109:109" x14ac:dyDescent="0.3">
      <c r="DE12686" s="49"/>
    </row>
    <row r="12687" spans="109:109" x14ac:dyDescent="0.3">
      <c r="DE12687" s="49"/>
    </row>
    <row r="12688" spans="109:109" x14ac:dyDescent="0.3">
      <c r="DE12688" s="49"/>
    </row>
    <row r="12689" spans="109:109" x14ac:dyDescent="0.3">
      <c r="DE12689" s="49"/>
    </row>
    <row r="12690" spans="109:109" x14ac:dyDescent="0.3">
      <c r="DE12690" s="49"/>
    </row>
    <row r="12691" spans="109:109" x14ac:dyDescent="0.3">
      <c r="DE12691" s="49"/>
    </row>
    <row r="12692" spans="109:109" x14ac:dyDescent="0.3">
      <c r="DE12692" s="49"/>
    </row>
    <row r="12693" spans="109:109" x14ac:dyDescent="0.3">
      <c r="DE12693" s="49"/>
    </row>
    <row r="12694" spans="109:109" x14ac:dyDescent="0.3">
      <c r="DE12694" s="49"/>
    </row>
    <row r="12695" spans="109:109" x14ac:dyDescent="0.3">
      <c r="DE12695" s="49"/>
    </row>
    <row r="12696" spans="109:109" x14ac:dyDescent="0.3">
      <c r="DE12696" s="49"/>
    </row>
    <row r="12697" spans="109:109" x14ac:dyDescent="0.3">
      <c r="DE12697" s="49"/>
    </row>
    <row r="12698" spans="109:109" x14ac:dyDescent="0.3">
      <c r="DE12698" s="49"/>
    </row>
    <row r="12699" spans="109:109" x14ac:dyDescent="0.3">
      <c r="DE12699" s="49"/>
    </row>
    <row r="12700" spans="109:109" x14ac:dyDescent="0.3">
      <c r="DE12700" s="49"/>
    </row>
    <row r="12701" spans="109:109" x14ac:dyDescent="0.3">
      <c r="DE12701" s="49"/>
    </row>
    <row r="12702" spans="109:109" x14ac:dyDescent="0.3">
      <c r="DE12702" s="49"/>
    </row>
    <row r="12703" spans="109:109" x14ac:dyDescent="0.3">
      <c r="DE12703" s="49"/>
    </row>
    <row r="12704" spans="109:109" x14ac:dyDescent="0.3">
      <c r="DE12704" s="49"/>
    </row>
    <row r="12705" spans="109:109" x14ac:dyDescent="0.3">
      <c r="DE12705" s="49"/>
    </row>
    <row r="12706" spans="109:109" x14ac:dyDescent="0.3">
      <c r="DE12706" s="49"/>
    </row>
    <row r="12707" spans="109:109" x14ac:dyDescent="0.3">
      <c r="DE12707" s="49"/>
    </row>
    <row r="12708" spans="109:109" x14ac:dyDescent="0.3">
      <c r="DE12708" s="49"/>
    </row>
    <row r="12709" spans="109:109" x14ac:dyDescent="0.3">
      <c r="DE12709" s="49"/>
    </row>
    <row r="12710" spans="109:109" x14ac:dyDescent="0.3">
      <c r="DE12710" s="49"/>
    </row>
    <row r="12711" spans="109:109" x14ac:dyDescent="0.3">
      <c r="DE12711" s="49"/>
    </row>
    <row r="12712" spans="109:109" x14ac:dyDescent="0.3">
      <c r="DE12712" s="49"/>
    </row>
    <row r="12713" spans="109:109" x14ac:dyDescent="0.3">
      <c r="DE12713" s="49"/>
    </row>
    <row r="12714" spans="109:109" x14ac:dyDescent="0.3">
      <c r="DE12714" s="49"/>
    </row>
    <row r="12715" spans="109:109" x14ac:dyDescent="0.3">
      <c r="DE12715" s="49"/>
    </row>
    <row r="12716" spans="109:109" x14ac:dyDescent="0.3">
      <c r="DE12716" s="49"/>
    </row>
    <row r="12717" spans="109:109" x14ac:dyDescent="0.3">
      <c r="DE12717" s="49"/>
    </row>
    <row r="12718" spans="109:109" x14ac:dyDescent="0.3">
      <c r="DE12718" s="49"/>
    </row>
    <row r="12719" spans="109:109" x14ac:dyDescent="0.3">
      <c r="DE12719" s="49"/>
    </row>
    <row r="12720" spans="109:109" x14ac:dyDescent="0.3">
      <c r="DE12720" s="49"/>
    </row>
    <row r="12721" spans="109:109" x14ac:dyDescent="0.3">
      <c r="DE12721" s="49"/>
    </row>
    <row r="12722" spans="109:109" x14ac:dyDescent="0.3">
      <c r="DE12722" s="49"/>
    </row>
    <row r="12723" spans="109:109" x14ac:dyDescent="0.3">
      <c r="DE12723" s="49"/>
    </row>
    <row r="12724" spans="109:109" x14ac:dyDescent="0.3">
      <c r="DE12724" s="49"/>
    </row>
    <row r="12725" spans="109:109" x14ac:dyDescent="0.3">
      <c r="DE12725" s="49"/>
    </row>
    <row r="12726" spans="109:109" x14ac:dyDescent="0.3">
      <c r="DE12726" s="49"/>
    </row>
    <row r="12727" spans="109:109" x14ac:dyDescent="0.3">
      <c r="DE12727" s="49"/>
    </row>
    <row r="12728" spans="109:109" x14ac:dyDescent="0.3">
      <c r="DE12728" s="49"/>
    </row>
    <row r="12729" spans="109:109" x14ac:dyDescent="0.3">
      <c r="DE12729" s="49"/>
    </row>
    <row r="12730" spans="109:109" x14ac:dyDescent="0.3">
      <c r="DE12730" s="49"/>
    </row>
    <row r="12731" spans="109:109" x14ac:dyDescent="0.3">
      <c r="DE12731" s="49"/>
    </row>
    <row r="12732" spans="109:109" x14ac:dyDescent="0.3">
      <c r="DE12732" s="49"/>
    </row>
    <row r="12733" spans="109:109" x14ac:dyDescent="0.3">
      <c r="DE12733" s="49"/>
    </row>
    <row r="12734" spans="109:109" x14ac:dyDescent="0.3">
      <c r="DE12734" s="49"/>
    </row>
    <row r="12735" spans="109:109" x14ac:dyDescent="0.3">
      <c r="DE12735" s="49"/>
    </row>
    <row r="12736" spans="109:109" x14ac:dyDescent="0.3">
      <c r="DE12736" s="49"/>
    </row>
    <row r="12737" spans="109:109" x14ac:dyDescent="0.3">
      <c r="DE12737" s="49"/>
    </row>
    <row r="12738" spans="109:109" x14ac:dyDescent="0.3">
      <c r="DE12738" s="49"/>
    </row>
    <row r="12739" spans="109:109" x14ac:dyDescent="0.3">
      <c r="DE12739" s="49"/>
    </row>
    <row r="12740" spans="109:109" x14ac:dyDescent="0.3">
      <c r="DE12740" s="49"/>
    </row>
    <row r="12741" spans="109:109" x14ac:dyDescent="0.3">
      <c r="DE12741" s="49"/>
    </row>
    <row r="12742" spans="109:109" x14ac:dyDescent="0.3">
      <c r="DE12742" s="49"/>
    </row>
    <row r="12743" spans="109:109" x14ac:dyDescent="0.3">
      <c r="DE12743" s="49"/>
    </row>
    <row r="12744" spans="109:109" x14ac:dyDescent="0.3">
      <c r="DE12744" s="49"/>
    </row>
    <row r="12745" spans="109:109" x14ac:dyDescent="0.3">
      <c r="DE12745" s="49"/>
    </row>
    <row r="12746" spans="109:109" x14ac:dyDescent="0.3">
      <c r="DE12746" s="49"/>
    </row>
    <row r="12747" spans="109:109" x14ac:dyDescent="0.3">
      <c r="DE12747" s="49"/>
    </row>
    <row r="12748" spans="109:109" x14ac:dyDescent="0.3">
      <c r="DE12748" s="49"/>
    </row>
    <row r="12749" spans="109:109" x14ac:dyDescent="0.3">
      <c r="DE12749" s="49"/>
    </row>
    <row r="12750" spans="109:109" x14ac:dyDescent="0.3">
      <c r="DE12750" s="49"/>
    </row>
    <row r="12751" spans="109:109" x14ac:dyDescent="0.3">
      <c r="DE12751" s="49"/>
    </row>
    <row r="12752" spans="109:109" x14ac:dyDescent="0.3">
      <c r="DE12752" s="49"/>
    </row>
    <row r="12753" spans="109:109" x14ac:dyDescent="0.3">
      <c r="DE12753" s="49"/>
    </row>
    <row r="12754" spans="109:109" x14ac:dyDescent="0.3">
      <c r="DE12754" s="49"/>
    </row>
    <row r="12755" spans="109:109" x14ac:dyDescent="0.3">
      <c r="DE12755" s="49"/>
    </row>
    <row r="12756" spans="109:109" x14ac:dyDescent="0.3">
      <c r="DE12756" s="49"/>
    </row>
    <row r="12757" spans="109:109" x14ac:dyDescent="0.3">
      <c r="DE12757" s="49"/>
    </row>
    <row r="12758" spans="109:109" x14ac:dyDescent="0.3">
      <c r="DE12758" s="49"/>
    </row>
    <row r="12759" spans="109:109" x14ac:dyDescent="0.3">
      <c r="DE12759" s="49"/>
    </row>
    <row r="12760" spans="109:109" x14ac:dyDescent="0.3">
      <c r="DE12760" s="49"/>
    </row>
    <row r="12761" spans="109:109" x14ac:dyDescent="0.3">
      <c r="DE12761" s="49"/>
    </row>
    <row r="12762" spans="109:109" x14ac:dyDescent="0.3">
      <c r="DE12762" s="49"/>
    </row>
    <row r="12763" spans="109:109" x14ac:dyDescent="0.3">
      <c r="DE12763" s="49"/>
    </row>
    <row r="12764" spans="109:109" x14ac:dyDescent="0.3">
      <c r="DE12764" s="49"/>
    </row>
    <row r="12765" spans="109:109" x14ac:dyDescent="0.3">
      <c r="DE12765" s="49"/>
    </row>
    <row r="12766" spans="109:109" x14ac:dyDescent="0.3">
      <c r="DE12766" s="49"/>
    </row>
    <row r="12767" spans="109:109" x14ac:dyDescent="0.3">
      <c r="DE12767" s="49"/>
    </row>
    <row r="12768" spans="109:109" x14ac:dyDescent="0.3">
      <c r="DE12768" s="49"/>
    </row>
    <row r="12769" spans="109:109" x14ac:dyDescent="0.3">
      <c r="DE12769" s="49"/>
    </row>
    <row r="12770" spans="109:109" x14ac:dyDescent="0.3">
      <c r="DE12770" s="49"/>
    </row>
    <row r="12771" spans="109:109" x14ac:dyDescent="0.3">
      <c r="DE12771" s="49"/>
    </row>
    <row r="12772" spans="109:109" x14ac:dyDescent="0.3">
      <c r="DE12772" s="49"/>
    </row>
    <row r="12773" spans="109:109" x14ac:dyDescent="0.3">
      <c r="DE12773" s="49"/>
    </row>
    <row r="12774" spans="109:109" x14ac:dyDescent="0.3">
      <c r="DE12774" s="49"/>
    </row>
    <row r="12775" spans="109:109" x14ac:dyDescent="0.3">
      <c r="DE12775" s="49"/>
    </row>
    <row r="12776" spans="109:109" x14ac:dyDescent="0.3">
      <c r="DE12776" s="49"/>
    </row>
    <row r="12777" spans="109:109" x14ac:dyDescent="0.3">
      <c r="DE12777" s="49"/>
    </row>
    <row r="12778" spans="109:109" x14ac:dyDescent="0.3">
      <c r="DE12778" s="49"/>
    </row>
    <row r="12779" spans="109:109" x14ac:dyDescent="0.3">
      <c r="DE12779" s="49"/>
    </row>
    <row r="12780" spans="109:109" x14ac:dyDescent="0.3">
      <c r="DE12780" s="49"/>
    </row>
    <row r="12781" spans="109:109" x14ac:dyDescent="0.3">
      <c r="DE12781" s="49"/>
    </row>
    <row r="12782" spans="109:109" x14ac:dyDescent="0.3">
      <c r="DE12782" s="49"/>
    </row>
    <row r="12783" spans="109:109" x14ac:dyDescent="0.3">
      <c r="DE12783" s="49"/>
    </row>
    <row r="12784" spans="109:109" x14ac:dyDescent="0.3">
      <c r="DE12784" s="49"/>
    </row>
    <row r="12785" spans="109:109" x14ac:dyDescent="0.3">
      <c r="DE12785" s="49"/>
    </row>
    <row r="12786" spans="109:109" x14ac:dyDescent="0.3">
      <c r="DE12786" s="49"/>
    </row>
    <row r="12787" spans="109:109" x14ac:dyDescent="0.3">
      <c r="DE12787" s="49"/>
    </row>
    <row r="12788" spans="109:109" x14ac:dyDescent="0.3">
      <c r="DE12788" s="49"/>
    </row>
    <row r="12789" spans="109:109" x14ac:dyDescent="0.3">
      <c r="DE12789" s="49"/>
    </row>
    <row r="12790" spans="109:109" x14ac:dyDescent="0.3">
      <c r="DE12790" s="49"/>
    </row>
    <row r="12791" spans="109:109" x14ac:dyDescent="0.3">
      <c r="DE12791" s="49"/>
    </row>
    <row r="12792" spans="109:109" x14ac:dyDescent="0.3">
      <c r="DE12792" s="49"/>
    </row>
    <row r="12793" spans="109:109" x14ac:dyDescent="0.3">
      <c r="DE12793" s="49"/>
    </row>
    <row r="12794" spans="109:109" x14ac:dyDescent="0.3">
      <c r="DE12794" s="49"/>
    </row>
    <row r="12795" spans="109:109" x14ac:dyDescent="0.3">
      <c r="DE12795" s="49"/>
    </row>
    <row r="12796" spans="109:109" x14ac:dyDescent="0.3">
      <c r="DE12796" s="49"/>
    </row>
    <row r="12797" spans="109:109" x14ac:dyDescent="0.3">
      <c r="DE12797" s="49"/>
    </row>
    <row r="12798" spans="109:109" x14ac:dyDescent="0.3">
      <c r="DE12798" s="49"/>
    </row>
    <row r="12799" spans="109:109" x14ac:dyDescent="0.3">
      <c r="DE12799" s="49"/>
    </row>
    <row r="12800" spans="109:109" x14ac:dyDescent="0.3">
      <c r="DE12800" s="49"/>
    </row>
    <row r="12801" spans="109:109" x14ac:dyDescent="0.3">
      <c r="DE12801" s="49"/>
    </row>
    <row r="12802" spans="109:109" x14ac:dyDescent="0.3">
      <c r="DE12802" s="49"/>
    </row>
    <row r="12803" spans="109:109" x14ac:dyDescent="0.3">
      <c r="DE12803" s="49"/>
    </row>
    <row r="12804" spans="109:109" x14ac:dyDescent="0.3">
      <c r="DE12804" s="49"/>
    </row>
    <row r="12805" spans="109:109" x14ac:dyDescent="0.3">
      <c r="DE12805" s="49"/>
    </row>
    <row r="12806" spans="109:109" x14ac:dyDescent="0.3">
      <c r="DE12806" s="49"/>
    </row>
    <row r="12807" spans="109:109" x14ac:dyDescent="0.3">
      <c r="DE12807" s="49"/>
    </row>
    <row r="12808" spans="109:109" x14ac:dyDescent="0.3">
      <c r="DE12808" s="49"/>
    </row>
    <row r="12809" spans="109:109" x14ac:dyDescent="0.3">
      <c r="DE12809" s="49"/>
    </row>
    <row r="12810" spans="109:109" x14ac:dyDescent="0.3">
      <c r="DE12810" s="49"/>
    </row>
    <row r="12811" spans="109:109" x14ac:dyDescent="0.3">
      <c r="DE12811" s="49"/>
    </row>
    <row r="12812" spans="109:109" x14ac:dyDescent="0.3">
      <c r="DE12812" s="49"/>
    </row>
    <row r="12813" spans="109:109" x14ac:dyDescent="0.3">
      <c r="DE12813" s="49"/>
    </row>
    <row r="12814" spans="109:109" x14ac:dyDescent="0.3">
      <c r="DE12814" s="49"/>
    </row>
    <row r="12815" spans="109:109" x14ac:dyDescent="0.3">
      <c r="DE12815" s="49"/>
    </row>
    <row r="12816" spans="109:109" x14ac:dyDescent="0.3">
      <c r="DE12816" s="49"/>
    </row>
    <row r="12817" spans="109:109" x14ac:dyDescent="0.3">
      <c r="DE12817" s="49"/>
    </row>
    <row r="12818" spans="109:109" x14ac:dyDescent="0.3">
      <c r="DE12818" s="49"/>
    </row>
    <row r="12819" spans="109:109" x14ac:dyDescent="0.3">
      <c r="DE12819" s="49"/>
    </row>
    <row r="12820" spans="109:109" x14ac:dyDescent="0.3">
      <c r="DE12820" s="49"/>
    </row>
    <row r="12821" spans="109:109" x14ac:dyDescent="0.3">
      <c r="DE12821" s="49"/>
    </row>
    <row r="12822" spans="109:109" x14ac:dyDescent="0.3">
      <c r="DE12822" s="49"/>
    </row>
    <row r="12823" spans="109:109" x14ac:dyDescent="0.3">
      <c r="DE12823" s="49"/>
    </row>
    <row r="12824" spans="109:109" x14ac:dyDescent="0.3">
      <c r="DE12824" s="49"/>
    </row>
    <row r="12825" spans="109:109" x14ac:dyDescent="0.3">
      <c r="DE12825" s="49"/>
    </row>
    <row r="12826" spans="109:109" x14ac:dyDescent="0.3">
      <c r="DE12826" s="49"/>
    </row>
    <row r="12827" spans="109:109" x14ac:dyDescent="0.3">
      <c r="DE12827" s="49"/>
    </row>
    <row r="12828" spans="109:109" x14ac:dyDescent="0.3">
      <c r="DE12828" s="49"/>
    </row>
    <row r="12829" spans="109:109" x14ac:dyDescent="0.3">
      <c r="DE12829" s="49"/>
    </row>
    <row r="12830" spans="109:109" x14ac:dyDescent="0.3">
      <c r="DE12830" s="49"/>
    </row>
    <row r="12831" spans="109:109" x14ac:dyDescent="0.3">
      <c r="DE12831" s="49"/>
    </row>
    <row r="12832" spans="109:109" x14ac:dyDescent="0.3">
      <c r="DE12832" s="49"/>
    </row>
    <row r="12833" spans="109:109" x14ac:dyDescent="0.3">
      <c r="DE12833" s="49"/>
    </row>
    <row r="12834" spans="109:109" x14ac:dyDescent="0.3">
      <c r="DE12834" s="49"/>
    </row>
    <row r="12835" spans="109:109" x14ac:dyDescent="0.3">
      <c r="DE12835" s="49"/>
    </row>
    <row r="12836" spans="109:109" x14ac:dyDescent="0.3">
      <c r="DE12836" s="49"/>
    </row>
    <row r="12837" spans="109:109" x14ac:dyDescent="0.3">
      <c r="DE12837" s="49"/>
    </row>
    <row r="12838" spans="109:109" x14ac:dyDescent="0.3">
      <c r="DE12838" s="49"/>
    </row>
    <row r="12839" spans="109:109" x14ac:dyDescent="0.3">
      <c r="DE12839" s="49"/>
    </row>
    <row r="12840" spans="109:109" x14ac:dyDescent="0.3">
      <c r="DE12840" s="49"/>
    </row>
    <row r="12841" spans="109:109" x14ac:dyDescent="0.3">
      <c r="DE12841" s="49"/>
    </row>
    <row r="12842" spans="109:109" x14ac:dyDescent="0.3">
      <c r="DE12842" s="49"/>
    </row>
    <row r="12843" spans="109:109" x14ac:dyDescent="0.3">
      <c r="DE12843" s="49"/>
    </row>
    <row r="12844" spans="109:109" x14ac:dyDescent="0.3">
      <c r="DE12844" s="49"/>
    </row>
    <row r="12845" spans="109:109" x14ac:dyDescent="0.3">
      <c r="DE12845" s="49"/>
    </row>
    <row r="12846" spans="109:109" x14ac:dyDescent="0.3">
      <c r="DE12846" s="49"/>
    </row>
    <row r="12847" spans="109:109" x14ac:dyDescent="0.3">
      <c r="DE12847" s="49"/>
    </row>
    <row r="12848" spans="109:109" x14ac:dyDescent="0.3">
      <c r="DE12848" s="49"/>
    </row>
    <row r="12849" spans="109:109" x14ac:dyDescent="0.3">
      <c r="DE12849" s="49"/>
    </row>
    <row r="12850" spans="109:109" x14ac:dyDescent="0.3">
      <c r="DE12850" s="49"/>
    </row>
    <row r="12851" spans="109:109" x14ac:dyDescent="0.3">
      <c r="DE12851" s="49"/>
    </row>
    <row r="12852" spans="109:109" x14ac:dyDescent="0.3">
      <c r="DE12852" s="49"/>
    </row>
    <row r="12853" spans="109:109" x14ac:dyDescent="0.3">
      <c r="DE12853" s="49"/>
    </row>
    <row r="12854" spans="109:109" x14ac:dyDescent="0.3">
      <c r="DE12854" s="49"/>
    </row>
    <row r="12855" spans="109:109" x14ac:dyDescent="0.3">
      <c r="DE12855" s="49"/>
    </row>
    <row r="12856" spans="109:109" x14ac:dyDescent="0.3">
      <c r="DE12856" s="49"/>
    </row>
    <row r="12857" spans="109:109" x14ac:dyDescent="0.3">
      <c r="DE12857" s="49"/>
    </row>
    <row r="12858" spans="109:109" x14ac:dyDescent="0.3">
      <c r="DE12858" s="49"/>
    </row>
    <row r="12859" spans="109:109" x14ac:dyDescent="0.3">
      <c r="DE12859" s="49"/>
    </row>
    <row r="12860" spans="109:109" x14ac:dyDescent="0.3">
      <c r="DE12860" s="49"/>
    </row>
    <row r="12861" spans="109:109" x14ac:dyDescent="0.3">
      <c r="DE12861" s="49"/>
    </row>
    <row r="12862" spans="109:109" x14ac:dyDescent="0.3">
      <c r="DE12862" s="49"/>
    </row>
    <row r="12863" spans="109:109" x14ac:dyDescent="0.3">
      <c r="DE12863" s="49"/>
    </row>
    <row r="12864" spans="109:109" x14ac:dyDescent="0.3">
      <c r="DE12864" s="49"/>
    </row>
    <row r="12865" spans="109:109" x14ac:dyDescent="0.3">
      <c r="DE12865" s="49"/>
    </row>
    <row r="12866" spans="109:109" x14ac:dyDescent="0.3">
      <c r="DE12866" s="49"/>
    </row>
    <row r="12867" spans="109:109" x14ac:dyDescent="0.3">
      <c r="DE12867" s="49"/>
    </row>
    <row r="12868" spans="109:109" x14ac:dyDescent="0.3">
      <c r="DE12868" s="49"/>
    </row>
    <row r="12869" spans="109:109" x14ac:dyDescent="0.3">
      <c r="DE12869" s="49"/>
    </row>
    <row r="12870" spans="109:109" x14ac:dyDescent="0.3">
      <c r="DE12870" s="49"/>
    </row>
    <row r="12871" spans="109:109" x14ac:dyDescent="0.3">
      <c r="DE12871" s="49"/>
    </row>
    <row r="12872" spans="109:109" x14ac:dyDescent="0.3">
      <c r="DE12872" s="49"/>
    </row>
    <row r="12873" spans="109:109" x14ac:dyDescent="0.3">
      <c r="DE12873" s="49"/>
    </row>
    <row r="12874" spans="109:109" x14ac:dyDescent="0.3">
      <c r="DE12874" s="49"/>
    </row>
    <row r="12875" spans="109:109" x14ac:dyDescent="0.3">
      <c r="DE12875" s="49"/>
    </row>
    <row r="12876" spans="109:109" x14ac:dyDescent="0.3">
      <c r="DE12876" s="49"/>
    </row>
    <row r="12877" spans="109:109" x14ac:dyDescent="0.3">
      <c r="DE12877" s="49"/>
    </row>
    <row r="12878" spans="109:109" x14ac:dyDescent="0.3">
      <c r="DE12878" s="49"/>
    </row>
    <row r="12879" spans="109:109" x14ac:dyDescent="0.3">
      <c r="DE12879" s="49"/>
    </row>
    <row r="12880" spans="109:109" x14ac:dyDescent="0.3">
      <c r="DE12880" s="49"/>
    </row>
    <row r="12881" spans="109:109" x14ac:dyDescent="0.3">
      <c r="DE12881" s="49"/>
    </row>
    <row r="12882" spans="109:109" x14ac:dyDescent="0.3">
      <c r="DE12882" s="49"/>
    </row>
    <row r="12883" spans="109:109" x14ac:dyDescent="0.3">
      <c r="DE12883" s="49"/>
    </row>
    <row r="12884" spans="109:109" x14ac:dyDescent="0.3">
      <c r="DE12884" s="49"/>
    </row>
    <row r="12885" spans="109:109" x14ac:dyDescent="0.3">
      <c r="DE12885" s="49"/>
    </row>
    <row r="12886" spans="109:109" x14ac:dyDescent="0.3">
      <c r="DE12886" s="49"/>
    </row>
    <row r="12887" spans="109:109" x14ac:dyDescent="0.3">
      <c r="DE12887" s="49"/>
    </row>
    <row r="12888" spans="109:109" x14ac:dyDescent="0.3">
      <c r="DE12888" s="49"/>
    </row>
    <row r="12889" spans="109:109" x14ac:dyDescent="0.3">
      <c r="DE12889" s="49"/>
    </row>
    <row r="12890" spans="109:109" x14ac:dyDescent="0.3">
      <c r="DE12890" s="49"/>
    </row>
    <row r="12891" spans="109:109" x14ac:dyDescent="0.3">
      <c r="DE12891" s="49"/>
    </row>
    <row r="12892" spans="109:109" x14ac:dyDescent="0.3">
      <c r="DE12892" s="49"/>
    </row>
    <row r="12893" spans="109:109" x14ac:dyDescent="0.3">
      <c r="DE12893" s="49"/>
    </row>
    <row r="12894" spans="109:109" x14ac:dyDescent="0.3">
      <c r="DE12894" s="49"/>
    </row>
    <row r="12895" spans="109:109" x14ac:dyDescent="0.3">
      <c r="DE12895" s="49"/>
    </row>
    <row r="12896" spans="109:109" x14ac:dyDescent="0.3">
      <c r="DE12896" s="49"/>
    </row>
    <row r="12897" spans="109:109" x14ac:dyDescent="0.3">
      <c r="DE12897" s="49"/>
    </row>
    <row r="12898" spans="109:109" x14ac:dyDescent="0.3">
      <c r="DE12898" s="49"/>
    </row>
    <row r="12899" spans="109:109" x14ac:dyDescent="0.3">
      <c r="DE12899" s="49"/>
    </row>
    <row r="12900" spans="109:109" x14ac:dyDescent="0.3">
      <c r="DE12900" s="49"/>
    </row>
    <row r="12901" spans="109:109" x14ac:dyDescent="0.3">
      <c r="DE12901" s="49"/>
    </row>
    <row r="12902" spans="109:109" x14ac:dyDescent="0.3">
      <c r="DE12902" s="49"/>
    </row>
    <row r="12903" spans="109:109" x14ac:dyDescent="0.3">
      <c r="DE12903" s="49"/>
    </row>
    <row r="12904" spans="109:109" x14ac:dyDescent="0.3">
      <c r="DE12904" s="49"/>
    </row>
    <row r="12905" spans="109:109" x14ac:dyDescent="0.3">
      <c r="DE12905" s="49"/>
    </row>
    <row r="12906" spans="109:109" x14ac:dyDescent="0.3">
      <c r="DE12906" s="49"/>
    </row>
    <row r="12907" spans="109:109" x14ac:dyDescent="0.3">
      <c r="DE12907" s="49"/>
    </row>
    <row r="12908" spans="109:109" x14ac:dyDescent="0.3">
      <c r="DE12908" s="49"/>
    </row>
    <row r="12909" spans="109:109" x14ac:dyDescent="0.3">
      <c r="DE12909" s="49"/>
    </row>
    <row r="12910" spans="109:109" x14ac:dyDescent="0.3">
      <c r="DE12910" s="49"/>
    </row>
    <row r="12911" spans="109:109" x14ac:dyDescent="0.3">
      <c r="DE12911" s="49"/>
    </row>
    <row r="12912" spans="109:109" x14ac:dyDescent="0.3">
      <c r="DE12912" s="49"/>
    </row>
    <row r="12913" spans="109:109" x14ac:dyDescent="0.3">
      <c r="DE12913" s="49"/>
    </row>
    <row r="12914" spans="109:109" x14ac:dyDescent="0.3">
      <c r="DE12914" s="49"/>
    </row>
    <row r="12915" spans="109:109" x14ac:dyDescent="0.3">
      <c r="DE12915" s="49"/>
    </row>
    <row r="12916" spans="109:109" x14ac:dyDescent="0.3">
      <c r="DE12916" s="49"/>
    </row>
    <row r="12917" spans="109:109" x14ac:dyDescent="0.3">
      <c r="DE12917" s="49"/>
    </row>
    <row r="12918" spans="109:109" x14ac:dyDescent="0.3">
      <c r="DE12918" s="49"/>
    </row>
    <row r="12919" spans="109:109" x14ac:dyDescent="0.3">
      <c r="DE12919" s="49"/>
    </row>
    <row r="12920" spans="109:109" x14ac:dyDescent="0.3">
      <c r="DE12920" s="49"/>
    </row>
    <row r="12921" spans="109:109" x14ac:dyDescent="0.3">
      <c r="DE12921" s="49"/>
    </row>
    <row r="12922" spans="109:109" x14ac:dyDescent="0.3">
      <c r="DE12922" s="49"/>
    </row>
    <row r="12923" spans="109:109" x14ac:dyDescent="0.3">
      <c r="DE12923" s="49"/>
    </row>
    <row r="12924" spans="109:109" x14ac:dyDescent="0.3">
      <c r="DE12924" s="49"/>
    </row>
    <row r="12925" spans="109:109" x14ac:dyDescent="0.3">
      <c r="DE12925" s="49"/>
    </row>
    <row r="12926" spans="109:109" x14ac:dyDescent="0.3">
      <c r="DE12926" s="49"/>
    </row>
    <row r="12927" spans="109:109" x14ac:dyDescent="0.3">
      <c r="DE12927" s="49"/>
    </row>
    <row r="12928" spans="109:109" x14ac:dyDescent="0.3">
      <c r="DE12928" s="49"/>
    </row>
    <row r="12929" spans="109:109" x14ac:dyDescent="0.3">
      <c r="DE12929" s="49"/>
    </row>
    <row r="12930" spans="109:109" x14ac:dyDescent="0.3">
      <c r="DE12930" s="49"/>
    </row>
    <row r="12931" spans="109:109" x14ac:dyDescent="0.3">
      <c r="DE12931" s="49"/>
    </row>
    <row r="12932" spans="109:109" x14ac:dyDescent="0.3">
      <c r="DE12932" s="49"/>
    </row>
    <row r="12933" spans="109:109" x14ac:dyDescent="0.3">
      <c r="DE12933" s="49"/>
    </row>
    <row r="12934" spans="109:109" x14ac:dyDescent="0.3">
      <c r="DE12934" s="49"/>
    </row>
    <row r="12935" spans="109:109" x14ac:dyDescent="0.3">
      <c r="DE12935" s="49"/>
    </row>
    <row r="12936" spans="109:109" x14ac:dyDescent="0.3">
      <c r="DE12936" s="49"/>
    </row>
    <row r="12937" spans="109:109" x14ac:dyDescent="0.3">
      <c r="DE12937" s="49"/>
    </row>
    <row r="12938" spans="109:109" x14ac:dyDescent="0.3">
      <c r="DE12938" s="49"/>
    </row>
    <row r="12939" spans="109:109" x14ac:dyDescent="0.3">
      <c r="DE12939" s="49"/>
    </row>
    <row r="12940" spans="109:109" x14ac:dyDescent="0.3">
      <c r="DE12940" s="49"/>
    </row>
    <row r="12941" spans="109:109" x14ac:dyDescent="0.3">
      <c r="DE12941" s="49"/>
    </row>
    <row r="12942" spans="109:109" x14ac:dyDescent="0.3">
      <c r="DE12942" s="49"/>
    </row>
    <row r="12943" spans="109:109" x14ac:dyDescent="0.3">
      <c r="DE12943" s="49"/>
    </row>
    <row r="12944" spans="109:109" x14ac:dyDescent="0.3">
      <c r="DE12944" s="49"/>
    </row>
    <row r="12945" spans="109:109" x14ac:dyDescent="0.3">
      <c r="DE12945" s="49"/>
    </row>
    <row r="12946" spans="109:109" x14ac:dyDescent="0.3">
      <c r="DE12946" s="49"/>
    </row>
    <row r="12947" spans="109:109" x14ac:dyDescent="0.3">
      <c r="DE12947" s="49"/>
    </row>
    <row r="12948" spans="109:109" x14ac:dyDescent="0.3">
      <c r="DE12948" s="49"/>
    </row>
    <row r="12949" spans="109:109" x14ac:dyDescent="0.3">
      <c r="DE12949" s="49"/>
    </row>
    <row r="12950" spans="109:109" x14ac:dyDescent="0.3">
      <c r="DE12950" s="49"/>
    </row>
    <row r="12951" spans="109:109" x14ac:dyDescent="0.3">
      <c r="DE12951" s="49"/>
    </row>
    <row r="12952" spans="109:109" x14ac:dyDescent="0.3">
      <c r="DE12952" s="49"/>
    </row>
    <row r="12953" spans="109:109" x14ac:dyDescent="0.3">
      <c r="DE12953" s="49"/>
    </row>
    <row r="12954" spans="109:109" x14ac:dyDescent="0.3">
      <c r="DE12954" s="49"/>
    </row>
    <row r="12955" spans="109:109" x14ac:dyDescent="0.3">
      <c r="DE12955" s="49"/>
    </row>
    <row r="12956" spans="109:109" x14ac:dyDescent="0.3">
      <c r="DE12956" s="49"/>
    </row>
    <row r="12957" spans="109:109" x14ac:dyDescent="0.3">
      <c r="DE12957" s="49"/>
    </row>
    <row r="12958" spans="109:109" x14ac:dyDescent="0.3">
      <c r="DE12958" s="49"/>
    </row>
    <row r="12959" spans="109:109" x14ac:dyDescent="0.3">
      <c r="DE12959" s="49"/>
    </row>
    <row r="12960" spans="109:109" x14ac:dyDescent="0.3">
      <c r="DE12960" s="49"/>
    </row>
    <row r="12961" spans="109:109" x14ac:dyDescent="0.3">
      <c r="DE12961" s="49"/>
    </row>
    <row r="12962" spans="109:109" x14ac:dyDescent="0.3">
      <c r="DE12962" s="49"/>
    </row>
    <row r="12963" spans="109:109" x14ac:dyDescent="0.3">
      <c r="DE12963" s="49"/>
    </row>
    <row r="12964" spans="109:109" x14ac:dyDescent="0.3">
      <c r="DE12964" s="49"/>
    </row>
    <row r="12965" spans="109:109" x14ac:dyDescent="0.3">
      <c r="DE12965" s="49"/>
    </row>
    <row r="12966" spans="109:109" x14ac:dyDescent="0.3">
      <c r="DE12966" s="49"/>
    </row>
    <row r="12967" spans="109:109" x14ac:dyDescent="0.3">
      <c r="DE12967" s="49"/>
    </row>
    <row r="12968" spans="109:109" x14ac:dyDescent="0.3">
      <c r="DE12968" s="49"/>
    </row>
    <row r="12969" spans="109:109" x14ac:dyDescent="0.3">
      <c r="DE12969" s="49"/>
    </row>
    <row r="12970" spans="109:109" x14ac:dyDescent="0.3">
      <c r="DE12970" s="49"/>
    </row>
    <row r="12971" spans="109:109" x14ac:dyDescent="0.3">
      <c r="DE12971" s="49"/>
    </row>
    <row r="12972" spans="109:109" x14ac:dyDescent="0.3">
      <c r="DE12972" s="49"/>
    </row>
    <row r="12973" spans="109:109" x14ac:dyDescent="0.3">
      <c r="DE12973" s="49"/>
    </row>
    <row r="12974" spans="109:109" x14ac:dyDescent="0.3">
      <c r="DE12974" s="49"/>
    </row>
    <row r="12975" spans="109:109" x14ac:dyDescent="0.3">
      <c r="DE12975" s="49"/>
    </row>
    <row r="12976" spans="109:109" x14ac:dyDescent="0.3">
      <c r="DE12976" s="49"/>
    </row>
    <row r="12977" spans="109:109" x14ac:dyDescent="0.3">
      <c r="DE12977" s="49"/>
    </row>
    <row r="12978" spans="109:109" x14ac:dyDescent="0.3">
      <c r="DE12978" s="49"/>
    </row>
    <row r="12979" spans="109:109" x14ac:dyDescent="0.3">
      <c r="DE12979" s="49"/>
    </row>
    <row r="12980" spans="109:109" x14ac:dyDescent="0.3">
      <c r="DE12980" s="49"/>
    </row>
    <row r="12981" spans="109:109" x14ac:dyDescent="0.3">
      <c r="DE12981" s="49"/>
    </row>
    <row r="12982" spans="109:109" x14ac:dyDescent="0.3">
      <c r="DE12982" s="49"/>
    </row>
    <row r="12983" spans="109:109" x14ac:dyDescent="0.3">
      <c r="DE12983" s="49"/>
    </row>
    <row r="12984" spans="109:109" x14ac:dyDescent="0.3">
      <c r="DE12984" s="49"/>
    </row>
    <row r="12985" spans="109:109" x14ac:dyDescent="0.3">
      <c r="DE12985" s="49"/>
    </row>
    <row r="12986" spans="109:109" x14ac:dyDescent="0.3">
      <c r="DE12986" s="49"/>
    </row>
    <row r="12987" spans="109:109" x14ac:dyDescent="0.3">
      <c r="DE12987" s="49"/>
    </row>
    <row r="12988" spans="109:109" x14ac:dyDescent="0.3">
      <c r="DE12988" s="49"/>
    </row>
    <row r="12989" spans="109:109" x14ac:dyDescent="0.3">
      <c r="DE12989" s="49"/>
    </row>
    <row r="12990" spans="109:109" x14ac:dyDescent="0.3">
      <c r="DE12990" s="49"/>
    </row>
    <row r="12991" spans="109:109" x14ac:dyDescent="0.3">
      <c r="DE12991" s="49"/>
    </row>
    <row r="12992" spans="109:109" x14ac:dyDescent="0.3">
      <c r="DE12992" s="49"/>
    </row>
    <row r="12993" spans="109:109" x14ac:dyDescent="0.3">
      <c r="DE12993" s="49"/>
    </row>
    <row r="12994" spans="109:109" x14ac:dyDescent="0.3">
      <c r="DE12994" s="49"/>
    </row>
    <row r="12995" spans="109:109" x14ac:dyDescent="0.3">
      <c r="DE12995" s="49"/>
    </row>
    <row r="12996" spans="109:109" x14ac:dyDescent="0.3">
      <c r="DE12996" s="49"/>
    </row>
    <row r="12997" spans="109:109" x14ac:dyDescent="0.3">
      <c r="DE12997" s="49"/>
    </row>
    <row r="12998" spans="109:109" x14ac:dyDescent="0.3">
      <c r="DE12998" s="49"/>
    </row>
    <row r="12999" spans="109:109" x14ac:dyDescent="0.3">
      <c r="DE12999" s="49"/>
    </row>
    <row r="13000" spans="109:109" x14ac:dyDescent="0.3">
      <c r="DE13000" s="49"/>
    </row>
    <row r="13001" spans="109:109" x14ac:dyDescent="0.3">
      <c r="DE13001" s="49"/>
    </row>
    <row r="13002" spans="109:109" x14ac:dyDescent="0.3">
      <c r="DE13002" s="49"/>
    </row>
    <row r="13003" spans="109:109" x14ac:dyDescent="0.3">
      <c r="DE13003" s="49"/>
    </row>
    <row r="13004" spans="109:109" x14ac:dyDescent="0.3">
      <c r="DE13004" s="49"/>
    </row>
    <row r="13005" spans="109:109" x14ac:dyDescent="0.3">
      <c r="DE13005" s="49"/>
    </row>
    <row r="13006" spans="109:109" x14ac:dyDescent="0.3">
      <c r="DE13006" s="49"/>
    </row>
    <row r="13007" spans="109:109" x14ac:dyDescent="0.3">
      <c r="DE13007" s="49"/>
    </row>
    <row r="13008" spans="109:109" x14ac:dyDescent="0.3">
      <c r="DE13008" s="49"/>
    </row>
    <row r="13009" spans="109:109" x14ac:dyDescent="0.3">
      <c r="DE13009" s="49"/>
    </row>
    <row r="13010" spans="109:109" x14ac:dyDescent="0.3">
      <c r="DE13010" s="49"/>
    </row>
    <row r="13011" spans="109:109" x14ac:dyDescent="0.3">
      <c r="DE13011" s="49"/>
    </row>
    <row r="13012" spans="109:109" x14ac:dyDescent="0.3">
      <c r="DE13012" s="49"/>
    </row>
    <row r="13013" spans="109:109" x14ac:dyDescent="0.3">
      <c r="DE13013" s="49"/>
    </row>
    <row r="13014" spans="109:109" x14ac:dyDescent="0.3">
      <c r="DE13014" s="49"/>
    </row>
    <row r="13015" spans="109:109" x14ac:dyDescent="0.3">
      <c r="DE13015" s="49"/>
    </row>
    <row r="13016" spans="109:109" x14ac:dyDescent="0.3">
      <c r="DE13016" s="49"/>
    </row>
    <row r="13017" spans="109:109" x14ac:dyDescent="0.3">
      <c r="DE13017" s="49"/>
    </row>
    <row r="13018" spans="109:109" x14ac:dyDescent="0.3">
      <c r="DE13018" s="49"/>
    </row>
    <row r="13019" spans="109:109" x14ac:dyDescent="0.3">
      <c r="DE13019" s="49"/>
    </row>
    <row r="13020" spans="109:109" x14ac:dyDescent="0.3">
      <c r="DE13020" s="49"/>
    </row>
    <row r="13021" spans="109:109" x14ac:dyDescent="0.3">
      <c r="DE13021" s="49"/>
    </row>
    <row r="13022" spans="109:109" x14ac:dyDescent="0.3">
      <c r="DE13022" s="49"/>
    </row>
    <row r="13023" spans="109:109" x14ac:dyDescent="0.3">
      <c r="DE13023" s="49"/>
    </row>
    <row r="13024" spans="109:109" x14ac:dyDescent="0.3">
      <c r="DE13024" s="49"/>
    </row>
    <row r="13025" spans="109:109" x14ac:dyDescent="0.3">
      <c r="DE13025" s="49"/>
    </row>
    <row r="13026" spans="109:109" x14ac:dyDescent="0.3">
      <c r="DE13026" s="49"/>
    </row>
    <row r="13027" spans="109:109" x14ac:dyDescent="0.3">
      <c r="DE13027" s="49"/>
    </row>
    <row r="13028" spans="109:109" x14ac:dyDescent="0.3">
      <c r="DE13028" s="49"/>
    </row>
    <row r="13029" spans="109:109" x14ac:dyDescent="0.3">
      <c r="DE13029" s="49"/>
    </row>
    <row r="13030" spans="109:109" x14ac:dyDescent="0.3">
      <c r="DE13030" s="49"/>
    </row>
    <row r="13031" spans="109:109" x14ac:dyDescent="0.3">
      <c r="DE13031" s="49"/>
    </row>
    <row r="13032" spans="109:109" x14ac:dyDescent="0.3">
      <c r="DE13032" s="49"/>
    </row>
    <row r="13033" spans="109:109" x14ac:dyDescent="0.3">
      <c r="DE13033" s="49"/>
    </row>
    <row r="13034" spans="109:109" x14ac:dyDescent="0.3">
      <c r="DE13034" s="49"/>
    </row>
    <row r="13035" spans="109:109" x14ac:dyDescent="0.3">
      <c r="DE13035" s="49"/>
    </row>
    <row r="13036" spans="109:109" x14ac:dyDescent="0.3">
      <c r="DE13036" s="49"/>
    </row>
    <row r="13037" spans="109:109" x14ac:dyDescent="0.3">
      <c r="DE13037" s="49"/>
    </row>
    <row r="13038" spans="109:109" x14ac:dyDescent="0.3">
      <c r="DE13038" s="49"/>
    </row>
    <row r="13039" spans="109:109" x14ac:dyDescent="0.3">
      <c r="DE13039" s="49"/>
    </row>
    <row r="13040" spans="109:109" x14ac:dyDescent="0.3">
      <c r="DE13040" s="49"/>
    </row>
    <row r="13041" spans="109:109" x14ac:dyDescent="0.3">
      <c r="DE13041" s="49"/>
    </row>
    <row r="13042" spans="109:109" x14ac:dyDescent="0.3">
      <c r="DE13042" s="49"/>
    </row>
    <row r="13043" spans="109:109" x14ac:dyDescent="0.3">
      <c r="DE13043" s="49"/>
    </row>
    <row r="13044" spans="109:109" x14ac:dyDescent="0.3">
      <c r="DE13044" s="49"/>
    </row>
    <row r="13045" spans="109:109" x14ac:dyDescent="0.3">
      <c r="DE13045" s="49"/>
    </row>
    <row r="13046" spans="109:109" x14ac:dyDescent="0.3">
      <c r="DE13046" s="49"/>
    </row>
    <row r="13047" spans="109:109" x14ac:dyDescent="0.3">
      <c r="DE13047" s="49"/>
    </row>
    <row r="13048" spans="109:109" x14ac:dyDescent="0.3">
      <c r="DE13048" s="49"/>
    </row>
    <row r="13049" spans="109:109" x14ac:dyDescent="0.3">
      <c r="DE13049" s="49"/>
    </row>
    <row r="13050" spans="109:109" x14ac:dyDescent="0.3">
      <c r="DE13050" s="49"/>
    </row>
    <row r="13051" spans="109:109" x14ac:dyDescent="0.3">
      <c r="DE13051" s="49"/>
    </row>
    <row r="13052" spans="109:109" x14ac:dyDescent="0.3">
      <c r="DE13052" s="49"/>
    </row>
    <row r="13053" spans="109:109" x14ac:dyDescent="0.3">
      <c r="DE13053" s="49"/>
    </row>
    <row r="13054" spans="109:109" x14ac:dyDescent="0.3">
      <c r="DE13054" s="49"/>
    </row>
    <row r="13055" spans="109:109" x14ac:dyDescent="0.3">
      <c r="DE13055" s="49"/>
    </row>
    <row r="13056" spans="109:109" x14ac:dyDescent="0.3">
      <c r="DE13056" s="49"/>
    </row>
    <row r="13057" spans="109:109" x14ac:dyDescent="0.3">
      <c r="DE13057" s="49"/>
    </row>
    <row r="13058" spans="109:109" x14ac:dyDescent="0.3">
      <c r="DE13058" s="49"/>
    </row>
    <row r="13059" spans="109:109" x14ac:dyDescent="0.3">
      <c r="DE13059" s="49"/>
    </row>
    <row r="13060" spans="109:109" x14ac:dyDescent="0.3">
      <c r="DE13060" s="49"/>
    </row>
    <row r="13061" spans="109:109" x14ac:dyDescent="0.3">
      <c r="DE13061" s="49"/>
    </row>
    <row r="13062" spans="109:109" x14ac:dyDescent="0.3">
      <c r="DE13062" s="49"/>
    </row>
    <row r="13063" spans="109:109" x14ac:dyDescent="0.3">
      <c r="DE13063" s="49"/>
    </row>
    <row r="13064" spans="109:109" x14ac:dyDescent="0.3">
      <c r="DE13064" s="49"/>
    </row>
    <row r="13065" spans="109:109" x14ac:dyDescent="0.3">
      <c r="DE13065" s="49"/>
    </row>
    <row r="13066" spans="109:109" x14ac:dyDescent="0.3">
      <c r="DE13066" s="49"/>
    </row>
    <row r="13067" spans="109:109" x14ac:dyDescent="0.3">
      <c r="DE13067" s="49"/>
    </row>
    <row r="13068" spans="109:109" x14ac:dyDescent="0.3">
      <c r="DE13068" s="49"/>
    </row>
    <row r="13069" spans="109:109" x14ac:dyDescent="0.3">
      <c r="DE13069" s="49"/>
    </row>
    <row r="13070" spans="109:109" x14ac:dyDescent="0.3">
      <c r="DE13070" s="49"/>
    </row>
    <row r="13071" spans="109:109" x14ac:dyDescent="0.3">
      <c r="DE13071" s="49"/>
    </row>
    <row r="13072" spans="109:109" x14ac:dyDescent="0.3">
      <c r="DE13072" s="49"/>
    </row>
    <row r="13073" spans="109:109" x14ac:dyDescent="0.3">
      <c r="DE13073" s="49"/>
    </row>
    <row r="13074" spans="109:109" x14ac:dyDescent="0.3">
      <c r="DE13074" s="49"/>
    </row>
    <row r="13075" spans="109:109" x14ac:dyDescent="0.3">
      <c r="DE13075" s="49"/>
    </row>
    <row r="13076" spans="109:109" x14ac:dyDescent="0.3">
      <c r="DE13076" s="49"/>
    </row>
    <row r="13077" spans="109:109" x14ac:dyDescent="0.3">
      <c r="DE13077" s="49"/>
    </row>
    <row r="13078" spans="109:109" x14ac:dyDescent="0.3">
      <c r="DE13078" s="49"/>
    </row>
    <row r="13079" spans="109:109" x14ac:dyDescent="0.3">
      <c r="DE13079" s="49"/>
    </row>
    <row r="13080" spans="109:109" x14ac:dyDescent="0.3">
      <c r="DE13080" s="49"/>
    </row>
    <row r="13081" spans="109:109" x14ac:dyDescent="0.3">
      <c r="DE13081" s="49"/>
    </row>
    <row r="13082" spans="109:109" x14ac:dyDescent="0.3">
      <c r="DE13082" s="49"/>
    </row>
    <row r="13083" spans="109:109" x14ac:dyDescent="0.3">
      <c r="DE13083" s="49"/>
    </row>
    <row r="13084" spans="109:109" x14ac:dyDescent="0.3">
      <c r="DE13084" s="49"/>
    </row>
    <row r="13085" spans="109:109" x14ac:dyDescent="0.3">
      <c r="DE13085" s="49"/>
    </row>
    <row r="13086" spans="109:109" x14ac:dyDescent="0.3">
      <c r="DE13086" s="49"/>
    </row>
    <row r="13087" spans="109:109" x14ac:dyDescent="0.3">
      <c r="DE13087" s="49"/>
    </row>
    <row r="13088" spans="109:109" x14ac:dyDescent="0.3">
      <c r="DE13088" s="49"/>
    </row>
    <row r="13089" spans="109:109" x14ac:dyDescent="0.3">
      <c r="DE13089" s="49"/>
    </row>
    <row r="13090" spans="109:109" x14ac:dyDescent="0.3">
      <c r="DE13090" s="49"/>
    </row>
    <row r="13091" spans="109:109" x14ac:dyDescent="0.3">
      <c r="DE13091" s="49"/>
    </row>
    <row r="13092" spans="109:109" x14ac:dyDescent="0.3">
      <c r="DE13092" s="49"/>
    </row>
    <row r="13093" spans="109:109" x14ac:dyDescent="0.3">
      <c r="DE13093" s="49"/>
    </row>
    <row r="13094" spans="109:109" x14ac:dyDescent="0.3">
      <c r="DE13094" s="49"/>
    </row>
    <row r="13095" spans="109:109" x14ac:dyDescent="0.3">
      <c r="DE13095" s="49"/>
    </row>
    <row r="13096" spans="109:109" x14ac:dyDescent="0.3">
      <c r="DE13096" s="49"/>
    </row>
    <row r="13097" spans="109:109" x14ac:dyDescent="0.3">
      <c r="DE13097" s="49"/>
    </row>
    <row r="13098" spans="109:109" x14ac:dyDescent="0.3">
      <c r="DE13098" s="49"/>
    </row>
    <row r="13099" spans="109:109" x14ac:dyDescent="0.3">
      <c r="DE13099" s="49"/>
    </row>
    <row r="13100" spans="109:109" x14ac:dyDescent="0.3">
      <c r="DE13100" s="49"/>
    </row>
    <row r="13101" spans="109:109" x14ac:dyDescent="0.3">
      <c r="DE13101" s="49"/>
    </row>
    <row r="13102" spans="109:109" x14ac:dyDescent="0.3">
      <c r="DE13102" s="49"/>
    </row>
    <row r="13103" spans="109:109" x14ac:dyDescent="0.3">
      <c r="DE13103" s="49"/>
    </row>
    <row r="13104" spans="109:109" x14ac:dyDescent="0.3">
      <c r="DE13104" s="49"/>
    </row>
    <row r="13105" spans="109:109" x14ac:dyDescent="0.3">
      <c r="DE13105" s="49"/>
    </row>
    <row r="13106" spans="109:109" x14ac:dyDescent="0.3">
      <c r="DE13106" s="49"/>
    </row>
    <row r="13107" spans="109:109" x14ac:dyDescent="0.3">
      <c r="DE13107" s="49"/>
    </row>
    <row r="13108" spans="109:109" x14ac:dyDescent="0.3">
      <c r="DE13108" s="49"/>
    </row>
    <row r="13109" spans="109:109" x14ac:dyDescent="0.3">
      <c r="DE13109" s="49"/>
    </row>
    <row r="13110" spans="109:109" x14ac:dyDescent="0.3">
      <c r="DE13110" s="49"/>
    </row>
    <row r="13111" spans="109:109" x14ac:dyDescent="0.3">
      <c r="DE13111" s="49"/>
    </row>
    <row r="13112" spans="109:109" x14ac:dyDescent="0.3">
      <c r="DE13112" s="49"/>
    </row>
    <row r="13113" spans="109:109" x14ac:dyDescent="0.3">
      <c r="DE13113" s="49"/>
    </row>
    <row r="13114" spans="109:109" x14ac:dyDescent="0.3">
      <c r="DE13114" s="49"/>
    </row>
    <row r="13115" spans="109:109" x14ac:dyDescent="0.3">
      <c r="DE13115" s="49"/>
    </row>
    <row r="13116" spans="109:109" x14ac:dyDescent="0.3">
      <c r="DE13116" s="49"/>
    </row>
    <row r="13117" spans="109:109" x14ac:dyDescent="0.3">
      <c r="DE13117" s="49"/>
    </row>
    <row r="13118" spans="109:109" x14ac:dyDescent="0.3">
      <c r="DE13118" s="49"/>
    </row>
    <row r="13119" spans="109:109" x14ac:dyDescent="0.3">
      <c r="DE13119" s="49"/>
    </row>
    <row r="13120" spans="109:109" x14ac:dyDescent="0.3">
      <c r="DE13120" s="49"/>
    </row>
    <row r="13121" spans="109:109" x14ac:dyDescent="0.3">
      <c r="DE13121" s="49"/>
    </row>
    <row r="13122" spans="109:109" x14ac:dyDescent="0.3">
      <c r="DE13122" s="49"/>
    </row>
    <row r="13123" spans="109:109" x14ac:dyDescent="0.3">
      <c r="DE13123" s="49"/>
    </row>
    <row r="13124" spans="109:109" x14ac:dyDescent="0.3">
      <c r="DE13124" s="49"/>
    </row>
    <row r="13125" spans="109:109" x14ac:dyDescent="0.3">
      <c r="DE13125" s="49"/>
    </row>
    <row r="13126" spans="109:109" x14ac:dyDescent="0.3">
      <c r="DE13126" s="49"/>
    </row>
    <row r="13127" spans="109:109" x14ac:dyDescent="0.3">
      <c r="DE13127" s="49"/>
    </row>
    <row r="13128" spans="109:109" x14ac:dyDescent="0.3">
      <c r="DE13128" s="49"/>
    </row>
    <row r="13129" spans="109:109" x14ac:dyDescent="0.3">
      <c r="DE13129" s="49"/>
    </row>
    <row r="13130" spans="109:109" x14ac:dyDescent="0.3">
      <c r="DE13130" s="49"/>
    </row>
    <row r="13131" spans="109:109" x14ac:dyDescent="0.3">
      <c r="DE13131" s="49"/>
    </row>
    <row r="13132" spans="109:109" x14ac:dyDescent="0.3">
      <c r="DE13132" s="49"/>
    </row>
    <row r="13133" spans="109:109" x14ac:dyDescent="0.3">
      <c r="DE13133" s="49"/>
    </row>
    <row r="13134" spans="109:109" x14ac:dyDescent="0.3">
      <c r="DE13134" s="49"/>
    </row>
    <row r="13135" spans="109:109" x14ac:dyDescent="0.3">
      <c r="DE13135" s="49"/>
    </row>
    <row r="13136" spans="109:109" x14ac:dyDescent="0.3">
      <c r="DE13136" s="49"/>
    </row>
    <row r="13137" spans="109:109" x14ac:dyDescent="0.3">
      <c r="DE13137" s="49"/>
    </row>
    <row r="13138" spans="109:109" x14ac:dyDescent="0.3">
      <c r="DE13138" s="49"/>
    </row>
    <row r="13139" spans="109:109" x14ac:dyDescent="0.3">
      <c r="DE13139" s="49"/>
    </row>
    <row r="13140" spans="109:109" x14ac:dyDescent="0.3">
      <c r="DE13140" s="49"/>
    </row>
    <row r="13141" spans="109:109" x14ac:dyDescent="0.3">
      <c r="DE13141" s="49"/>
    </row>
    <row r="13142" spans="109:109" x14ac:dyDescent="0.3">
      <c r="DE13142" s="49"/>
    </row>
    <row r="13143" spans="109:109" x14ac:dyDescent="0.3">
      <c r="DE13143" s="49"/>
    </row>
    <row r="13144" spans="109:109" x14ac:dyDescent="0.3">
      <c r="DE13144" s="49"/>
    </row>
    <row r="13145" spans="109:109" x14ac:dyDescent="0.3">
      <c r="DE13145" s="49"/>
    </row>
    <row r="13146" spans="109:109" x14ac:dyDescent="0.3">
      <c r="DE13146" s="49"/>
    </row>
    <row r="13147" spans="109:109" x14ac:dyDescent="0.3">
      <c r="DE13147" s="49"/>
    </row>
    <row r="13148" spans="109:109" x14ac:dyDescent="0.3">
      <c r="DE13148" s="49"/>
    </row>
    <row r="13149" spans="109:109" x14ac:dyDescent="0.3">
      <c r="DE13149" s="49"/>
    </row>
    <row r="13150" spans="109:109" x14ac:dyDescent="0.3">
      <c r="DE13150" s="49"/>
    </row>
    <row r="13151" spans="109:109" x14ac:dyDescent="0.3">
      <c r="DE13151" s="49"/>
    </row>
    <row r="13152" spans="109:109" x14ac:dyDescent="0.3">
      <c r="DE13152" s="49"/>
    </row>
    <row r="13153" spans="109:109" x14ac:dyDescent="0.3">
      <c r="DE13153" s="49"/>
    </row>
    <row r="13154" spans="109:109" x14ac:dyDescent="0.3">
      <c r="DE13154" s="49"/>
    </row>
    <row r="13155" spans="109:109" x14ac:dyDescent="0.3">
      <c r="DE13155" s="49"/>
    </row>
    <row r="13156" spans="109:109" x14ac:dyDescent="0.3">
      <c r="DE13156" s="49"/>
    </row>
    <row r="13157" spans="109:109" x14ac:dyDescent="0.3">
      <c r="DE13157" s="49"/>
    </row>
    <row r="13158" spans="109:109" x14ac:dyDescent="0.3">
      <c r="DE13158" s="49"/>
    </row>
    <row r="13159" spans="109:109" x14ac:dyDescent="0.3">
      <c r="DE13159" s="49"/>
    </row>
    <row r="13160" spans="109:109" x14ac:dyDescent="0.3">
      <c r="DE13160" s="49"/>
    </row>
    <row r="13161" spans="109:109" x14ac:dyDescent="0.3">
      <c r="DE13161" s="49"/>
    </row>
    <row r="13162" spans="109:109" x14ac:dyDescent="0.3">
      <c r="DE13162" s="49"/>
    </row>
    <row r="13163" spans="109:109" x14ac:dyDescent="0.3">
      <c r="DE13163" s="49"/>
    </row>
    <row r="13164" spans="109:109" x14ac:dyDescent="0.3">
      <c r="DE13164" s="49"/>
    </row>
    <row r="13165" spans="109:109" x14ac:dyDescent="0.3">
      <c r="DE13165" s="49"/>
    </row>
    <row r="13166" spans="109:109" x14ac:dyDescent="0.3">
      <c r="DE13166" s="49"/>
    </row>
    <row r="13167" spans="109:109" x14ac:dyDescent="0.3">
      <c r="DE13167" s="49"/>
    </row>
    <row r="13168" spans="109:109" x14ac:dyDescent="0.3">
      <c r="DE13168" s="49"/>
    </row>
    <row r="13169" spans="109:109" x14ac:dyDescent="0.3">
      <c r="DE13169" s="49"/>
    </row>
    <row r="13170" spans="109:109" x14ac:dyDescent="0.3">
      <c r="DE13170" s="49"/>
    </row>
    <row r="13171" spans="109:109" x14ac:dyDescent="0.3">
      <c r="DE13171" s="49"/>
    </row>
    <row r="13172" spans="109:109" x14ac:dyDescent="0.3">
      <c r="DE13172" s="49"/>
    </row>
    <row r="13173" spans="109:109" x14ac:dyDescent="0.3">
      <c r="DE13173" s="49"/>
    </row>
    <row r="13174" spans="109:109" x14ac:dyDescent="0.3">
      <c r="DE13174" s="49"/>
    </row>
    <row r="13175" spans="109:109" x14ac:dyDescent="0.3">
      <c r="DE13175" s="49"/>
    </row>
    <row r="13176" spans="109:109" x14ac:dyDescent="0.3">
      <c r="DE13176" s="49"/>
    </row>
    <row r="13177" spans="109:109" x14ac:dyDescent="0.3">
      <c r="DE13177" s="49"/>
    </row>
    <row r="13178" spans="109:109" x14ac:dyDescent="0.3">
      <c r="DE13178" s="49"/>
    </row>
    <row r="13179" spans="109:109" x14ac:dyDescent="0.3">
      <c r="DE13179" s="49"/>
    </row>
    <row r="13180" spans="109:109" x14ac:dyDescent="0.3">
      <c r="DE13180" s="49"/>
    </row>
    <row r="13181" spans="109:109" x14ac:dyDescent="0.3">
      <c r="DE13181" s="49"/>
    </row>
    <row r="13182" spans="109:109" x14ac:dyDescent="0.3">
      <c r="DE13182" s="49"/>
    </row>
    <row r="13183" spans="109:109" x14ac:dyDescent="0.3">
      <c r="DE13183" s="49"/>
    </row>
    <row r="13184" spans="109:109" x14ac:dyDescent="0.3">
      <c r="DE13184" s="49"/>
    </row>
    <row r="13185" spans="109:109" x14ac:dyDescent="0.3">
      <c r="DE13185" s="49"/>
    </row>
    <row r="13186" spans="109:109" x14ac:dyDescent="0.3">
      <c r="DE13186" s="49"/>
    </row>
    <row r="13187" spans="109:109" x14ac:dyDescent="0.3">
      <c r="DE13187" s="49"/>
    </row>
    <row r="13188" spans="109:109" x14ac:dyDescent="0.3">
      <c r="DE13188" s="49"/>
    </row>
    <row r="13189" spans="109:109" x14ac:dyDescent="0.3">
      <c r="DE13189" s="49"/>
    </row>
    <row r="13190" spans="109:109" x14ac:dyDescent="0.3">
      <c r="DE13190" s="49"/>
    </row>
    <row r="13191" spans="109:109" x14ac:dyDescent="0.3">
      <c r="DE13191" s="49"/>
    </row>
    <row r="13192" spans="109:109" x14ac:dyDescent="0.3">
      <c r="DE13192" s="49"/>
    </row>
    <row r="13193" spans="109:109" x14ac:dyDescent="0.3">
      <c r="DE13193" s="49"/>
    </row>
    <row r="13194" spans="109:109" x14ac:dyDescent="0.3">
      <c r="DE13194" s="49"/>
    </row>
    <row r="13195" spans="109:109" x14ac:dyDescent="0.3">
      <c r="DE13195" s="49"/>
    </row>
    <row r="13196" spans="109:109" x14ac:dyDescent="0.3">
      <c r="DE13196" s="49"/>
    </row>
    <row r="13197" spans="109:109" x14ac:dyDescent="0.3">
      <c r="DE13197" s="49"/>
    </row>
    <row r="13198" spans="109:109" x14ac:dyDescent="0.3">
      <c r="DE13198" s="49"/>
    </row>
    <row r="13199" spans="109:109" x14ac:dyDescent="0.3">
      <c r="DE13199" s="49"/>
    </row>
    <row r="13200" spans="109:109" x14ac:dyDescent="0.3">
      <c r="DE13200" s="49"/>
    </row>
    <row r="13201" spans="109:109" x14ac:dyDescent="0.3">
      <c r="DE13201" s="49"/>
    </row>
  </sheetData>
  <mergeCells count="1">
    <mergeCell ref="A2:A3"/>
  </mergeCells>
  <phoneticPr fontId="3" type="noConversion"/>
  <pageMargins left="0.19685039370078741" right="0.19685039370078741" top="0.98425196850393704" bottom="0.98425196850393704" header="0.51181102362204722" footer="0.51181102362204722"/>
  <pageSetup paperSize="9" scale="10" orientation="portrait" verticalDpi="300" r:id="rId1"/>
  <headerFooter alignWithMargins="0"/>
  <colBreaks count="1" manualBreakCount="1">
    <brk id="14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>
    <tabColor indexed="14"/>
  </sheetPr>
  <dimension ref="A1:N101"/>
  <sheetViews>
    <sheetView view="pageBreakPreview" zoomScale="70" zoomScaleNormal="85" zoomScaleSheetLayoutView="85" workbookViewId="0">
      <selection activeCell="B71" sqref="B71"/>
    </sheetView>
  </sheetViews>
  <sheetFormatPr baseColWidth="10" defaultColWidth="11.44140625" defaultRowHeight="13.2" x14ac:dyDescent="0.25"/>
  <cols>
    <col min="1" max="1" width="12.88671875" style="41" customWidth="1"/>
    <col min="2" max="2" width="28.44140625" style="41" customWidth="1"/>
    <col min="3" max="3" width="23.88671875" style="41" customWidth="1"/>
    <col min="4" max="4" width="18.5546875" style="45" customWidth="1"/>
    <col min="5" max="5" width="16.109375" style="45" customWidth="1"/>
    <col min="6" max="6" width="20" style="41" customWidth="1"/>
    <col min="7" max="7" width="17.6640625" style="41" customWidth="1"/>
    <col min="8" max="8" width="20.109375" style="41" customWidth="1"/>
    <col min="9" max="9" width="22.44140625" style="41" customWidth="1"/>
    <col min="10" max="10" width="13.88671875" style="41" customWidth="1"/>
    <col min="11" max="11" width="19.5546875" style="41" customWidth="1"/>
    <col min="12" max="12" width="11.44140625" style="41"/>
    <col min="13" max="13" width="17.88671875" style="41" customWidth="1"/>
    <col min="14" max="14" width="22.5546875" style="41" customWidth="1"/>
    <col min="15" max="15" width="11.109375" style="41" customWidth="1"/>
    <col min="16" max="16" width="6.109375" style="41" customWidth="1"/>
    <col min="17" max="17" width="6" style="41" customWidth="1"/>
    <col min="18" max="18" width="6.109375" style="41" customWidth="1"/>
    <col min="19" max="19" width="5.44140625" style="41" customWidth="1"/>
    <col min="20" max="20" width="6" style="41" customWidth="1"/>
    <col min="21" max="21" width="6.88671875" style="41" customWidth="1"/>
    <col min="22" max="22" width="7" style="41" customWidth="1"/>
    <col min="23" max="24" width="6.44140625" style="41" customWidth="1"/>
    <col min="25" max="25" width="8.6640625" style="41" customWidth="1"/>
    <col min="26" max="26" width="7.109375" style="41" customWidth="1"/>
    <col min="27" max="27" width="8.5546875" style="41" customWidth="1"/>
    <col min="28" max="28" width="8.109375" style="41" customWidth="1"/>
    <col min="29" max="29" width="8.5546875" style="41" customWidth="1"/>
    <col min="30" max="30" width="24.109375" style="41" customWidth="1"/>
    <col min="31" max="31" width="38.6640625" style="41" customWidth="1"/>
    <col min="32" max="32" width="23.6640625" style="41" customWidth="1"/>
    <col min="33" max="33" width="24.109375" style="41" customWidth="1"/>
    <col min="34" max="16384" width="11.44140625" style="41"/>
  </cols>
  <sheetData>
    <row r="1" spans="1:14" s="39" customFormat="1" x14ac:dyDescent="0.25">
      <c r="A1" s="41"/>
      <c r="B1" s="41"/>
      <c r="C1" s="41"/>
      <c r="D1" s="45"/>
      <c r="E1" s="45"/>
      <c r="F1" s="41"/>
      <c r="G1" s="41"/>
      <c r="H1" s="41"/>
      <c r="I1" s="41"/>
      <c r="J1" s="41"/>
      <c r="K1" s="41"/>
      <c r="L1" s="41"/>
    </row>
    <row r="2" spans="1:14" s="39" customFormat="1" ht="17.399999999999999" x14ac:dyDescent="0.3">
      <c r="A2" s="41"/>
      <c r="B2" s="41"/>
      <c r="C2" s="46" t="s">
        <v>105</v>
      </c>
      <c r="D2" s="47"/>
      <c r="E2" s="47"/>
      <c r="F2" s="41"/>
      <c r="G2" s="41"/>
      <c r="H2" s="42" t="s">
        <v>102</v>
      </c>
      <c r="I2" s="43"/>
      <c r="J2" s="41"/>
      <c r="K2" s="41"/>
      <c r="L2" s="41"/>
    </row>
    <row r="3" spans="1:14" s="39" customFormat="1" ht="15.6" x14ac:dyDescent="0.3">
      <c r="A3" s="41"/>
      <c r="B3" s="41"/>
      <c r="C3" s="41"/>
      <c r="D3" s="45"/>
      <c r="E3" s="45"/>
      <c r="F3" s="48"/>
      <c r="G3" s="44" t="s">
        <v>103</v>
      </c>
      <c r="H3" s="44"/>
      <c r="I3" s="44"/>
      <c r="J3" s="41"/>
      <c r="K3" s="41"/>
      <c r="L3" s="41"/>
    </row>
    <row r="4" spans="1:14" s="39" customFormat="1" ht="15.6" x14ac:dyDescent="0.3">
      <c r="A4" s="41"/>
      <c r="B4" s="41"/>
      <c r="C4" s="41"/>
      <c r="D4" s="45"/>
      <c r="E4" s="45"/>
      <c r="F4" s="48"/>
      <c r="G4" s="44" t="s">
        <v>104</v>
      </c>
      <c r="H4" s="44"/>
      <c r="I4" s="44"/>
      <c r="J4" s="41"/>
      <c r="K4" s="41"/>
      <c r="L4" s="41"/>
    </row>
    <row r="5" spans="1:14" s="39" customFormat="1" ht="15.6" x14ac:dyDescent="0.3">
      <c r="A5" s="41"/>
      <c r="B5" s="41"/>
      <c r="C5" s="46" t="s">
        <v>106</v>
      </c>
      <c r="D5" s="47"/>
      <c r="E5" s="50"/>
      <c r="F5" s="41"/>
      <c r="G5" s="41"/>
      <c r="H5" s="41"/>
      <c r="I5" s="41"/>
      <c r="J5" s="41"/>
      <c r="K5" s="41"/>
      <c r="L5" s="41"/>
    </row>
    <row r="6" spans="1:14" s="39" customFormat="1" ht="18.600000000000001" x14ac:dyDescent="0.45">
      <c r="A6" s="41"/>
      <c r="B6" s="41"/>
      <c r="C6" s="46" t="s">
        <v>107</v>
      </c>
      <c r="D6" s="47"/>
      <c r="E6" s="50"/>
      <c r="F6" s="41"/>
      <c r="G6" s="41"/>
      <c r="H6" s="51" t="s">
        <v>1108</v>
      </c>
      <c r="I6" s="41"/>
      <c r="J6" s="41"/>
      <c r="K6" s="41"/>
      <c r="L6" s="41"/>
    </row>
    <row r="7" spans="1:14" s="39" customFormat="1" ht="18.600000000000001" x14ac:dyDescent="0.45">
      <c r="A7" s="46" t="s">
        <v>108</v>
      </c>
      <c r="B7" s="46"/>
      <c r="C7" s="41"/>
      <c r="D7" s="45"/>
      <c r="E7" s="45"/>
      <c r="F7" s="41"/>
      <c r="H7" s="51"/>
      <c r="I7" s="41"/>
      <c r="J7" s="41"/>
      <c r="K7" s="41"/>
      <c r="L7" s="41"/>
    </row>
    <row r="8" spans="1:14" s="39" customFormat="1" ht="15.6" x14ac:dyDescent="0.3">
      <c r="A8" s="46" t="s">
        <v>109</v>
      </c>
      <c r="B8" s="49"/>
      <c r="C8" s="41"/>
      <c r="D8" s="45"/>
      <c r="E8" s="45"/>
      <c r="F8" s="41"/>
      <c r="G8" s="41"/>
      <c r="H8" s="41"/>
      <c r="I8" s="41"/>
      <c r="J8" s="41"/>
      <c r="K8" s="41"/>
      <c r="L8" s="41"/>
    </row>
    <row r="9" spans="1:14" s="39" customFormat="1" ht="20.100000000000001" customHeight="1" x14ac:dyDescent="0.25">
      <c r="A9" s="52" t="s">
        <v>110</v>
      </c>
      <c r="B9" s="52" t="s">
        <v>111</v>
      </c>
      <c r="C9" s="52" t="s">
        <v>112</v>
      </c>
      <c r="D9" s="53" t="s">
        <v>113</v>
      </c>
      <c r="E9" s="53"/>
      <c r="F9" s="54" t="s">
        <v>114</v>
      </c>
      <c r="G9" s="55"/>
      <c r="H9" s="52" t="s">
        <v>115</v>
      </c>
      <c r="I9" s="1170" t="s">
        <v>116</v>
      </c>
      <c r="J9" s="41"/>
      <c r="K9" s="41"/>
      <c r="L9" s="41"/>
    </row>
    <row r="10" spans="1:14" s="39" customFormat="1" ht="20.100000000000001" customHeight="1" x14ac:dyDescent="0.3">
      <c r="A10" s="56" t="s">
        <v>2</v>
      </c>
      <c r="B10" s="56" t="s">
        <v>117</v>
      </c>
      <c r="C10" s="56" t="s">
        <v>118</v>
      </c>
      <c r="D10" s="57" t="s">
        <v>119</v>
      </c>
      <c r="E10" s="57" t="s">
        <v>582</v>
      </c>
      <c r="F10" s="58" t="s">
        <v>120</v>
      </c>
      <c r="G10" s="58" t="s">
        <v>572</v>
      </c>
      <c r="H10" s="56" t="s">
        <v>121</v>
      </c>
      <c r="I10" s="1171"/>
      <c r="J10" s="41"/>
      <c r="K10" s="764" t="s">
        <v>780</v>
      </c>
      <c r="L10" s="41"/>
    </row>
    <row r="11" spans="1:14" s="39" customFormat="1" ht="15" customHeight="1" x14ac:dyDescent="0.25">
      <c r="A11" s="59">
        <v>40100</v>
      </c>
      <c r="B11" s="59" t="s">
        <v>122</v>
      </c>
      <c r="C11" s="642">
        <f>'B1104'!B4</f>
        <v>326925</v>
      </c>
      <c r="D11" s="642">
        <f>'B1104'!C4</f>
        <v>13797.55</v>
      </c>
      <c r="E11" s="642"/>
      <c r="F11" s="642">
        <f>'B1104'!E4</f>
        <v>0</v>
      </c>
      <c r="G11" s="642"/>
      <c r="H11" s="642">
        <f>+'B1104'!CK4</f>
        <v>326925</v>
      </c>
      <c r="I11" s="642">
        <f>K11+B77-B78-C11</f>
        <v>11881250</v>
      </c>
      <c r="J11" s="64"/>
      <c r="K11" s="642">
        <v>12855125</v>
      </c>
      <c r="L11" s="41"/>
      <c r="M11" s="60">
        <f>'B1104'!DF4</f>
        <v>11881250</v>
      </c>
      <c r="N11" s="60">
        <f>I11-M11</f>
        <v>0</v>
      </c>
    </row>
    <row r="12" spans="1:14" s="39" customFormat="1" ht="15" customHeight="1" x14ac:dyDescent="0.25">
      <c r="A12" s="59">
        <v>40102</v>
      </c>
      <c r="B12" s="59" t="s">
        <v>123</v>
      </c>
      <c r="C12" s="642">
        <f>'B1104'!B5</f>
        <v>20500</v>
      </c>
      <c r="D12" s="642">
        <f>'B1104'!C5</f>
        <v>0</v>
      </c>
      <c r="E12" s="642"/>
      <c r="F12" s="642">
        <f>'B1104'!AM5</f>
        <v>25000</v>
      </c>
      <c r="G12" s="642"/>
      <c r="H12" s="642">
        <f>+'B1104'!CK5</f>
        <v>20500</v>
      </c>
      <c r="I12" s="642">
        <f>K12+F12-C12</f>
        <v>78558</v>
      </c>
      <c r="J12" s="64"/>
      <c r="K12" s="642">
        <v>74058</v>
      </c>
      <c r="L12" s="41"/>
      <c r="M12" s="60">
        <f>'B1104'!DF5</f>
        <v>78558</v>
      </c>
      <c r="N12" s="60">
        <f t="shared" ref="N12:N37" si="0">I12-M12</f>
        <v>0</v>
      </c>
    </row>
    <row r="13" spans="1:14" s="39" customFormat="1" ht="15" customHeight="1" x14ac:dyDescent="0.25">
      <c r="A13" s="59">
        <v>40103</v>
      </c>
      <c r="B13" s="59" t="s">
        <v>52</v>
      </c>
      <c r="C13" s="642">
        <f>'B1104'!B6</f>
        <v>11000</v>
      </c>
      <c r="D13" s="642">
        <f>'B1104'!C6</f>
        <v>0</v>
      </c>
      <c r="E13" s="642"/>
      <c r="F13" s="642">
        <f>'B1104'!AM6</f>
        <v>2000</v>
      </c>
      <c r="G13" s="642"/>
      <c r="H13" s="642">
        <f>+'B1104'!CK6</f>
        <v>11000</v>
      </c>
      <c r="I13" s="642">
        <f t="shared" ref="I13:I37" si="1">K13+F13-C13</f>
        <v>125900</v>
      </c>
      <c r="J13" s="64"/>
      <c r="K13" s="642">
        <v>134900</v>
      </c>
      <c r="L13" s="41"/>
      <c r="M13" s="60">
        <f>'B1104'!DF6</f>
        <v>125900</v>
      </c>
      <c r="N13" s="60">
        <f t="shared" si="0"/>
        <v>0</v>
      </c>
    </row>
    <row r="14" spans="1:14" s="39" customFormat="1" ht="15" customHeight="1" x14ac:dyDescent="0.25">
      <c r="A14" s="59">
        <v>40104</v>
      </c>
      <c r="B14" s="59" t="s">
        <v>124</v>
      </c>
      <c r="C14" s="642">
        <f>'B1104'!B7</f>
        <v>27500</v>
      </c>
      <c r="D14" s="642">
        <f>'B1104'!C7</f>
        <v>0</v>
      </c>
      <c r="E14" s="642"/>
      <c r="F14" s="642">
        <f>'B1104'!AM7</f>
        <v>55000</v>
      </c>
      <c r="G14" s="642"/>
      <c r="H14" s="642">
        <f>+'B1104'!CK7</f>
        <v>27500</v>
      </c>
      <c r="I14" s="642">
        <f>K14+F14-C14</f>
        <v>133500</v>
      </c>
      <c r="J14" s="64"/>
      <c r="K14" s="642">
        <v>106000</v>
      </c>
      <c r="L14" s="126"/>
      <c r="M14" s="60">
        <f>'B1104'!DF7</f>
        <v>133500</v>
      </c>
      <c r="N14" s="60">
        <f t="shared" si="0"/>
        <v>0</v>
      </c>
    </row>
    <row r="15" spans="1:14" s="39" customFormat="1" ht="15" customHeight="1" x14ac:dyDescent="0.25">
      <c r="A15" s="59">
        <v>40105</v>
      </c>
      <c r="B15" s="59" t="s">
        <v>125</v>
      </c>
      <c r="C15" s="642">
        <f>'B1104'!B8</f>
        <v>5375</v>
      </c>
      <c r="D15" s="642">
        <f>'B1104'!C8</f>
        <v>0</v>
      </c>
      <c r="E15" s="642"/>
      <c r="F15" s="642">
        <f>'B1104'!AM8</f>
        <v>0</v>
      </c>
      <c r="G15" s="642"/>
      <c r="H15" s="642">
        <f>+'B1104'!CK8</f>
        <v>5375</v>
      </c>
      <c r="I15" s="642">
        <f t="shared" si="1"/>
        <v>93250</v>
      </c>
      <c r="J15" s="64"/>
      <c r="K15" s="642">
        <v>98625</v>
      </c>
      <c r="L15" s="41"/>
      <c r="M15" s="60">
        <f>'B1104'!DF8</f>
        <v>93250</v>
      </c>
      <c r="N15" s="60">
        <f t="shared" si="0"/>
        <v>0</v>
      </c>
    </row>
    <row r="16" spans="1:14" s="39" customFormat="1" ht="15" customHeight="1" x14ac:dyDescent="0.25">
      <c r="A16" s="59">
        <v>40106</v>
      </c>
      <c r="B16" s="59" t="s">
        <v>126</v>
      </c>
      <c r="C16" s="642">
        <f>'B1104'!B9</f>
        <v>229000</v>
      </c>
      <c r="D16" s="642">
        <f>'B1104'!C9</f>
        <v>0</v>
      </c>
      <c r="E16" s="642"/>
      <c r="F16" s="642">
        <f>'B1104'!AM9</f>
        <v>335000</v>
      </c>
      <c r="G16" s="642"/>
      <c r="H16" s="642">
        <f>+'B1104'!CK9</f>
        <v>229000</v>
      </c>
      <c r="I16" s="642">
        <f t="shared" si="1"/>
        <v>639691</v>
      </c>
      <c r="J16" s="64"/>
      <c r="K16" s="642">
        <v>533691</v>
      </c>
      <c r="L16" s="41"/>
      <c r="M16" s="60">
        <f>'B1104'!DF9</f>
        <v>639691</v>
      </c>
      <c r="N16" s="60">
        <f t="shared" si="0"/>
        <v>0</v>
      </c>
    </row>
    <row r="17" spans="1:14" s="39" customFormat="1" ht="15" customHeight="1" x14ac:dyDescent="0.25">
      <c r="A17" s="59">
        <v>40107</v>
      </c>
      <c r="B17" s="59" t="s">
        <v>127</v>
      </c>
      <c r="C17" s="642">
        <f>'B1104'!B10</f>
        <v>57000</v>
      </c>
      <c r="D17" s="642">
        <f>'B1104'!C10</f>
        <v>0</v>
      </c>
      <c r="E17" s="642"/>
      <c r="F17" s="642">
        <f>'B1104'!AM10</f>
        <v>0</v>
      </c>
      <c r="G17" s="642"/>
      <c r="H17" s="642">
        <f>+'B1104'!CK10</f>
        <v>57000</v>
      </c>
      <c r="I17" s="642">
        <f t="shared" si="1"/>
        <v>170500</v>
      </c>
      <c r="J17" s="64"/>
      <c r="K17" s="642">
        <v>227500</v>
      </c>
      <c r="L17" s="41"/>
      <c r="M17" s="60">
        <f>'B1104'!DF10</f>
        <v>170500</v>
      </c>
      <c r="N17" s="60">
        <f t="shared" si="0"/>
        <v>0</v>
      </c>
    </row>
    <row r="18" spans="1:14" s="39" customFormat="1" ht="15" customHeight="1" x14ac:dyDescent="0.25">
      <c r="A18" s="59">
        <v>40108</v>
      </c>
      <c r="B18" s="59" t="s">
        <v>128</v>
      </c>
      <c r="C18" s="642">
        <f>'B1104'!B11</f>
        <v>9500</v>
      </c>
      <c r="D18" s="642">
        <f>'B1104'!C11</f>
        <v>0</v>
      </c>
      <c r="E18" s="642"/>
      <c r="F18" s="642">
        <f>'B1104'!AM11</f>
        <v>5000</v>
      </c>
      <c r="G18" s="642"/>
      <c r="H18" s="642">
        <f>+'B1104'!CK11</f>
        <v>9500</v>
      </c>
      <c r="I18" s="642">
        <f t="shared" si="1"/>
        <v>87900</v>
      </c>
      <c r="J18" s="64"/>
      <c r="K18" s="642">
        <v>92400</v>
      </c>
      <c r="L18" s="41"/>
      <c r="M18" s="60">
        <f>'B1104'!DF11</f>
        <v>87900</v>
      </c>
      <c r="N18" s="60">
        <f t="shared" si="0"/>
        <v>0</v>
      </c>
    </row>
    <row r="19" spans="1:14" s="39" customFormat="1" ht="15" customHeight="1" x14ac:dyDescent="0.25">
      <c r="A19" s="59">
        <v>40111</v>
      </c>
      <c r="B19" s="59" t="s">
        <v>129</v>
      </c>
      <c r="C19" s="642">
        <f>'B1104'!B12</f>
        <v>83500</v>
      </c>
      <c r="D19" s="642">
        <f>'B1104'!C12</f>
        <v>0</v>
      </c>
      <c r="E19" s="642"/>
      <c r="F19" s="642">
        <f>'B1104'!AM12</f>
        <v>33000</v>
      </c>
      <c r="G19" s="642"/>
      <c r="H19" s="642">
        <f>+'B1104'!CK12</f>
        <v>83500</v>
      </c>
      <c r="I19" s="642">
        <f t="shared" si="1"/>
        <v>232000</v>
      </c>
      <c r="J19" s="64"/>
      <c r="K19" s="642">
        <v>282500</v>
      </c>
      <c r="L19" s="41"/>
      <c r="M19" s="60">
        <f>'B1104'!DF12</f>
        <v>232000</v>
      </c>
      <c r="N19" s="60">
        <f t="shared" si="0"/>
        <v>0</v>
      </c>
    </row>
    <row r="20" spans="1:14" s="39" customFormat="1" ht="15" customHeight="1" x14ac:dyDescent="0.25">
      <c r="A20" s="59">
        <v>40112</v>
      </c>
      <c r="B20" s="59" t="s">
        <v>130</v>
      </c>
      <c r="C20" s="642">
        <f>'B1104'!B13</f>
        <v>12375</v>
      </c>
      <c r="D20" s="642">
        <f>'B1104'!C13</f>
        <v>0</v>
      </c>
      <c r="E20" s="642"/>
      <c r="F20" s="642">
        <f>'B1104'!AM13</f>
        <v>0</v>
      </c>
      <c r="G20" s="642"/>
      <c r="H20" s="642">
        <f>+'B1104'!CK13</f>
        <v>12375</v>
      </c>
      <c r="I20" s="642">
        <f t="shared" si="1"/>
        <v>44050</v>
      </c>
      <c r="J20" s="64"/>
      <c r="K20" s="642">
        <v>56425</v>
      </c>
      <c r="L20" s="41"/>
      <c r="M20" s="60">
        <f>'B1104'!DF13</f>
        <v>44050</v>
      </c>
      <c r="N20" s="60">
        <f t="shared" si="0"/>
        <v>0</v>
      </c>
    </row>
    <row r="21" spans="1:14" s="39" customFormat="1" ht="15" customHeight="1" x14ac:dyDescent="0.25">
      <c r="A21" s="59">
        <v>40113</v>
      </c>
      <c r="B21" s="59" t="s">
        <v>358</v>
      </c>
      <c r="C21" s="642">
        <f>'B1104'!B14</f>
        <v>8750</v>
      </c>
      <c r="D21" s="642">
        <f>'B1104'!C14</f>
        <v>0</v>
      </c>
      <c r="E21" s="642"/>
      <c r="F21" s="642">
        <f>'B1104'!AM14</f>
        <v>0</v>
      </c>
      <c r="G21" s="642"/>
      <c r="H21" s="642">
        <f>+'B1104'!CK14</f>
        <v>8750</v>
      </c>
      <c r="I21" s="642">
        <f t="shared" si="1"/>
        <v>60995</v>
      </c>
      <c r="J21" s="64"/>
      <c r="K21" s="642">
        <v>69745</v>
      </c>
      <c r="L21" s="41"/>
      <c r="M21" s="60">
        <f>'B1104'!DF14</f>
        <v>60995</v>
      </c>
      <c r="N21" s="60">
        <f>I21-M21</f>
        <v>0</v>
      </c>
    </row>
    <row r="22" spans="1:14" s="39" customFormat="1" ht="15" customHeight="1" x14ac:dyDescent="0.25">
      <c r="A22" s="59">
        <v>40114</v>
      </c>
      <c r="B22" s="562" t="s">
        <v>781</v>
      </c>
      <c r="C22" s="642">
        <f>'B1104'!B15</f>
        <v>0</v>
      </c>
      <c r="D22" s="642">
        <f>'B1104'!C15</f>
        <v>0</v>
      </c>
      <c r="E22" s="642"/>
      <c r="F22" s="642">
        <f>'B1104'!AM15</f>
        <v>0</v>
      </c>
      <c r="G22" s="642"/>
      <c r="H22" s="642">
        <f>+'B1104'!CK15</f>
        <v>0</v>
      </c>
      <c r="I22" s="642">
        <f t="shared" si="1"/>
        <v>17600</v>
      </c>
      <c r="J22" s="64"/>
      <c r="K22" s="642">
        <v>17600</v>
      </c>
      <c r="L22" s="41"/>
      <c r="M22" s="60">
        <f>'B1104'!DF15</f>
        <v>17600</v>
      </c>
      <c r="N22" s="60">
        <f t="shared" si="0"/>
        <v>0</v>
      </c>
    </row>
    <row r="23" spans="1:14" s="39" customFormat="1" ht="15" customHeight="1" x14ac:dyDescent="0.3">
      <c r="A23" s="59">
        <v>40115</v>
      </c>
      <c r="B23" s="1015" t="s">
        <v>1024</v>
      </c>
      <c r="C23" s="642">
        <f>'B1104'!B16</f>
        <v>0</v>
      </c>
      <c r="D23" s="642">
        <f>'B1104'!C16</f>
        <v>0</v>
      </c>
      <c r="E23" s="642"/>
      <c r="F23" s="642">
        <f>'B1104'!AM16</f>
        <v>0</v>
      </c>
      <c r="G23" s="642"/>
      <c r="H23" s="642">
        <f>+'B1104'!CK16</f>
        <v>0</v>
      </c>
      <c r="I23" s="642">
        <f t="shared" si="1"/>
        <v>0</v>
      </c>
      <c r="J23" s="64"/>
      <c r="K23" s="642">
        <v>0</v>
      </c>
      <c r="L23" s="41"/>
      <c r="M23" s="60">
        <f>'B1104'!DF16</f>
        <v>0</v>
      </c>
      <c r="N23" s="60">
        <f t="shared" si="0"/>
        <v>0</v>
      </c>
    </row>
    <row r="24" spans="1:14" s="39" customFormat="1" ht="15" customHeight="1" x14ac:dyDescent="0.25">
      <c r="A24" s="59">
        <v>40200</v>
      </c>
      <c r="B24" s="59" t="s">
        <v>61</v>
      </c>
      <c r="C24" s="642">
        <f>'B1104'!B17</f>
        <v>30900</v>
      </c>
      <c r="D24" s="642">
        <f>'B1104'!C17</f>
        <v>0</v>
      </c>
      <c r="E24" s="642"/>
      <c r="F24" s="642">
        <f>'B1104'!AM17</f>
        <v>22500</v>
      </c>
      <c r="G24" s="642"/>
      <c r="H24" s="642">
        <f>+'B1104'!CK17</f>
        <v>30900</v>
      </c>
      <c r="I24" s="642">
        <f t="shared" si="1"/>
        <v>143200</v>
      </c>
      <c r="J24" s="64"/>
      <c r="K24" s="642">
        <v>151600</v>
      </c>
      <c r="L24" s="41"/>
      <c r="M24" s="60">
        <f>'B1104'!DF17</f>
        <v>143200</v>
      </c>
      <c r="N24" s="60">
        <f t="shared" si="0"/>
        <v>0</v>
      </c>
    </row>
    <row r="25" spans="1:14" s="39" customFormat="1" ht="15" customHeight="1" x14ac:dyDescent="0.25">
      <c r="A25" s="59">
        <v>40201</v>
      </c>
      <c r="B25" s="59" t="s">
        <v>131</v>
      </c>
      <c r="C25" s="642">
        <f>'B1104'!B18</f>
        <v>350</v>
      </c>
      <c r="D25" s="642">
        <f>'B1104'!C18</f>
        <v>0</v>
      </c>
      <c r="E25" s="642"/>
      <c r="F25" s="642">
        <f>'B1104'!AM18</f>
        <v>0</v>
      </c>
      <c r="G25" s="642"/>
      <c r="H25" s="642">
        <f>+'B1104'!CK18</f>
        <v>350</v>
      </c>
      <c r="I25" s="642">
        <f t="shared" si="1"/>
        <v>37465</v>
      </c>
      <c r="J25" s="64"/>
      <c r="K25" s="642">
        <v>37815</v>
      </c>
      <c r="L25" s="41"/>
      <c r="M25" s="60">
        <f>'B1104'!DF18</f>
        <v>37465</v>
      </c>
      <c r="N25" s="60">
        <f>I25-M25</f>
        <v>0</v>
      </c>
    </row>
    <row r="26" spans="1:14" s="39" customFormat="1" ht="15" customHeight="1" x14ac:dyDescent="0.25">
      <c r="A26" s="59">
        <v>40202</v>
      </c>
      <c r="B26" s="59" t="s">
        <v>132</v>
      </c>
      <c r="C26" s="642">
        <f>'B1104'!B19</f>
        <v>50500</v>
      </c>
      <c r="D26" s="642">
        <f>'B1104'!C19</f>
        <v>0</v>
      </c>
      <c r="E26" s="642"/>
      <c r="F26" s="642">
        <f>'B1104'!AM19</f>
        <v>0</v>
      </c>
      <c r="G26" s="642"/>
      <c r="H26" s="642">
        <f>+'B1104'!CK19</f>
        <v>50500</v>
      </c>
      <c r="I26" s="642">
        <f t="shared" si="1"/>
        <v>116000</v>
      </c>
      <c r="J26" s="64"/>
      <c r="K26" s="642">
        <v>166500</v>
      </c>
      <c r="L26" s="41"/>
      <c r="M26" s="60">
        <f>'B1104'!DF19</f>
        <v>116000</v>
      </c>
      <c r="N26" s="60">
        <f t="shared" si="0"/>
        <v>0</v>
      </c>
    </row>
    <row r="27" spans="1:14" s="39" customFormat="1" ht="15" customHeight="1" x14ac:dyDescent="0.25">
      <c r="A27" s="59">
        <v>40203</v>
      </c>
      <c r="B27" s="59" t="s">
        <v>64</v>
      </c>
      <c r="C27" s="642">
        <f>'B1104'!B20</f>
        <v>14000</v>
      </c>
      <c r="D27" s="642">
        <f>'B1104'!C20</f>
        <v>0</v>
      </c>
      <c r="E27" s="642"/>
      <c r="F27" s="642">
        <f>'B1104'!AM20</f>
        <v>12500</v>
      </c>
      <c r="G27" s="642"/>
      <c r="H27" s="642">
        <f>+'B1104'!CK20</f>
        <v>14000</v>
      </c>
      <c r="I27" s="642">
        <f t="shared" si="1"/>
        <v>125190</v>
      </c>
      <c r="J27" s="64"/>
      <c r="K27" s="642">
        <v>126690</v>
      </c>
      <c r="L27" s="41"/>
      <c r="M27" s="60">
        <f>'B1104'!DF20</f>
        <v>125190</v>
      </c>
      <c r="N27" s="60">
        <f t="shared" si="0"/>
        <v>0</v>
      </c>
    </row>
    <row r="28" spans="1:14" s="39" customFormat="1" ht="15" customHeight="1" x14ac:dyDescent="0.25">
      <c r="A28" s="59">
        <v>40204</v>
      </c>
      <c r="B28" s="59" t="s">
        <v>65</v>
      </c>
      <c r="C28" s="642">
        <f>'B1104'!B21</f>
        <v>275</v>
      </c>
      <c r="D28" s="642">
        <f>'B1104'!C21</f>
        <v>0</v>
      </c>
      <c r="E28" s="642"/>
      <c r="F28" s="642">
        <f>'B1104'!AM21</f>
        <v>0</v>
      </c>
      <c r="G28" s="642"/>
      <c r="H28" s="642">
        <f>+'B1104'!CK21</f>
        <v>275</v>
      </c>
      <c r="I28" s="642">
        <f t="shared" si="1"/>
        <v>23410</v>
      </c>
      <c r="J28" s="64"/>
      <c r="K28" s="642">
        <v>23685</v>
      </c>
      <c r="L28" s="41"/>
      <c r="M28" s="60">
        <f>'B1104'!DF21</f>
        <v>23410</v>
      </c>
      <c r="N28" s="60">
        <f>I28-M28</f>
        <v>0</v>
      </c>
    </row>
    <row r="29" spans="1:14" s="39" customFormat="1" ht="15" customHeight="1" x14ac:dyDescent="0.25">
      <c r="A29" s="59">
        <v>40205</v>
      </c>
      <c r="B29" s="59" t="s">
        <v>66</v>
      </c>
      <c r="C29" s="642">
        <f>'B1104'!B22</f>
        <v>330</v>
      </c>
      <c r="D29" s="642">
        <f>'B1104'!C22</f>
        <v>0</v>
      </c>
      <c r="E29" s="642"/>
      <c r="F29" s="642">
        <f>'B1104'!AM22</f>
        <v>0</v>
      </c>
      <c r="G29" s="642"/>
      <c r="H29" s="642">
        <f>+'B1104'!CK22</f>
        <v>330</v>
      </c>
      <c r="I29" s="642">
        <f t="shared" si="1"/>
        <v>17748</v>
      </c>
      <c r="J29" s="64"/>
      <c r="K29" s="642">
        <v>18078</v>
      </c>
      <c r="L29" s="41"/>
      <c r="M29" s="60">
        <f>'B1104'!DF22</f>
        <v>17748</v>
      </c>
      <c r="N29" s="60">
        <f t="shared" si="0"/>
        <v>0</v>
      </c>
    </row>
    <row r="30" spans="1:14" s="39" customFormat="1" ht="15" customHeight="1" x14ac:dyDescent="0.25">
      <c r="A30" s="59">
        <v>40208</v>
      </c>
      <c r="B30" s="59" t="s">
        <v>67</v>
      </c>
      <c r="C30" s="642">
        <f>'B1104'!B23</f>
        <v>14500</v>
      </c>
      <c r="D30" s="642">
        <f>'B1104'!C23</f>
        <v>0</v>
      </c>
      <c r="E30" s="642"/>
      <c r="F30" s="642">
        <f>'B1104'!AM23</f>
        <v>0</v>
      </c>
      <c r="G30" s="642"/>
      <c r="H30" s="642">
        <f>+'B1104'!CK23</f>
        <v>14500</v>
      </c>
      <c r="I30" s="642">
        <f t="shared" si="1"/>
        <v>94050</v>
      </c>
      <c r="J30" s="64"/>
      <c r="K30" s="642">
        <v>108550</v>
      </c>
      <c r="L30" s="41"/>
      <c r="M30" s="60">
        <f>'B1104'!DF23</f>
        <v>94050</v>
      </c>
      <c r="N30" s="60">
        <f t="shared" si="0"/>
        <v>0</v>
      </c>
    </row>
    <row r="31" spans="1:14" s="39" customFormat="1" ht="15" customHeight="1" x14ac:dyDescent="0.25">
      <c r="A31" s="59">
        <v>40209</v>
      </c>
      <c r="B31" s="59" t="s">
        <v>133</v>
      </c>
      <c r="C31" s="642">
        <f>'B1104'!B24</f>
        <v>48400</v>
      </c>
      <c r="D31" s="642">
        <f>'B1104'!C24</f>
        <v>0</v>
      </c>
      <c r="E31" s="642"/>
      <c r="F31" s="642">
        <f>'B1104'!AM24</f>
        <v>50000</v>
      </c>
      <c r="G31" s="642"/>
      <c r="H31" s="642">
        <f>+'B1104'!CK24</f>
        <v>48400</v>
      </c>
      <c r="I31" s="642">
        <f t="shared" si="1"/>
        <v>226105</v>
      </c>
      <c r="J31" s="64"/>
      <c r="K31" s="642">
        <v>224505</v>
      </c>
      <c r="L31" s="41"/>
      <c r="M31" s="60">
        <f>'B1104'!DF24</f>
        <v>226105</v>
      </c>
      <c r="N31" s="60">
        <f t="shared" si="0"/>
        <v>0</v>
      </c>
    </row>
    <row r="32" spans="1:14" s="39" customFormat="1" ht="15" customHeight="1" x14ac:dyDescent="0.25">
      <c r="A32" s="59">
        <v>40210</v>
      </c>
      <c r="B32" s="59" t="s">
        <v>134</v>
      </c>
      <c r="C32" s="642">
        <f>'B1104'!B25</f>
        <v>5500</v>
      </c>
      <c r="D32" s="642">
        <f>'B1104'!C25</f>
        <v>0</v>
      </c>
      <c r="E32" s="642"/>
      <c r="F32" s="642">
        <f>'B1104'!AM25</f>
        <v>0</v>
      </c>
      <c r="G32" s="642"/>
      <c r="H32" s="642">
        <f>+'B1104'!CK25</f>
        <v>5500</v>
      </c>
      <c r="I32" s="642">
        <f t="shared" si="1"/>
        <v>37195</v>
      </c>
      <c r="J32" s="64"/>
      <c r="K32" s="642">
        <v>42695</v>
      </c>
      <c r="L32" s="41"/>
      <c r="M32" s="60">
        <f>'B1104'!DF25</f>
        <v>37195</v>
      </c>
      <c r="N32" s="60">
        <f t="shared" si="0"/>
        <v>0</v>
      </c>
    </row>
    <row r="33" spans="1:14" s="39" customFormat="1" ht="15" customHeight="1" x14ac:dyDescent="0.25">
      <c r="A33" s="59">
        <v>40211</v>
      </c>
      <c r="B33" s="59" t="s">
        <v>70</v>
      </c>
      <c r="C33" s="642">
        <f>'B1104'!B26</f>
        <v>0</v>
      </c>
      <c r="D33" s="642">
        <f>'B1104'!C26</f>
        <v>0</v>
      </c>
      <c r="E33" s="642"/>
      <c r="F33" s="642">
        <f>'B1104'!AM26</f>
        <v>0</v>
      </c>
      <c r="G33" s="642"/>
      <c r="H33" s="642">
        <f>+'B1104'!CK26</f>
        <v>0</v>
      </c>
      <c r="I33" s="642">
        <f t="shared" si="1"/>
        <v>32319</v>
      </c>
      <c r="J33" s="64"/>
      <c r="K33" s="642">
        <v>32319</v>
      </c>
      <c r="L33" s="41"/>
      <c r="M33" s="60">
        <f>'B1104'!DF26</f>
        <v>32319</v>
      </c>
      <c r="N33" s="60">
        <f t="shared" si="0"/>
        <v>0</v>
      </c>
    </row>
    <row r="34" spans="1:14" s="39" customFormat="1" ht="15" customHeight="1" x14ac:dyDescent="0.25">
      <c r="A34" s="59">
        <v>40212</v>
      </c>
      <c r="B34" s="59" t="s">
        <v>135</v>
      </c>
      <c r="C34" s="642">
        <f>'B1104'!B27</f>
        <v>0</v>
      </c>
      <c r="D34" s="642">
        <f>'B1104'!C27</f>
        <v>0</v>
      </c>
      <c r="E34" s="642"/>
      <c r="F34" s="642">
        <f>'B1104'!AM27</f>
        <v>0</v>
      </c>
      <c r="G34" s="642"/>
      <c r="H34" s="642">
        <f>+'B1104'!CK27</f>
        <v>0</v>
      </c>
      <c r="I34" s="642">
        <f>K34+F34-C34</f>
        <v>25900</v>
      </c>
      <c r="J34" s="64"/>
      <c r="K34" s="642">
        <v>25900</v>
      </c>
      <c r="L34" s="41"/>
      <c r="M34" s="60">
        <f>'B1104'!DF27</f>
        <v>25900</v>
      </c>
      <c r="N34" s="60">
        <f t="shared" si="0"/>
        <v>0</v>
      </c>
    </row>
    <row r="35" spans="1:14" s="39" customFormat="1" ht="15" customHeight="1" x14ac:dyDescent="0.25">
      <c r="A35" s="61">
        <v>40213</v>
      </c>
      <c r="B35" s="61" t="s">
        <v>136</v>
      </c>
      <c r="C35" s="642">
        <f>'B1104'!B28</f>
        <v>25</v>
      </c>
      <c r="D35" s="642">
        <f>'B1104'!C28</f>
        <v>0</v>
      </c>
      <c r="E35" s="643"/>
      <c r="F35" s="642">
        <f>'B1104'!AM28</f>
        <v>0</v>
      </c>
      <c r="G35" s="642"/>
      <c r="H35" s="642">
        <f>+'B1104'!CK28</f>
        <v>25</v>
      </c>
      <c r="I35" s="642">
        <f>K35+F35-C35</f>
        <v>31153</v>
      </c>
      <c r="J35" s="64"/>
      <c r="K35" s="642">
        <v>31178</v>
      </c>
      <c r="L35" s="41"/>
      <c r="M35" s="60">
        <f>'B1104'!DF28</f>
        <v>31153</v>
      </c>
      <c r="N35" s="60">
        <f t="shared" si="0"/>
        <v>0</v>
      </c>
    </row>
    <row r="36" spans="1:14" s="39" customFormat="1" ht="15" customHeight="1" x14ac:dyDescent="0.25">
      <c r="A36" s="61">
        <v>40214</v>
      </c>
      <c r="B36" s="61" t="s">
        <v>733</v>
      </c>
      <c r="C36" s="642">
        <f>'B1104'!B29</f>
        <v>0</v>
      </c>
      <c r="D36" s="642">
        <f>'B1104'!C29</f>
        <v>0</v>
      </c>
      <c r="E36" s="643"/>
      <c r="F36" s="642">
        <f>'B1104'!AM29</f>
        <v>0</v>
      </c>
      <c r="G36" s="642"/>
      <c r="H36" s="642">
        <f>+'B1104'!CK29</f>
        <v>0</v>
      </c>
      <c r="I36" s="642">
        <f t="shared" si="1"/>
        <v>0</v>
      </c>
      <c r="J36" s="64"/>
      <c r="K36" s="642">
        <v>0</v>
      </c>
      <c r="L36" s="41"/>
      <c r="M36" s="60">
        <f>'B1104'!DF29</f>
        <v>0</v>
      </c>
      <c r="N36" s="60">
        <f t="shared" si="0"/>
        <v>0</v>
      </c>
    </row>
    <row r="37" spans="1:14" s="39" customFormat="1" ht="15" customHeight="1" thickBot="1" x14ac:dyDescent="0.3">
      <c r="A37" s="61">
        <v>40300</v>
      </c>
      <c r="B37" s="61" t="s">
        <v>71</v>
      </c>
      <c r="C37" s="642">
        <f>'B1104'!B30</f>
        <v>151500</v>
      </c>
      <c r="D37" s="642">
        <f>'B1104'!C30</f>
        <v>0</v>
      </c>
      <c r="E37" s="642"/>
      <c r="F37" s="642">
        <f>'B1104'!AM30</f>
        <v>47500</v>
      </c>
      <c r="G37" s="642"/>
      <c r="H37" s="642">
        <f>+'B1104'!CK30</f>
        <v>151500</v>
      </c>
      <c r="I37" s="642">
        <f t="shared" si="1"/>
        <v>255523</v>
      </c>
      <c r="J37" s="64"/>
      <c r="K37" s="644">
        <v>359523</v>
      </c>
      <c r="L37" s="41"/>
      <c r="M37" s="60">
        <f>'B1104'!DF30</f>
        <v>255523</v>
      </c>
      <c r="N37" s="60">
        <f t="shared" si="0"/>
        <v>0</v>
      </c>
    </row>
    <row r="38" spans="1:14" s="69" customFormat="1" ht="15.6" thickBot="1" x14ac:dyDescent="0.3">
      <c r="A38" s="62"/>
      <c r="B38" s="63" t="s">
        <v>137</v>
      </c>
      <c r="C38" s="648">
        <f>SUM(C11:C37)</f>
        <v>1107705</v>
      </c>
      <c r="D38" s="648">
        <f t="shared" ref="D38:K38" si="2">SUM(D11:D37)</f>
        <v>13797.55</v>
      </c>
      <c r="E38" s="648">
        <f>SUM(E11:E37)</f>
        <v>0</v>
      </c>
      <c r="F38" s="648">
        <f t="shared" si="2"/>
        <v>587500</v>
      </c>
      <c r="G38" s="648">
        <f t="shared" si="2"/>
        <v>0</v>
      </c>
      <c r="H38" s="648">
        <f>SUM(H11:H37)</f>
        <v>1107705</v>
      </c>
      <c r="I38" s="650">
        <f t="shared" si="2"/>
        <v>14730452</v>
      </c>
      <c r="J38" s="650">
        <f>SUM(J11:J37)</f>
        <v>0</v>
      </c>
      <c r="K38" s="647">
        <f t="shared" si="2"/>
        <v>15897607</v>
      </c>
      <c r="L38" s="49"/>
      <c r="M38" s="60">
        <f>SUM(M11:M37)</f>
        <v>14730452</v>
      </c>
      <c r="N38" s="60">
        <f>SUM(N11:N37)</f>
        <v>0</v>
      </c>
    </row>
    <row r="39" spans="1:14" s="39" customFormat="1" x14ac:dyDescent="0.25">
      <c r="C39" s="64"/>
      <c r="D39" s="64"/>
      <c r="E39" s="64"/>
      <c r="F39" s="64"/>
      <c r="G39" s="64"/>
      <c r="H39" s="64"/>
      <c r="I39" s="64"/>
      <c r="J39" s="41"/>
      <c r="L39" s="41"/>
    </row>
    <row r="40" spans="1:14" s="39" customFormat="1" x14ac:dyDescent="0.25">
      <c r="C40" s="64"/>
      <c r="D40" s="64"/>
      <c r="E40" s="64"/>
      <c r="F40" s="64"/>
      <c r="G40" s="64"/>
      <c r="H40" s="64"/>
      <c r="I40" s="64"/>
      <c r="J40" s="41"/>
      <c r="L40" s="41"/>
    </row>
    <row r="41" spans="1:14" s="39" customFormat="1" x14ac:dyDescent="0.25">
      <c r="A41" s="41"/>
      <c r="B41" s="41"/>
      <c r="C41" s="40"/>
      <c r="D41" s="45"/>
      <c r="E41" s="45"/>
      <c r="F41" s="41"/>
      <c r="G41" s="41"/>
      <c r="H41" s="41"/>
      <c r="I41" s="41"/>
      <c r="J41" s="41"/>
      <c r="L41" s="41"/>
    </row>
    <row r="42" spans="1:14" s="39" customFormat="1" ht="20.100000000000001" customHeight="1" x14ac:dyDescent="0.25">
      <c r="A42" s="52" t="s">
        <v>110</v>
      </c>
      <c r="B42" s="52" t="s">
        <v>111</v>
      </c>
      <c r="C42" s="52" t="s">
        <v>112</v>
      </c>
      <c r="D42" s="53" t="s">
        <v>113</v>
      </c>
      <c r="E42" s="53"/>
      <c r="F42" s="54" t="s">
        <v>114</v>
      </c>
      <c r="G42" s="55"/>
      <c r="H42" s="52" t="s">
        <v>115</v>
      </c>
      <c r="I42" s="1170" t="s">
        <v>116</v>
      </c>
      <c r="J42" s="41"/>
      <c r="L42" s="41"/>
    </row>
    <row r="43" spans="1:14" s="39" customFormat="1" ht="20.100000000000001" customHeight="1" thickBot="1" x14ac:dyDescent="0.3">
      <c r="A43" s="56" t="s">
        <v>2</v>
      </c>
      <c r="B43" s="56" t="s">
        <v>117</v>
      </c>
      <c r="C43" s="56" t="s">
        <v>118</v>
      </c>
      <c r="D43" s="57" t="s">
        <v>119</v>
      </c>
      <c r="E43" s="57"/>
      <c r="F43" s="58" t="s">
        <v>120</v>
      </c>
      <c r="G43" s="58" t="s">
        <v>572</v>
      </c>
      <c r="H43" s="56" t="s">
        <v>121</v>
      </c>
      <c r="I43" s="1171"/>
      <c r="J43" s="41"/>
      <c r="K43" s="534"/>
      <c r="L43" s="41"/>
    </row>
    <row r="44" spans="1:14" s="39" customFormat="1" ht="15.6" thickBot="1" x14ac:dyDescent="0.3">
      <c r="A44" s="124" t="s">
        <v>138</v>
      </c>
      <c r="B44" s="125"/>
      <c r="C44" s="645">
        <f t="shared" ref="C44:H44" si="3">C38</f>
        <v>1107705</v>
      </c>
      <c r="D44" s="645">
        <f t="shared" si="3"/>
        <v>13797.55</v>
      </c>
      <c r="E44" s="645"/>
      <c r="F44" s="645">
        <f t="shared" si="3"/>
        <v>587500</v>
      </c>
      <c r="G44" s="645"/>
      <c r="H44" s="645">
        <f t="shared" si="3"/>
        <v>1107705</v>
      </c>
      <c r="I44" s="645">
        <f>I38</f>
        <v>14730452</v>
      </c>
      <c r="J44" s="41"/>
      <c r="K44" s="533">
        <f>K38</f>
        <v>15897607</v>
      </c>
      <c r="L44" s="41"/>
      <c r="M44" s="60">
        <f>M38</f>
        <v>14730452</v>
      </c>
      <c r="N44" s="60">
        <f>N38</f>
        <v>0</v>
      </c>
    </row>
    <row r="45" spans="1:14" s="39" customFormat="1" ht="15.6" x14ac:dyDescent="0.3">
      <c r="A45" s="65">
        <v>40301</v>
      </c>
      <c r="B45" s="66" t="s">
        <v>72</v>
      </c>
      <c r="C45" s="646">
        <f>'B1104'!B31</f>
        <v>12000</v>
      </c>
      <c r="D45" s="646">
        <f>'B1104'!C31</f>
        <v>0</v>
      </c>
      <c r="E45" s="646"/>
      <c r="F45" s="646">
        <f>'B1104'!AM31</f>
        <v>0</v>
      </c>
      <c r="G45" s="642"/>
      <c r="H45" s="646">
        <f>+'B1104'!CK31</f>
        <v>12000</v>
      </c>
      <c r="I45" s="642">
        <f t="shared" ref="I45:I70" si="4">K45+F45-C45</f>
        <v>147750</v>
      </c>
      <c r="J45" s="41"/>
      <c r="K45" s="26">
        <v>159750</v>
      </c>
      <c r="L45" s="41"/>
      <c r="M45" s="60">
        <f>'B1104'!DF31</f>
        <v>147750</v>
      </c>
      <c r="N45" s="60">
        <f>I45-M45</f>
        <v>0</v>
      </c>
    </row>
    <row r="46" spans="1:14" s="39" customFormat="1" ht="15.6" x14ac:dyDescent="0.3">
      <c r="A46" s="59">
        <v>40302</v>
      </c>
      <c r="B46" s="67" t="s">
        <v>139</v>
      </c>
      <c r="C46" s="646">
        <f>'B1104'!B32</f>
        <v>14500</v>
      </c>
      <c r="D46" s="646">
        <f>'B1104'!C32</f>
        <v>0</v>
      </c>
      <c r="E46" s="646"/>
      <c r="F46" s="646">
        <f>'B1104'!AM32</f>
        <v>0</v>
      </c>
      <c r="G46" s="642"/>
      <c r="H46" s="646">
        <f>+'B1104'!CK32</f>
        <v>14500</v>
      </c>
      <c r="I46" s="642">
        <f t="shared" si="4"/>
        <v>113058</v>
      </c>
      <c r="J46" s="41"/>
      <c r="K46" s="26">
        <v>127558</v>
      </c>
      <c r="L46" s="41"/>
      <c r="M46" s="60">
        <f>'B1104'!DF32</f>
        <v>113058</v>
      </c>
      <c r="N46" s="60">
        <f t="shared" ref="N46:N68" si="5">I46-M46</f>
        <v>0</v>
      </c>
    </row>
    <row r="47" spans="1:14" s="39" customFormat="1" ht="15.6" x14ac:dyDescent="0.3">
      <c r="A47" s="59">
        <v>40303</v>
      </c>
      <c r="B47" s="59" t="s">
        <v>74</v>
      </c>
      <c r="C47" s="646">
        <f>'B1104'!B33</f>
        <v>0</v>
      </c>
      <c r="D47" s="646">
        <f>'B1104'!C33</f>
        <v>0</v>
      </c>
      <c r="E47" s="646"/>
      <c r="F47" s="646">
        <f>'B1104'!AM33</f>
        <v>0</v>
      </c>
      <c r="G47" s="642"/>
      <c r="H47" s="646">
        <f>+'B1104'!CK33</f>
        <v>0</v>
      </c>
      <c r="I47" s="642">
        <f t="shared" si="4"/>
        <v>46750</v>
      </c>
      <c r="J47" s="41"/>
      <c r="K47" s="26">
        <v>46750</v>
      </c>
      <c r="L47" s="41"/>
      <c r="M47" s="60">
        <f>'B1104'!DF33</f>
        <v>46750</v>
      </c>
      <c r="N47" s="60">
        <f t="shared" si="5"/>
        <v>0</v>
      </c>
    </row>
    <row r="48" spans="1:14" s="39" customFormat="1" ht="15.6" x14ac:dyDescent="0.3">
      <c r="A48" s="59">
        <v>40304</v>
      </c>
      <c r="B48" s="59" t="s">
        <v>75</v>
      </c>
      <c r="C48" s="646">
        <f>'B1104'!B34</f>
        <v>7500</v>
      </c>
      <c r="D48" s="646">
        <f>'B1104'!C34</f>
        <v>0</v>
      </c>
      <c r="E48" s="646"/>
      <c r="F48" s="646">
        <f>'B1104'!AM34</f>
        <v>0</v>
      </c>
      <c r="G48" s="642"/>
      <c r="H48" s="646">
        <f>+'B1104'!CK34</f>
        <v>7500</v>
      </c>
      <c r="I48" s="642">
        <f t="shared" si="4"/>
        <v>105790</v>
      </c>
      <c r="J48" s="41"/>
      <c r="K48" s="26">
        <v>113290</v>
      </c>
      <c r="L48" s="41"/>
      <c r="M48" s="60">
        <f>'B1104'!DF34</f>
        <v>105790</v>
      </c>
      <c r="N48" s="60">
        <f t="shared" si="5"/>
        <v>0</v>
      </c>
    </row>
    <row r="49" spans="1:14" s="39" customFormat="1" ht="15.6" x14ac:dyDescent="0.3">
      <c r="A49" s="59">
        <v>40305</v>
      </c>
      <c r="B49" s="59" t="s">
        <v>76</v>
      </c>
      <c r="C49" s="646">
        <f>'B1104'!B35</f>
        <v>1000</v>
      </c>
      <c r="D49" s="646">
        <f>'B1104'!C35</f>
        <v>0</v>
      </c>
      <c r="E49" s="646"/>
      <c r="F49" s="646">
        <f>'B1104'!AM35</f>
        <v>0</v>
      </c>
      <c r="G49" s="642"/>
      <c r="H49" s="646">
        <f>+'B1104'!CK35</f>
        <v>1000</v>
      </c>
      <c r="I49" s="642">
        <f t="shared" si="4"/>
        <v>61437</v>
      </c>
      <c r="J49" s="41"/>
      <c r="K49" s="26">
        <v>62437</v>
      </c>
      <c r="L49" s="41"/>
      <c r="M49" s="60">
        <f>'B1104'!DF35</f>
        <v>61437</v>
      </c>
      <c r="N49" s="60">
        <f t="shared" si="5"/>
        <v>0</v>
      </c>
    </row>
    <row r="50" spans="1:14" s="39" customFormat="1" ht="15.6" x14ac:dyDescent="0.3">
      <c r="A50" s="59">
        <v>40306</v>
      </c>
      <c r="B50" s="59" t="s">
        <v>628</v>
      </c>
      <c r="C50" s="646">
        <f>'B1104'!B36</f>
        <v>9250</v>
      </c>
      <c r="D50" s="646">
        <f>'B1104'!C36</f>
        <v>0</v>
      </c>
      <c r="E50" s="646"/>
      <c r="F50" s="646">
        <f>'B1104'!AM36</f>
        <v>0</v>
      </c>
      <c r="G50" s="642"/>
      <c r="H50" s="646">
        <f>+'B1104'!CK36</f>
        <v>9250</v>
      </c>
      <c r="I50" s="642">
        <f t="shared" si="4"/>
        <v>29050</v>
      </c>
      <c r="J50" s="41"/>
      <c r="K50" s="26">
        <v>38300</v>
      </c>
      <c r="L50" s="41"/>
      <c r="M50" s="60">
        <f>'B1104'!DF36</f>
        <v>29050</v>
      </c>
      <c r="N50" s="60">
        <f t="shared" si="5"/>
        <v>0</v>
      </c>
    </row>
    <row r="51" spans="1:14" s="39" customFormat="1" ht="15.6" x14ac:dyDescent="0.3">
      <c r="A51" s="59">
        <v>40307</v>
      </c>
      <c r="B51" s="59" t="s">
        <v>141</v>
      </c>
      <c r="C51" s="646">
        <f>'B1104'!B37</f>
        <v>0</v>
      </c>
      <c r="D51" s="646">
        <f>'B1104'!C37</f>
        <v>0</v>
      </c>
      <c r="E51" s="646"/>
      <c r="F51" s="646">
        <f>'B1104'!AM37</f>
        <v>57500</v>
      </c>
      <c r="G51" s="642"/>
      <c r="H51" s="646">
        <f>+'B1104'!CK37</f>
        <v>0</v>
      </c>
      <c r="I51" s="642">
        <f t="shared" si="4"/>
        <v>140830</v>
      </c>
      <c r="J51" s="41"/>
      <c r="K51" s="26">
        <v>83330</v>
      </c>
      <c r="L51" s="41"/>
      <c r="M51" s="60">
        <f>'B1104'!DF37</f>
        <v>140830</v>
      </c>
      <c r="N51" s="60">
        <f t="shared" si="5"/>
        <v>0</v>
      </c>
    </row>
    <row r="52" spans="1:14" s="39" customFormat="1" ht="15.6" x14ac:dyDescent="0.3">
      <c r="A52" s="65">
        <v>40308</v>
      </c>
      <c r="B52" s="65" t="s">
        <v>142</v>
      </c>
      <c r="C52" s="646">
        <f>'B1104'!B38</f>
        <v>0</v>
      </c>
      <c r="D52" s="646">
        <f>'B1104'!C38</f>
        <v>0</v>
      </c>
      <c r="E52" s="646"/>
      <c r="F52" s="646">
        <f>'B1104'!AM38</f>
        <v>0</v>
      </c>
      <c r="G52" s="642"/>
      <c r="H52" s="646">
        <f>+'B1104'!CK38</f>
        <v>0</v>
      </c>
      <c r="I52" s="642">
        <f t="shared" si="4"/>
        <v>76250</v>
      </c>
      <c r="J52" s="41"/>
      <c r="K52" s="26">
        <v>76250</v>
      </c>
      <c r="L52" s="41"/>
      <c r="M52" s="60">
        <f>'B1104'!DF38</f>
        <v>76250</v>
      </c>
      <c r="N52" s="60">
        <f t="shared" si="5"/>
        <v>0</v>
      </c>
    </row>
    <row r="53" spans="1:14" s="39" customFormat="1" ht="15.6" x14ac:dyDescent="0.3">
      <c r="A53" s="65">
        <v>40309</v>
      </c>
      <c r="B53" s="65" t="s">
        <v>735</v>
      </c>
      <c r="C53" s="646">
        <f>'B1104'!B39</f>
        <v>0</v>
      </c>
      <c r="D53" s="646">
        <f>'B1104'!C39</f>
        <v>0</v>
      </c>
      <c r="E53" s="646"/>
      <c r="F53" s="646">
        <f>'B1104'!AM39</f>
        <v>0</v>
      </c>
      <c r="G53" s="642"/>
      <c r="H53" s="646">
        <f>+'B1104'!CK39</f>
        <v>0</v>
      </c>
      <c r="I53" s="642">
        <f t="shared" si="4"/>
        <v>68920</v>
      </c>
      <c r="J53" s="41"/>
      <c r="K53" s="26">
        <v>68920</v>
      </c>
      <c r="L53" s="41"/>
      <c r="M53" s="60">
        <f>'B1104'!DF39</f>
        <v>68920</v>
      </c>
      <c r="N53" s="60">
        <f t="shared" si="5"/>
        <v>0</v>
      </c>
    </row>
    <row r="54" spans="1:14" s="39" customFormat="1" ht="15.6" x14ac:dyDescent="0.3">
      <c r="A54" s="59">
        <v>40400</v>
      </c>
      <c r="B54" s="59" t="s">
        <v>143</v>
      </c>
      <c r="C54" s="646">
        <f>'B1104'!B40</f>
        <v>1300</v>
      </c>
      <c r="D54" s="646">
        <f>'B1104'!C40</f>
        <v>0</v>
      </c>
      <c r="E54" s="646"/>
      <c r="F54" s="646">
        <f>'B1104'!AM40</f>
        <v>0</v>
      </c>
      <c r="G54" s="642"/>
      <c r="H54" s="646">
        <f>+'B1104'!CK40</f>
        <v>1300</v>
      </c>
      <c r="I54" s="642">
        <f t="shared" si="4"/>
        <v>56450</v>
      </c>
      <c r="J54" s="41"/>
      <c r="K54" s="26">
        <v>57750</v>
      </c>
      <c r="L54" s="41"/>
      <c r="M54" s="60">
        <f>'B1104'!DF40</f>
        <v>56450</v>
      </c>
      <c r="N54" s="60">
        <f t="shared" si="5"/>
        <v>0</v>
      </c>
    </row>
    <row r="55" spans="1:14" s="39" customFormat="1" ht="15.6" x14ac:dyDescent="0.3">
      <c r="A55" s="59">
        <v>40401</v>
      </c>
      <c r="B55" s="59" t="s">
        <v>81</v>
      </c>
      <c r="C55" s="646">
        <f>'B1104'!B41</f>
        <v>13550</v>
      </c>
      <c r="D55" s="646">
        <f>'B1104'!C41</f>
        <v>0</v>
      </c>
      <c r="E55" s="646"/>
      <c r="F55" s="646">
        <f>'B1104'!AM41</f>
        <v>0</v>
      </c>
      <c r="G55" s="642"/>
      <c r="H55" s="646">
        <f>+'B1104'!CK41</f>
        <v>13550</v>
      </c>
      <c r="I55" s="642">
        <f t="shared" si="4"/>
        <v>137151</v>
      </c>
      <c r="J55" s="41"/>
      <c r="K55" s="26">
        <v>150701</v>
      </c>
      <c r="L55" s="41"/>
      <c r="M55" s="60">
        <f>'B1104'!DF41</f>
        <v>137151</v>
      </c>
      <c r="N55" s="60">
        <f>I55-M55</f>
        <v>0</v>
      </c>
    </row>
    <row r="56" spans="1:14" s="39" customFormat="1" ht="15.6" x14ac:dyDescent="0.3">
      <c r="A56" s="59">
        <v>40402</v>
      </c>
      <c r="B56" s="59" t="s">
        <v>82</v>
      </c>
      <c r="C56" s="646">
        <f>'B1104'!B42</f>
        <v>0</v>
      </c>
      <c r="D56" s="646">
        <f>'B1104'!C42</f>
        <v>0</v>
      </c>
      <c r="E56" s="646"/>
      <c r="F56" s="646">
        <f>'B1104'!AM42</f>
        <v>0</v>
      </c>
      <c r="G56" s="642"/>
      <c r="H56" s="646">
        <f>+'B1104'!CK42</f>
        <v>0</v>
      </c>
      <c r="I56" s="642">
        <f t="shared" si="4"/>
        <v>32125</v>
      </c>
      <c r="J56" s="41"/>
      <c r="K56" s="26">
        <v>32125</v>
      </c>
      <c r="L56" s="41"/>
      <c r="M56" s="60">
        <f>'B1104'!DF42</f>
        <v>32125</v>
      </c>
      <c r="N56" s="60">
        <f t="shared" si="5"/>
        <v>0</v>
      </c>
    </row>
    <row r="57" spans="1:14" s="39" customFormat="1" ht="15.6" x14ac:dyDescent="0.3">
      <c r="A57" s="59">
        <v>40403</v>
      </c>
      <c r="B57" s="67" t="s">
        <v>144</v>
      </c>
      <c r="C57" s="646">
        <f>'B1104'!B43</f>
        <v>0</v>
      </c>
      <c r="D57" s="646">
        <f>'B1104'!C43</f>
        <v>0</v>
      </c>
      <c r="E57" s="646"/>
      <c r="F57" s="646">
        <f>'B1104'!AM43</f>
        <v>0</v>
      </c>
      <c r="G57" s="642"/>
      <c r="H57" s="646">
        <f>+'B1104'!CK43</f>
        <v>0</v>
      </c>
      <c r="I57" s="642">
        <f t="shared" si="4"/>
        <v>21733</v>
      </c>
      <c r="J57" s="41"/>
      <c r="K57" s="26">
        <v>21733</v>
      </c>
      <c r="L57" s="41"/>
      <c r="M57" s="60">
        <f>'B1104'!DF43</f>
        <v>21733</v>
      </c>
      <c r="N57" s="60">
        <f t="shared" si="5"/>
        <v>0</v>
      </c>
    </row>
    <row r="58" spans="1:14" s="39" customFormat="1" ht="15.6" x14ac:dyDescent="0.3">
      <c r="A58" s="59">
        <v>40404</v>
      </c>
      <c r="B58" s="67" t="s">
        <v>577</v>
      </c>
      <c r="C58" s="646">
        <f>'B1104'!B44</f>
        <v>36000</v>
      </c>
      <c r="D58" s="646">
        <f>'B1104'!C44</f>
        <v>0</v>
      </c>
      <c r="E58" s="646"/>
      <c r="F58" s="646">
        <f>'B1104'!AM44</f>
        <v>27000</v>
      </c>
      <c r="G58" s="642"/>
      <c r="H58" s="646">
        <f>+'B1104'!CK44</f>
        <v>36000</v>
      </c>
      <c r="I58" s="642">
        <f t="shared" si="4"/>
        <v>133050</v>
      </c>
      <c r="J58" s="41"/>
      <c r="K58" s="26">
        <v>142050</v>
      </c>
      <c r="L58" s="41"/>
      <c r="M58" s="60">
        <f>'B1104'!DF44</f>
        <v>133050</v>
      </c>
      <c r="N58" s="60">
        <f t="shared" si="5"/>
        <v>0</v>
      </c>
    </row>
    <row r="59" spans="1:14" s="39" customFormat="1" ht="15.6" x14ac:dyDescent="0.3">
      <c r="A59" s="59">
        <v>40405</v>
      </c>
      <c r="B59" s="59" t="s">
        <v>84</v>
      </c>
      <c r="C59" s="646">
        <f>'B1104'!B45</f>
        <v>4650</v>
      </c>
      <c r="D59" s="646">
        <f>'B1104'!C45</f>
        <v>0</v>
      </c>
      <c r="E59" s="646"/>
      <c r="F59" s="646">
        <f>'B1104'!AM45</f>
        <v>0</v>
      </c>
      <c r="G59" s="642"/>
      <c r="H59" s="646">
        <f>+'B1104'!CK45</f>
        <v>4650</v>
      </c>
      <c r="I59" s="642">
        <f t="shared" si="4"/>
        <v>105944</v>
      </c>
      <c r="J59" s="41"/>
      <c r="K59" s="26">
        <v>110594</v>
      </c>
      <c r="L59" s="41"/>
      <c r="M59" s="60">
        <f>'B1104'!DF45</f>
        <v>105944</v>
      </c>
      <c r="N59" s="60">
        <f t="shared" si="5"/>
        <v>0</v>
      </c>
    </row>
    <row r="60" spans="1:14" s="39" customFormat="1" ht="15.6" x14ac:dyDescent="0.3">
      <c r="A60" s="59">
        <v>40406</v>
      </c>
      <c r="B60" s="59" t="s">
        <v>85</v>
      </c>
      <c r="C60" s="646">
        <f>'B1104'!B46</f>
        <v>32200</v>
      </c>
      <c r="D60" s="646">
        <f>'B1104'!C46</f>
        <v>0</v>
      </c>
      <c r="E60" s="646"/>
      <c r="F60" s="646">
        <f>'B1104'!AM46</f>
        <v>0</v>
      </c>
      <c r="G60" s="642"/>
      <c r="H60" s="646">
        <f>+'B1104'!CK46</f>
        <v>32200</v>
      </c>
      <c r="I60" s="642">
        <f t="shared" si="4"/>
        <v>208350</v>
      </c>
      <c r="J60" s="41"/>
      <c r="K60" s="26">
        <v>240550</v>
      </c>
      <c r="L60" s="41"/>
      <c r="M60" s="60">
        <f>'B1104'!DF46</f>
        <v>208350</v>
      </c>
      <c r="N60" s="60">
        <f t="shared" si="5"/>
        <v>0</v>
      </c>
    </row>
    <row r="61" spans="1:14" s="39" customFormat="1" ht="15.6" x14ac:dyDescent="0.3">
      <c r="A61" s="59">
        <v>40407</v>
      </c>
      <c r="B61" s="59" t="s">
        <v>145</v>
      </c>
      <c r="C61" s="646">
        <f>'B1104'!B47</f>
        <v>50</v>
      </c>
      <c r="D61" s="646">
        <f>'B1104'!C47</f>
        <v>0</v>
      </c>
      <c r="E61" s="646"/>
      <c r="F61" s="646">
        <f>'B1104'!AM47</f>
        <v>0</v>
      </c>
      <c r="G61" s="642"/>
      <c r="H61" s="646">
        <f>+'B1104'!CK47</f>
        <v>50</v>
      </c>
      <c r="I61" s="642">
        <f t="shared" si="4"/>
        <v>12271</v>
      </c>
      <c r="J61" s="41"/>
      <c r="K61" s="26">
        <v>12321</v>
      </c>
      <c r="L61" s="41"/>
      <c r="M61" s="60">
        <f>'B1104'!DF47</f>
        <v>12271</v>
      </c>
      <c r="N61" s="60">
        <f t="shared" si="5"/>
        <v>0</v>
      </c>
    </row>
    <row r="62" spans="1:14" s="39" customFormat="1" ht="15.6" x14ac:dyDescent="0.3">
      <c r="A62" s="59">
        <v>40408</v>
      </c>
      <c r="B62" s="59" t="s">
        <v>146</v>
      </c>
      <c r="C62" s="642">
        <f>'B1104'!B48</f>
        <v>425</v>
      </c>
      <c r="D62" s="642">
        <f>'B1104'!C48</f>
        <v>0</v>
      </c>
      <c r="E62" s="642"/>
      <c r="F62" s="642">
        <f>'B1104'!AM48</f>
        <v>0</v>
      </c>
      <c r="G62" s="642"/>
      <c r="H62" s="642">
        <f>+'B1104'!CK48</f>
        <v>425</v>
      </c>
      <c r="I62" s="642">
        <f t="shared" si="4"/>
        <v>33846</v>
      </c>
      <c r="J62" s="41"/>
      <c r="K62" s="26">
        <v>34271</v>
      </c>
      <c r="L62" s="41"/>
      <c r="M62" s="60">
        <f>'B1104'!DF48</f>
        <v>33846</v>
      </c>
      <c r="N62" s="60">
        <f t="shared" si="5"/>
        <v>0</v>
      </c>
    </row>
    <row r="63" spans="1:14" s="39" customFormat="1" ht="15.6" x14ac:dyDescent="0.3">
      <c r="A63" s="59">
        <v>40412</v>
      </c>
      <c r="B63" s="59" t="s">
        <v>88</v>
      </c>
      <c r="C63" s="642">
        <f>'B1104'!B49</f>
        <v>84500</v>
      </c>
      <c r="D63" s="642">
        <f>'B1104'!C49</f>
        <v>9000</v>
      </c>
      <c r="E63" s="642"/>
      <c r="F63" s="642">
        <f>'B1104'!AM49</f>
        <v>75000</v>
      </c>
      <c r="G63" s="642"/>
      <c r="H63" s="642">
        <f>+'B1104'!CK49</f>
        <v>84500</v>
      </c>
      <c r="I63" s="642">
        <f t="shared" si="4"/>
        <v>180095</v>
      </c>
      <c r="J63" s="41"/>
      <c r="K63" s="26">
        <v>189595</v>
      </c>
      <c r="L63" s="41"/>
      <c r="M63" s="60">
        <f>'B1104'!DF49</f>
        <v>180095</v>
      </c>
      <c r="N63" s="60">
        <f t="shared" si="5"/>
        <v>0</v>
      </c>
    </row>
    <row r="64" spans="1:14" s="39" customFormat="1" ht="15.6" x14ac:dyDescent="0.3">
      <c r="A64" s="59">
        <v>40417</v>
      </c>
      <c r="B64" s="59" t="s">
        <v>89</v>
      </c>
      <c r="C64" s="642">
        <f>'B1104'!B50</f>
        <v>30</v>
      </c>
      <c r="D64" s="642">
        <f>'B1104'!C50</f>
        <v>0</v>
      </c>
      <c r="E64" s="642"/>
      <c r="F64" s="642">
        <f>'B1104'!AM50</f>
        <v>0</v>
      </c>
      <c r="G64" s="642"/>
      <c r="H64" s="642">
        <f>+'B1104'!CK50</f>
        <v>30</v>
      </c>
      <c r="I64" s="642">
        <f t="shared" si="4"/>
        <v>45040</v>
      </c>
      <c r="J64" s="41"/>
      <c r="K64" s="26">
        <v>45070</v>
      </c>
      <c r="L64" s="41"/>
      <c r="M64" s="60">
        <f>'B1104'!DF50</f>
        <v>45040</v>
      </c>
      <c r="N64" s="60">
        <f t="shared" si="5"/>
        <v>0</v>
      </c>
    </row>
    <row r="65" spans="1:14" s="39" customFormat="1" ht="15.6" x14ac:dyDescent="0.3">
      <c r="A65" s="59">
        <v>40420</v>
      </c>
      <c r="B65" s="59" t="s">
        <v>90</v>
      </c>
      <c r="C65" s="642">
        <f>'B1104'!B51</f>
        <v>50</v>
      </c>
      <c r="D65" s="642">
        <f>'B1104'!C51</f>
        <v>0</v>
      </c>
      <c r="E65" s="642"/>
      <c r="F65" s="642">
        <f>'B1104'!AM51</f>
        <v>0</v>
      </c>
      <c r="G65" s="642"/>
      <c r="H65" s="642">
        <f>+'B1104'!CK51</f>
        <v>50</v>
      </c>
      <c r="I65" s="642">
        <f t="shared" si="4"/>
        <v>31629</v>
      </c>
      <c r="J65" s="41"/>
      <c r="K65" s="26">
        <v>31679</v>
      </c>
      <c r="L65" s="41"/>
      <c r="M65" s="60">
        <f>'B1104'!DF51</f>
        <v>31629</v>
      </c>
      <c r="N65" s="60">
        <f t="shared" si="5"/>
        <v>0</v>
      </c>
    </row>
    <row r="66" spans="1:14" s="39" customFormat="1" ht="15.6" x14ac:dyDescent="0.3">
      <c r="A66" s="59">
        <v>40421</v>
      </c>
      <c r="B66" s="59" t="s">
        <v>91</v>
      </c>
      <c r="C66" s="642">
        <f>'B1104'!B52</f>
        <v>29495</v>
      </c>
      <c r="D66" s="642">
        <f>'B1104'!C52</f>
        <v>0</v>
      </c>
      <c r="E66" s="642"/>
      <c r="F66" s="642">
        <f>'B1104'!AM52</f>
        <v>0</v>
      </c>
      <c r="G66" s="642"/>
      <c r="H66" s="642">
        <f>+'B1104'!CK52</f>
        <v>29495</v>
      </c>
      <c r="I66" s="642">
        <f t="shared" si="4"/>
        <v>44260</v>
      </c>
      <c r="J66" s="41"/>
      <c r="K66" s="26">
        <v>73755</v>
      </c>
      <c r="L66" s="41"/>
      <c r="M66" s="60">
        <f>'B1104'!DF52</f>
        <v>44260</v>
      </c>
      <c r="N66" s="60">
        <f t="shared" si="5"/>
        <v>0</v>
      </c>
    </row>
    <row r="67" spans="1:14" s="39" customFormat="1" ht="15.6" x14ac:dyDescent="0.3">
      <c r="A67" s="59">
        <v>40422</v>
      </c>
      <c r="B67" s="59" t="s">
        <v>92</v>
      </c>
      <c r="C67" s="642">
        <f>'B1104'!B53</f>
        <v>300</v>
      </c>
      <c r="D67" s="642">
        <f>'B1104'!C53</f>
        <v>0</v>
      </c>
      <c r="E67" s="642"/>
      <c r="F67" s="642">
        <f>'B1104'!AM53</f>
        <v>0</v>
      </c>
      <c r="G67" s="642"/>
      <c r="H67" s="642">
        <f>+'B1104'!CK53</f>
        <v>300</v>
      </c>
      <c r="I67" s="642">
        <f t="shared" si="4"/>
        <v>24910</v>
      </c>
      <c r="J67" s="41"/>
      <c r="K67" s="26">
        <v>25210</v>
      </c>
      <c r="L67" s="41"/>
      <c r="M67" s="60">
        <f>'B1104'!DF53</f>
        <v>24910</v>
      </c>
      <c r="N67" s="60">
        <f t="shared" si="5"/>
        <v>0</v>
      </c>
    </row>
    <row r="68" spans="1:14" s="39" customFormat="1" ht="15.6" x14ac:dyDescent="0.3">
      <c r="A68" s="59">
        <v>40423</v>
      </c>
      <c r="B68" s="59" t="s">
        <v>147</v>
      </c>
      <c r="C68" s="642">
        <f>'B1104'!B54</f>
        <v>12890</v>
      </c>
      <c r="D68" s="642">
        <f>'B1104'!C54</f>
        <v>0</v>
      </c>
      <c r="E68" s="642"/>
      <c r="F68" s="642">
        <f>'B1104'!AM54</f>
        <v>77500</v>
      </c>
      <c r="G68" s="642"/>
      <c r="H68" s="642">
        <f>+'B1104'!CK54</f>
        <v>12890</v>
      </c>
      <c r="I68" s="642">
        <f t="shared" si="4"/>
        <v>122600</v>
      </c>
      <c r="J68" s="41"/>
      <c r="K68" s="26">
        <v>57990</v>
      </c>
      <c r="L68" s="41"/>
      <c r="M68" s="60">
        <f>'B1104'!DF54</f>
        <v>122600</v>
      </c>
      <c r="N68" s="60">
        <f t="shared" si="5"/>
        <v>0</v>
      </c>
    </row>
    <row r="69" spans="1:14" s="39" customFormat="1" ht="15.6" x14ac:dyDescent="0.3">
      <c r="A69" s="59">
        <v>40424</v>
      </c>
      <c r="B69" s="59" t="s">
        <v>782</v>
      </c>
      <c r="C69" s="642">
        <f>'B1104'!B55</f>
        <v>0</v>
      </c>
      <c r="D69" s="642">
        <f>'B1104'!C55</f>
        <v>0</v>
      </c>
      <c r="E69" s="642"/>
      <c r="F69" s="642">
        <f>'B1104'!AM55</f>
        <v>0</v>
      </c>
      <c r="G69" s="642"/>
      <c r="H69" s="642">
        <f>+'B1104'!CK55</f>
        <v>0</v>
      </c>
      <c r="I69" s="642">
        <f t="shared" si="4"/>
        <v>20070</v>
      </c>
      <c r="J69" s="41"/>
      <c r="K69" s="26">
        <v>20070</v>
      </c>
      <c r="L69" s="41"/>
      <c r="M69" s="60">
        <f>'B1104'!DF55</f>
        <v>20070</v>
      </c>
      <c r="N69" s="60">
        <f>I69-M69</f>
        <v>0</v>
      </c>
    </row>
    <row r="70" spans="1:14" s="39" customFormat="1" ht="15.6" x14ac:dyDescent="0.3">
      <c r="A70" s="59">
        <v>40425</v>
      </c>
      <c r="B70" s="59" t="s">
        <v>857</v>
      </c>
      <c r="C70" s="642">
        <f>'B1104'!B56</f>
        <v>13000</v>
      </c>
      <c r="D70" s="642">
        <f>'B1104'!C56</f>
        <v>0</v>
      </c>
      <c r="E70" s="642"/>
      <c r="F70" s="642">
        <f>'B1104'!AM56</f>
        <v>10000</v>
      </c>
      <c r="G70" s="642"/>
      <c r="H70" s="642">
        <f>+'B1104'!CK56</f>
        <v>13000</v>
      </c>
      <c r="I70" s="642">
        <f t="shared" si="4"/>
        <v>232500</v>
      </c>
      <c r="J70" s="41"/>
      <c r="K70" s="26">
        <v>235500</v>
      </c>
      <c r="L70" s="41"/>
      <c r="M70" s="60">
        <f>'B1104'!DF56</f>
        <v>232500</v>
      </c>
      <c r="N70" s="60">
        <f>I70-M70</f>
        <v>0</v>
      </c>
    </row>
    <row r="71" spans="1:14" s="39" customFormat="1" ht="16.2" thickBot="1" x14ac:dyDescent="0.35">
      <c r="A71" s="59">
        <v>40403</v>
      </c>
      <c r="B71" s="67" t="s">
        <v>1113</v>
      </c>
      <c r="C71" s="644">
        <f>'B1104'!B57</f>
        <v>1250</v>
      </c>
      <c r="D71" s="644">
        <f>'B1104'!C57</f>
        <v>0</v>
      </c>
      <c r="E71" s="644"/>
      <c r="F71" s="644">
        <f>'B1104'!AM57</f>
        <v>0</v>
      </c>
      <c r="G71" s="644"/>
      <c r="H71" s="644">
        <f>+'B1104'!CK57</f>
        <v>1250</v>
      </c>
      <c r="I71" s="644">
        <v>0</v>
      </c>
      <c r="J71" s="41"/>
      <c r="K71" s="26">
        <v>21733</v>
      </c>
      <c r="L71" s="41"/>
      <c r="M71" s="60">
        <f>'B1104'!DF57</f>
        <v>21733</v>
      </c>
      <c r="N71" s="60">
        <v>0</v>
      </c>
    </row>
    <row r="72" spans="1:14" s="69" customFormat="1" ht="16.2" thickBot="1" x14ac:dyDescent="0.35">
      <c r="A72" s="62" t="s">
        <v>148</v>
      </c>
      <c r="B72" s="512"/>
      <c r="C72" s="648">
        <f>SUM(C44:C71)</f>
        <v>1381645</v>
      </c>
      <c r="D72" s="648">
        <f t="shared" ref="D72:I72" si="6">SUM(D44:D71)</f>
        <v>22797.55</v>
      </c>
      <c r="E72" s="648">
        <f t="shared" si="6"/>
        <v>0</v>
      </c>
      <c r="F72" s="648">
        <f t="shared" si="6"/>
        <v>834500</v>
      </c>
      <c r="G72" s="648">
        <f t="shared" si="6"/>
        <v>0</v>
      </c>
      <c r="H72" s="648">
        <f t="shared" si="6"/>
        <v>1381645</v>
      </c>
      <c r="I72" s="648">
        <f t="shared" si="6"/>
        <v>16962311</v>
      </c>
      <c r="J72" s="838">
        <f>SUM(J45:J70)</f>
        <v>0</v>
      </c>
      <c r="K72" s="26">
        <f>SUM(K44:K70)</f>
        <v>18155156</v>
      </c>
      <c r="L72" s="49"/>
      <c r="M72" s="290">
        <f>SUM(M44:M70)</f>
        <v>16962311</v>
      </c>
      <c r="N72" s="290">
        <f>SUM(N44:N70)</f>
        <v>0</v>
      </c>
    </row>
    <row r="73" spans="1:14" s="69" customFormat="1" ht="15" hidden="1" x14ac:dyDescent="0.25">
      <c r="A73" s="68" t="s">
        <v>149</v>
      </c>
      <c r="C73" s="70"/>
      <c r="D73" s="70"/>
      <c r="E73" s="70"/>
      <c r="F73" s="70"/>
      <c r="G73" s="70"/>
      <c r="H73" s="70"/>
      <c r="I73" s="71"/>
      <c r="J73" s="49"/>
      <c r="K73" s="49">
        <v>132307</v>
      </c>
      <c r="L73" s="49"/>
    </row>
    <row r="74" spans="1:14" s="69" customFormat="1" ht="15.6" hidden="1" thickBot="1" x14ac:dyDescent="0.3">
      <c r="A74" s="72" t="s">
        <v>150</v>
      </c>
      <c r="B74" s="73"/>
      <c r="C74" s="74">
        <f t="shared" ref="C74:H74" si="7">SUM(C72:C73)</f>
        <v>1381645</v>
      </c>
      <c r="D74" s="75">
        <f t="shared" si="7"/>
        <v>22797.55</v>
      </c>
      <c r="E74" s="75">
        <f t="shared" si="7"/>
        <v>0</v>
      </c>
      <c r="F74" s="75">
        <f t="shared" si="7"/>
        <v>834500</v>
      </c>
      <c r="G74" s="75">
        <f t="shared" si="7"/>
        <v>0</v>
      </c>
      <c r="H74" s="76">
        <f t="shared" si="7"/>
        <v>1381645</v>
      </c>
      <c r="I74" s="76"/>
      <c r="J74" s="49"/>
      <c r="K74" s="49">
        <v>17275</v>
      </c>
      <c r="L74" s="49"/>
    </row>
    <row r="75" spans="1:14" s="39" customFormat="1" ht="15.6" thickBot="1" x14ac:dyDescent="0.3">
      <c r="C75" s="41"/>
      <c r="D75" s="45"/>
      <c r="E75" s="45"/>
      <c r="F75" s="41"/>
      <c r="G75" s="41"/>
      <c r="H75" s="49"/>
      <c r="I75" s="49"/>
      <c r="J75" s="41"/>
      <c r="K75" s="41"/>
      <c r="L75" s="41"/>
    </row>
    <row r="76" spans="1:14" s="39" customFormat="1" ht="15.6" thickBot="1" x14ac:dyDescent="0.3">
      <c r="A76" s="77" t="s">
        <v>151</v>
      </c>
      <c r="B76" s="77" t="s">
        <v>152</v>
      </c>
      <c r="C76" s="77" t="s">
        <v>153</v>
      </c>
      <c r="D76" s="78" t="s">
        <v>0</v>
      </c>
      <c r="E76" s="509"/>
      <c r="F76" s="41"/>
      <c r="G76" s="49"/>
      <c r="H76" s="49"/>
      <c r="I76" s="49"/>
      <c r="J76" s="41"/>
      <c r="K76" s="41"/>
      <c r="L76" s="41"/>
    </row>
    <row r="77" spans="1:14" s="39" customFormat="1" ht="15.6" thickBot="1" x14ac:dyDescent="0.3">
      <c r="A77" s="776" t="s">
        <v>839</v>
      </c>
      <c r="B77" s="648">
        <f>'B1104'!AL4</f>
        <v>187550</v>
      </c>
      <c r="C77" s="648"/>
      <c r="D77" s="648">
        <f>B77+C77</f>
        <v>187550</v>
      </c>
      <c r="E77" s="510"/>
      <c r="F77" s="1110">
        <f>+D78-F72</f>
        <v>0</v>
      </c>
      <c r="G77" s="41"/>
      <c r="H77" s="49"/>
      <c r="I77" s="49"/>
      <c r="J77" s="41"/>
      <c r="K77" s="60">
        <f>K72+B77-I72-G72</f>
        <v>1380395</v>
      </c>
      <c r="L77" s="41" t="s">
        <v>566</v>
      </c>
      <c r="N77" s="646">
        <f>P77+K77-M77</f>
        <v>1380395</v>
      </c>
    </row>
    <row r="78" spans="1:14" s="39" customFormat="1" ht="18" thickBot="1" x14ac:dyDescent="0.35">
      <c r="A78" s="776" t="s">
        <v>840</v>
      </c>
      <c r="B78" s="649">
        <f>'B1104'!CV4</f>
        <v>834500</v>
      </c>
      <c r="C78" s="648"/>
      <c r="D78" s="648">
        <f>B78+C78</f>
        <v>834500</v>
      </c>
      <c r="E78" s="510"/>
      <c r="F78" s="41"/>
      <c r="G78" s="41"/>
      <c r="H78" s="41"/>
      <c r="I78" s="42"/>
      <c r="J78" s="41"/>
      <c r="K78" s="126">
        <f>I72-M72</f>
        <v>0</v>
      </c>
      <c r="L78" s="41"/>
      <c r="N78" s="646">
        <f>P78+K78-H78</f>
        <v>0</v>
      </c>
    </row>
    <row r="79" spans="1:14" s="39" customFormat="1" x14ac:dyDescent="0.25">
      <c r="B79" s="40"/>
      <c r="C79" s="40"/>
      <c r="D79" s="40"/>
      <c r="E79" s="40"/>
      <c r="F79" s="41"/>
      <c r="G79" s="41"/>
      <c r="H79" s="41"/>
      <c r="I79" s="41"/>
      <c r="J79" s="41"/>
      <c r="K79" s="60">
        <f>B78-F72</f>
        <v>0</v>
      </c>
      <c r="L79" s="41" t="s">
        <v>565</v>
      </c>
      <c r="N79" s="646">
        <f t="shared" ref="N79:N93" si="8">P79+K79-H79</f>
        <v>0</v>
      </c>
    </row>
    <row r="80" spans="1:14" ht="19.5" customHeight="1" x14ac:dyDescent="0.25">
      <c r="F80" s="126"/>
      <c r="H80" s="647">
        <f>+H72-C72</f>
        <v>0</v>
      </c>
      <c r="N80" s="646">
        <f>P80+K80-H80</f>
        <v>0</v>
      </c>
    </row>
    <row r="81" spans="8:14" x14ac:dyDescent="0.25">
      <c r="H81" s="126"/>
      <c r="N81" s="646">
        <f t="shared" si="8"/>
        <v>0</v>
      </c>
    </row>
    <row r="82" spans="8:14" x14ac:dyDescent="0.25">
      <c r="N82" s="646">
        <f>P82+K82-H82</f>
        <v>0</v>
      </c>
    </row>
    <row r="83" spans="8:14" x14ac:dyDescent="0.25">
      <c r="N83" s="646">
        <f t="shared" si="8"/>
        <v>0</v>
      </c>
    </row>
    <row r="84" spans="8:14" x14ac:dyDescent="0.25">
      <c r="N84" s="646">
        <f t="shared" si="8"/>
        <v>0</v>
      </c>
    </row>
    <row r="85" spans="8:14" x14ac:dyDescent="0.25">
      <c r="N85" s="646">
        <f t="shared" si="8"/>
        <v>0</v>
      </c>
    </row>
    <row r="86" spans="8:14" x14ac:dyDescent="0.25">
      <c r="N86" s="646">
        <f t="shared" si="8"/>
        <v>0</v>
      </c>
    </row>
    <row r="87" spans="8:14" x14ac:dyDescent="0.25">
      <c r="N87" s="646">
        <f t="shared" si="8"/>
        <v>0</v>
      </c>
    </row>
    <row r="88" spans="8:14" x14ac:dyDescent="0.25">
      <c r="N88" s="646">
        <f t="shared" si="8"/>
        <v>0</v>
      </c>
    </row>
    <row r="89" spans="8:14" x14ac:dyDescent="0.25">
      <c r="N89" s="646">
        <f t="shared" si="8"/>
        <v>0</v>
      </c>
    </row>
    <row r="90" spans="8:14" x14ac:dyDescent="0.25">
      <c r="N90" s="646">
        <f t="shared" si="8"/>
        <v>0</v>
      </c>
    </row>
    <row r="91" spans="8:14" x14ac:dyDescent="0.25">
      <c r="N91" s="646">
        <f>P91+K91-H91</f>
        <v>0</v>
      </c>
    </row>
    <row r="92" spans="8:14" x14ac:dyDescent="0.25">
      <c r="N92" s="646">
        <f t="shared" si="8"/>
        <v>0</v>
      </c>
    </row>
    <row r="93" spans="8:14" x14ac:dyDescent="0.25">
      <c r="N93" s="646">
        <f t="shared" si="8"/>
        <v>0</v>
      </c>
    </row>
    <row r="94" spans="8:14" x14ac:dyDescent="0.25">
      <c r="N94" s="646">
        <f>P94+K94-H94</f>
        <v>0</v>
      </c>
    </row>
    <row r="95" spans="8:14" x14ac:dyDescent="0.25">
      <c r="N95" s="646">
        <f t="shared" ref="N95:N101" si="9">P95+K95-H95</f>
        <v>0</v>
      </c>
    </row>
    <row r="96" spans="8:14" x14ac:dyDescent="0.25">
      <c r="N96" s="646">
        <f t="shared" si="9"/>
        <v>0</v>
      </c>
    </row>
    <row r="97" spans="14:14" x14ac:dyDescent="0.25">
      <c r="N97" s="646">
        <f>P97+K97-H97</f>
        <v>0</v>
      </c>
    </row>
    <row r="98" spans="14:14" x14ac:dyDescent="0.25">
      <c r="N98" s="646">
        <f t="shared" si="9"/>
        <v>0</v>
      </c>
    </row>
    <row r="99" spans="14:14" x14ac:dyDescent="0.25">
      <c r="N99" s="646">
        <f t="shared" si="9"/>
        <v>0</v>
      </c>
    </row>
    <row r="100" spans="14:14" x14ac:dyDescent="0.25">
      <c r="N100" s="646">
        <f t="shared" si="9"/>
        <v>0</v>
      </c>
    </row>
    <row r="101" spans="14:14" x14ac:dyDescent="0.25">
      <c r="N101" s="646">
        <f t="shared" si="9"/>
        <v>0</v>
      </c>
    </row>
  </sheetData>
  <mergeCells count="2">
    <mergeCell ref="I9:I10"/>
    <mergeCell ref="I42:I43"/>
  </mergeCells>
  <phoneticPr fontId="3" type="noConversion"/>
  <pageMargins left="0.39370078740157483" right="0.39370078740157483" top="0.39370078740157483" bottom="0.39370078740157483" header="0.4" footer="0.9055118110236221"/>
  <pageSetup paperSize="9" scale="73" orientation="landscape" horizontalDpi="240" verticalDpi="144" r:id="rId1"/>
  <headerFooter alignWithMargins="0"/>
  <rowBreaks count="1" manualBreakCount="1">
    <brk id="40" max="16383" man="1"/>
  </rowBreaks>
  <drawing r:id="rId2"/>
  <legacyDrawing r:id="rId3"/>
  <oleObjects>
    <mc:AlternateContent xmlns:mc="http://schemas.openxmlformats.org/markup-compatibility/2006">
      <mc:Choice Requires="x14">
        <oleObject progId="ViewerFrameClass" shapeId="5121" r:id="rId4">
          <objectPr defaultSize="0" autoPict="0" r:id="rId5">
            <anchor moveWithCells="1" sizeWithCells="1">
              <from>
                <xdr:col>0</xdr:col>
                <xdr:colOff>121920</xdr:colOff>
                <xdr:row>0</xdr:row>
                <xdr:rowOff>0</xdr:rowOff>
              </from>
              <to>
                <xdr:col>1</xdr:col>
                <xdr:colOff>129540</xdr:colOff>
                <xdr:row>0</xdr:row>
                <xdr:rowOff>0</xdr:rowOff>
              </to>
            </anchor>
          </objectPr>
        </oleObject>
      </mc:Choice>
      <mc:Fallback>
        <oleObject progId="ViewerFrameClass" shapeId="5121" r:id="rId4"/>
      </mc:Fallback>
    </mc:AlternateContent>
    <mc:AlternateContent xmlns:mc="http://schemas.openxmlformats.org/markup-compatibility/2006">
      <mc:Choice Requires="x14">
        <oleObject progId="ViewerFrameClass" shapeId="5122" r:id="rId6">
          <objectPr defaultSize="0" autoPict="0" r:id="rId5">
            <anchor moveWithCells="1" sizeWithCells="1">
              <from>
                <xdr:col>0</xdr:col>
                <xdr:colOff>236220</xdr:colOff>
                <xdr:row>0</xdr:row>
                <xdr:rowOff>0</xdr:rowOff>
              </from>
              <to>
                <xdr:col>1</xdr:col>
                <xdr:colOff>167640</xdr:colOff>
                <xdr:row>0</xdr:row>
                <xdr:rowOff>0</xdr:rowOff>
              </to>
            </anchor>
          </objectPr>
        </oleObject>
      </mc:Choice>
      <mc:Fallback>
        <oleObject progId="ViewerFrameClass" shapeId="5122" r:id="rId6"/>
      </mc:Fallback>
    </mc:AlternateContent>
    <mc:AlternateContent xmlns:mc="http://schemas.openxmlformats.org/markup-compatibility/2006">
      <mc:Choice Requires="x14">
        <oleObject progId="ViewerFrameClass" shapeId="5123" r:id="rId7">
          <objectPr defaultSize="0" autoPict="0" r:id="rId5">
            <anchor moveWithCells="1" sizeWithCells="1">
              <from>
                <xdr:col>0</xdr:col>
                <xdr:colOff>160020</xdr:colOff>
                <xdr:row>0</xdr:row>
                <xdr:rowOff>0</xdr:rowOff>
              </from>
              <to>
                <xdr:col>1</xdr:col>
                <xdr:colOff>251460</xdr:colOff>
                <xdr:row>0</xdr:row>
                <xdr:rowOff>0</xdr:rowOff>
              </to>
            </anchor>
          </objectPr>
        </oleObject>
      </mc:Choice>
      <mc:Fallback>
        <oleObject progId="ViewerFrameClass" shapeId="5123" r:id="rId7"/>
      </mc:Fallback>
    </mc:AlternateContent>
    <mc:AlternateContent xmlns:mc="http://schemas.openxmlformats.org/markup-compatibility/2006">
      <mc:Choice Requires="x14">
        <oleObject progId="ViewerFrameClass" shapeId="5125" r:id="rId8">
          <objectPr defaultSize="0" autoPict="0" r:id="rId5">
            <anchor moveWithCells="1" sizeWithCells="1">
              <from>
                <xdr:col>0</xdr:col>
                <xdr:colOff>236220</xdr:colOff>
                <xdr:row>0</xdr:row>
                <xdr:rowOff>0</xdr:rowOff>
              </from>
              <to>
                <xdr:col>1</xdr:col>
                <xdr:colOff>327660</xdr:colOff>
                <xdr:row>0</xdr:row>
                <xdr:rowOff>0</xdr:rowOff>
              </to>
            </anchor>
          </objectPr>
        </oleObject>
      </mc:Choice>
      <mc:Fallback>
        <oleObject progId="ViewerFrameClass" shapeId="5125" r:id="rId8"/>
      </mc:Fallback>
    </mc:AlternateContent>
    <mc:AlternateContent xmlns:mc="http://schemas.openxmlformats.org/markup-compatibility/2006">
      <mc:Choice Requires="x14">
        <oleObject progId="ViewerFrameClass" shapeId="5126" r:id="rId9">
          <objectPr defaultSize="0" autoPict="0" r:id="rId5">
            <anchor moveWithCells="1" sizeWithCells="1">
              <from>
                <xdr:col>0</xdr:col>
                <xdr:colOff>236220</xdr:colOff>
                <xdr:row>0</xdr:row>
                <xdr:rowOff>0</xdr:rowOff>
              </from>
              <to>
                <xdr:col>1</xdr:col>
                <xdr:colOff>327660</xdr:colOff>
                <xdr:row>0</xdr:row>
                <xdr:rowOff>0</xdr:rowOff>
              </to>
            </anchor>
          </objectPr>
        </oleObject>
      </mc:Choice>
      <mc:Fallback>
        <oleObject progId="ViewerFrameClass" shapeId="5126" r:id="rId9"/>
      </mc:Fallback>
    </mc:AlternateContent>
    <mc:AlternateContent xmlns:mc="http://schemas.openxmlformats.org/markup-compatibility/2006">
      <mc:Choice Requires="x14">
        <oleObject progId="ViewerFrameClass" shapeId="5127" r:id="rId10">
          <objectPr defaultSize="0" autoPict="0" r:id="rId5">
            <anchor moveWithCells="1" sizeWithCells="1">
              <from>
                <xdr:col>0</xdr:col>
                <xdr:colOff>236220</xdr:colOff>
                <xdr:row>0</xdr:row>
                <xdr:rowOff>0</xdr:rowOff>
              </from>
              <to>
                <xdr:col>1</xdr:col>
                <xdr:colOff>327660</xdr:colOff>
                <xdr:row>0</xdr:row>
                <xdr:rowOff>0</xdr:rowOff>
              </to>
            </anchor>
          </objectPr>
        </oleObject>
      </mc:Choice>
      <mc:Fallback>
        <oleObject progId="ViewerFrameClass" shapeId="5127" r:id="rId10"/>
      </mc:Fallback>
    </mc:AlternateContent>
    <mc:AlternateContent xmlns:mc="http://schemas.openxmlformats.org/markup-compatibility/2006">
      <mc:Choice Requires="x14">
        <oleObject progId="ViewerFrameClass" shapeId="5128" r:id="rId11">
          <objectPr defaultSize="0" autoPict="0" r:id="rId5">
            <anchor moveWithCells="1" sizeWithCells="1">
              <from>
                <xdr:col>13</xdr:col>
                <xdr:colOff>236220</xdr:colOff>
                <xdr:row>0</xdr:row>
                <xdr:rowOff>0</xdr:rowOff>
              </from>
              <to>
                <xdr:col>13</xdr:col>
                <xdr:colOff>937260</xdr:colOff>
                <xdr:row>0</xdr:row>
                <xdr:rowOff>0</xdr:rowOff>
              </to>
            </anchor>
          </objectPr>
        </oleObject>
      </mc:Choice>
      <mc:Fallback>
        <oleObject progId="ViewerFrameClass" shapeId="5128" r:id="rId11"/>
      </mc:Fallback>
    </mc:AlternateContent>
    <mc:AlternateContent xmlns:mc="http://schemas.openxmlformats.org/markup-compatibility/2006">
      <mc:Choice Requires="x14">
        <oleObject progId="ViewerFrameClass" shapeId="5129" r:id="rId12">
          <objectPr defaultSize="0" autoPict="0" r:id="rId5">
            <anchor moveWithCells="1" sizeWithCells="1">
              <from>
                <xdr:col>0</xdr:col>
                <xdr:colOff>236220</xdr:colOff>
                <xdr:row>0</xdr:row>
                <xdr:rowOff>0</xdr:rowOff>
              </from>
              <to>
                <xdr:col>1</xdr:col>
                <xdr:colOff>327660</xdr:colOff>
                <xdr:row>0</xdr:row>
                <xdr:rowOff>0</xdr:rowOff>
              </to>
            </anchor>
          </objectPr>
        </oleObject>
      </mc:Choice>
      <mc:Fallback>
        <oleObject progId="ViewerFrameClass" shapeId="5129" r:id="rId12"/>
      </mc:Fallback>
    </mc:AlternateContent>
    <mc:AlternateContent xmlns:mc="http://schemas.openxmlformats.org/markup-compatibility/2006">
      <mc:Choice Requires="x14">
        <oleObject progId="ViewerFrameClass" shapeId="5130" r:id="rId13">
          <objectPr defaultSize="0" autoPict="0" r:id="rId5">
            <anchor moveWithCells="1" sizeWithCells="1">
              <from>
                <xdr:col>0</xdr:col>
                <xdr:colOff>236220</xdr:colOff>
                <xdr:row>0</xdr:row>
                <xdr:rowOff>0</xdr:rowOff>
              </from>
              <to>
                <xdr:col>1</xdr:col>
                <xdr:colOff>327660</xdr:colOff>
                <xdr:row>0</xdr:row>
                <xdr:rowOff>0</xdr:rowOff>
              </to>
            </anchor>
          </objectPr>
        </oleObject>
      </mc:Choice>
      <mc:Fallback>
        <oleObject progId="ViewerFrameClass" shapeId="5130" r:id="rId13"/>
      </mc:Fallback>
    </mc:AlternateContent>
    <mc:AlternateContent xmlns:mc="http://schemas.openxmlformats.org/markup-compatibility/2006">
      <mc:Choice Requires="x14">
        <oleObject progId="ViewerFrameClass" shapeId="5131" r:id="rId14">
          <objectPr defaultSize="0" autoPict="0" r:id="rId5">
            <anchor moveWithCells="1" sizeWithCells="1">
              <from>
                <xdr:col>0</xdr:col>
                <xdr:colOff>236220</xdr:colOff>
                <xdr:row>0</xdr:row>
                <xdr:rowOff>0</xdr:rowOff>
              </from>
              <to>
                <xdr:col>1</xdr:col>
                <xdr:colOff>327660</xdr:colOff>
                <xdr:row>0</xdr:row>
                <xdr:rowOff>0</xdr:rowOff>
              </to>
            </anchor>
          </objectPr>
        </oleObject>
      </mc:Choice>
      <mc:Fallback>
        <oleObject progId="ViewerFrameClass" shapeId="5131" r:id="rId14"/>
      </mc:Fallback>
    </mc:AlternateContent>
    <mc:AlternateContent xmlns:mc="http://schemas.openxmlformats.org/markup-compatibility/2006">
      <mc:Choice Requires="x14">
        <oleObject progId="ViewerFrameClass" shapeId="5132" r:id="rId15">
          <objectPr defaultSize="0" autoPict="0" r:id="rId5">
            <anchor moveWithCells="1" sizeWithCells="1">
              <from>
                <xdr:col>0</xdr:col>
                <xdr:colOff>38100</xdr:colOff>
                <xdr:row>0</xdr:row>
                <xdr:rowOff>0</xdr:rowOff>
              </from>
              <to>
                <xdr:col>1</xdr:col>
                <xdr:colOff>129540</xdr:colOff>
                <xdr:row>0</xdr:row>
                <xdr:rowOff>0</xdr:rowOff>
              </to>
            </anchor>
          </objectPr>
        </oleObject>
      </mc:Choice>
      <mc:Fallback>
        <oleObject progId="ViewerFrameClass" shapeId="5132" r:id="rId15"/>
      </mc:Fallback>
    </mc:AlternateContent>
    <mc:AlternateContent xmlns:mc="http://schemas.openxmlformats.org/markup-compatibility/2006">
      <mc:Choice Requires="x14">
        <oleObject progId="ViewerFrameClass" shapeId="5134" r:id="rId16">
          <objectPr defaultSize="0" autoPict="0" r:id="rId5">
            <anchor moveWithCells="1" sizeWithCells="1">
              <from>
                <xdr:col>0</xdr:col>
                <xdr:colOff>38100</xdr:colOff>
                <xdr:row>0</xdr:row>
                <xdr:rowOff>0</xdr:rowOff>
              </from>
              <to>
                <xdr:col>1</xdr:col>
                <xdr:colOff>129540</xdr:colOff>
                <xdr:row>0</xdr:row>
                <xdr:rowOff>0</xdr:rowOff>
              </to>
            </anchor>
          </objectPr>
        </oleObject>
      </mc:Choice>
      <mc:Fallback>
        <oleObject progId="ViewerFrameClass" shapeId="5134" r:id="rId16"/>
      </mc:Fallback>
    </mc:AlternateContent>
    <mc:AlternateContent xmlns:mc="http://schemas.openxmlformats.org/markup-compatibility/2006">
      <mc:Choice Requires="x14">
        <oleObject progId="ViewerFrameClass" shapeId="5135" r:id="rId17">
          <objectPr defaultSize="0" autoPict="0" r:id="rId5">
            <anchor moveWithCells="1" sizeWithCells="1">
              <from>
                <xdr:col>0</xdr:col>
                <xdr:colOff>38100</xdr:colOff>
                <xdr:row>0</xdr:row>
                <xdr:rowOff>0</xdr:rowOff>
              </from>
              <to>
                <xdr:col>1</xdr:col>
                <xdr:colOff>129540</xdr:colOff>
                <xdr:row>0</xdr:row>
                <xdr:rowOff>0</xdr:rowOff>
              </to>
            </anchor>
          </objectPr>
        </oleObject>
      </mc:Choice>
      <mc:Fallback>
        <oleObject progId="ViewerFrameClass" shapeId="5135" r:id="rId17"/>
      </mc:Fallback>
    </mc:AlternateContent>
    <mc:AlternateContent xmlns:mc="http://schemas.openxmlformats.org/markup-compatibility/2006">
      <mc:Choice Requires="x14">
        <oleObject progId="ViewerFrameClass" shapeId="5136" r:id="rId18">
          <objectPr defaultSize="0" autoPict="0" r:id="rId5">
            <anchor moveWithCells="1" sizeWithCells="1">
              <from>
                <xdr:col>0</xdr:col>
                <xdr:colOff>38100</xdr:colOff>
                <xdr:row>0</xdr:row>
                <xdr:rowOff>0</xdr:rowOff>
              </from>
              <to>
                <xdr:col>1</xdr:col>
                <xdr:colOff>129540</xdr:colOff>
                <xdr:row>0</xdr:row>
                <xdr:rowOff>0</xdr:rowOff>
              </to>
            </anchor>
          </objectPr>
        </oleObject>
      </mc:Choice>
      <mc:Fallback>
        <oleObject progId="ViewerFrameClass" shapeId="5136" r:id="rId18"/>
      </mc:Fallback>
    </mc:AlternateContent>
    <mc:AlternateContent xmlns:mc="http://schemas.openxmlformats.org/markup-compatibility/2006">
      <mc:Choice Requires="x14">
        <oleObject progId="ViewerFrameClass" shapeId="5137" r:id="rId19">
          <objectPr defaultSize="0" autoPict="0" r:id="rId5">
            <anchor moveWithCells="1" sizeWithCells="1">
              <from>
                <xdr:col>0</xdr:col>
                <xdr:colOff>83820</xdr:colOff>
                <xdr:row>0</xdr:row>
                <xdr:rowOff>0</xdr:rowOff>
              </from>
              <to>
                <xdr:col>1</xdr:col>
                <xdr:colOff>175260</xdr:colOff>
                <xdr:row>0</xdr:row>
                <xdr:rowOff>0</xdr:rowOff>
              </to>
            </anchor>
          </objectPr>
        </oleObject>
      </mc:Choice>
      <mc:Fallback>
        <oleObject progId="ViewerFrameClass" shapeId="5137" r:id="rId19"/>
      </mc:Fallback>
    </mc:AlternateContent>
    <mc:AlternateContent xmlns:mc="http://schemas.openxmlformats.org/markup-compatibility/2006">
      <mc:Choice Requires="x14">
        <oleObject progId="ViewerFrameClass" shapeId="5138" r:id="rId20">
          <objectPr defaultSize="0" autoPict="0" r:id="rId5">
            <anchor moveWithCells="1" sizeWithCells="1">
              <from>
                <xdr:col>0</xdr:col>
                <xdr:colOff>22860</xdr:colOff>
                <xdr:row>0</xdr:row>
                <xdr:rowOff>53340</xdr:rowOff>
              </from>
              <to>
                <xdr:col>1</xdr:col>
                <xdr:colOff>114300</xdr:colOff>
                <xdr:row>5</xdr:row>
                <xdr:rowOff>7620</xdr:rowOff>
              </to>
            </anchor>
          </objectPr>
        </oleObject>
      </mc:Choice>
      <mc:Fallback>
        <oleObject progId="ViewerFrameClass" shapeId="5138" r:id="rId20"/>
      </mc:Fallback>
    </mc:AlternateContent>
    <mc:AlternateContent xmlns:mc="http://schemas.openxmlformats.org/markup-compatibility/2006">
      <mc:Choice Requires="x14">
        <oleObject progId="ViewerFrameClass" shapeId="5157" r:id="rId21">
          <objectPr defaultSize="0" autoPict="0" r:id="rId5">
            <anchor moveWithCells="1" sizeWithCells="1">
              <from>
                <xdr:col>0</xdr:col>
                <xdr:colOff>38100</xdr:colOff>
                <xdr:row>0</xdr:row>
                <xdr:rowOff>0</xdr:rowOff>
              </from>
              <to>
                <xdr:col>1</xdr:col>
                <xdr:colOff>129540</xdr:colOff>
                <xdr:row>0</xdr:row>
                <xdr:rowOff>0</xdr:rowOff>
              </to>
            </anchor>
          </objectPr>
        </oleObject>
      </mc:Choice>
      <mc:Fallback>
        <oleObject progId="ViewerFrameClass" shapeId="5157" r:id="rId21"/>
      </mc:Fallback>
    </mc:AlternateContent>
    <mc:AlternateContent xmlns:mc="http://schemas.openxmlformats.org/markup-compatibility/2006">
      <mc:Choice Requires="x14">
        <oleObject progId="ViewerFrameClass" shapeId="5159" r:id="rId22">
          <objectPr defaultSize="0" autoPict="0" r:id="rId5">
            <anchor moveWithCells="1" sizeWithCells="1">
              <from>
                <xdr:col>0</xdr:col>
                <xdr:colOff>38100</xdr:colOff>
                <xdr:row>0</xdr:row>
                <xdr:rowOff>0</xdr:rowOff>
              </from>
              <to>
                <xdr:col>1</xdr:col>
                <xdr:colOff>129540</xdr:colOff>
                <xdr:row>0</xdr:row>
                <xdr:rowOff>0</xdr:rowOff>
              </to>
            </anchor>
          </objectPr>
        </oleObject>
      </mc:Choice>
      <mc:Fallback>
        <oleObject progId="ViewerFrameClass" shapeId="5159" r:id="rId22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>
    <tabColor indexed="14"/>
  </sheetPr>
  <dimension ref="A1:K84"/>
  <sheetViews>
    <sheetView view="pageBreakPreview" topLeftCell="A43" zoomScale="70" zoomScaleSheetLayoutView="70" workbookViewId="0">
      <selection activeCell="E57" sqref="E57"/>
    </sheetView>
  </sheetViews>
  <sheetFormatPr baseColWidth="10" defaultColWidth="11.44140625" defaultRowHeight="13.2" x14ac:dyDescent="0.25"/>
  <cols>
    <col min="1" max="1" width="14.33203125" style="691" customWidth="1"/>
    <col min="2" max="2" width="28.44140625" style="691" customWidth="1"/>
    <col min="3" max="3" width="20.5546875" style="691" customWidth="1"/>
    <col min="4" max="4" width="18.5546875" style="692" customWidth="1"/>
    <col min="5" max="5" width="18.109375" style="691" customWidth="1"/>
    <col min="6" max="6" width="17.5546875" style="691" customWidth="1"/>
    <col min="7" max="8" width="21" style="691" customWidth="1"/>
    <col min="9" max="9" width="19.5546875" style="691" customWidth="1"/>
    <col min="10" max="10" width="19" style="691" customWidth="1"/>
    <col min="11" max="11" width="18.44140625" style="691" customWidth="1"/>
    <col min="12" max="12" width="22.5546875" style="691" customWidth="1"/>
    <col min="13" max="13" width="11.109375" style="691" customWidth="1"/>
    <col min="14" max="14" width="6.109375" style="691" customWidth="1"/>
    <col min="15" max="15" width="6" style="691" customWidth="1"/>
    <col min="16" max="16" width="6.109375" style="691" customWidth="1"/>
    <col min="17" max="17" width="5.44140625" style="691" customWidth="1"/>
    <col min="18" max="18" width="6" style="691" customWidth="1"/>
    <col min="19" max="19" width="6.88671875" style="691" customWidth="1"/>
    <col min="20" max="20" width="7" style="691" customWidth="1"/>
    <col min="21" max="22" width="6.44140625" style="691" customWidth="1"/>
    <col min="23" max="23" width="8.6640625" style="691" customWidth="1"/>
    <col min="24" max="24" width="7.109375" style="691" customWidth="1"/>
    <col min="25" max="25" width="8.5546875" style="691" customWidth="1"/>
    <col min="26" max="26" width="8.109375" style="691" customWidth="1"/>
    <col min="27" max="27" width="8.5546875" style="691" customWidth="1"/>
    <col min="28" max="28" width="24.109375" style="691" customWidth="1"/>
    <col min="29" max="29" width="38.6640625" style="691" customWidth="1"/>
    <col min="30" max="30" width="23.6640625" style="691" customWidth="1"/>
    <col min="31" max="31" width="24.109375" style="691" customWidth="1"/>
    <col min="32" max="16384" width="11.44140625" style="691"/>
  </cols>
  <sheetData>
    <row r="1" spans="1:11" s="693" customFormat="1" x14ac:dyDescent="0.25">
      <c r="A1" s="691"/>
      <c r="B1" s="691"/>
      <c r="C1" s="691"/>
      <c r="D1" s="692"/>
      <c r="E1" s="691"/>
      <c r="F1" s="691"/>
      <c r="G1" s="691"/>
      <c r="H1" s="691"/>
      <c r="I1" s="691"/>
      <c r="J1" s="691"/>
    </row>
    <row r="2" spans="1:11" s="693" customFormat="1" ht="15.75" customHeight="1" x14ac:dyDescent="0.3">
      <c r="A2" s="691"/>
      <c r="B2" s="691"/>
      <c r="C2" s="694" t="s">
        <v>105</v>
      </c>
      <c r="D2" s="695"/>
      <c r="E2" s="691"/>
      <c r="F2" s="758"/>
      <c r="G2" s="696"/>
      <c r="I2" s="691"/>
      <c r="J2" s="691"/>
    </row>
    <row r="3" spans="1:11" s="762" customFormat="1" ht="18" x14ac:dyDescent="0.35">
      <c r="A3" s="736"/>
      <c r="B3" s="736"/>
      <c r="C3" s="736"/>
      <c r="D3" s="760"/>
      <c r="E3" s="761"/>
      <c r="F3" s="759" t="s">
        <v>232</v>
      </c>
      <c r="G3" s="759"/>
      <c r="H3" s="759"/>
      <c r="I3" s="736"/>
      <c r="J3" s="736"/>
    </row>
    <row r="4" spans="1:11" s="762" customFormat="1" ht="18" x14ac:dyDescent="0.35">
      <c r="A4" s="736"/>
      <c r="B4" s="736"/>
      <c r="C4" s="736"/>
      <c r="D4" s="760"/>
      <c r="E4" s="761"/>
      <c r="F4" s="759"/>
      <c r="G4" s="759" t="s">
        <v>233</v>
      </c>
      <c r="H4" s="759"/>
      <c r="I4" s="736"/>
      <c r="J4" s="736"/>
      <c r="K4" s="736"/>
    </row>
    <row r="5" spans="1:11" s="693" customFormat="1" ht="18" x14ac:dyDescent="0.35">
      <c r="A5" s="691"/>
      <c r="B5" s="691"/>
      <c r="C5" s="697" t="s">
        <v>106</v>
      </c>
      <c r="D5" s="698"/>
      <c r="E5" s="691"/>
      <c r="F5" s="691"/>
      <c r="G5" s="691"/>
      <c r="H5" s="691"/>
      <c r="I5" s="691"/>
      <c r="J5" s="736"/>
      <c r="K5" s="736"/>
    </row>
    <row r="6" spans="1:11" s="693" customFormat="1" ht="18" x14ac:dyDescent="0.35">
      <c r="A6" s="691"/>
      <c r="B6" s="691"/>
      <c r="C6" s="697" t="s">
        <v>107</v>
      </c>
      <c r="D6" s="698"/>
      <c r="E6" s="691"/>
      <c r="F6" s="691"/>
      <c r="G6" s="691"/>
      <c r="H6" s="691"/>
      <c r="I6" s="691"/>
      <c r="J6" s="736"/>
      <c r="K6" s="736"/>
    </row>
    <row r="7" spans="1:11" s="693" customFormat="1" ht="20.25" customHeight="1" x14ac:dyDescent="0.45">
      <c r="A7" s="694" t="s">
        <v>108</v>
      </c>
      <c r="B7" s="694"/>
      <c r="C7" s="691"/>
      <c r="D7" s="692"/>
      <c r="E7" s="691"/>
      <c r="F7" s="51" t="str">
        <f>+'V TP'!H6</f>
        <v>Mois de Janvier  2020</v>
      </c>
      <c r="G7" s="51"/>
      <c r="H7" s="691"/>
      <c r="I7" s="691"/>
      <c r="J7" s="736"/>
      <c r="K7" s="736"/>
    </row>
    <row r="8" spans="1:11" s="693" customFormat="1" ht="18" x14ac:dyDescent="0.35">
      <c r="A8" s="694" t="s">
        <v>109</v>
      </c>
      <c r="B8" s="697"/>
      <c r="C8" s="691"/>
      <c r="D8" s="692"/>
      <c r="E8" s="691"/>
      <c r="F8" s="691"/>
      <c r="G8" s="691"/>
      <c r="H8" s="691"/>
      <c r="I8" s="691"/>
      <c r="J8" s="736"/>
      <c r="K8" s="736"/>
    </row>
    <row r="9" spans="1:11" s="693" customFormat="1" ht="20.100000000000001" customHeight="1" x14ac:dyDescent="0.25">
      <c r="A9" s="699" t="s">
        <v>110</v>
      </c>
      <c r="B9" s="699" t="s">
        <v>111</v>
      </c>
      <c r="C9" s="699" t="s">
        <v>234</v>
      </c>
      <c r="D9" s="700" t="s">
        <v>235</v>
      </c>
      <c r="E9" s="701" t="s">
        <v>114</v>
      </c>
      <c r="F9" s="702"/>
      <c r="G9" s="699" t="s">
        <v>236</v>
      </c>
      <c r="H9" s="699"/>
      <c r="I9" s="691"/>
      <c r="J9" s="691"/>
    </row>
    <row r="10" spans="1:11" s="693" customFormat="1" ht="20.100000000000001" customHeight="1" x14ac:dyDescent="0.25">
      <c r="A10" s="703" t="s">
        <v>2</v>
      </c>
      <c r="B10" s="703" t="s">
        <v>117</v>
      </c>
      <c r="C10" s="703" t="s">
        <v>237</v>
      </c>
      <c r="D10" s="704" t="s">
        <v>238</v>
      </c>
      <c r="E10" s="705" t="s">
        <v>239</v>
      </c>
      <c r="F10" s="705" t="s">
        <v>240</v>
      </c>
      <c r="G10" s="703" t="s">
        <v>241</v>
      </c>
      <c r="H10" s="703" t="s">
        <v>242</v>
      </c>
      <c r="I10" s="691"/>
      <c r="J10" s="691"/>
    </row>
    <row r="11" spans="1:11" s="693" customFormat="1" ht="15" customHeight="1" x14ac:dyDescent="0.25">
      <c r="A11" s="706">
        <v>40100</v>
      </c>
      <c r="B11" s="706" t="s">
        <v>122</v>
      </c>
      <c r="C11" s="707">
        <f>'B1104'!AU4</f>
        <v>403600</v>
      </c>
      <c r="D11" s="707">
        <f>'B1104'!AO4</f>
        <v>0</v>
      </c>
      <c r="E11" s="707">
        <f>'B1104'!AW4</f>
        <v>0</v>
      </c>
      <c r="F11" s="707">
        <f>'B1104'!AX4</f>
        <v>0</v>
      </c>
      <c r="G11" s="707">
        <f>+'B1104'!CL4</f>
        <v>403600</v>
      </c>
      <c r="H11" s="707">
        <f>I11+B77-B78-C11+E11-B79</f>
        <v>47457750</v>
      </c>
      <c r="I11" s="707">
        <v>54752100</v>
      </c>
      <c r="J11" s="708">
        <f>'B1104'!DG4</f>
        <v>47457750</v>
      </c>
      <c r="K11" s="708">
        <f t="shared" ref="K11:K37" si="0">H11-J11</f>
        <v>0</v>
      </c>
    </row>
    <row r="12" spans="1:11" s="693" customFormat="1" ht="15" customHeight="1" x14ac:dyDescent="0.25">
      <c r="A12" s="706">
        <v>40102</v>
      </c>
      <c r="B12" s="706" t="s">
        <v>123</v>
      </c>
      <c r="C12" s="707">
        <f>'B1104'!AU5</f>
        <v>189500</v>
      </c>
      <c r="D12" s="707">
        <f>'B1104'!AO5</f>
        <v>215000</v>
      </c>
      <c r="E12" s="707"/>
      <c r="F12" s="707"/>
      <c r="G12" s="707">
        <f>+'B1104'!CL5</f>
        <v>189500</v>
      </c>
      <c r="H12" s="707">
        <f>I12+D12-C12-F12</f>
        <v>205250</v>
      </c>
      <c r="I12" s="707">
        <v>179750</v>
      </c>
      <c r="J12" s="708">
        <f>'B1104'!DG5</f>
        <v>205250</v>
      </c>
      <c r="K12" s="708">
        <f t="shared" si="0"/>
        <v>0</v>
      </c>
    </row>
    <row r="13" spans="1:11" s="693" customFormat="1" ht="15" customHeight="1" x14ac:dyDescent="0.25">
      <c r="A13" s="706">
        <v>40103</v>
      </c>
      <c r="B13" s="706" t="s">
        <v>52</v>
      </c>
      <c r="C13" s="707">
        <f>'B1104'!AU6</f>
        <v>149000</v>
      </c>
      <c r="D13" s="707">
        <f>'B1104'!AO6</f>
        <v>460000</v>
      </c>
      <c r="E13" s="707"/>
      <c r="F13" s="707">
        <f>'B1104'!AX6</f>
        <v>0</v>
      </c>
      <c r="G13" s="707">
        <f>+'B1104'!CL6</f>
        <v>149000</v>
      </c>
      <c r="H13" s="707">
        <f t="shared" ref="H13:H37" si="1">I13+D13-C13-F13</f>
        <v>514500</v>
      </c>
      <c r="I13" s="707">
        <v>203500</v>
      </c>
      <c r="J13" s="708">
        <f>'B1104'!DG6</f>
        <v>514500</v>
      </c>
      <c r="K13" s="708">
        <f t="shared" si="0"/>
        <v>0</v>
      </c>
    </row>
    <row r="14" spans="1:11" s="693" customFormat="1" ht="15" customHeight="1" x14ac:dyDescent="0.25">
      <c r="A14" s="706">
        <v>40104</v>
      </c>
      <c r="B14" s="706" t="s">
        <v>124</v>
      </c>
      <c r="C14" s="707">
        <f>'B1104'!AU7</f>
        <v>90600</v>
      </c>
      <c r="D14" s="709">
        <f>'B1104'!AO7</f>
        <v>15000</v>
      </c>
      <c r="E14" s="707"/>
      <c r="F14" s="707">
        <f>'B1104'!AX7</f>
        <v>0</v>
      </c>
      <c r="G14" s="707">
        <f>+'B1104'!CL7</f>
        <v>90600</v>
      </c>
      <c r="H14" s="707">
        <f t="shared" si="1"/>
        <v>382440</v>
      </c>
      <c r="I14" s="707">
        <v>458040</v>
      </c>
      <c r="J14" s="708">
        <f>'B1104'!DG7</f>
        <v>382440</v>
      </c>
      <c r="K14" s="708">
        <f t="shared" si="0"/>
        <v>0</v>
      </c>
    </row>
    <row r="15" spans="1:11" s="693" customFormat="1" ht="15" customHeight="1" x14ac:dyDescent="0.25">
      <c r="A15" s="706">
        <v>40105</v>
      </c>
      <c r="B15" s="706" t="s">
        <v>125</v>
      </c>
      <c r="C15" s="707">
        <f>'B1104'!AU8</f>
        <v>161350</v>
      </c>
      <c r="D15" s="709">
        <f>'B1104'!AO8</f>
        <v>0</v>
      </c>
      <c r="E15" s="707"/>
      <c r="F15" s="707">
        <f>'B1104'!AX8</f>
        <v>0</v>
      </c>
      <c r="G15" s="707">
        <f>+'B1104'!CL8</f>
        <v>161350</v>
      </c>
      <c r="H15" s="707">
        <f t="shared" si="1"/>
        <v>130350</v>
      </c>
      <c r="I15" s="707">
        <v>291700</v>
      </c>
      <c r="J15" s="708">
        <f>'B1104'!DG8</f>
        <v>130350</v>
      </c>
      <c r="K15" s="708">
        <f t="shared" si="0"/>
        <v>0</v>
      </c>
    </row>
    <row r="16" spans="1:11" s="693" customFormat="1" ht="15" customHeight="1" x14ac:dyDescent="0.25">
      <c r="A16" s="706">
        <v>40106</v>
      </c>
      <c r="B16" s="706" t="s">
        <v>126</v>
      </c>
      <c r="C16" s="707">
        <f>'B1104'!AU9</f>
        <v>616845</v>
      </c>
      <c r="D16" s="709">
        <f>'B1104'!AO9</f>
        <v>1415000</v>
      </c>
      <c r="E16" s="707"/>
      <c r="F16" s="707">
        <f>'B1104'!AX9</f>
        <v>0</v>
      </c>
      <c r="G16" s="707">
        <f>+'B1104'!CL9</f>
        <v>616845</v>
      </c>
      <c r="H16" s="707">
        <f>I16+D16-C16-F16</f>
        <v>1123745</v>
      </c>
      <c r="I16" s="707">
        <v>325590</v>
      </c>
      <c r="J16" s="708">
        <f>'B1104'!DG9</f>
        <v>1123745</v>
      </c>
      <c r="K16" s="708">
        <f t="shared" si="0"/>
        <v>0</v>
      </c>
    </row>
    <row r="17" spans="1:11" s="693" customFormat="1" ht="15" customHeight="1" x14ac:dyDescent="0.25">
      <c r="A17" s="706">
        <v>40107</v>
      </c>
      <c r="B17" s="706" t="s">
        <v>127</v>
      </c>
      <c r="C17" s="707">
        <f>'B1104'!AU10</f>
        <v>254000</v>
      </c>
      <c r="D17" s="709">
        <f>'B1104'!AO10</f>
        <v>155000</v>
      </c>
      <c r="E17" s="707"/>
      <c r="F17" s="707">
        <f>'B1104'!AX10</f>
        <v>0</v>
      </c>
      <c r="G17" s="707">
        <f>+'B1104'!CL10</f>
        <v>254000</v>
      </c>
      <c r="H17" s="707">
        <f>I17+D17-C17-F17</f>
        <v>248000</v>
      </c>
      <c r="I17" s="707">
        <v>347000</v>
      </c>
      <c r="J17" s="708">
        <f>'B1104'!DG10</f>
        <v>248000</v>
      </c>
      <c r="K17" s="708">
        <f>H17-J17</f>
        <v>0</v>
      </c>
    </row>
    <row r="18" spans="1:11" s="693" customFormat="1" ht="15" customHeight="1" x14ac:dyDescent="0.25">
      <c r="A18" s="706">
        <v>40108</v>
      </c>
      <c r="B18" s="706" t="s">
        <v>128</v>
      </c>
      <c r="C18" s="707">
        <f>'B1104'!AU11</f>
        <v>46500</v>
      </c>
      <c r="D18" s="709">
        <f>'B1104'!AO11</f>
        <v>55500</v>
      </c>
      <c r="E18" s="707"/>
      <c r="F18" s="707">
        <f>'B1104'!AX11</f>
        <v>0</v>
      </c>
      <c r="G18" s="707">
        <f>+'B1104'!CL11</f>
        <v>46500</v>
      </c>
      <c r="H18" s="707">
        <f t="shared" si="1"/>
        <v>157000</v>
      </c>
      <c r="I18" s="707">
        <v>148000</v>
      </c>
      <c r="J18" s="708">
        <f>'B1104'!DG11</f>
        <v>157000</v>
      </c>
      <c r="K18" s="708">
        <f t="shared" si="0"/>
        <v>0</v>
      </c>
    </row>
    <row r="19" spans="1:11" s="693" customFormat="1" ht="15" customHeight="1" x14ac:dyDescent="0.25">
      <c r="A19" s="706">
        <v>40111</v>
      </c>
      <c r="B19" s="706" t="s">
        <v>129</v>
      </c>
      <c r="C19" s="707">
        <f>'B1104'!AU12</f>
        <v>698500</v>
      </c>
      <c r="D19" s="709">
        <f>'B1104'!AO12</f>
        <v>730000</v>
      </c>
      <c r="E19" s="707"/>
      <c r="F19" s="707">
        <f>'B1104'!AX12</f>
        <v>0</v>
      </c>
      <c r="G19" s="707">
        <f>+'B1104'!CL12</f>
        <v>698500</v>
      </c>
      <c r="H19" s="707">
        <f t="shared" si="1"/>
        <v>679400</v>
      </c>
      <c r="I19" s="707">
        <v>647900</v>
      </c>
      <c r="J19" s="708">
        <f>'B1104'!DG12</f>
        <v>679400</v>
      </c>
      <c r="K19" s="708">
        <f t="shared" si="0"/>
        <v>0</v>
      </c>
    </row>
    <row r="20" spans="1:11" s="693" customFormat="1" ht="15" customHeight="1" x14ac:dyDescent="0.25">
      <c r="A20" s="706">
        <v>40112</v>
      </c>
      <c r="B20" s="706" t="s">
        <v>130</v>
      </c>
      <c r="C20" s="707">
        <f>'B1104'!AU13</f>
        <v>40720</v>
      </c>
      <c r="D20" s="709">
        <f>'B1104'!AO13</f>
        <v>81250</v>
      </c>
      <c r="E20" s="707"/>
      <c r="F20" s="707">
        <f>'B1104'!AX13</f>
        <v>0</v>
      </c>
      <c r="G20" s="707">
        <f>+'B1104'!CL13</f>
        <v>40720</v>
      </c>
      <c r="H20" s="707">
        <f t="shared" si="1"/>
        <v>238890</v>
      </c>
      <c r="I20" s="707">
        <v>198360</v>
      </c>
      <c r="J20" s="708">
        <f>'B1104'!DG13</f>
        <v>238890</v>
      </c>
      <c r="K20" s="708">
        <f>H20-J20</f>
        <v>0</v>
      </c>
    </row>
    <row r="21" spans="1:11" s="693" customFormat="1" ht="15" customHeight="1" x14ac:dyDescent="0.25">
      <c r="A21" s="706">
        <v>40113</v>
      </c>
      <c r="B21" s="706" t="s">
        <v>245</v>
      </c>
      <c r="C21" s="707">
        <f>'B1104'!AU14</f>
        <v>31500</v>
      </c>
      <c r="D21" s="709">
        <f>'B1104'!AO14</f>
        <v>0</v>
      </c>
      <c r="E21" s="707"/>
      <c r="F21" s="707">
        <f>'B1104'!AX14</f>
        <v>0</v>
      </c>
      <c r="G21" s="707">
        <f>+'B1104'!CL14</f>
        <v>31500</v>
      </c>
      <c r="H21" s="707">
        <f t="shared" si="1"/>
        <v>177080</v>
      </c>
      <c r="I21" s="707">
        <v>208580</v>
      </c>
      <c r="J21" s="708">
        <f>'B1104'!DG14</f>
        <v>177080</v>
      </c>
      <c r="K21" s="708">
        <f t="shared" si="0"/>
        <v>0</v>
      </c>
    </row>
    <row r="22" spans="1:11" s="693" customFormat="1" ht="15" customHeight="1" x14ac:dyDescent="0.25">
      <c r="A22" s="706">
        <v>40114</v>
      </c>
      <c r="B22" s="706" t="s">
        <v>783</v>
      </c>
      <c r="C22" s="707">
        <f>'B1104'!AU15</f>
        <v>32000</v>
      </c>
      <c r="D22" s="709">
        <f>'B1104'!AO15</f>
        <v>0</v>
      </c>
      <c r="E22" s="707"/>
      <c r="F22" s="707">
        <f>'B1104'!AX15</f>
        <v>0</v>
      </c>
      <c r="G22" s="707">
        <f>+'B1104'!CL15</f>
        <v>32000</v>
      </c>
      <c r="H22" s="707">
        <f t="shared" si="1"/>
        <v>36450</v>
      </c>
      <c r="I22" s="707">
        <v>68450</v>
      </c>
      <c r="J22" s="708">
        <f>'B1104'!DG15</f>
        <v>36450</v>
      </c>
      <c r="K22" s="708">
        <f t="shared" si="0"/>
        <v>0</v>
      </c>
    </row>
    <row r="23" spans="1:11" s="693" customFormat="1" ht="15" customHeight="1" x14ac:dyDescent="0.35">
      <c r="A23" s="706">
        <v>40115</v>
      </c>
      <c r="B23" s="1013" t="s">
        <v>1024</v>
      </c>
      <c r="C23" s="707">
        <f>'B1104'!AU16</f>
        <v>0</v>
      </c>
      <c r="D23" s="707">
        <f>'B1104'!AV16</f>
        <v>0</v>
      </c>
      <c r="E23" s="707"/>
      <c r="F23" s="707">
        <f>'B1104'!AX16</f>
        <v>0</v>
      </c>
      <c r="G23" s="707">
        <f>'B1104'!AY16</f>
        <v>0</v>
      </c>
      <c r="H23" s="707">
        <f t="shared" si="1"/>
        <v>0</v>
      </c>
      <c r="I23" s="707">
        <v>0</v>
      </c>
      <c r="J23" s="708">
        <f>'B1104'!DG16</f>
        <v>0</v>
      </c>
      <c r="K23" s="708">
        <f t="shared" si="0"/>
        <v>0</v>
      </c>
    </row>
    <row r="24" spans="1:11" s="693" customFormat="1" ht="15" customHeight="1" x14ac:dyDescent="0.25">
      <c r="A24" s="706">
        <v>40200</v>
      </c>
      <c r="B24" s="706" t="s">
        <v>61</v>
      </c>
      <c r="C24" s="707">
        <f>'B1104'!AU17</f>
        <v>371870</v>
      </c>
      <c r="D24" s="709">
        <f>'B1104'!AO17</f>
        <v>1052000</v>
      </c>
      <c r="E24" s="707"/>
      <c r="F24" s="707">
        <f>'B1104'!AX17</f>
        <v>0</v>
      </c>
      <c r="G24" s="707">
        <f>+'B1104'!CL17</f>
        <v>371870</v>
      </c>
      <c r="H24" s="707">
        <f t="shared" si="1"/>
        <v>971930</v>
      </c>
      <c r="I24" s="707">
        <v>291800</v>
      </c>
      <c r="J24" s="708">
        <f>'B1104'!DG17</f>
        <v>971930</v>
      </c>
      <c r="K24" s="708">
        <f t="shared" si="0"/>
        <v>0</v>
      </c>
    </row>
    <row r="25" spans="1:11" s="693" customFormat="1" ht="15" customHeight="1" x14ac:dyDescent="0.25">
      <c r="A25" s="706">
        <v>40201</v>
      </c>
      <c r="B25" s="706" t="s">
        <v>131</v>
      </c>
      <c r="C25" s="707">
        <f>'B1104'!AU18</f>
        <v>12630</v>
      </c>
      <c r="D25" s="709">
        <f>'B1104'!AO18</f>
        <v>0</v>
      </c>
      <c r="E25" s="707"/>
      <c r="F25" s="707">
        <f>'B1104'!AX18</f>
        <v>0</v>
      </c>
      <c r="G25" s="707">
        <f>+'B1104'!CL18</f>
        <v>12630</v>
      </c>
      <c r="H25" s="707">
        <f t="shared" si="1"/>
        <v>217910</v>
      </c>
      <c r="I25" s="707">
        <v>230540</v>
      </c>
      <c r="J25" s="708">
        <f>'B1104'!DG18</f>
        <v>217910</v>
      </c>
      <c r="K25" s="708">
        <f t="shared" si="0"/>
        <v>0</v>
      </c>
    </row>
    <row r="26" spans="1:11" s="693" customFormat="1" ht="15" customHeight="1" x14ac:dyDescent="0.25">
      <c r="A26" s="706">
        <v>40202</v>
      </c>
      <c r="B26" s="706" t="s">
        <v>132</v>
      </c>
      <c r="C26" s="707">
        <f>'B1104'!AU19</f>
        <v>233180</v>
      </c>
      <c r="D26" s="709">
        <f>'B1104'!AO19</f>
        <v>410000</v>
      </c>
      <c r="E26" s="707"/>
      <c r="F26" s="707">
        <f>'B1104'!AX19</f>
        <v>0</v>
      </c>
      <c r="G26" s="707">
        <f>+'B1104'!CL19</f>
        <v>233180</v>
      </c>
      <c r="H26" s="707">
        <f t="shared" si="1"/>
        <v>513700</v>
      </c>
      <c r="I26" s="707">
        <v>336880</v>
      </c>
      <c r="J26" s="708">
        <f>'B1104'!DG19</f>
        <v>513700</v>
      </c>
      <c r="K26" s="708">
        <f t="shared" si="0"/>
        <v>0</v>
      </c>
    </row>
    <row r="27" spans="1:11" s="693" customFormat="1" ht="15" customHeight="1" x14ac:dyDescent="0.25">
      <c r="A27" s="706">
        <v>40203</v>
      </c>
      <c r="B27" s="706" t="s">
        <v>64</v>
      </c>
      <c r="C27" s="707">
        <f>'B1104'!AU20</f>
        <v>152420</v>
      </c>
      <c r="D27" s="709">
        <f>'B1104'!AO20</f>
        <v>60000</v>
      </c>
      <c r="E27" s="707"/>
      <c r="F27" s="707">
        <f>'B1104'!AX20</f>
        <v>0</v>
      </c>
      <c r="G27" s="707">
        <f>+'B1104'!CL20</f>
        <v>152420</v>
      </c>
      <c r="H27" s="707">
        <f t="shared" si="1"/>
        <v>138240</v>
      </c>
      <c r="I27" s="707">
        <v>230660</v>
      </c>
      <c r="J27" s="708">
        <f>'B1104'!DG20</f>
        <v>138240</v>
      </c>
      <c r="K27" s="708">
        <f t="shared" si="0"/>
        <v>0</v>
      </c>
    </row>
    <row r="28" spans="1:11" s="693" customFormat="1" ht="15" customHeight="1" x14ac:dyDescent="0.25">
      <c r="A28" s="706">
        <v>40204</v>
      </c>
      <c r="B28" s="706" t="s">
        <v>65</v>
      </c>
      <c r="C28" s="707">
        <f>'B1104'!AU21</f>
        <v>10470</v>
      </c>
      <c r="D28" s="709">
        <f>'B1104'!AO21</f>
        <v>0</v>
      </c>
      <c r="E28" s="707"/>
      <c r="F28" s="707">
        <f>'B1104'!AX21</f>
        <v>0</v>
      </c>
      <c r="G28" s="707">
        <f>+'B1104'!CL21</f>
        <v>10470</v>
      </c>
      <c r="H28" s="707">
        <f t="shared" si="1"/>
        <v>204645</v>
      </c>
      <c r="I28" s="707">
        <v>215115</v>
      </c>
      <c r="J28" s="708">
        <f>'B1104'!DG21</f>
        <v>204645</v>
      </c>
      <c r="K28" s="708">
        <f t="shared" si="0"/>
        <v>0</v>
      </c>
    </row>
    <row r="29" spans="1:11" s="693" customFormat="1" ht="15" customHeight="1" x14ac:dyDescent="0.25">
      <c r="A29" s="706">
        <v>40205</v>
      </c>
      <c r="B29" s="706" t="s">
        <v>66</v>
      </c>
      <c r="C29" s="707">
        <f>'B1104'!AU22</f>
        <v>41100</v>
      </c>
      <c r="D29" s="709">
        <f>'B1104'!AO22</f>
        <v>10000</v>
      </c>
      <c r="E29" s="707"/>
      <c r="F29" s="707">
        <f>'B1104'!AX22</f>
        <v>0</v>
      </c>
      <c r="G29" s="707">
        <f>+'B1104'!CL22</f>
        <v>41100</v>
      </c>
      <c r="H29" s="707">
        <f t="shared" si="1"/>
        <v>68340</v>
      </c>
      <c r="I29" s="707">
        <v>99440</v>
      </c>
      <c r="J29" s="708">
        <f>'B1104'!DG22</f>
        <v>68340</v>
      </c>
      <c r="K29" s="708">
        <f t="shared" si="0"/>
        <v>0</v>
      </c>
    </row>
    <row r="30" spans="1:11" s="693" customFormat="1" ht="15" customHeight="1" x14ac:dyDescent="0.25">
      <c r="A30" s="706">
        <v>40208</v>
      </c>
      <c r="B30" s="706" t="s">
        <v>67</v>
      </c>
      <c r="C30" s="707">
        <f>'B1104'!AU23</f>
        <v>80230</v>
      </c>
      <c r="D30" s="709">
        <f>'B1104'!AO23</f>
        <v>46000</v>
      </c>
      <c r="E30" s="707"/>
      <c r="F30" s="707">
        <f>'B1104'!AX23</f>
        <v>0</v>
      </c>
      <c r="G30" s="707">
        <f>+'B1104'!CL23</f>
        <v>80230</v>
      </c>
      <c r="H30" s="707">
        <f t="shared" si="1"/>
        <v>414625</v>
      </c>
      <c r="I30" s="707">
        <v>448855</v>
      </c>
      <c r="J30" s="708">
        <f>'B1104'!DG23</f>
        <v>414625</v>
      </c>
      <c r="K30" s="708">
        <f t="shared" si="0"/>
        <v>0</v>
      </c>
    </row>
    <row r="31" spans="1:11" s="693" customFormat="1" ht="15" customHeight="1" x14ac:dyDescent="0.25">
      <c r="A31" s="706">
        <v>40209</v>
      </c>
      <c r="B31" s="706" t="s">
        <v>133</v>
      </c>
      <c r="C31" s="707">
        <f>'B1104'!AU24</f>
        <v>81460</v>
      </c>
      <c r="D31" s="709">
        <f>'B1104'!AO24</f>
        <v>3000</v>
      </c>
      <c r="E31" s="707"/>
      <c r="F31" s="707">
        <f>'B1104'!AX24</f>
        <v>0</v>
      </c>
      <c r="G31" s="707">
        <f>+'B1104'!CL24</f>
        <v>81460</v>
      </c>
      <c r="H31" s="707">
        <f>I31+D31-C31-F31</f>
        <v>216920</v>
      </c>
      <c r="I31" s="707">
        <v>295380</v>
      </c>
      <c r="J31" s="708">
        <f>'B1104'!DG24</f>
        <v>216920</v>
      </c>
      <c r="K31" s="708">
        <f t="shared" si="0"/>
        <v>0</v>
      </c>
    </row>
    <row r="32" spans="1:11" s="693" customFormat="1" ht="15" customHeight="1" x14ac:dyDescent="0.25">
      <c r="A32" s="706">
        <v>40210</v>
      </c>
      <c r="B32" s="706" t="s">
        <v>134</v>
      </c>
      <c r="C32" s="707">
        <f>'B1104'!AU25</f>
        <v>86610</v>
      </c>
      <c r="D32" s="709">
        <f>'B1104'!AO25</f>
        <v>42000</v>
      </c>
      <c r="E32" s="707"/>
      <c r="F32" s="707">
        <f>'B1104'!AX25</f>
        <v>0</v>
      </c>
      <c r="G32" s="707">
        <f>+'B1104'!CL25</f>
        <v>86610</v>
      </c>
      <c r="H32" s="707">
        <f t="shared" si="1"/>
        <v>243320</v>
      </c>
      <c r="I32" s="707">
        <v>287930</v>
      </c>
      <c r="J32" s="708">
        <f>'B1104'!DG25</f>
        <v>243320</v>
      </c>
      <c r="K32" s="708">
        <f t="shared" si="0"/>
        <v>0</v>
      </c>
    </row>
    <row r="33" spans="1:11" s="693" customFormat="1" ht="15" customHeight="1" x14ac:dyDescent="0.25">
      <c r="A33" s="706">
        <v>40211</v>
      </c>
      <c r="B33" s="706" t="s">
        <v>70</v>
      </c>
      <c r="C33" s="707">
        <f>'B1104'!AU26</f>
        <v>18130</v>
      </c>
      <c r="D33" s="709">
        <f>'B1104'!AO26</f>
        <v>0</v>
      </c>
      <c r="E33" s="707"/>
      <c r="F33" s="707">
        <f>'B1104'!AX26</f>
        <v>0</v>
      </c>
      <c r="G33" s="707">
        <f>+'B1104'!CL26</f>
        <v>18130</v>
      </c>
      <c r="H33" s="707">
        <f t="shared" si="1"/>
        <v>123345</v>
      </c>
      <c r="I33" s="707">
        <v>141475</v>
      </c>
      <c r="J33" s="708">
        <f>'B1104'!DG26</f>
        <v>123345</v>
      </c>
      <c r="K33" s="708">
        <f>H33-J33</f>
        <v>0</v>
      </c>
    </row>
    <row r="34" spans="1:11" s="693" customFormat="1" ht="15" customHeight="1" x14ac:dyDescent="0.25">
      <c r="A34" s="706">
        <v>40212</v>
      </c>
      <c r="B34" s="706" t="s">
        <v>135</v>
      </c>
      <c r="C34" s="707">
        <f>'B1104'!AU27</f>
        <v>0</v>
      </c>
      <c r="D34" s="709">
        <f>'B1104'!AO27</f>
        <v>0</v>
      </c>
      <c r="E34" s="707"/>
      <c r="F34" s="707">
        <f>'B1104'!AX27</f>
        <v>0</v>
      </c>
      <c r="G34" s="707">
        <f>+'B1104'!CL27</f>
        <v>0</v>
      </c>
      <c r="H34" s="707">
        <f t="shared" si="1"/>
        <v>0</v>
      </c>
      <c r="I34" s="707">
        <v>0</v>
      </c>
      <c r="J34" s="708">
        <f>'B1104'!DG27</f>
        <v>0</v>
      </c>
      <c r="K34" s="708">
        <f t="shared" si="0"/>
        <v>0</v>
      </c>
    </row>
    <row r="35" spans="1:11" s="693" customFormat="1" ht="15" customHeight="1" x14ac:dyDescent="0.25">
      <c r="A35" s="710">
        <v>40213</v>
      </c>
      <c r="B35" s="710" t="s">
        <v>136</v>
      </c>
      <c r="C35" s="707">
        <f>'B1104'!AU28</f>
        <v>59170</v>
      </c>
      <c r="D35" s="709">
        <f>'B1104'!AO28</f>
        <v>0</v>
      </c>
      <c r="E35" s="711"/>
      <c r="F35" s="707">
        <f>'B1104'!AX28</f>
        <v>0</v>
      </c>
      <c r="G35" s="707">
        <f>+'B1104'!CL28</f>
        <v>59170</v>
      </c>
      <c r="H35" s="707">
        <f t="shared" si="1"/>
        <v>171950</v>
      </c>
      <c r="I35" s="707">
        <v>231120</v>
      </c>
      <c r="J35" s="708">
        <f>'B1104'!DG28</f>
        <v>171950</v>
      </c>
      <c r="K35" s="708">
        <f>H35-J35</f>
        <v>0</v>
      </c>
    </row>
    <row r="36" spans="1:11" s="693" customFormat="1" ht="15" customHeight="1" x14ac:dyDescent="0.25">
      <c r="A36" s="710">
        <v>40214</v>
      </c>
      <c r="B36" s="710" t="s">
        <v>733</v>
      </c>
      <c r="C36" s="707">
        <f>'B1104'!AU29</f>
        <v>0</v>
      </c>
      <c r="D36" s="709">
        <f>'B1104'!AO29</f>
        <v>0</v>
      </c>
      <c r="E36" s="711"/>
      <c r="F36" s="707">
        <f>'B1104'!AX29</f>
        <v>0</v>
      </c>
      <c r="G36" s="707">
        <f>+'B1104'!CL29</f>
        <v>0</v>
      </c>
      <c r="H36" s="707">
        <f t="shared" si="1"/>
        <v>0</v>
      </c>
      <c r="I36" s="707">
        <v>0</v>
      </c>
      <c r="J36" s="708">
        <f>'B1104'!DG29</f>
        <v>0</v>
      </c>
      <c r="K36" s="708">
        <f t="shared" si="0"/>
        <v>0</v>
      </c>
    </row>
    <row r="37" spans="1:11" s="693" customFormat="1" ht="15" customHeight="1" thickBot="1" x14ac:dyDescent="0.3">
      <c r="A37" s="710">
        <v>40300</v>
      </c>
      <c r="B37" s="710" t="s">
        <v>71</v>
      </c>
      <c r="C37" s="707">
        <f>'B1104'!AU30</f>
        <v>320600</v>
      </c>
      <c r="D37" s="709">
        <f>'B1104'!AO30</f>
        <v>188000</v>
      </c>
      <c r="E37" s="711"/>
      <c r="F37" s="707">
        <f>'B1104'!AX30</f>
        <v>0</v>
      </c>
      <c r="G37" s="707">
        <f>+'B1104'!CL30</f>
        <v>320600</v>
      </c>
      <c r="H37" s="707">
        <f t="shared" si="1"/>
        <v>430000</v>
      </c>
      <c r="I37" s="707">
        <v>562600</v>
      </c>
      <c r="J37" s="708">
        <f>'B1104'!DG30</f>
        <v>430000</v>
      </c>
      <c r="K37" s="708">
        <f t="shared" si="0"/>
        <v>0</v>
      </c>
    </row>
    <row r="38" spans="1:11" s="693" customFormat="1" ht="26.25" customHeight="1" thickBot="1" x14ac:dyDescent="0.3">
      <c r="A38" s="712"/>
      <c r="B38" s="713" t="s">
        <v>137</v>
      </c>
      <c r="C38" s="714">
        <f>SUM(C11:C37)</f>
        <v>4181985</v>
      </c>
      <c r="D38" s="714">
        <f t="shared" ref="D38:K38" si="2">SUM(D11:D37)</f>
        <v>4937750</v>
      </c>
      <c r="E38" s="714">
        <f t="shared" si="2"/>
        <v>0</v>
      </c>
      <c r="F38" s="714">
        <f t="shared" si="2"/>
        <v>0</v>
      </c>
      <c r="G38" s="714">
        <f>SUM(G11:G37)</f>
        <v>4181985</v>
      </c>
      <c r="H38" s="714">
        <f t="shared" si="2"/>
        <v>55065780</v>
      </c>
      <c r="I38" s="708">
        <f t="shared" si="2"/>
        <v>61200765</v>
      </c>
      <c r="J38" s="708">
        <f t="shared" si="2"/>
        <v>55065780</v>
      </c>
      <c r="K38" s="708">
        <f t="shared" si="2"/>
        <v>0</v>
      </c>
    </row>
    <row r="39" spans="1:11" s="693" customFormat="1" x14ac:dyDescent="0.25">
      <c r="C39" s="715"/>
      <c r="D39" s="715"/>
      <c r="E39" s="715"/>
      <c r="F39" s="715"/>
      <c r="G39" s="715"/>
      <c r="H39" s="715"/>
      <c r="I39" s="691"/>
      <c r="J39" s="691"/>
    </row>
    <row r="40" spans="1:11" s="693" customFormat="1" x14ac:dyDescent="0.25">
      <c r="C40" s="715"/>
      <c r="D40" s="715"/>
      <c r="E40" s="715"/>
      <c r="F40" s="715"/>
      <c r="G40" s="715"/>
      <c r="H40" s="715"/>
      <c r="I40" s="691"/>
      <c r="J40" s="691"/>
    </row>
    <row r="41" spans="1:11" s="693" customFormat="1" x14ac:dyDescent="0.25">
      <c r="A41" s="691"/>
      <c r="B41" s="691"/>
      <c r="C41" s="716"/>
      <c r="D41" s="692"/>
      <c r="E41" s="691"/>
      <c r="F41" s="691"/>
      <c r="G41" s="691"/>
      <c r="H41" s="691"/>
      <c r="I41" s="691"/>
      <c r="J41" s="691"/>
    </row>
    <row r="42" spans="1:11" s="693" customFormat="1" ht="20.100000000000001" customHeight="1" x14ac:dyDescent="0.25">
      <c r="A42" s="699" t="s">
        <v>110</v>
      </c>
      <c r="B42" s="699" t="s">
        <v>111</v>
      </c>
      <c r="C42" s="699" t="s">
        <v>234</v>
      </c>
      <c r="D42" s="700" t="s">
        <v>235</v>
      </c>
      <c r="E42" s="701" t="s">
        <v>114</v>
      </c>
      <c r="F42" s="702"/>
      <c r="G42" s="699" t="s">
        <v>236</v>
      </c>
      <c r="H42" s="699"/>
      <c r="I42" s="691"/>
      <c r="J42" s="691"/>
    </row>
    <row r="43" spans="1:11" s="693" customFormat="1" ht="20.100000000000001" customHeight="1" thickBot="1" x14ac:dyDescent="0.3">
      <c r="A43" s="703" t="s">
        <v>2</v>
      </c>
      <c r="B43" s="703" t="s">
        <v>117</v>
      </c>
      <c r="C43" s="703" t="s">
        <v>237</v>
      </c>
      <c r="D43" s="704" t="s">
        <v>238</v>
      </c>
      <c r="E43" s="705" t="s">
        <v>239</v>
      </c>
      <c r="F43" s="705" t="s">
        <v>240</v>
      </c>
      <c r="G43" s="703" t="s">
        <v>241</v>
      </c>
      <c r="H43" s="703" t="s">
        <v>242</v>
      </c>
      <c r="I43" s="691"/>
      <c r="J43" s="691"/>
    </row>
    <row r="44" spans="1:11" s="693" customFormat="1" ht="13.8" thickBot="1" x14ac:dyDescent="0.3">
      <c r="A44" s="712" t="s">
        <v>138</v>
      </c>
      <c r="B44" s="713"/>
      <c r="C44" s="714">
        <f t="shared" ref="C44:K44" si="3">C38</f>
        <v>4181985</v>
      </c>
      <c r="D44" s="714">
        <f t="shared" si="3"/>
        <v>4937750</v>
      </c>
      <c r="E44" s="714">
        <f t="shared" si="3"/>
        <v>0</v>
      </c>
      <c r="F44" s="714">
        <f t="shared" si="3"/>
        <v>0</v>
      </c>
      <c r="G44" s="714">
        <f t="shared" si="3"/>
        <v>4181985</v>
      </c>
      <c r="H44" s="714">
        <f t="shared" si="3"/>
        <v>55065780</v>
      </c>
      <c r="I44" s="708">
        <f t="shared" si="3"/>
        <v>61200765</v>
      </c>
      <c r="J44" s="708">
        <f t="shared" si="3"/>
        <v>55065780</v>
      </c>
      <c r="K44" s="708">
        <f t="shared" si="3"/>
        <v>0</v>
      </c>
    </row>
    <row r="45" spans="1:11" s="693" customFormat="1" ht="15" customHeight="1" x14ac:dyDescent="0.25">
      <c r="A45" s="717">
        <v>40301</v>
      </c>
      <c r="B45" s="717" t="s">
        <v>72</v>
      </c>
      <c r="C45" s="718">
        <f>'B1104'!AU31</f>
        <v>248020</v>
      </c>
      <c r="D45" s="719">
        <f>'B1104'!AO31</f>
        <v>180000</v>
      </c>
      <c r="E45" s="719">
        <f>'B1104'!AP31</f>
        <v>0</v>
      </c>
      <c r="F45" s="718">
        <f>'B1104'!CT31</f>
        <v>0</v>
      </c>
      <c r="G45" s="718">
        <f>+'B1104'!CL31</f>
        <v>248020</v>
      </c>
      <c r="H45" s="718">
        <f t="shared" ref="H45:H70" si="4">I45+D45-C45-F45</f>
        <v>200150</v>
      </c>
      <c r="I45" s="718">
        <v>268170</v>
      </c>
      <c r="J45" s="708">
        <f>'B1104'!DG31</f>
        <v>200150</v>
      </c>
      <c r="K45" s="708">
        <f t="shared" ref="K45:K69" si="5">H45-J45</f>
        <v>0</v>
      </c>
    </row>
    <row r="46" spans="1:11" s="693" customFormat="1" ht="15" customHeight="1" x14ac:dyDescent="0.25">
      <c r="A46" s="706">
        <v>40302</v>
      </c>
      <c r="B46" s="706" t="s">
        <v>139</v>
      </c>
      <c r="C46" s="718">
        <f>'B1104'!AU32</f>
        <v>210000</v>
      </c>
      <c r="D46" s="719">
        <f>'B1104'!AO32</f>
        <v>640000</v>
      </c>
      <c r="E46" s="719">
        <f>'B1104'!AP32</f>
        <v>0</v>
      </c>
      <c r="F46" s="718">
        <f>'B1104'!CT32</f>
        <v>0</v>
      </c>
      <c r="G46" s="718">
        <f>+'B1104'!CL32</f>
        <v>210000</v>
      </c>
      <c r="H46" s="718">
        <f t="shared" si="4"/>
        <v>1329300</v>
      </c>
      <c r="I46" s="718">
        <v>899300</v>
      </c>
      <c r="J46" s="708">
        <f>'B1104'!DG32</f>
        <v>1329300</v>
      </c>
      <c r="K46" s="708">
        <f t="shared" si="5"/>
        <v>0</v>
      </c>
    </row>
    <row r="47" spans="1:11" s="693" customFormat="1" ht="15" customHeight="1" x14ac:dyDescent="0.25">
      <c r="A47" s="706">
        <v>40303</v>
      </c>
      <c r="B47" s="706" t="s">
        <v>74</v>
      </c>
      <c r="C47" s="718">
        <f>'B1104'!AU33</f>
        <v>36250</v>
      </c>
      <c r="D47" s="719">
        <f>'B1104'!AO33</f>
        <v>10000</v>
      </c>
      <c r="E47" s="719">
        <f>'B1104'!AP33</f>
        <v>0</v>
      </c>
      <c r="F47" s="718">
        <f>'B1104'!CT33</f>
        <v>0</v>
      </c>
      <c r="G47" s="718">
        <f>+'B1104'!CL33</f>
        <v>36250</v>
      </c>
      <c r="H47" s="718">
        <f t="shared" si="4"/>
        <v>248750</v>
      </c>
      <c r="I47" s="718">
        <v>275000</v>
      </c>
      <c r="J47" s="708">
        <f>'B1104'!DG33</f>
        <v>248750</v>
      </c>
      <c r="K47" s="708">
        <f t="shared" si="5"/>
        <v>0</v>
      </c>
    </row>
    <row r="48" spans="1:11" s="693" customFormat="1" ht="15" customHeight="1" x14ac:dyDescent="0.25">
      <c r="A48" s="706">
        <v>40304</v>
      </c>
      <c r="B48" s="706" t="s">
        <v>75</v>
      </c>
      <c r="C48" s="718">
        <f>'B1104'!AU34</f>
        <v>175480</v>
      </c>
      <c r="D48" s="719">
        <f>'B1104'!AO34</f>
        <v>0</v>
      </c>
      <c r="E48" s="719">
        <f>'B1104'!AP34</f>
        <v>0</v>
      </c>
      <c r="F48" s="718">
        <f>'B1104'!CT34</f>
        <v>0</v>
      </c>
      <c r="G48" s="718">
        <f>+'B1104'!CL34</f>
        <v>175480</v>
      </c>
      <c r="H48" s="718">
        <f t="shared" si="4"/>
        <v>292260</v>
      </c>
      <c r="I48" s="718">
        <v>467740</v>
      </c>
      <c r="J48" s="708">
        <f>'B1104'!DG34</f>
        <v>292260</v>
      </c>
      <c r="K48" s="708">
        <f t="shared" si="5"/>
        <v>0</v>
      </c>
    </row>
    <row r="49" spans="1:11" s="693" customFormat="1" ht="15" customHeight="1" x14ac:dyDescent="0.25">
      <c r="A49" s="706">
        <v>40305</v>
      </c>
      <c r="B49" s="706" t="s">
        <v>76</v>
      </c>
      <c r="C49" s="718">
        <f>'B1104'!AU35</f>
        <v>92750</v>
      </c>
      <c r="D49" s="719">
        <f>'B1104'!AO35</f>
        <v>130000</v>
      </c>
      <c r="E49" s="719">
        <f>'B1104'!AP35</f>
        <v>0</v>
      </c>
      <c r="F49" s="718">
        <f>'B1104'!CT35</f>
        <v>0</v>
      </c>
      <c r="G49" s="718">
        <f>+'B1104'!CL35</f>
        <v>92750</v>
      </c>
      <c r="H49" s="718">
        <f t="shared" si="4"/>
        <v>161960</v>
      </c>
      <c r="I49" s="718">
        <v>124710</v>
      </c>
      <c r="J49" s="708">
        <f>'B1104'!DG35</f>
        <v>161960</v>
      </c>
      <c r="K49" s="708">
        <f t="shared" si="5"/>
        <v>0</v>
      </c>
    </row>
    <row r="50" spans="1:11" s="693" customFormat="1" ht="15" customHeight="1" x14ac:dyDescent="0.25">
      <c r="A50" s="706">
        <v>40306</v>
      </c>
      <c r="B50" s="706" t="s">
        <v>140</v>
      </c>
      <c r="C50" s="718">
        <f>'B1104'!AU36</f>
        <v>77950</v>
      </c>
      <c r="D50" s="719">
        <f>'B1104'!AO36</f>
        <v>183000</v>
      </c>
      <c r="E50" s="719">
        <f>'B1104'!AP36</f>
        <v>0</v>
      </c>
      <c r="F50" s="718">
        <f>'B1104'!CT36</f>
        <v>0</v>
      </c>
      <c r="G50" s="718">
        <f>+'B1104'!CL36</f>
        <v>77950</v>
      </c>
      <c r="H50" s="718">
        <f t="shared" si="4"/>
        <v>214000</v>
      </c>
      <c r="I50" s="718">
        <v>108950</v>
      </c>
      <c r="J50" s="708">
        <f>'B1104'!DG36</f>
        <v>214000</v>
      </c>
      <c r="K50" s="708">
        <f t="shared" si="5"/>
        <v>0</v>
      </c>
    </row>
    <row r="51" spans="1:11" s="693" customFormat="1" ht="15" customHeight="1" x14ac:dyDescent="0.25">
      <c r="A51" s="706">
        <v>40307</v>
      </c>
      <c r="B51" s="706" t="s">
        <v>141</v>
      </c>
      <c r="C51" s="718">
        <f>'B1104'!AU37</f>
        <v>85150</v>
      </c>
      <c r="D51" s="719">
        <f>'B1104'!AO37</f>
        <v>0</v>
      </c>
      <c r="E51" s="719">
        <f>'B1104'!AP37</f>
        <v>0</v>
      </c>
      <c r="F51" s="718">
        <f>'B1104'!CT37</f>
        <v>0</v>
      </c>
      <c r="G51" s="718">
        <f>+'B1104'!CL37</f>
        <v>85150</v>
      </c>
      <c r="H51" s="718">
        <f t="shared" si="4"/>
        <v>227550</v>
      </c>
      <c r="I51" s="718">
        <v>312700</v>
      </c>
      <c r="J51" s="708">
        <f>'B1104'!DG37</f>
        <v>227550</v>
      </c>
      <c r="K51" s="708">
        <f t="shared" si="5"/>
        <v>0</v>
      </c>
    </row>
    <row r="52" spans="1:11" s="693" customFormat="1" ht="15" customHeight="1" x14ac:dyDescent="0.25">
      <c r="A52" s="717">
        <v>40308</v>
      </c>
      <c r="B52" s="717" t="s">
        <v>142</v>
      </c>
      <c r="C52" s="718">
        <f>'B1104'!AU38</f>
        <v>89180</v>
      </c>
      <c r="D52" s="719">
        <f>'B1104'!AO38</f>
        <v>15000</v>
      </c>
      <c r="E52" s="719">
        <f>'B1104'!AP38</f>
        <v>0</v>
      </c>
      <c r="F52" s="718">
        <f>'B1104'!CT38</f>
        <v>0</v>
      </c>
      <c r="G52" s="718">
        <f>+'B1104'!CL38</f>
        <v>89180</v>
      </c>
      <c r="H52" s="718">
        <f t="shared" si="4"/>
        <v>473420</v>
      </c>
      <c r="I52" s="718">
        <v>547600</v>
      </c>
      <c r="J52" s="708">
        <f>'B1104'!DG38</f>
        <v>473420</v>
      </c>
      <c r="K52" s="708">
        <f t="shared" si="5"/>
        <v>0</v>
      </c>
    </row>
    <row r="53" spans="1:11" s="693" customFormat="1" ht="15" customHeight="1" x14ac:dyDescent="0.25">
      <c r="A53" s="717">
        <v>40309</v>
      </c>
      <c r="B53" s="717" t="s">
        <v>736</v>
      </c>
      <c r="C53" s="718">
        <f>'B1104'!AU39</f>
        <v>145220</v>
      </c>
      <c r="D53" s="719">
        <f>'B1104'!AO39</f>
        <v>295000</v>
      </c>
      <c r="E53" s="719">
        <f>'B1104'!AP39</f>
        <v>0</v>
      </c>
      <c r="F53" s="718">
        <f>'B1104'!CT39</f>
        <v>0</v>
      </c>
      <c r="G53" s="718">
        <f>+'B1104'!CL39</f>
        <v>145220</v>
      </c>
      <c r="H53" s="718">
        <f t="shared" si="4"/>
        <v>365050</v>
      </c>
      <c r="I53" s="718">
        <v>215270</v>
      </c>
      <c r="J53" s="708">
        <f>'B1104'!DG39</f>
        <v>365050</v>
      </c>
      <c r="K53" s="708">
        <f t="shared" si="5"/>
        <v>0</v>
      </c>
    </row>
    <row r="54" spans="1:11" s="693" customFormat="1" ht="15" customHeight="1" x14ac:dyDescent="0.25">
      <c r="A54" s="706">
        <v>40400</v>
      </c>
      <c r="B54" s="706" t="s">
        <v>143</v>
      </c>
      <c r="C54" s="718">
        <f>'B1104'!AU40</f>
        <v>37830</v>
      </c>
      <c r="D54" s="719">
        <f>'B1104'!AO40</f>
        <v>0</v>
      </c>
      <c r="E54" s="719">
        <f>'B1104'!AP40</f>
        <v>0</v>
      </c>
      <c r="F54" s="718">
        <f>'B1104'!CT40</f>
        <v>0</v>
      </c>
      <c r="G54" s="718">
        <f>+'B1104'!CL40</f>
        <v>37830</v>
      </c>
      <c r="H54" s="718">
        <f t="shared" si="4"/>
        <v>135450</v>
      </c>
      <c r="I54" s="718">
        <v>173280</v>
      </c>
      <c r="J54" s="708">
        <f>'B1104'!DG40</f>
        <v>135450</v>
      </c>
      <c r="K54" s="708">
        <f t="shared" si="5"/>
        <v>0</v>
      </c>
    </row>
    <row r="55" spans="1:11" s="693" customFormat="1" ht="15" customHeight="1" x14ac:dyDescent="0.25">
      <c r="A55" s="706">
        <v>40401</v>
      </c>
      <c r="B55" s="706" t="s">
        <v>81</v>
      </c>
      <c r="C55" s="718">
        <f>'B1104'!AU41</f>
        <v>92700</v>
      </c>
      <c r="D55" s="719">
        <f>'B1104'!AO41</f>
        <v>13000</v>
      </c>
      <c r="E55" s="719">
        <f>'B1104'!AP41</f>
        <v>0</v>
      </c>
      <c r="F55" s="718">
        <f>'B1104'!CT41</f>
        <v>0</v>
      </c>
      <c r="G55" s="718">
        <f>+'B1104'!CL41</f>
        <v>92700</v>
      </c>
      <c r="H55" s="718">
        <f t="shared" si="4"/>
        <v>443600</v>
      </c>
      <c r="I55" s="718">
        <v>523300</v>
      </c>
      <c r="J55" s="708">
        <f>'B1104'!DG41</f>
        <v>443600</v>
      </c>
      <c r="K55" s="708">
        <f t="shared" si="5"/>
        <v>0</v>
      </c>
    </row>
    <row r="56" spans="1:11" s="693" customFormat="1" ht="15" customHeight="1" x14ac:dyDescent="0.25">
      <c r="A56" s="706">
        <v>40402</v>
      </c>
      <c r="B56" s="706" t="s">
        <v>82</v>
      </c>
      <c r="C56" s="718">
        <f>'B1104'!AU42</f>
        <v>23790</v>
      </c>
      <c r="D56" s="719">
        <f>'B1104'!AO42</f>
        <v>0</v>
      </c>
      <c r="E56" s="719">
        <f>'B1104'!AP42</f>
        <v>0</v>
      </c>
      <c r="F56" s="718">
        <f>'B1104'!CT42</f>
        <v>0</v>
      </c>
      <c r="G56" s="718">
        <f>+'B1104'!CL42</f>
        <v>23790</v>
      </c>
      <c r="H56" s="718">
        <f t="shared" si="4"/>
        <v>165150</v>
      </c>
      <c r="I56" s="718">
        <v>188940</v>
      </c>
      <c r="J56" s="708">
        <f>'B1104'!DG42</f>
        <v>165150</v>
      </c>
      <c r="K56" s="708">
        <f t="shared" si="5"/>
        <v>0</v>
      </c>
    </row>
    <row r="57" spans="1:11" s="693" customFormat="1" ht="15" customHeight="1" x14ac:dyDescent="0.25">
      <c r="A57" s="706">
        <v>40403</v>
      </c>
      <c r="B57" s="706" t="s">
        <v>144</v>
      </c>
      <c r="C57" s="718">
        <f>'B1104'!AU43</f>
        <v>0</v>
      </c>
      <c r="D57" s="719">
        <f>'B1104'!AO43</f>
        <v>0</v>
      </c>
      <c r="E57" s="719">
        <f>'B1104'!AP43</f>
        <v>0</v>
      </c>
      <c r="F57" s="718">
        <f>'B1104'!CT43</f>
        <v>0</v>
      </c>
      <c r="G57" s="718">
        <f>+'B1104'!CL43</f>
        <v>0</v>
      </c>
      <c r="H57" s="718">
        <f t="shared" si="4"/>
        <v>269500</v>
      </c>
      <c r="I57" s="718">
        <v>269500</v>
      </c>
      <c r="J57" s="708">
        <f>'B1104'!DG43</f>
        <v>269500</v>
      </c>
      <c r="K57" s="708">
        <f t="shared" si="5"/>
        <v>0</v>
      </c>
    </row>
    <row r="58" spans="1:11" s="693" customFormat="1" ht="15" customHeight="1" x14ac:dyDescent="0.25">
      <c r="A58" s="706">
        <v>40404</v>
      </c>
      <c r="B58" s="706" t="s">
        <v>578</v>
      </c>
      <c r="C58" s="718">
        <f>'B1104'!AU44</f>
        <v>206100</v>
      </c>
      <c r="D58" s="719">
        <f>'B1104'!AO44</f>
        <v>50000</v>
      </c>
      <c r="E58" s="719">
        <f>'B1104'!AP44</f>
        <v>0</v>
      </c>
      <c r="F58" s="718">
        <f>'B1104'!CT44</f>
        <v>0</v>
      </c>
      <c r="G58" s="718">
        <f>+'B1104'!CL44</f>
        <v>206100</v>
      </c>
      <c r="H58" s="718">
        <f t="shared" si="4"/>
        <v>489500</v>
      </c>
      <c r="I58" s="718">
        <v>645600</v>
      </c>
      <c r="J58" s="708">
        <f>'B1104'!DG44</f>
        <v>489500</v>
      </c>
      <c r="K58" s="708">
        <f t="shared" si="5"/>
        <v>0</v>
      </c>
    </row>
    <row r="59" spans="1:11" s="693" customFormat="1" ht="15" customHeight="1" x14ac:dyDescent="0.25">
      <c r="A59" s="706">
        <v>40405</v>
      </c>
      <c r="B59" s="706" t="s">
        <v>84</v>
      </c>
      <c r="C59" s="718">
        <f>'B1104'!AU45</f>
        <v>35050</v>
      </c>
      <c r="D59" s="719">
        <f>'B1104'!AO45</f>
        <v>0</v>
      </c>
      <c r="E59" s="719">
        <f>'B1104'!AP45</f>
        <v>0</v>
      </c>
      <c r="F59" s="718">
        <f>'B1104'!CT45</f>
        <v>0</v>
      </c>
      <c r="G59" s="718">
        <f>+'B1104'!CL45</f>
        <v>35050</v>
      </c>
      <c r="H59" s="718">
        <f t="shared" si="4"/>
        <v>214500</v>
      </c>
      <c r="I59" s="718">
        <v>249550</v>
      </c>
      <c r="J59" s="708">
        <f>'B1104'!DG45</f>
        <v>214500</v>
      </c>
      <c r="K59" s="708">
        <f t="shared" si="5"/>
        <v>0</v>
      </c>
    </row>
    <row r="60" spans="1:11" s="693" customFormat="1" ht="15" customHeight="1" x14ac:dyDescent="0.25">
      <c r="A60" s="706">
        <v>40406</v>
      </c>
      <c r="B60" s="706" t="s">
        <v>85</v>
      </c>
      <c r="C60" s="718">
        <f>'B1104'!AU46</f>
        <v>256680</v>
      </c>
      <c r="D60" s="719">
        <f>'B1104'!AO46</f>
        <v>182000</v>
      </c>
      <c r="E60" s="719">
        <f>'B1104'!AP46</f>
        <v>0</v>
      </c>
      <c r="F60" s="718">
        <f>'B1104'!CT46</f>
        <v>0</v>
      </c>
      <c r="G60" s="718">
        <f>+'B1104'!CL46</f>
        <v>256680</v>
      </c>
      <c r="H60" s="718">
        <f t="shared" si="4"/>
        <v>753800</v>
      </c>
      <c r="I60" s="718">
        <v>828480</v>
      </c>
      <c r="J60" s="708">
        <f>'B1104'!DG46</f>
        <v>753800</v>
      </c>
      <c r="K60" s="708">
        <f t="shared" si="5"/>
        <v>0</v>
      </c>
    </row>
    <row r="61" spans="1:11" s="693" customFormat="1" ht="15" customHeight="1" x14ac:dyDescent="0.25">
      <c r="A61" s="706">
        <v>40407</v>
      </c>
      <c r="B61" s="706" t="s">
        <v>145</v>
      </c>
      <c r="C61" s="718">
        <f>'B1104'!AU47</f>
        <v>2300</v>
      </c>
      <c r="D61" s="719">
        <f>'B1104'!AO47</f>
        <v>0</v>
      </c>
      <c r="E61" s="719">
        <f>'B1104'!AP47</f>
        <v>0</v>
      </c>
      <c r="F61" s="718">
        <f>'B1104'!CT47</f>
        <v>0</v>
      </c>
      <c r="G61" s="718">
        <f>+'B1104'!CL47</f>
        <v>2300</v>
      </c>
      <c r="H61" s="718">
        <f t="shared" si="4"/>
        <v>170650</v>
      </c>
      <c r="I61" s="718">
        <v>172950</v>
      </c>
      <c r="J61" s="708">
        <f>'B1104'!DG47</f>
        <v>170650</v>
      </c>
      <c r="K61" s="708">
        <f t="shared" si="5"/>
        <v>0</v>
      </c>
    </row>
    <row r="62" spans="1:11" s="693" customFormat="1" ht="15" customHeight="1" x14ac:dyDescent="0.25">
      <c r="A62" s="706">
        <v>40408</v>
      </c>
      <c r="B62" s="706" t="s">
        <v>146</v>
      </c>
      <c r="C62" s="718">
        <f>'B1104'!AU48</f>
        <v>17370</v>
      </c>
      <c r="D62" s="719">
        <f>'B1104'!AO48</f>
        <v>0</v>
      </c>
      <c r="E62" s="719">
        <f>'B1104'!AP48</f>
        <v>0</v>
      </c>
      <c r="F62" s="718">
        <f>'B1104'!CT48</f>
        <v>0</v>
      </c>
      <c r="G62" s="718">
        <f>+'B1104'!CL48</f>
        <v>17370</v>
      </c>
      <c r="H62" s="718">
        <f t="shared" si="4"/>
        <v>120235</v>
      </c>
      <c r="I62" s="718">
        <v>137605</v>
      </c>
      <c r="J62" s="708">
        <f>'B1104'!DG48</f>
        <v>120235</v>
      </c>
      <c r="K62" s="708">
        <f t="shared" si="5"/>
        <v>0</v>
      </c>
    </row>
    <row r="63" spans="1:11" s="693" customFormat="1" ht="15" customHeight="1" x14ac:dyDescent="0.25">
      <c r="A63" s="706">
        <v>40412</v>
      </c>
      <c r="B63" s="706" t="s">
        <v>88</v>
      </c>
      <c r="C63" s="718">
        <f>'B1104'!AU49</f>
        <v>154420</v>
      </c>
      <c r="D63" s="719">
        <f>'B1104'!AO49</f>
        <v>150000</v>
      </c>
      <c r="E63" s="719">
        <f>'B1104'!AP49</f>
        <v>0</v>
      </c>
      <c r="F63" s="718">
        <f>'B1104'!CT49</f>
        <v>0</v>
      </c>
      <c r="G63" s="718">
        <f>+'B1104'!CL49</f>
        <v>154420</v>
      </c>
      <c r="H63" s="718">
        <f t="shared" si="4"/>
        <v>517800</v>
      </c>
      <c r="I63" s="718">
        <v>522220</v>
      </c>
      <c r="J63" s="708">
        <f>'B1104'!DG49</f>
        <v>517800</v>
      </c>
      <c r="K63" s="708">
        <f t="shared" si="5"/>
        <v>0</v>
      </c>
    </row>
    <row r="64" spans="1:11" s="693" customFormat="1" ht="15" customHeight="1" x14ac:dyDescent="0.25">
      <c r="A64" s="706">
        <v>40417</v>
      </c>
      <c r="B64" s="706" t="s">
        <v>89</v>
      </c>
      <c r="C64" s="718">
        <f>'B1104'!AU50</f>
        <v>18250</v>
      </c>
      <c r="D64" s="719">
        <f>'B1104'!AO50</f>
        <v>0</v>
      </c>
      <c r="E64" s="719">
        <f>'B1104'!AP50</f>
        <v>0</v>
      </c>
      <c r="F64" s="718">
        <f>'B1104'!CT50</f>
        <v>0</v>
      </c>
      <c r="G64" s="718">
        <f>+'B1104'!CL50</f>
        <v>18250</v>
      </c>
      <c r="H64" s="718">
        <f t="shared" si="4"/>
        <v>137260</v>
      </c>
      <c r="I64" s="718">
        <v>155510</v>
      </c>
      <c r="J64" s="708">
        <f>'B1104'!DG50</f>
        <v>137260</v>
      </c>
      <c r="K64" s="708">
        <f t="shared" si="5"/>
        <v>0</v>
      </c>
    </row>
    <row r="65" spans="1:11" s="693" customFormat="1" ht="15" customHeight="1" x14ac:dyDescent="0.25">
      <c r="A65" s="706">
        <v>40420</v>
      </c>
      <c r="B65" s="706" t="s">
        <v>90</v>
      </c>
      <c r="C65" s="718">
        <f>'B1104'!AU51</f>
        <v>2030</v>
      </c>
      <c r="D65" s="719">
        <f>'B1104'!AO51</f>
        <v>0</v>
      </c>
      <c r="E65" s="719">
        <f>'B1104'!AP51</f>
        <v>0</v>
      </c>
      <c r="F65" s="718">
        <f>'B1104'!CT51</f>
        <v>0</v>
      </c>
      <c r="G65" s="718">
        <f>+'B1104'!CL51</f>
        <v>2030</v>
      </c>
      <c r="H65" s="718">
        <f t="shared" si="4"/>
        <v>134070</v>
      </c>
      <c r="I65" s="718">
        <v>136100</v>
      </c>
      <c r="J65" s="708">
        <f>'B1104'!DG51</f>
        <v>134070</v>
      </c>
      <c r="K65" s="708">
        <f t="shared" si="5"/>
        <v>0</v>
      </c>
    </row>
    <row r="66" spans="1:11" s="693" customFormat="1" ht="15" customHeight="1" x14ac:dyDescent="0.25">
      <c r="A66" s="706">
        <v>40421</v>
      </c>
      <c r="B66" s="706" t="s">
        <v>91</v>
      </c>
      <c r="C66" s="718">
        <f>'B1104'!AU52</f>
        <v>31980</v>
      </c>
      <c r="D66" s="719">
        <f>'B1104'!AO52</f>
        <v>11000</v>
      </c>
      <c r="E66" s="719">
        <f>'B1104'!AP52</f>
        <v>0</v>
      </c>
      <c r="F66" s="718">
        <f>'B1104'!CT52</f>
        <v>0</v>
      </c>
      <c r="G66" s="718">
        <f>+'B1104'!CL52</f>
        <v>31980</v>
      </c>
      <c r="H66" s="718">
        <f t="shared" si="4"/>
        <v>186450</v>
      </c>
      <c r="I66" s="718">
        <v>207430</v>
      </c>
      <c r="J66" s="708">
        <f>'B1104'!DG52</f>
        <v>186450</v>
      </c>
      <c r="K66" s="708">
        <f t="shared" si="5"/>
        <v>0</v>
      </c>
    </row>
    <row r="67" spans="1:11" s="693" customFormat="1" ht="15" customHeight="1" x14ac:dyDescent="0.25">
      <c r="A67" s="706">
        <v>40422</v>
      </c>
      <c r="B67" s="706" t="s">
        <v>92</v>
      </c>
      <c r="C67" s="718">
        <f>'B1104'!AU53</f>
        <v>6000</v>
      </c>
      <c r="D67" s="719">
        <f>'B1104'!AO53</f>
        <v>0</v>
      </c>
      <c r="E67" s="719">
        <f>'B1104'!AP53</f>
        <v>0</v>
      </c>
      <c r="F67" s="718">
        <f>'B1104'!CT53</f>
        <v>0</v>
      </c>
      <c r="G67" s="718">
        <f>+'B1104'!CL53</f>
        <v>6000</v>
      </c>
      <c r="H67" s="718">
        <f t="shared" si="4"/>
        <v>62940</v>
      </c>
      <c r="I67" s="718">
        <v>68940</v>
      </c>
      <c r="J67" s="708">
        <f>'B1104'!DG53</f>
        <v>62940</v>
      </c>
      <c r="K67" s="708">
        <f>H67-J67</f>
        <v>0</v>
      </c>
    </row>
    <row r="68" spans="1:11" s="693" customFormat="1" ht="15" customHeight="1" x14ac:dyDescent="0.25">
      <c r="A68" s="706">
        <v>40423</v>
      </c>
      <c r="B68" s="706" t="s">
        <v>147</v>
      </c>
      <c r="C68" s="718">
        <f>'B1104'!AU54</f>
        <v>129940</v>
      </c>
      <c r="D68" s="719">
        <f>'B1104'!AO54</f>
        <v>34000</v>
      </c>
      <c r="E68" s="719">
        <f>'B1104'!AP54</f>
        <v>0</v>
      </c>
      <c r="F68" s="718">
        <f>'B1104'!CT54</f>
        <v>0</v>
      </c>
      <c r="G68" s="718">
        <f>+'B1104'!CL54</f>
        <v>129940</v>
      </c>
      <c r="H68" s="718">
        <f t="shared" si="4"/>
        <v>508110</v>
      </c>
      <c r="I68" s="718">
        <v>604050</v>
      </c>
      <c r="J68" s="708">
        <f>'B1104'!DG54</f>
        <v>508110</v>
      </c>
      <c r="K68" s="708">
        <f t="shared" si="5"/>
        <v>0</v>
      </c>
    </row>
    <row r="69" spans="1:11" s="693" customFormat="1" ht="15" customHeight="1" x14ac:dyDescent="0.25">
      <c r="A69" s="720">
        <v>40424</v>
      </c>
      <c r="B69" s="720" t="s">
        <v>782</v>
      </c>
      <c r="C69" s="718">
        <f>'B1104'!AU55</f>
        <v>9500</v>
      </c>
      <c r="D69" s="719">
        <f>'B1104'!AO55</f>
        <v>0</v>
      </c>
      <c r="E69" s="719">
        <f>'B1104'!AP55</f>
        <v>0</v>
      </c>
      <c r="F69" s="718">
        <f>'B1104'!CT55</f>
        <v>0</v>
      </c>
      <c r="G69" s="718">
        <f>+'B1104'!CL55</f>
        <v>9500</v>
      </c>
      <c r="H69" s="718">
        <f t="shared" si="4"/>
        <v>248720</v>
      </c>
      <c r="I69" s="718">
        <v>258220</v>
      </c>
      <c r="J69" s="708">
        <f>'B1104'!DG55</f>
        <v>248720</v>
      </c>
      <c r="K69" s="708">
        <f t="shared" si="5"/>
        <v>0</v>
      </c>
    </row>
    <row r="70" spans="1:11" s="693" customFormat="1" ht="15" customHeight="1" x14ac:dyDescent="0.25">
      <c r="A70" s="706">
        <v>40425</v>
      </c>
      <c r="B70" s="706" t="s">
        <v>857</v>
      </c>
      <c r="C70" s="707">
        <f>'B1104'!AU56</f>
        <v>126880</v>
      </c>
      <c r="D70" s="709">
        <f>'B1104'!AO56</f>
        <v>60000</v>
      </c>
      <c r="E70" s="709">
        <f>'B1104'!AP56</f>
        <v>0</v>
      </c>
      <c r="F70" s="718">
        <f>'B1104'!CT56</f>
        <v>0</v>
      </c>
      <c r="G70" s="707">
        <f>+'B1104'!CL56</f>
        <v>126880</v>
      </c>
      <c r="H70" s="707">
        <f t="shared" si="4"/>
        <v>602900</v>
      </c>
      <c r="I70" s="718">
        <v>669780</v>
      </c>
      <c r="J70" s="708">
        <f>'B1104'!DG56</f>
        <v>602900</v>
      </c>
      <c r="K70" s="708">
        <f>H70-J70</f>
        <v>0</v>
      </c>
    </row>
    <row r="71" spans="1:11" s="693" customFormat="1" ht="15" customHeight="1" thickBot="1" x14ac:dyDescent="0.3">
      <c r="A71" s="693">
        <v>40403</v>
      </c>
      <c r="B71" s="710" t="s">
        <v>1111</v>
      </c>
      <c r="C71" s="711">
        <f>'B1104'!AU57</f>
        <v>345</v>
      </c>
      <c r="D71" s="1111">
        <f>'B1104'!AO57</f>
        <v>0</v>
      </c>
      <c r="E71" s="1111">
        <f>'B1104'!AP57</f>
        <v>0</v>
      </c>
      <c r="F71" s="1112">
        <f>'B1104'!CT57</f>
        <v>0</v>
      </c>
      <c r="G71" s="711">
        <f>+'B1104'!CL57</f>
        <v>345</v>
      </c>
      <c r="H71" s="711">
        <v>0</v>
      </c>
      <c r="I71" s="707">
        <v>269500</v>
      </c>
      <c r="J71" s="707">
        <v>0</v>
      </c>
      <c r="K71" s="707">
        <f>'B1104'!BC57</f>
        <v>0</v>
      </c>
    </row>
    <row r="72" spans="1:11" s="693" customFormat="1" ht="16.2" thickBot="1" x14ac:dyDescent="0.35">
      <c r="A72" s="731" t="s">
        <v>148</v>
      </c>
      <c r="B72" s="1113"/>
      <c r="C72" s="734">
        <f t="shared" ref="C72:H72" si="6">SUM(C44:C71)</f>
        <v>6493150</v>
      </c>
      <c r="D72" s="734">
        <f t="shared" si="6"/>
        <v>6890750</v>
      </c>
      <c r="E72" s="734">
        <f t="shared" si="6"/>
        <v>0</v>
      </c>
      <c r="F72" s="734">
        <f t="shared" si="6"/>
        <v>0</v>
      </c>
      <c r="G72" s="734">
        <f t="shared" si="6"/>
        <v>6493150</v>
      </c>
      <c r="H72" s="734">
        <f t="shared" si="6"/>
        <v>63738855</v>
      </c>
      <c r="I72" s="1011">
        <f>SUM(I44:I70)</f>
        <v>70231660</v>
      </c>
      <c r="J72" s="1011">
        <f>SUM(J44:J71)</f>
        <v>63738855</v>
      </c>
      <c r="K72" s="839">
        <f>SUM(K44:K70)</f>
        <v>0</v>
      </c>
    </row>
    <row r="73" spans="1:11" s="693" customFormat="1" ht="15.6" hidden="1" x14ac:dyDescent="0.3">
      <c r="A73" s="723" t="s">
        <v>149</v>
      </c>
      <c r="B73" s="717"/>
      <c r="C73" s="724"/>
      <c r="D73" s="724"/>
      <c r="E73" s="724"/>
      <c r="F73" s="724"/>
      <c r="G73" s="724"/>
      <c r="H73" s="725"/>
      <c r="I73" s="691"/>
      <c r="J73" s="691"/>
    </row>
    <row r="74" spans="1:11" s="693" customFormat="1" ht="16.2" hidden="1" thickBot="1" x14ac:dyDescent="0.35">
      <c r="A74" s="726" t="s">
        <v>150</v>
      </c>
      <c r="B74" s="727"/>
      <c r="C74" s="728">
        <f>SUM(C72:C73)</f>
        <v>6493150</v>
      </c>
      <c r="D74" s="729">
        <f>SUM(D72:D73)</f>
        <v>6890750</v>
      </c>
      <c r="E74" s="729">
        <f>SUM(E72:E73)</f>
        <v>0</v>
      </c>
      <c r="F74" s="729">
        <f>SUM(F72:F73)</f>
        <v>0</v>
      </c>
      <c r="G74" s="730">
        <f>SUM(G72:G73)</f>
        <v>6493150</v>
      </c>
      <c r="H74" s="730"/>
      <c r="I74" s="691"/>
      <c r="J74" s="691"/>
    </row>
    <row r="75" spans="1:11" s="693" customFormat="1" ht="16.2" thickBot="1" x14ac:dyDescent="0.35">
      <c r="C75" s="691"/>
      <c r="D75" s="692"/>
      <c r="E75" s="691"/>
      <c r="F75" s="691"/>
      <c r="G75" s="697"/>
      <c r="H75" s="697"/>
      <c r="I75" s="691"/>
      <c r="J75" s="691"/>
    </row>
    <row r="76" spans="1:11" s="693" customFormat="1" ht="16.2" thickBot="1" x14ac:dyDescent="0.35">
      <c r="A76" s="731" t="s">
        <v>151</v>
      </c>
      <c r="B76" s="732" t="s">
        <v>152</v>
      </c>
      <c r="C76" s="732" t="s">
        <v>153</v>
      </c>
      <c r="D76" s="733" t="s">
        <v>0</v>
      </c>
      <c r="E76" s="691"/>
      <c r="F76" s="697"/>
      <c r="G76" s="697"/>
      <c r="H76" s="697"/>
      <c r="I76" s="691"/>
      <c r="J76" s="691"/>
    </row>
    <row r="77" spans="1:11" s="693" customFormat="1" ht="16.2" thickBot="1" x14ac:dyDescent="0.35">
      <c r="A77" s="721" t="s">
        <v>154</v>
      </c>
      <c r="B77" s="734">
        <f>'B1104'!AN4</f>
        <v>0</v>
      </c>
      <c r="C77" s="734"/>
      <c r="D77" s="734">
        <f>B77+C77</f>
        <v>0</v>
      </c>
      <c r="E77" s="1109"/>
      <c r="F77" s="1109">
        <f>+D78-D72</f>
        <v>0</v>
      </c>
      <c r="G77" s="697"/>
      <c r="H77" s="697"/>
      <c r="I77" s="708">
        <f>I72+B77-C72-B79</f>
        <v>63738510</v>
      </c>
      <c r="J77" s="735" t="s">
        <v>567</v>
      </c>
    </row>
    <row r="78" spans="1:11" s="693" customFormat="1" ht="18.600000000000001" thickBot="1" x14ac:dyDescent="0.4">
      <c r="A78" s="721" t="s">
        <v>155</v>
      </c>
      <c r="B78" s="734">
        <f>'B1104'!CT4</f>
        <v>6890750</v>
      </c>
      <c r="C78" s="734"/>
      <c r="D78" s="734">
        <f>B78+C78</f>
        <v>6890750</v>
      </c>
      <c r="E78" s="691"/>
      <c r="F78" s="794"/>
      <c r="G78" s="691"/>
      <c r="H78" s="736"/>
      <c r="I78" s="735">
        <f>H72-J72</f>
        <v>0</v>
      </c>
      <c r="J78" s="691"/>
      <c r="K78" s="1145">
        <f>H72-I77</f>
        <v>345</v>
      </c>
    </row>
    <row r="79" spans="1:11" s="693" customFormat="1" ht="18.600000000000001" thickBot="1" x14ac:dyDescent="0.4">
      <c r="A79" s="721" t="s">
        <v>751</v>
      </c>
      <c r="B79" s="734"/>
      <c r="C79" s="734"/>
      <c r="D79" s="734">
        <f>B79+C79</f>
        <v>0</v>
      </c>
      <c r="E79" s="691"/>
      <c r="F79" s="736"/>
      <c r="G79" s="736"/>
      <c r="H79" s="736"/>
      <c r="I79" s="691"/>
      <c r="J79" s="691"/>
    </row>
    <row r="80" spans="1:11" s="693" customFormat="1" x14ac:dyDescent="0.25">
      <c r="B80" s="716"/>
      <c r="C80" s="716"/>
      <c r="D80" s="716"/>
      <c r="E80" s="691"/>
      <c r="F80" s="691"/>
      <c r="G80" s="691"/>
      <c r="H80" s="691"/>
      <c r="I80" s="691">
        <f>I79-J79</f>
        <v>0</v>
      </c>
      <c r="J80" s="691"/>
    </row>
    <row r="84" spans="4:7" ht="21.75" customHeight="1" x14ac:dyDescent="0.3">
      <c r="D84" s="692">
        <f>B78-D72</f>
        <v>0</v>
      </c>
      <c r="G84" s="722">
        <f>+G72-C72</f>
        <v>0</v>
      </c>
    </row>
  </sheetData>
  <phoneticPr fontId="3" type="noConversion"/>
  <pageMargins left="0.39370078740157483" right="0.39370078740157483" top="0.39370078740157483" bottom="0.39370078740157483" header="0.51181102362204722" footer="0.9055118110236221"/>
  <pageSetup paperSize="9" scale="87" orientation="landscape" horizontalDpi="240" verticalDpi="144" r:id="rId1"/>
  <headerFooter alignWithMargins="0"/>
  <rowBreaks count="1" manualBreakCount="1">
    <brk id="40" max="8" man="1"/>
  </rowBreaks>
  <colBreaks count="1" manualBreakCount="1">
    <brk id="8" max="80" man="1"/>
  </colBreaks>
  <drawing r:id="rId2"/>
  <legacyDrawing r:id="rId3"/>
  <oleObjects>
    <mc:AlternateContent xmlns:mc="http://schemas.openxmlformats.org/markup-compatibility/2006">
      <mc:Choice Requires="x14">
        <oleObject progId="ViewerFrameClass" shapeId="4097" r:id="rId4">
          <objectPr defaultSize="0" autoPict="0" r:id="rId5">
            <anchor moveWithCells="1" sizeWithCells="1">
              <from>
                <xdr:col>0</xdr:col>
                <xdr:colOff>121920</xdr:colOff>
                <xdr:row>0</xdr:row>
                <xdr:rowOff>0</xdr:rowOff>
              </from>
              <to>
                <xdr:col>1</xdr:col>
                <xdr:colOff>129540</xdr:colOff>
                <xdr:row>0</xdr:row>
                <xdr:rowOff>0</xdr:rowOff>
              </to>
            </anchor>
          </objectPr>
        </oleObject>
      </mc:Choice>
      <mc:Fallback>
        <oleObject progId="ViewerFrameClass" shapeId="4097" r:id="rId4"/>
      </mc:Fallback>
    </mc:AlternateContent>
    <mc:AlternateContent xmlns:mc="http://schemas.openxmlformats.org/markup-compatibility/2006">
      <mc:Choice Requires="x14">
        <oleObject progId="ViewerFrameClass" shapeId="4098" r:id="rId6">
          <objectPr defaultSize="0" autoPict="0" r:id="rId5">
            <anchor moveWithCells="1" sizeWithCells="1">
              <from>
                <xdr:col>0</xdr:col>
                <xdr:colOff>236220</xdr:colOff>
                <xdr:row>0</xdr:row>
                <xdr:rowOff>0</xdr:rowOff>
              </from>
              <to>
                <xdr:col>1</xdr:col>
                <xdr:colOff>167640</xdr:colOff>
                <xdr:row>0</xdr:row>
                <xdr:rowOff>0</xdr:rowOff>
              </to>
            </anchor>
          </objectPr>
        </oleObject>
      </mc:Choice>
      <mc:Fallback>
        <oleObject progId="ViewerFrameClass" shapeId="4098" r:id="rId6"/>
      </mc:Fallback>
    </mc:AlternateContent>
    <mc:AlternateContent xmlns:mc="http://schemas.openxmlformats.org/markup-compatibility/2006">
      <mc:Choice Requires="x14">
        <oleObject progId="ViewerFrameClass" shapeId="4099" r:id="rId7">
          <objectPr defaultSize="0" autoPict="0" r:id="rId5">
            <anchor moveWithCells="1" sizeWithCells="1">
              <from>
                <xdr:col>0</xdr:col>
                <xdr:colOff>160020</xdr:colOff>
                <xdr:row>0</xdr:row>
                <xdr:rowOff>0</xdr:rowOff>
              </from>
              <to>
                <xdr:col>1</xdr:col>
                <xdr:colOff>251460</xdr:colOff>
                <xdr:row>0</xdr:row>
                <xdr:rowOff>0</xdr:rowOff>
              </to>
            </anchor>
          </objectPr>
        </oleObject>
      </mc:Choice>
      <mc:Fallback>
        <oleObject progId="ViewerFrameClass" shapeId="4099" r:id="rId7"/>
      </mc:Fallback>
    </mc:AlternateContent>
    <mc:AlternateContent xmlns:mc="http://schemas.openxmlformats.org/markup-compatibility/2006">
      <mc:Choice Requires="x14">
        <oleObject progId="ViewerFrameClass" shapeId="4101" r:id="rId8">
          <objectPr defaultSize="0" autoPict="0" r:id="rId5">
            <anchor moveWithCells="1" sizeWithCells="1">
              <from>
                <xdr:col>0</xdr:col>
                <xdr:colOff>236220</xdr:colOff>
                <xdr:row>0</xdr:row>
                <xdr:rowOff>0</xdr:rowOff>
              </from>
              <to>
                <xdr:col>1</xdr:col>
                <xdr:colOff>327660</xdr:colOff>
                <xdr:row>0</xdr:row>
                <xdr:rowOff>0</xdr:rowOff>
              </to>
            </anchor>
          </objectPr>
        </oleObject>
      </mc:Choice>
      <mc:Fallback>
        <oleObject progId="ViewerFrameClass" shapeId="4101" r:id="rId8"/>
      </mc:Fallback>
    </mc:AlternateContent>
    <mc:AlternateContent xmlns:mc="http://schemas.openxmlformats.org/markup-compatibility/2006">
      <mc:Choice Requires="x14">
        <oleObject progId="ViewerFrameClass" shapeId="4102" r:id="rId9">
          <objectPr defaultSize="0" autoPict="0" r:id="rId5">
            <anchor moveWithCells="1" sizeWithCells="1">
              <from>
                <xdr:col>0</xdr:col>
                <xdr:colOff>236220</xdr:colOff>
                <xdr:row>0</xdr:row>
                <xdr:rowOff>0</xdr:rowOff>
              </from>
              <to>
                <xdr:col>1</xdr:col>
                <xdr:colOff>327660</xdr:colOff>
                <xdr:row>0</xdr:row>
                <xdr:rowOff>0</xdr:rowOff>
              </to>
            </anchor>
          </objectPr>
        </oleObject>
      </mc:Choice>
      <mc:Fallback>
        <oleObject progId="ViewerFrameClass" shapeId="4102" r:id="rId9"/>
      </mc:Fallback>
    </mc:AlternateContent>
    <mc:AlternateContent xmlns:mc="http://schemas.openxmlformats.org/markup-compatibility/2006">
      <mc:Choice Requires="x14">
        <oleObject progId="ViewerFrameClass" shapeId="4103" r:id="rId10">
          <objectPr defaultSize="0" autoPict="0" r:id="rId5">
            <anchor moveWithCells="1" sizeWithCells="1">
              <from>
                <xdr:col>0</xdr:col>
                <xdr:colOff>236220</xdr:colOff>
                <xdr:row>0</xdr:row>
                <xdr:rowOff>0</xdr:rowOff>
              </from>
              <to>
                <xdr:col>1</xdr:col>
                <xdr:colOff>327660</xdr:colOff>
                <xdr:row>0</xdr:row>
                <xdr:rowOff>0</xdr:rowOff>
              </to>
            </anchor>
          </objectPr>
        </oleObject>
      </mc:Choice>
      <mc:Fallback>
        <oleObject progId="ViewerFrameClass" shapeId="4103" r:id="rId10"/>
      </mc:Fallback>
    </mc:AlternateContent>
    <mc:AlternateContent xmlns:mc="http://schemas.openxmlformats.org/markup-compatibility/2006">
      <mc:Choice Requires="x14">
        <oleObject progId="ViewerFrameClass" shapeId="4104" r:id="rId11">
          <objectPr defaultSize="0" autoPict="0" r:id="rId5">
            <anchor moveWithCells="1" sizeWithCells="1">
              <from>
                <xdr:col>11</xdr:col>
                <xdr:colOff>236220</xdr:colOff>
                <xdr:row>0</xdr:row>
                <xdr:rowOff>0</xdr:rowOff>
              </from>
              <to>
                <xdr:col>11</xdr:col>
                <xdr:colOff>937260</xdr:colOff>
                <xdr:row>0</xdr:row>
                <xdr:rowOff>0</xdr:rowOff>
              </to>
            </anchor>
          </objectPr>
        </oleObject>
      </mc:Choice>
      <mc:Fallback>
        <oleObject progId="ViewerFrameClass" shapeId="4104" r:id="rId11"/>
      </mc:Fallback>
    </mc:AlternateContent>
    <mc:AlternateContent xmlns:mc="http://schemas.openxmlformats.org/markup-compatibility/2006">
      <mc:Choice Requires="x14">
        <oleObject progId="ViewerFrameClass" shapeId="4105" r:id="rId12">
          <objectPr defaultSize="0" autoPict="0" r:id="rId5">
            <anchor moveWithCells="1" sizeWithCells="1">
              <from>
                <xdr:col>0</xdr:col>
                <xdr:colOff>236220</xdr:colOff>
                <xdr:row>0</xdr:row>
                <xdr:rowOff>0</xdr:rowOff>
              </from>
              <to>
                <xdr:col>1</xdr:col>
                <xdr:colOff>327660</xdr:colOff>
                <xdr:row>0</xdr:row>
                <xdr:rowOff>0</xdr:rowOff>
              </to>
            </anchor>
          </objectPr>
        </oleObject>
      </mc:Choice>
      <mc:Fallback>
        <oleObject progId="ViewerFrameClass" shapeId="4105" r:id="rId12"/>
      </mc:Fallback>
    </mc:AlternateContent>
    <mc:AlternateContent xmlns:mc="http://schemas.openxmlformats.org/markup-compatibility/2006">
      <mc:Choice Requires="x14">
        <oleObject progId="ViewerFrameClass" shapeId="4106" r:id="rId13">
          <objectPr defaultSize="0" autoPict="0" r:id="rId5">
            <anchor moveWithCells="1" sizeWithCells="1">
              <from>
                <xdr:col>0</xdr:col>
                <xdr:colOff>236220</xdr:colOff>
                <xdr:row>0</xdr:row>
                <xdr:rowOff>0</xdr:rowOff>
              </from>
              <to>
                <xdr:col>1</xdr:col>
                <xdr:colOff>327660</xdr:colOff>
                <xdr:row>0</xdr:row>
                <xdr:rowOff>0</xdr:rowOff>
              </to>
            </anchor>
          </objectPr>
        </oleObject>
      </mc:Choice>
      <mc:Fallback>
        <oleObject progId="ViewerFrameClass" shapeId="4106" r:id="rId13"/>
      </mc:Fallback>
    </mc:AlternateContent>
    <mc:AlternateContent xmlns:mc="http://schemas.openxmlformats.org/markup-compatibility/2006">
      <mc:Choice Requires="x14">
        <oleObject progId="ViewerFrameClass" shapeId="4107" r:id="rId14">
          <objectPr defaultSize="0" autoPict="0" r:id="rId5">
            <anchor moveWithCells="1" sizeWithCells="1">
              <from>
                <xdr:col>0</xdr:col>
                <xdr:colOff>236220</xdr:colOff>
                <xdr:row>0</xdr:row>
                <xdr:rowOff>0</xdr:rowOff>
              </from>
              <to>
                <xdr:col>1</xdr:col>
                <xdr:colOff>327660</xdr:colOff>
                <xdr:row>0</xdr:row>
                <xdr:rowOff>0</xdr:rowOff>
              </to>
            </anchor>
          </objectPr>
        </oleObject>
      </mc:Choice>
      <mc:Fallback>
        <oleObject progId="ViewerFrameClass" shapeId="4107" r:id="rId14"/>
      </mc:Fallback>
    </mc:AlternateContent>
    <mc:AlternateContent xmlns:mc="http://schemas.openxmlformats.org/markup-compatibility/2006">
      <mc:Choice Requires="x14">
        <oleObject progId="ViewerFrameClass" shapeId="4108" r:id="rId15">
          <objectPr defaultSize="0" autoPict="0" r:id="rId5">
            <anchor moveWithCells="1" sizeWithCells="1">
              <from>
                <xdr:col>0</xdr:col>
                <xdr:colOff>38100</xdr:colOff>
                <xdr:row>0</xdr:row>
                <xdr:rowOff>0</xdr:rowOff>
              </from>
              <to>
                <xdr:col>1</xdr:col>
                <xdr:colOff>129540</xdr:colOff>
                <xdr:row>0</xdr:row>
                <xdr:rowOff>0</xdr:rowOff>
              </to>
            </anchor>
          </objectPr>
        </oleObject>
      </mc:Choice>
      <mc:Fallback>
        <oleObject progId="ViewerFrameClass" shapeId="4108" r:id="rId15"/>
      </mc:Fallback>
    </mc:AlternateContent>
    <mc:AlternateContent xmlns:mc="http://schemas.openxmlformats.org/markup-compatibility/2006">
      <mc:Choice Requires="x14">
        <oleObject progId="ViewerFrameClass" shapeId="4109" r:id="rId16">
          <objectPr defaultSize="0" autoPict="0" r:id="rId5">
            <anchor moveWithCells="1" sizeWithCells="1">
              <from>
                <xdr:col>0</xdr:col>
                <xdr:colOff>38100</xdr:colOff>
                <xdr:row>0</xdr:row>
                <xdr:rowOff>0</xdr:rowOff>
              </from>
              <to>
                <xdr:col>1</xdr:col>
                <xdr:colOff>129540</xdr:colOff>
                <xdr:row>0</xdr:row>
                <xdr:rowOff>0</xdr:rowOff>
              </to>
            </anchor>
          </objectPr>
        </oleObject>
      </mc:Choice>
      <mc:Fallback>
        <oleObject progId="ViewerFrameClass" shapeId="4109" r:id="rId16"/>
      </mc:Fallback>
    </mc:AlternateContent>
    <mc:AlternateContent xmlns:mc="http://schemas.openxmlformats.org/markup-compatibility/2006">
      <mc:Choice Requires="x14">
        <oleObject progId="ViewerFrameClass" shapeId="4110" r:id="rId17">
          <objectPr defaultSize="0" autoPict="0" r:id="rId5">
            <anchor moveWithCells="1" sizeWithCells="1">
              <from>
                <xdr:col>0</xdr:col>
                <xdr:colOff>38100</xdr:colOff>
                <xdr:row>0</xdr:row>
                <xdr:rowOff>0</xdr:rowOff>
              </from>
              <to>
                <xdr:col>1</xdr:col>
                <xdr:colOff>129540</xdr:colOff>
                <xdr:row>0</xdr:row>
                <xdr:rowOff>0</xdr:rowOff>
              </to>
            </anchor>
          </objectPr>
        </oleObject>
      </mc:Choice>
      <mc:Fallback>
        <oleObject progId="ViewerFrameClass" shapeId="4110" r:id="rId17"/>
      </mc:Fallback>
    </mc:AlternateContent>
    <mc:AlternateContent xmlns:mc="http://schemas.openxmlformats.org/markup-compatibility/2006">
      <mc:Choice Requires="x14">
        <oleObject progId="ViewerFrameClass" shapeId="4111" r:id="rId18">
          <objectPr defaultSize="0" autoPict="0" r:id="rId5">
            <anchor moveWithCells="1" sizeWithCells="1">
              <from>
                <xdr:col>0</xdr:col>
                <xdr:colOff>38100</xdr:colOff>
                <xdr:row>0</xdr:row>
                <xdr:rowOff>0</xdr:rowOff>
              </from>
              <to>
                <xdr:col>1</xdr:col>
                <xdr:colOff>129540</xdr:colOff>
                <xdr:row>0</xdr:row>
                <xdr:rowOff>0</xdr:rowOff>
              </to>
            </anchor>
          </objectPr>
        </oleObject>
      </mc:Choice>
      <mc:Fallback>
        <oleObject progId="ViewerFrameClass" shapeId="4111" r:id="rId18"/>
      </mc:Fallback>
    </mc:AlternateContent>
    <mc:AlternateContent xmlns:mc="http://schemas.openxmlformats.org/markup-compatibility/2006">
      <mc:Choice Requires="x14">
        <oleObject progId="ViewerFrameClass" shapeId="4112" r:id="rId19">
          <objectPr defaultSize="0" autoPict="0" r:id="rId5">
            <anchor moveWithCells="1" sizeWithCells="1">
              <from>
                <xdr:col>0</xdr:col>
                <xdr:colOff>38100</xdr:colOff>
                <xdr:row>0</xdr:row>
                <xdr:rowOff>0</xdr:rowOff>
              </from>
              <to>
                <xdr:col>1</xdr:col>
                <xdr:colOff>129540</xdr:colOff>
                <xdr:row>0</xdr:row>
                <xdr:rowOff>0</xdr:rowOff>
              </to>
            </anchor>
          </objectPr>
        </oleObject>
      </mc:Choice>
      <mc:Fallback>
        <oleObject progId="ViewerFrameClass" shapeId="4112" r:id="rId19"/>
      </mc:Fallback>
    </mc:AlternateContent>
    <mc:AlternateContent xmlns:mc="http://schemas.openxmlformats.org/markup-compatibility/2006">
      <mc:Choice Requires="x14">
        <oleObject progId="ViewerFrameClass" shapeId="4113" r:id="rId20">
          <objectPr defaultSize="0" autoPict="0" r:id="rId5">
            <anchor moveWithCells="1" sizeWithCells="1">
              <from>
                <xdr:col>0</xdr:col>
                <xdr:colOff>83820</xdr:colOff>
                <xdr:row>0</xdr:row>
                <xdr:rowOff>0</xdr:rowOff>
              </from>
              <to>
                <xdr:col>1</xdr:col>
                <xdr:colOff>175260</xdr:colOff>
                <xdr:row>0</xdr:row>
                <xdr:rowOff>0</xdr:rowOff>
              </to>
            </anchor>
          </objectPr>
        </oleObject>
      </mc:Choice>
      <mc:Fallback>
        <oleObject progId="ViewerFrameClass" shapeId="4113" r:id="rId20"/>
      </mc:Fallback>
    </mc:AlternateContent>
    <mc:AlternateContent xmlns:mc="http://schemas.openxmlformats.org/markup-compatibility/2006">
      <mc:Choice Requires="x14">
        <oleObject progId="ViewerFrameClass" shapeId="4114" r:id="rId21">
          <objectPr defaultSize="0" autoPict="0" r:id="rId5">
            <anchor moveWithCells="1" sizeWithCells="1">
              <from>
                <xdr:col>0</xdr:col>
                <xdr:colOff>22860</xdr:colOff>
                <xdr:row>0</xdr:row>
                <xdr:rowOff>53340</xdr:rowOff>
              </from>
              <to>
                <xdr:col>1</xdr:col>
                <xdr:colOff>114300</xdr:colOff>
                <xdr:row>5</xdr:row>
                <xdr:rowOff>7620</xdr:rowOff>
              </to>
            </anchor>
          </objectPr>
        </oleObject>
      </mc:Choice>
      <mc:Fallback>
        <oleObject progId="ViewerFrameClass" shapeId="4114" r:id="rId21"/>
      </mc:Fallback>
    </mc:AlternateContent>
    <mc:AlternateContent xmlns:mc="http://schemas.openxmlformats.org/markup-compatibility/2006">
      <mc:Choice Requires="x14">
        <oleObject progId="ViewerFrameClass" shapeId="4133" r:id="rId22">
          <objectPr defaultSize="0" autoPict="0" r:id="rId5">
            <anchor moveWithCells="1" sizeWithCells="1">
              <from>
                <xdr:col>0</xdr:col>
                <xdr:colOff>38100</xdr:colOff>
                <xdr:row>0</xdr:row>
                <xdr:rowOff>0</xdr:rowOff>
              </from>
              <to>
                <xdr:col>1</xdr:col>
                <xdr:colOff>129540</xdr:colOff>
                <xdr:row>0</xdr:row>
                <xdr:rowOff>0</xdr:rowOff>
              </to>
            </anchor>
          </objectPr>
        </oleObject>
      </mc:Choice>
      <mc:Fallback>
        <oleObject progId="ViewerFrameClass" shapeId="4133" r:id="rId22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>
    <tabColor indexed="42"/>
  </sheetPr>
  <dimension ref="A1:L65"/>
  <sheetViews>
    <sheetView showZeros="0" view="pageBreakPreview" topLeftCell="D1" zoomScale="70" zoomScaleSheetLayoutView="70" workbookViewId="0">
      <selection activeCell="L1" sqref="A1:XFD1048576"/>
    </sheetView>
  </sheetViews>
  <sheetFormatPr baseColWidth="10" defaultColWidth="11.44140625" defaultRowHeight="13.2" x14ac:dyDescent="0.25"/>
  <cols>
    <col min="1" max="1" width="27.6640625" style="41" customWidth="1"/>
    <col min="2" max="2" width="25.109375" style="41" customWidth="1"/>
    <col min="3" max="3" width="19.88671875" style="615" customWidth="1"/>
    <col min="4" max="4" width="22.44140625" style="615" customWidth="1"/>
    <col min="5" max="5" width="19.109375" style="615" customWidth="1"/>
    <col min="6" max="6" width="20.6640625" style="615" customWidth="1"/>
    <col min="7" max="7" width="21.5546875" style="615" customWidth="1"/>
    <col min="8" max="8" width="23" style="1156" customWidth="1"/>
    <col min="9" max="9" width="18.33203125" style="615" customWidth="1"/>
    <col min="10" max="10" width="15.33203125" style="615" customWidth="1"/>
    <col min="11" max="11" width="23.88671875" style="41" customWidth="1"/>
    <col min="12" max="12" width="27.88671875" style="41" customWidth="1"/>
    <col min="13" max="13" width="14.44140625" style="41" customWidth="1"/>
    <col min="14" max="16384" width="11.44140625" style="41"/>
  </cols>
  <sheetData>
    <row r="1" spans="1:12" ht="17.399999999999999" x14ac:dyDescent="0.3">
      <c r="B1" s="12" t="s">
        <v>563</v>
      </c>
      <c r="C1" s="614"/>
      <c r="G1" s="616"/>
      <c r="H1" s="1153"/>
      <c r="I1" s="618"/>
      <c r="J1" s="618"/>
      <c r="K1" s="619"/>
      <c r="L1" s="64"/>
    </row>
    <row r="2" spans="1:12" ht="20.25" customHeight="1" x14ac:dyDescent="0.45">
      <c r="B2" s="12" t="s">
        <v>94</v>
      </c>
      <c r="C2" s="614"/>
      <c r="D2" s="620"/>
      <c r="E2" s="620"/>
      <c r="F2" s="620"/>
      <c r="G2" s="621"/>
      <c r="H2" s="1153"/>
      <c r="I2" s="618"/>
      <c r="J2" s="618"/>
      <c r="K2" s="51" t="s">
        <v>1133</v>
      </c>
      <c r="L2" s="51"/>
    </row>
    <row r="3" spans="1:12" ht="22.8" x14ac:dyDescent="0.4">
      <c r="A3" s="39"/>
      <c r="B3" s="622"/>
      <c r="C3" s="1176" t="s">
        <v>12</v>
      </c>
      <c r="D3" s="1176"/>
      <c r="E3" s="1176"/>
      <c r="F3" s="1176"/>
      <c r="G3" s="1176"/>
      <c r="H3" s="1176"/>
      <c r="I3" s="1176"/>
      <c r="J3" s="623"/>
      <c r="K3" s="619"/>
      <c r="L3" s="64"/>
    </row>
    <row r="4" spans="1:12" ht="21.75" customHeight="1" x14ac:dyDescent="0.3">
      <c r="B4" s="624"/>
      <c r="C4" s="620"/>
      <c r="D4" s="620"/>
      <c r="E4" s="620"/>
      <c r="F4" s="620"/>
      <c r="G4" s="621"/>
      <c r="H4" s="1153"/>
      <c r="I4" s="618"/>
      <c r="J4" s="618"/>
      <c r="K4" s="625"/>
      <c r="L4" s="64"/>
    </row>
    <row r="5" spans="1:12" ht="8.25" customHeight="1" x14ac:dyDescent="0.3">
      <c r="A5" s="39"/>
      <c r="B5" s="622"/>
      <c r="C5" s="620"/>
      <c r="D5" s="621"/>
      <c r="E5" s="621"/>
      <c r="F5" s="621"/>
      <c r="G5" s="617"/>
      <c r="H5" s="1153"/>
      <c r="I5" s="618"/>
      <c r="J5" s="618"/>
      <c r="L5" s="626"/>
    </row>
    <row r="6" spans="1:12" ht="20.25" customHeight="1" x14ac:dyDescent="0.25">
      <c r="A6" s="1172" t="s">
        <v>2</v>
      </c>
      <c r="B6" s="627" t="s">
        <v>13</v>
      </c>
      <c r="C6" s="628" t="s">
        <v>14</v>
      </c>
      <c r="D6" s="628" t="s">
        <v>15</v>
      </c>
      <c r="E6" s="628" t="s">
        <v>16</v>
      </c>
      <c r="F6" s="628" t="s">
        <v>17</v>
      </c>
      <c r="G6" s="628" t="s">
        <v>18</v>
      </c>
      <c r="H6" s="1154" t="s">
        <v>19</v>
      </c>
      <c r="I6" s="629" t="s">
        <v>20</v>
      </c>
      <c r="J6" s="629" t="s">
        <v>564</v>
      </c>
      <c r="K6" s="627" t="s">
        <v>21</v>
      </c>
      <c r="L6" s="1174" t="s">
        <v>22</v>
      </c>
    </row>
    <row r="7" spans="1:12" ht="18" customHeight="1" x14ac:dyDescent="0.25">
      <c r="A7" s="1173"/>
      <c r="B7" s="627" t="s">
        <v>23</v>
      </c>
      <c r="C7" s="628" t="s">
        <v>24</v>
      </c>
      <c r="D7" s="628" t="s">
        <v>25</v>
      </c>
      <c r="E7" s="628" t="s">
        <v>26</v>
      </c>
      <c r="F7" s="628" t="s">
        <v>27</v>
      </c>
      <c r="G7" s="628" t="s">
        <v>28</v>
      </c>
      <c r="H7" s="1154" t="s">
        <v>29</v>
      </c>
      <c r="I7" s="628" t="s">
        <v>30</v>
      </c>
      <c r="J7" s="628"/>
      <c r="K7" s="627" t="s">
        <v>31</v>
      </c>
      <c r="L7" s="1175"/>
    </row>
    <row r="8" spans="1:12" ht="12.9" customHeight="1" x14ac:dyDescent="0.25">
      <c r="A8" s="562" t="s">
        <v>50</v>
      </c>
      <c r="B8" s="639">
        <f>[1]B1104!B4</f>
        <v>60000</v>
      </c>
      <c r="C8" s="640">
        <f>[1]B1104!C4</f>
        <v>2780</v>
      </c>
      <c r="D8" s="640">
        <f>[1]B1104!D4</f>
        <v>0</v>
      </c>
      <c r="E8" s="640">
        <f>[1]B1104!E4</f>
        <v>0</v>
      </c>
      <c r="F8" s="640">
        <f>[1]B1104!F4</f>
        <v>109531</v>
      </c>
      <c r="G8" s="640">
        <f>[1]B1104!H4</f>
        <v>15996</v>
      </c>
      <c r="H8" s="1151">
        <f>[1]B1104!I4</f>
        <v>178224</v>
      </c>
      <c r="I8" s="640">
        <f>[1]B1104!J4</f>
        <v>160</v>
      </c>
      <c r="J8" s="640">
        <f>[1]B1104!K4</f>
        <v>0</v>
      </c>
      <c r="K8" s="639">
        <f>[1]B1104!L4</f>
        <v>0</v>
      </c>
      <c r="L8" s="639">
        <f t="shared" ref="L8:L60" si="0">SUM(B8:K8)</f>
        <v>366691</v>
      </c>
    </row>
    <row r="9" spans="1:12" ht="12.9" customHeight="1" x14ac:dyDescent="0.25">
      <c r="A9" s="562" t="s">
        <v>51</v>
      </c>
      <c r="B9" s="639">
        <f>[1]B1104!B5</f>
        <v>0</v>
      </c>
      <c r="C9" s="640">
        <f>[1]B1104!C5</f>
        <v>0</v>
      </c>
      <c r="D9" s="640">
        <f>[1]B1104!D5</f>
        <v>390</v>
      </c>
      <c r="E9" s="640">
        <f>[1]B1104!E5</f>
        <v>0</v>
      </c>
      <c r="F9" s="640">
        <f>[1]B1104!F5</f>
        <v>0</v>
      </c>
      <c r="G9" s="640">
        <f>[1]B1104!H5</f>
        <v>3218</v>
      </c>
      <c r="H9" s="1151">
        <f>[1]B1104!I5</f>
        <v>22350</v>
      </c>
      <c r="I9" s="640">
        <f>[1]B1104!J5</f>
        <v>0</v>
      </c>
      <c r="J9" s="640">
        <f>[1]B1104!K5</f>
        <v>0</v>
      </c>
      <c r="K9" s="639">
        <f>[1]B1104!L5</f>
        <v>0</v>
      </c>
      <c r="L9" s="639">
        <f t="shared" si="0"/>
        <v>25958</v>
      </c>
    </row>
    <row r="10" spans="1:12" ht="12.9" customHeight="1" x14ac:dyDescent="0.25">
      <c r="A10" s="562" t="s">
        <v>52</v>
      </c>
      <c r="B10" s="639">
        <f>[1]B1104!B6</f>
        <v>0</v>
      </c>
      <c r="C10" s="640">
        <f>[1]B1104!C6</f>
        <v>0</v>
      </c>
      <c r="D10" s="640">
        <f>[1]B1104!D6</f>
        <v>0</v>
      </c>
      <c r="E10" s="640">
        <f>[1]B1104!E6</f>
        <v>0</v>
      </c>
      <c r="F10" s="640">
        <f>[1]B1104!F6</f>
        <v>0</v>
      </c>
      <c r="G10" s="640">
        <f>[1]B1104!H6</f>
        <v>1002</v>
      </c>
      <c r="H10" s="1151">
        <f>[1]B1104!I6</f>
        <v>20112</v>
      </c>
      <c r="I10" s="640">
        <f>[1]B1104!J6</f>
        <v>0</v>
      </c>
      <c r="J10" s="640">
        <f>[1]B1104!K6</f>
        <v>0</v>
      </c>
      <c r="K10" s="639">
        <f>[1]B1104!L6</f>
        <v>0</v>
      </c>
      <c r="L10" s="639">
        <f t="shared" si="0"/>
        <v>21114</v>
      </c>
    </row>
    <row r="11" spans="1:12" ht="12.9" customHeight="1" x14ac:dyDescent="0.25">
      <c r="A11" s="562" t="s">
        <v>53</v>
      </c>
      <c r="B11" s="639">
        <f>[1]B1104!B7</f>
        <v>5000</v>
      </c>
      <c r="C11" s="640">
        <f>[1]B1104!C7</f>
        <v>0</v>
      </c>
      <c r="D11" s="640">
        <f>[1]B1104!D7</f>
        <v>3000</v>
      </c>
      <c r="E11" s="640">
        <f>[1]B1104!E7</f>
        <v>0</v>
      </c>
      <c r="F11" s="640">
        <f>[1]B1104!F7</f>
        <v>0</v>
      </c>
      <c r="G11" s="640">
        <f>[1]B1104!H7</f>
        <v>1940</v>
      </c>
      <c r="H11" s="1151">
        <f>[1]B1104!I7</f>
        <v>45720</v>
      </c>
      <c r="I11" s="640">
        <f>[1]B1104!J7</f>
        <v>0</v>
      </c>
      <c r="J11" s="640">
        <f>[1]B1104!K7</f>
        <v>0</v>
      </c>
      <c r="K11" s="639">
        <f>[1]B1104!L7</f>
        <v>0</v>
      </c>
      <c r="L11" s="639">
        <f t="shared" si="0"/>
        <v>55660</v>
      </c>
    </row>
    <row r="12" spans="1:12" ht="12.9" customHeight="1" x14ac:dyDescent="0.25">
      <c r="A12" s="562" t="s">
        <v>54</v>
      </c>
      <c r="B12" s="639">
        <f>[1]B1104!B8</f>
        <v>0</v>
      </c>
      <c r="C12" s="640">
        <f>[1]B1104!C8</f>
        <v>0</v>
      </c>
      <c r="D12" s="640">
        <f>[1]B1104!D8</f>
        <v>0</v>
      </c>
      <c r="E12" s="640">
        <f>[1]B1104!E8</f>
        <v>0</v>
      </c>
      <c r="F12" s="640">
        <f>[1]B1104!F8</f>
        <v>0</v>
      </c>
      <c r="G12" s="640">
        <f>[1]B1104!H8</f>
        <v>2042</v>
      </c>
      <c r="H12" s="1151">
        <f>[1]B1104!I8</f>
        <v>35520</v>
      </c>
      <c r="I12" s="640">
        <f>[1]B1104!J8</f>
        <v>0</v>
      </c>
      <c r="J12" s="640">
        <f>[1]B1104!K8</f>
        <v>0</v>
      </c>
      <c r="K12" s="639">
        <f>[1]B1104!L8</f>
        <v>0</v>
      </c>
      <c r="L12" s="639">
        <f t="shared" si="0"/>
        <v>37562</v>
      </c>
    </row>
    <row r="13" spans="1:12" ht="12.9" customHeight="1" x14ac:dyDescent="0.25">
      <c r="A13" s="562" t="s">
        <v>55</v>
      </c>
      <c r="B13" s="639">
        <f>[1]B1104!B9</f>
        <v>52500</v>
      </c>
      <c r="C13" s="640">
        <f>[1]B1104!C9</f>
        <v>0</v>
      </c>
      <c r="D13" s="640">
        <f>[1]B1104!D9</f>
        <v>13080</v>
      </c>
      <c r="E13" s="640">
        <f>[1]B1104!E9</f>
        <v>0</v>
      </c>
      <c r="F13" s="640">
        <f>[1]B1104!F9</f>
        <v>0</v>
      </c>
      <c r="G13" s="640">
        <f>[1]B1104!H9</f>
        <v>3462</v>
      </c>
      <c r="H13" s="1151">
        <f>[1]B1104!I9</f>
        <v>76356</v>
      </c>
      <c r="I13" s="640">
        <f>[1]B1104!J9</f>
        <v>40</v>
      </c>
      <c r="J13" s="640">
        <f>[1]B1104!K9</f>
        <v>0</v>
      </c>
      <c r="K13" s="639">
        <f>[1]B1104!L9</f>
        <v>0</v>
      </c>
      <c r="L13" s="639">
        <f t="shared" si="0"/>
        <v>145438</v>
      </c>
    </row>
    <row r="14" spans="1:12" ht="12.9" customHeight="1" x14ac:dyDescent="0.25">
      <c r="A14" s="562" t="s">
        <v>56</v>
      </c>
      <c r="B14" s="639">
        <f>[1]B1104!B10</f>
        <v>11500</v>
      </c>
      <c r="C14" s="640">
        <f>[1]B1104!C10</f>
        <v>0</v>
      </c>
      <c r="D14" s="640">
        <f>[1]B1104!D10</f>
        <v>5000</v>
      </c>
      <c r="E14" s="640">
        <f>[1]B1104!E10</f>
        <v>0</v>
      </c>
      <c r="F14" s="640">
        <f>[1]B1104!F10</f>
        <v>0</v>
      </c>
      <c r="G14" s="640">
        <f>[1]B1104!H10</f>
        <v>2594</v>
      </c>
      <c r="H14" s="1151">
        <f>[1]B1104!I10</f>
        <v>49866</v>
      </c>
      <c r="I14" s="640">
        <f>[1]B1104!J10</f>
        <v>0</v>
      </c>
      <c r="J14" s="640">
        <f>[1]B1104!K10</f>
        <v>0</v>
      </c>
      <c r="K14" s="639">
        <f>[1]B1104!L10</f>
        <v>0</v>
      </c>
      <c r="L14" s="639">
        <f t="shared" si="0"/>
        <v>68960</v>
      </c>
    </row>
    <row r="15" spans="1:12" ht="12.9" customHeight="1" x14ac:dyDescent="0.25">
      <c r="A15" s="562" t="s">
        <v>57</v>
      </c>
      <c r="B15" s="639">
        <f>[1]B1104!B11</f>
        <v>0</v>
      </c>
      <c r="C15" s="640">
        <f>[1]B1104!C11</f>
        <v>0</v>
      </c>
      <c r="D15" s="640">
        <f>[1]B1104!D11</f>
        <v>8000</v>
      </c>
      <c r="E15" s="640">
        <f>[1]B1104!E11</f>
        <v>0</v>
      </c>
      <c r="F15" s="640">
        <f>[1]B1104!F11</f>
        <v>0</v>
      </c>
      <c r="G15" s="640">
        <f>[1]B1104!H11</f>
        <v>1706</v>
      </c>
      <c r="H15" s="1151">
        <f>[1]B1104!I11</f>
        <v>63918</v>
      </c>
      <c r="I15" s="640">
        <f>[1]B1104!J11</f>
        <v>0</v>
      </c>
      <c r="J15" s="640">
        <f>[1]B1104!K11</f>
        <v>0</v>
      </c>
      <c r="K15" s="639">
        <f>[1]B1104!L11</f>
        <v>0</v>
      </c>
      <c r="L15" s="639">
        <f t="shared" si="0"/>
        <v>73624</v>
      </c>
    </row>
    <row r="16" spans="1:12" ht="12.9" customHeight="1" x14ac:dyDescent="0.25">
      <c r="A16" s="562" t="s">
        <v>58</v>
      </c>
      <c r="B16" s="639">
        <f>[1]B1104!B12</f>
        <v>0</v>
      </c>
      <c r="C16" s="640">
        <f>[1]B1104!C12</f>
        <v>0</v>
      </c>
      <c r="D16" s="640">
        <f>[1]B1104!D12</f>
        <v>0</v>
      </c>
      <c r="E16" s="640">
        <f>[1]B1104!E12</f>
        <v>0</v>
      </c>
      <c r="F16" s="640">
        <f>[1]B1104!F12</f>
        <v>0</v>
      </c>
      <c r="G16" s="640">
        <f>[1]B1104!H12</f>
        <v>0</v>
      </c>
      <c r="H16" s="1151">
        <f>[1]B1104!I12</f>
        <v>8112</v>
      </c>
      <c r="I16" s="640">
        <f>[1]B1104!J12</f>
        <v>0</v>
      </c>
      <c r="J16" s="640">
        <f>[1]B1104!K12</f>
        <v>0</v>
      </c>
      <c r="K16" s="639">
        <f>[1]B1104!L12</f>
        <v>0</v>
      </c>
      <c r="L16" s="639">
        <f t="shared" si="0"/>
        <v>8112</v>
      </c>
    </row>
    <row r="17" spans="1:12" ht="12.9" customHeight="1" x14ac:dyDescent="0.25">
      <c r="A17" s="562" t="s">
        <v>59</v>
      </c>
      <c r="B17" s="639">
        <f>[1]B1104!B13</f>
        <v>0</v>
      </c>
      <c r="C17" s="640">
        <f>[1]B1104!C13</f>
        <v>0</v>
      </c>
      <c r="D17" s="640">
        <f>[1]B1104!D13</f>
        <v>1000</v>
      </c>
      <c r="E17" s="640">
        <f>[1]B1104!E13</f>
        <v>0</v>
      </c>
      <c r="F17" s="640">
        <f>[1]B1104!F13</f>
        <v>0</v>
      </c>
      <c r="G17" s="640">
        <f>[1]B1104!H13</f>
        <v>770</v>
      </c>
      <c r="H17" s="1151">
        <f>[1]B1104!I13</f>
        <v>29826</v>
      </c>
      <c r="I17" s="640">
        <f>[1]B1104!J13</f>
        <v>0</v>
      </c>
      <c r="J17" s="640">
        <f>[1]B1104!K13</f>
        <v>0</v>
      </c>
      <c r="K17" s="639">
        <f>[1]B1104!L13</f>
        <v>0</v>
      </c>
      <c r="L17" s="639">
        <f t="shared" si="0"/>
        <v>31596</v>
      </c>
    </row>
    <row r="18" spans="1:12" ht="12.9" customHeight="1" x14ac:dyDescent="0.25">
      <c r="A18" s="562" t="s">
        <v>60</v>
      </c>
      <c r="B18" s="639">
        <f>[1]B1104!B14</f>
        <v>5000</v>
      </c>
      <c r="C18" s="640">
        <f>[1]B1104!C14</f>
        <v>0</v>
      </c>
      <c r="D18" s="640">
        <f>[1]B1104!D14</f>
        <v>0</v>
      </c>
      <c r="E18" s="640">
        <f>[1]B1104!E14</f>
        <v>0</v>
      </c>
      <c r="F18" s="640">
        <f>[1]B1104!F14</f>
        <v>0</v>
      </c>
      <c r="G18" s="640">
        <f>[1]B1104!H14</f>
        <v>1370</v>
      </c>
      <c r="H18" s="1151">
        <f>[1]B1104!I14</f>
        <v>31176</v>
      </c>
      <c r="I18" s="640">
        <f>[1]B1104!J14</f>
        <v>0</v>
      </c>
      <c r="J18" s="640">
        <f>[1]B1104!K14</f>
        <v>0</v>
      </c>
      <c r="K18" s="639">
        <f>[1]B1104!L14</f>
        <v>0</v>
      </c>
      <c r="L18" s="639">
        <f t="shared" si="0"/>
        <v>37546</v>
      </c>
    </row>
    <row r="19" spans="1:12" ht="12.9" customHeight="1" x14ac:dyDescent="0.25">
      <c r="A19" s="562" t="s">
        <v>799</v>
      </c>
      <c r="B19" s="639">
        <f>[1]B1104!B15</f>
        <v>0</v>
      </c>
      <c r="C19" s="640"/>
      <c r="D19" s="640">
        <f>[1]B1104!D15</f>
        <v>0</v>
      </c>
      <c r="E19" s="640">
        <f>[1]B1104!E15</f>
        <v>0</v>
      </c>
      <c r="F19" s="640">
        <f>[1]B1104!F15</f>
        <v>0</v>
      </c>
      <c r="G19" s="640">
        <f>[1]B1104!H15</f>
        <v>0</v>
      </c>
      <c r="H19" s="1151">
        <f>[1]B1104!I15</f>
        <v>0</v>
      </c>
      <c r="I19" s="640">
        <f>[1]B1104!J15</f>
        <v>0</v>
      </c>
      <c r="J19" s="640">
        <f>[1]B1104!K15</f>
        <v>0</v>
      </c>
      <c r="K19" s="639">
        <f>[1]B1104!L15</f>
        <v>0</v>
      </c>
      <c r="L19" s="639">
        <f t="shared" si="0"/>
        <v>0</v>
      </c>
    </row>
    <row r="20" spans="1:12" ht="12.9" customHeight="1" x14ac:dyDescent="0.25">
      <c r="A20" s="562" t="s">
        <v>1024</v>
      </c>
      <c r="B20" s="639">
        <f>[1]B1104!B16</f>
        <v>0</v>
      </c>
      <c r="C20" s="639">
        <f>[1]B1104!C16</f>
        <v>0</v>
      </c>
      <c r="D20" s="639">
        <f>[1]B1104!D16</f>
        <v>0</v>
      </c>
      <c r="E20" s="639">
        <f>[1]B1104!E16</f>
        <v>0</v>
      </c>
      <c r="F20" s="639">
        <f>[1]B1104!F16</f>
        <v>0</v>
      </c>
      <c r="G20" s="640">
        <f>[1]B1104!H16</f>
        <v>0</v>
      </c>
      <c r="H20" s="1151">
        <f>[1]B1104!I16</f>
        <v>7164</v>
      </c>
      <c r="I20" s="640">
        <f>[1]B1104!J16</f>
        <v>0</v>
      </c>
      <c r="J20" s="639">
        <f>[1]B1104!J16</f>
        <v>0</v>
      </c>
      <c r="K20" s="639">
        <f>[1]B1104!K16</f>
        <v>0</v>
      </c>
      <c r="L20" s="639">
        <f t="shared" si="0"/>
        <v>7164</v>
      </c>
    </row>
    <row r="21" spans="1:12" ht="12.9" customHeight="1" x14ac:dyDescent="0.25">
      <c r="A21" s="562" t="s">
        <v>61</v>
      </c>
      <c r="B21" s="639">
        <f>[1]B1104!B17</f>
        <v>2000</v>
      </c>
      <c r="C21" s="640">
        <f>[1]B1104!C17</f>
        <v>0</v>
      </c>
      <c r="D21" s="640">
        <f>[1]B1104!D17</f>
        <v>0</v>
      </c>
      <c r="E21" s="640">
        <f>[1]B1104!E17</f>
        <v>0</v>
      </c>
      <c r="F21" s="640">
        <f>[1]B1104!F17</f>
        <v>0</v>
      </c>
      <c r="G21" s="640">
        <f>[1]B1104!H17</f>
        <v>1886</v>
      </c>
      <c r="H21" s="1151">
        <f>[1]B1104!I17</f>
        <v>27060</v>
      </c>
      <c r="I21" s="640">
        <f>[1]B1104!J17</f>
        <v>0</v>
      </c>
      <c r="J21" s="640">
        <f>[1]B1104!K17</f>
        <v>0</v>
      </c>
      <c r="K21" s="639">
        <f>[1]B1104!L17</f>
        <v>0</v>
      </c>
      <c r="L21" s="639">
        <f t="shared" si="0"/>
        <v>30946</v>
      </c>
    </row>
    <row r="22" spans="1:12" s="1152" customFormat="1" ht="12.9" customHeight="1" x14ac:dyDescent="0.25">
      <c r="A22" s="1149" t="s">
        <v>62</v>
      </c>
      <c r="B22" s="1150">
        <v>75</v>
      </c>
      <c r="C22" s="1151">
        <f>[1]B1104!C18</f>
        <v>0</v>
      </c>
      <c r="D22" s="1151">
        <f>[1]B1104!D18</f>
        <v>0</v>
      </c>
      <c r="E22" s="1151">
        <f>[1]B1104!E18</f>
        <v>0</v>
      </c>
      <c r="F22" s="1151">
        <f>[1]B1104!F18</f>
        <v>0</v>
      </c>
      <c r="G22" s="1151">
        <f>[1]B1104!H18</f>
        <v>0</v>
      </c>
      <c r="H22" s="1151">
        <f>[1]B1104!I18+1674</f>
        <v>1986</v>
      </c>
      <c r="I22" s="1151">
        <f>[1]B1104!J18</f>
        <v>0</v>
      </c>
      <c r="J22" s="1151">
        <f>[1]B1104!K18</f>
        <v>0</v>
      </c>
      <c r="K22" s="1150">
        <f>[1]B1104!L18</f>
        <v>0</v>
      </c>
      <c r="L22" s="1150">
        <f t="shared" si="0"/>
        <v>2061</v>
      </c>
    </row>
    <row r="23" spans="1:12" ht="12.9" customHeight="1" x14ac:dyDescent="0.25">
      <c r="A23" s="562" t="s">
        <v>63</v>
      </c>
      <c r="B23" s="639">
        <f>[1]B1104!B19</f>
        <v>5000</v>
      </c>
      <c r="C23" s="640">
        <f>[1]B1104!C19</f>
        <v>0</v>
      </c>
      <c r="D23" s="640">
        <f>[1]B1104!D19</f>
        <v>0</v>
      </c>
      <c r="E23" s="640">
        <f>[1]B1104!E19</f>
        <v>0</v>
      </c>
      <c r="F23" s="640">
        <f>[1]B1104!F19</f>
        <v>1123.75</v>
      </c>
      <c r="G23" s="640">
        <f>[1]B1104!H19</f>
        <v>1490</v>
      </c>
      <c r="H23" s="1151">
        <f>[1]B1104!I19</f>
        <v>46386</v>
      </c>
      <c r="I23" s="640">
        <f>[1]B1104!J19</f>
        <v>0</v>
      </c>
      <c r="J23" s="640">
        <f>[1]B1104!K19</f>
        <v>0</v>
      </c>
      <c r="K23" s="639">
        <f>[1]B1104!L19</f>
        <v>0</v>
      </c>
      <c r="L23" s="639">
        <f t="shared" si="0"/>
        <v>53999.75</v>
      </c>
    </row>
    <row r="24" spans="1:12" ht="12.9" customHeight="1" x14ac:dyDescent="0.25">
      <c r="A24" s="562" t="s">
        <v>64</v>
      </c>
      <c r="B24" s="639">
        <f>[1]B1104!B20</f>
        <v>0</v>
      </c>
      <c r="C24" s="640">
        <f>[1]B1104!C20</f>
        <v>0</v>
      </c>
      <c r="D24" s="640">
        <f>[1]B1104!D20</f>
        <v>1000</v>
      </c>
      <c r="E24" s="640">
        <f>[1]B1104!E20</f>
        <v>0</v>
      </c>
      <c r="F24" s="640">
        <f>[1]B1104!F20</f>
        <v>0</v>
      </c>
      <c r="G24" s="640">
        <f>[1]B1104!H20</f>
        <v>970</v>
      </c>
      <c r="H24" s="1151">
        <f>[1]B1104!I20</f>
        <v>15474</v>
      </c>
      <c r="I24" s="640">
        <f>[1]B1104!J20</f>
        <v>0</v>
      </c>
      <c r="J24" s="640">
        <f>[1]B1104!K20</f>
        <v>0</v>
      </c>
      <c r="K24" s="639">
        <f>[1]B1104!L20</f>
        <v>0</v>
      </c>
      <c r="L24" s="639">
        <f t="shared" si="0"/>
        <v>17444</v>
      </c>
    </row>
    <row r="25" spans="1:12" ht="12.9" customHeight="1" x14ac:dyDescent="0.25">
      <c r="A25" s="562" t="s">
        <v>65</v>
      </c>
      <c r="B25" s="639">
        <f>[1]B1104!B21</f>
        <v>0</v>
      </c>
      <c r="C25" s="640">
        <f>[1]B1104!C21</f>
        <v>0</v>
      </c>
      <c r="D25" s="640">
        <f>[1]B1104!D21</f>
        <v>0</v>
      </c>
      <c r="E25" s="640">
        <f>[1]B1104!E21</f>
        <v>0</v>
      </c>
      <c r="F25" s="640">
        <f>[1]B1104!F21</f>
        <v>0</v>
      </c>
      <c r="G25" s="640">
        <f>[1]B1104!H21</f>
        <v>0</v>
      </c>
      <c r="H25" s="1151">
        <f>[1]B1104!I21</f>
        <v>4176</v>
      </c>
      <c r="I25" s="640">
        <f>[1]B1104!J21</f>
        <v>0</v>
      </c>
      <c r="J25" s="640">
        <f>[1]B1104!K21</f>
        <v>0</v>
      </c>
      <c r="K25" s="639">
        <f>[1]B1104!L21</f>
        <v>0</v>
      </c>
      <c r="L25" s="639">
        <f t="shared" si="0"/>
        <v>4176</v>
      </c>
    </row>
    <row r="26" spans="1:12" ht="12.9" customHeight="1" x14ac:dyDescent="0.25">
      <c r="A26" s="562" t="s">
        <v>66</v>
      </c>
      <c r="B26" s="639">
        <f>[1]B1104!B22</f>
        <v>100</v>
      </c>
      <c r="C26" s="640">
        <f>[1]B1104!C22</f>
        <v>0</v>
      </c>
      <c r="D26" s="640">
        <f>[1]B1104!D22</f>
        <v>0</v>
      </c>
      <c r="E26" s="640">
        <f>[1]B1104!E22</f>
        <v>0</v>
      </c>
      <c r="F26" s="640">
        <f>[1]B1104!F22</f>
        <v>0</v>
      </c>
      <c r="G26" s="640">
        <f>[1]B1104!H22</f>
        <v>0</v>
      </c>
      <c r="H26" s="1151">
        <f>[1]B1104!I22</f>
        <v>5808</v>
      </c>
      <c r="I26" s="640">
        <f>[1]B1104!J22</f>
        <v>0</v>
      </c>
      <c r="J26" s="640">
        <f>[1]B1104!K22</f>
        <v>0</v>
      </c>
      <c r="K26" s="639">
        <f>[1]B1104!L22</f>
        <v>0</v>
      </c>
      <c r="L26" s="639">
        <f t="shared" si="0"/>
        <v>5908</v>
      </c>
    </row>
    <row r="27" spans="1:12" ht="12.9" customHeight="1" x14ac:dyDescent="0.25">
      <c r="A27" s="562" t="s">
        <v>67</v>
      </c>
      <c r="B27" s="639">
        <f>[1]B1104!B23</f>
        <v>800</v>
      </c>
      <c r="C27" s="640">
        <f>[1]B1104!C23</f>
        <v>0</v>
      </c>
      <c r="D27" s="640">
        <f>[1]B1104!D23</f>
        <v>1000</v>
      </c>
      <c r="E27" s="640">
        <f>[1]B1104!E23</f>
        <v>0</v>
      </c>
      <c r="F27" s="640">
        <f>[1]B1104!F23</f>
        <v>0</v>
      </c>
      <c r="G27" s="640">
        <f>[1]B1104!H23</f>
        <v>942</v>
      </c>
      <c r="H27" s="1151">
        <f>[1]B1104!I23</f>
        <v>16824</v>
      </c>
      <c r="I27" s="640">
        <f>[1]B1104!J23</f>
        <v>0</v>
      </c>
      <c r="J27" s="640">
        <f>[1]B1104!K23</f>
        <v>0</v>
      </c>
      <c r="K27" s="639">
        <f>[1]B1104!L23</f>
        <v>0</v>
      </c>
      <c r="L27" s="639">
        <f t="shared" si="0"/>
        <v>19566</v>
      </c>
    </row>
    <row r="28" spans="1:12" ht="12.9" customHeight="1" x14ac:dyDescent="0.25">
      <c r="A28" s="562" t="s">
        <v>68</v>
      </c>
      <c r="B28" s="639">
        <f>[1]B1104!B24</f>
        <v>5000</v>
      </c>
      <c r="C28" s="640">
        <f>[1]B1104!C24</f>
        <v>0</v>
      </c>
      <c r="D28" s="640">
        <f>[1]B1104!D24</f>
        <v>8000</v>
      </c>
      <c r="E28" s="640">
        <f>[1]B1104!E24</f>
        <v>0</v>
      </c>
      <c r="F28" s="640">
        <f>[1]B1104!F24</f>
        <v>0</v>
      </c>
      <c r="G28" s="640">
        <f>[1]B1104!H24</f>
        <v>2612</v>
      </c>
      <c r="H28" s="1151">
        <f>[1]B1104!I24</f>
        <v>32196</v>
      </c>
      <c r="I28" s="640">
        <f>[1]B1104!J24</f>
        <v>0</v>
      </c>
      <c r="J28" s="640">
        <f>[1]B1104!K24</f>
        <v>0</v>
      </c>
      <c r="K28" s="639">
        <f>[1]B1104!L24</f>
        <v>0</v>
      </c>
      <c r="L28" s="639">
        <f t="shared" si="0"/>
        <v>47808</v>
      </c>
    </row>
    <row r="29" spans="1:12" ht="12.9" customHeight="1" x14ac:dyDescent="0.25">
      <c r="A29" s="562" t="s">
        <v>69</v>
      </c>
      <c r="B29" s="639">
        <f>[1]B1104!B25</f>
        <v>3225</v>
      </c>
      <c r="C29" s="640">
        <f>[1]B1104!C25</f>
        <v>0</v>
      </c>
      <c r="D29" s="640">
        <f>[1]B1104!D25</f>
        <v>0</v>
      </c>
      <c r="E29" s="640">
        <f>[1]B1104!E25</f>
        <v>0</v>
      </c>
      <c r="F29" s="640">
        <f>[1]B1104!F25</f>
        <v>0</v>
      </c>
      <c r="G29" s="640">
        <f>[1]B1104!H25</f>
        <v>500</v>
      </c>
      <c r="H29" s="1151">
        <f>[1]B1104!I25</f>
        <v>9726</v>
      </c>
      <c r="I29" s="640">
        <f>[1]B1104!J25</f>
        <v>40</v>
      </c>
      <c r="J29" s="640">
        <f>[1]B1104!K25</f>
        <v>0</v>
      </c>
      <c r="K29" s="639">
        <f>[1]B1104!L25</f>
        <v>0</v>
      </c>
      <c r="L29" s="639">
        <f t="shared" si="0"/>
        <v>13491</v>
      </c>
    </row>
    <row r="30" spans="1:12" ht="12.9" customHeight="1" x14ac:dyDescent="0.25">
      <c r="A30" s="562" t="s">
        <v>70</v>
      </c>
      <c r="B30" s="639">
        <f>[1]B1104!B26</f>
        <v>0</v>
      </c>
      <c r="C30" s="640">
        <f>[1]B1104!C26</f>
        <v>0</v>
      </c>
      <c r="D30" s="640">
        <f>[1]B1104!D26</f>
        <v>0</v>
      </c>
      <c r="E30" s="640">
        <f>[1]B1104!E26</f>
        <v>0</v>
      </c>
      <c r="F30" s="640">
        <f>[1]B1104!F26</f>
        <v>0</v>
      </c>
      <c r="G30" s="640">
        <f>[1]B1104!H26</f>
        <v>0</v>
      </c>
      <c r="H30" s="1151">
        <f>[1]B1104!I26</f>
        <v>4608</v>
      </c>
      <c r="I30" s="640">
        <f>[1]B1104!J26</f>
        <v>0</v>
      </c>
      <c r="J30" s="640">
        <f>[1]B1104!K26</f>
        <v>0</v>
      </c>
      <c r="K30" s="639">
        <f>[1]B1104!L26</f>
        <v>0</v>
      </c>
      <c r="L30" s="639">
        <f t="shared" si="0"/>
        <v>4608</v>
      </c>
    </row>
    <row r="31" spans="1:12" ht="12.9" customHeight="1" x14ac:dyDescent="0.25">
      <c r="A31" s="562" t="s">
        <v>135</v>
      </c>
      <c r="B31" s="639">
        <f>[1]B1104!B27</f>
        <v>0</v>
      </c>
      <c r="C31" s="640">
        <f>[1]B1104!C27</f>
        <v>0</v>
      </c>
      <c r="D31" s="640">
        <f>[1]B1104!D27</f>
        <v>0</v>
      </c>
      <c r="E31" s="640">
        <f>[1]B1104!E27</f>
        <v>0</v>
      </c>
      <c r="F31" s="640">
        <f>[1]B1104!F27</f>
        <v>0</v>
      </c>
      <c r="G31" s="640">
        <f>[1]B1104!H27</f>
        <v>0</v>
      </c>
      <c r="H31" s="1151">
        <f>[1]B1104!I27</f>
        <v>12564</v>
      </c>
      <c r="I31" s="640">
        <f>[1]B1104!J27</f>
        <v>0</v>
      </c>
      <c r="J31" s="640">
        <f>[1]B1104!K27</f>
        <v>0</v>
      </c>
      <c r="K31" s="639">
        <f>[1]B1104!L27</f>
        <v>0</v>
      </c>
      <c r="L31" s="639">
        <f t="shared" si="0"/>
        <v>12564</v>
      </c>
    </row>
    <row r="32" spans="1:12" ht="12.9" customHeight="1" x14ac:dyDescent="0.25">
      <c r="A32" s="562" t="s">
        <v>336</v>
      </c>
      <c r="B32" s="639">
        <f>[1]B1104!B28</f>
        <v>0</v>
      </c>
      <c r="C32" s="640">
        <f>[1]B1104!C28</f>
        <v>0</v>
      </c>
      <c r="D32" s="640">
        <f>[1]B1104!D28</f>
        <v>0</v>
      </c>
      <c r="E32" s="640">
        <f>[1]B1104!E28</f>
        <v>0</v>
      </c>
      <c r="F32" s="640">
        <f>[1]B1104!F28</f>
        <v>0</v>
      </c>
      <c r="G32" s="640">
        <f>[1]B1104!H28</f>
        <v>0</v>
      </c>
      <c r="H32" s="1151">
        <f>[1]B1104!I28</f>
        <v>10110</v>
      </c>
      <c r="I32" s="640">
        <f>[1]B1104!J28</f>
        <v>0</v>
      </c>
      <c r="J32" s="640">
        <f>[1]B1104!K28</f>
        <v>0</v>
      </c>
      <c r="K32" s="639">
        <f>[1]B1104!L28</f>
        <v>0</v>
      </c>
      <c r="L32" s="639">
        <f t="shared" si="0"/>
        <v>10110</v>
      </c>
    </row>
    <row r="33" spans="1:12" ht="12.9" customHeight="1" x14ac:dyDescent="0.25">
      <c r="A33" s="562" t="s">
        <v>737</v>
      </c>
      <c r="B33" s="639">
        <f>[1]B1104!B29</f>
        <v>0</v>
      </c>
      <c r="C33" s="640"/>
      <c r="D33" s="640">
        <f>[1]B1104!D29</f>
        <v>0</v>
      </c>
      <c r="E33" s="640">
        <f>[1]B1104!E29</f>
        <v>0</v>
      </c>
      <c r="F33" s="640">
        <f>[1]B1104!F29</f>
        <v>0</v>
      </c>
      <c r="G33" s="640">
        <f>[1]B1104!H29</f>
        <v>0</v>
      </c>
      <c r="H33" s="1151">
        <f>[1]B1104!I29</f>
        <v>0</v>
      </c>
      <c r="I33" s="640">
        <f>[1]B1104!J29</f>
        <v>0</v>
      </c>
      <c r="J33" s="640">
        <f>[1]B1104!K29</f>
        <v>0</v>
      </c>
      <c r="K33" s="639">
        <f>[1]B1104!L29</f>
        <v>0</v>
      </c>
      <c r="L33" s="639">
        <f t="shared" si="0"/>
        <v>0</v>
      </c>
    </row>
    <row r="34" spans="1:12" ht="12.9" customHeight="1" x14ac:dyDescent="0.25">
      <c r="A34" s="562" t="s">
        <v>71</v>
      </c>
      <c r="B34" s="639">
        <f>[1]B1104!B30</f>
        <v>9000</v>
      </c>
      <c r="C34" s="640">
        <f>[1]B1104!C30</f>
        <v>0</v>
      </c>
      <c r="D34" s="640">
        <f>[1]B1104!D30</f>
        <v>1000</v>
      </c>
      <c r="E34" s="640">
        <f>[1]B1104!E30</f>
        <v>0</v>
      </c>
      <c r="F34" s="640">
        <f>[1]B1104!F30</f>
        <v>1800</v>
      </c>
      <c r="G34" s="640">
        <f>[1]B1104!H30</f>
        <v>4692</v>
      </c>
      <c r="H34" s="1151">
        <f>[1]B1104!I30</f>
        <v>92550</v>
      </c>
      <c r="I34" s="640">
        <f>[1]B1104!J30</f>
        <v>240</v>
      </c>
      <c r="J34" s="640">
        <f>[1]B1104!K30</f>
        <v>0</v>
      </c>
      <c r="K34" s="639">
        <f>[1]B1104!L30</f>
        <v>0</v>
      </c>
      <c r="L34" s="639">
        <f t="shared" si="0"/>
        <v>109282</v>
      </c>
    </row>
    <row r="35" spans="1:12" ht="12.9" customHeight="1" x14ac:dyDescent="0.25">
      <c r="A35" s="562" t="s">
        <v>72</v>
      </c>
      <c r="B35" s="639">
        <f>[1]B1104!B31</f>
        <v>0</v>
      </c>
      <c r="C35" s="640">
        <f>[1]B1104!C31</f>
        <v>0</v>
      </c>
      <c r="D35" s="640">
        <f>[1]B1104!D31</f>
        <v>0</v>
      </c>
      <c r="E35" s="640">
        <f>[1]B1104!E31</f>
        <v>0</v>
      </c>
      <c r="F35" s="640">
        <f>[1]B1104!F31</f>
        <v>0</v>
      </c>
      <c r="G35" s="640">
        <f>[1]B1104!H31</f>
        <v>1686</v>
      </c>
      <c r="H35" s="1151">
        <f>[1]B1104!I31</f>
        <v>70200</v>
      </c>
      <c r="I35" s="640">
        <f>[1]B1104!J31</f>
        <v>0</v>
      </c>
      <c r="J35" s="640">
        <f>[1]B1104!K31</f>
        <v>0</v>
      </c>
      <c r="K35" s="639">
        <f>[1]B1104!L31</f>
        <v>0</v>
      </c>
      <c r="L35" s="639">
        <f t="shared" si="0"/>
        <v>71886</v>
      </c>
    </row>
    <row r="36" spans="1:12" ht="12.9" customHeight="1" x14ac:dyDescent="0.25">
      <c r="A36" s="562" t="s">
        <v>73</v>
      </c>
      <c r="B36" s="639">
        <f>[1]B1104!B32</f>
        <v>0</v>
      </c>
      <c r="C36" s="640">
        <f>[1]B1104!C32</f>
        <v>0</v>
      </c>
      <c r="D36" s="640">
        <f>[1]B1104!D32</f>
        <v>0</v>
      </c>
      <c r="E36" s="640">
        <f>[1]B1104!E32</f>
        <v>0</v>
      </c>
      <c r="F36" s="640">
        <f>[1]B1104!F32</f>
        <v>0</v>
      </c>
      <c r="G36" s="640">
        <f>[1]B1104!H32</f>
        <v>1166</v>
      </c>
      <c r="H36" s="1151">
        <f>[1]B1104!I32</f>
        <v>25092</v>
      </c>
      <c r="I36" s="640">
        <f>[1]B1104!J32</f>
        <v>80</v>
      </c>
      <c r="J36" s="640">
        <f>[1]B1104!K32</f>
        <v>0</v>
      </c>
      <c r="K36" s="639">
        <f>[1]B1104!L32</f>
        <v>0</v>
      </c>
      <c r="L36" s="639">
        <f t="shared" si="0"/>
        <v>26338</v>
      </c>
    </row>
    <row r="37" spans="1:12" ht="12.9" customHeight="1" x14ac:dyDescent="0.25">
      <c r="A37" s="562" t="s">
        <v>74</v>
      </c>
      <c r="B37" s="639">
        <f>[1]B1104!B33</f>
        <v>0</v>
      </c>
      <c r="C37" s="640">
        <f>[1]B1104!C33</f>
        <v>0</v>
      </c>
      <c r="D37" s="640">
        <f>[1]B1104!D33</f>
        <v>0</v>
      </c>
      <c r="E37" s="640">
        <f>[1]B1104!E33</f>
        <v>0</v>
      </c>
      <c r="F37" s="640">
        <f>[1]B1104!F33</f>
        <v>0</v>
      </c>
      <c r="G37" s="640">
        <f>[1]B1104!H33</f>
        <v>0</v>
      </c>
      <c r="H37" s="1151">
        <f>[1]B1104!I33</f>
        <v>4680</v>
      </c>
      <c r="I37" s="640">
        <f>[1]B1104!J33</f>
        <v>0</v>
      </c>
      <c r="J37" s="640">
        <f>[1]B1104!K33</f>
        <v>0</v>
      </c>
      <c r="K37" s="639">
        <f>[1]B1104!L33</f>
        <v>0</v>
      </c>
      <c r="L37" s="639">
        <f t="shared" si="0"/>
        <v>4680</v>
      </c>
    </row>
    <row r="38" spans="1:12" ht="12.9" customHeight="1" x14ac:dyDescent="0.25">
      <c r="A38" s="562" t="s">
        <v>75</v>
      </c>
      <c r="B38" s="639">
        <f>[1]B1104!B34</f>
        <v>0</v>
      </c>
      <c r="C38" s="640">
        <f>[1]B1104!C34</f>
        <v>0</v>
      </c>
      <c r="D38" s="640">
        <f>[1]B1104!D34</f>
        <v>0</v>
      </c>
      <c r="E38" s="640">
        <f>[1]B1104!E34</f>
        <v>0</v>
      </c>
      <c r="F38" s="640">
        <f>[1]B1104!F34</f>
        <v>0</v>
      </c>
      <c r="G38" s="640">
        <f>[1]B1104!H34</f>
        <v>1254</v>
      </c>
      <c r="H38" s="1151">
        <f>[1]B1104!I34</f>
        <v>22866</v>
      </c>
      <c r="I38" s="640">
        <f>[1]B1104!J34</f>
        <v>0</v>
      </c>
      <c r="J38" s="640">
        <f>[1]B1104!K34</f>
        <v>0</v>
      </c>
      <c r="K38" s="639">
        <f>[1]B1104!L34</f>
        <v>0</v>
      </c>
      <c r="L38" s="639">
        <f t="shared" si="0"/>
        <v>24120</v>
      </c>
    </row>
    <row r="39" spans="1:12" ht="12.9" customHeight="1" x14ac:dyDescent="0.25">
      <c r="A39" s="562" t="s">
        <v>76</v>
      </c>
      <c r="B39" s="639">
        <f>[1]B1104!B35</f>
        <v>0</v>
      </c>
      <c r="C39" s="640">
        <f>[1]B1104!C35</f>
        <v>0</v>
      </c>
      <c r="D39" s="640">
        <f>[1]B1104!D35</f>
        <v>0</v>
      </c>
      <c r="E39" s="640">
        <f>[1]B1104!E35</f>
        <v>0</v>
      </c>
      <c r="F39" s="640">
        <f>[1]B1104!F35</f>
        <v>0</v>
      </c>
      <c r="G39" s="640">
        <f>[1]B1104!H35</f>
        <v>0</v>
      </c>
      <c r="H39" s="1151">
        <f>[1]B1104!I35</f>
        <v>10050</v>
      </c>
      <c r="I39" s="640">
        <f>[1]B1104!J35</f>
        <v>0</v>
      </c>
      <c r="J39" s="640">
        <f>[1]B1104!K35</f>
        <v>0</v>
      </c>
      <c r="K39" s="639">
        <f>[1]B1104!L35</f>
        <v>0</v>
      </c>
      <c r="L39" s="639">
        <f t="shared" si="0"/>
        <v>10050</v>
      </c>
    </row>
    <row r="40" spans="1:12" ht="12.9" customHeight="1" x14ac:dyDescent="0.25">
      <c r="A40" s="562" t="s">
        <v>627</v>
      </c>
      <c r="B40" s="639">
        <f>[1]B1104!B36</f>
        <v>0</v>
      </c>
      <c r="C40" s="640">
        <f>[1]B1104!C36</f>
        <v>0</v>
      </c>
      <c r="D40" s="640">
        <f>[1]B1104!D36</f>
        <v>0</v>
      </c>
      <c r="E40" s="640">
        <f>[1]B1104!E36</f>
        <v>0</v>
      </c>
      <c r="F40" s="640">
        <f>[1]B1104!F36</f>
        <v>0</v>
      </c>
      <c r="G40" s="640">
        <f>[1]B1104!H36</f>
        <v>150</v>
      </c>
      <c r="H40" s="1151">
        <f>[1]B1104!I36</f>
        <v>12438</v>
      </c>
      <c r="I40" s="640">
        <f>[1]B1104!J36</f>
        <v>0</v>
      </c>
      <c r="J40" s="640">
        <f>[1]B1104!K36</f>
        <v>0</v>
      </c>
      <c r="K40" s="639">
        <f>[1]B1104!L36</f>
        <v>0</v>
      </c>
      <c r="L40" s="639">
        <f t="shared" si="0"/>
        <v>12588</v>
      </c>
    </row>
    <row r="41" spans="1:12" ht="12.9" customHeight="1" x14ac:dyDescent="0.25">
      <c r="A41" s="562" t="s">
        <v>78</v>
      </c>
      <c r="B41" s="639">
        <f>[1]B1104!B37</f>
        <v>0</v>
      </c>
      <c r="C41" s="640">
        <f>[1]B1104!C37</f>
        <v>0</v>
      </c>
      <c r="D41" s="640">
        <f>[1]B1104!D37</f>
        <v>0</v>
      </c>
      <c r="E41" s="640">
        <f>[1]B1104!E37</f>
        <v>0</v>
      </c>
      <c r="F41" s="640">
        <f>[1]B1104!F37</f>
        <v>0</v>
      </c>
      <c r="G41" s="640">
        <f>[1]B1104!H37</f>
        <v>1234</v>
      </c>
      <c r="H41" s="1151">
        <f>[1]B1104!I37</f>
        <v>35442</v>
      </c>
      <c r="I41" s="640">
        <f>[1]B1104!J37</f>
        <v>0</v>
      </c>
      <c r="J41" s="640">
        <f>[1]B1104!K37</f>
        <v>0</v>
      </c>
      <c r="K41" s="639">
        <f>[1]B1104!L37</f>
        <v>0</v>
      </c>
      <c r="L41" s="639">
        <f t="shared" si="0"/>
        <v>36676</v>
      </c>
    </row>
    <row r="42" spans="1:12" ht="12.9" customHeight="1" x14ac:dyDescent="0.25">
      <c r="A42" s="562" t="s">
        <v>79</v>
      </c>
      <c r="B42" s="639">
        <f>[1]B1104!B38</f>
        <v>0</v>
      </c>
      <c r="C42" s="640">
        <f>[1]B1104!C38</f>
        <v>0</v>
      </c>
      <c r="D42" s="640">
        <f>[1]B1104!D38</f>
        <v>0</v>
      </c>
      <c r="E42" s="640">
        <f>[1]B1104!E38</f>
        <v>0</v>
      </c>
      <c r="F42" s="640">
        <f>[1]B1104!F38</f>
        <v>0</v>
      </c>
      <c r="G42" s="640">
        <f>[1]B1104!H38</f>
        <v>1762</v>
      </c>
      <c r="H42" s="1151">
        <f>[1]B1104!I38</f>
        <v>58470</v>
      </c>
      <c r="I42" s="640">
        <f>[1]B1104!J38</f>
        <v>0</v>
      </c>
      <c r="J42" s="640">
        <f>[1]B1104!K38</f>
        <v>0</v>
      </c>
      <c r="K42" s="639">
        <f>[1]B1104!L38</f>
        <v>0</v>
      </c>
      <c r="L42" s="639">
        <f t="shared" si="0"/>
        <v>60232</v>
      </c>
    </row>
    <row r="43" spans="1:12" ht="12.9" customHeight="1" x14ac:dyDescent="0.25">
      <c r="A43" s="562" t="s">
        <v>732</v>
      </c>
      <c r="B43" s="639">
        <f>[1]B1104!B39</f>
        <v>0</v>
      </c>
      <c r="C43" s="640">
        <f>[1]B1104!C39</f>
        <v>0</v>
      </c>
      <c r="D43" s="640">
        <f>[1]B1104!D39</f>
        <v>0</v>
      </c>
      <c r="E43" s="640">
        <f>[1]B1104!E39</f>
        <v>0</v>
      </c>
      <c r="F43" s="640">
        <f>[1]B1104!F39</f>
        <v>0</v>
      </c>
      <c r="G43" s="640">
        <f>[1]B1104!H39</f>
        <v>0</v>
      </c>
      <c r="H43" s="1151">
        <f>[1]B1104!I39</f>
        <v>15372</v>
      </c>
      <c r="I43" s="640">
        <f>[1]B1104!J39</f>
        <v>0</v>
      </c>
      <c r="J43" s="640">
        <f>[1]B1104!K39</f>
        <v>0</v>
      </c>
      <c r="K43" s="639">
        <f>[1]B1104!L39</f>
        <v>0</v>
      </c>
      <c r="L43" s="639">
        <f t="shared" si="0"/>
        <v>15372</v>
      </c>
    </row>
    <row r="44" spans="1:12" ht="12.9" customHeight="1" x14ac:dyDescent="0.25">
      <c r="A44" s="630" t="s">
        <v>80</v>
      </c>
      <c r="B44" s="639">
        <f>[1]B1104!B40</f>
        <v>0</v>
      </c>
      <c r="C44" s="640">
        <f>[1]B1104!C40</f>
        <v>0</v>
      </c>
      <c r="D44" s="640">
        <f>[1]B1104!D40</f>
        <v>0</v>
      </c>
      <c r="E44" s="640">
        <f>[1]B1104!E40</f>
        <v>0</v>
      </c>
      <c r="F44" s="640">
        <f>[1]B1104!F40</f>
        <v>0</v>
      </c>
      <c r="G44" s="640">
        <f>[1]B1104!H40</f>
        <v>170</v>
      </c>
      <c r="H44" s="1151">
        <f>[1]B1104!I40</f>
        <v>11970</v>
      </c>
      <c r="I44" s="640">
        <f>[1]B1104!J40</f>
        <v>0</v>
      </c>
      <c r="J44" s="640">
        <f>[1]B1104!K40</f>
        <v>0</v>
      </c>
      <c r="K44" s="639">
        <f>[1]B1104!L40</f>
        <v>0</v>
      </c>
      <c r="L44" s="639">
        <f t="shared" si="0"/>
        <v>12140</v>
      </c>
    </row>
    <row r="45" spans="1:12" ht="12.9" customHeight="1" x14ac:dyDescent="0.25">
      <c r="A45" s="630" t="s">
        <v>81</v>
      </c>
      <c r="B45" s="639">
        <f>[1]B1104!B41</f>
        <v>3750</v>
      </c>
      <c r="C45" s="640">
        <f>[1]B1104!C41</f>
        <v>0</v>
      </c>
      <c r="D45" s="640">
        <f>[1]B1104!D41</f>
        <v>8000</v>
      </c>
      <c r="E45" s="640">
        <f>[1]B1104!E41</f>
        <v>0</v>
      </c>
      <c r="F45" s="640">
        <f>[1]B1104!F41</f>
        <v>0</v>
      </c>
      <c r="G45" s="640">
        <f>[1]B1104!H41</f>
        <v>1952</v>
      </c>
      <c r="H45" s="1151">
        <f>[1]B1104!I41</f>
        <v>14556</v>
      </c>
      <c r="I45" s="640">
        <f>[1]B1104!J41</f>
        <v>40</v>
      </c>
      <c r="J45" s="640">
        <f>[1]B1104!K41</f>
        <v>0</v>
      </c>
      <c r="K45" s="639">
        <f>[1]B1104!L41</f>
        <v>0</v>
      </c>
      <c r="L45" s="639">
        <f t="shared" si="0"/>
        <v>28298</v>
      </c>
    </row>
    <row r="46" spans="1:12" ht="12.9" customHeight="1" x14ac:dyDescent="0.25">
      <c r="A46" s="630" t="s">
        <v>82</v>
      </c>
      <c r="B46" s="639">
        <f>[1]B1104!B42</f>
        <v>0</v>
      </c>
      <c r="C46" s="640">
        <f>[1]B1104!C42</f>
        <v>0</v>
      </c>
      <c r="D46" s="640">
        <f>[1]B1104!D42</f>
        <v>0</v>
      </c>
      <c r="E46" s="640">
        <f>[1]B1104!E42</f>
        <v>0</v>
      </c>
      <c r="F46" s="640">
        <f>[1]B1104!F42</f>
        <v>0</v>
      </c>
      <c r="G46" s="640">
        <f>[1]B1104!H42</f>
        <v>0</v>
      </c>
      <c r="H46" s="1151">
        <f>[1]B1104!I42</f>
        <v>5778</v>
      </c>
      <c r="I46" s="640">
        <f>[1]B1104!J42</f>
        <v>0</v>
      </c>
      <c r="J46" s="640">
        <f>[1]B1104!K42</f>
        <v>0</v>
      </c>
      <c r="K46" s="639">
        <f>[1]B1104!L42</f>
        <v>0</v>
      </c>
      <c r="L46" s="639">
        <f t="shared" si="0"/>
        <v>5778</v>
      </c>
    </row>
    <row r="47" spans="1:12" ht="12.9" customHeight="1" x14ac:dyDescent="0.25">
      <c r="A47" s="830" t="s">
        <v>83</v>
      </c>
      <c r="B47" s="639">
        <f>[1]B1104!B43</f>
        <v>0</v>
      </c>
      <c r="C47" s="640">
        <f>[1]B1104!C43</f>
        <v>0</v>
      </c>
      <c r="D47" s="640">
        <f>[1]B1104!D43</f>
        <v>0</v>
      </c>
      <c r="E47" s="640">
        <f>[1]B1104!E43</f>
        <v>0</v>
      </c>
      <c r="F47" s="640">
        <f>[1]B1104!F43</f>
        <v>0</v>
      </c>
      <c r="G47" s="640">
        <f>[1]B1104!H43</f>
        <v>0</v>
      </c>
      <c r="H47" s="1151">
        <f>[1]B1104!I43</f>
        <v>2058</v>
      </c>
      <c r="I47" s="640">
        <f>[1]B1104!J43</f>
        <v>0</v>
      </c>
      <c r="J47" s="640">
        <f>[1]B1104!K43</f>
        <v>0</v>
      </c>
      <c r="K47" s="639">
        <f>[1]B1104!L43</f>
        <v>0</v>
      </c>
      <c r="L47" s="639">
        <f t="shared" si="0"/>
        <v>2058</v>
      </c>
    </row>
    <row r="48" spans="1:12" ht="12.9" customHeight="1" x14ac:dyDescent="0.25">
      <c r="A48" s="630" t="s">
        <v>577</v>
      </c>
      <c r="B48" s="639">
        <f>[1]B1104!B44</f>
        <v>0</v>
      </c>
      <c r="C48" s="640">
        <f>[1]B1104!C44</f>
        <v>0</v>
      </c>
      <c r="D48" s="640">
        <f>[1]B1104!D44</f>
        <v>0</v>
      </c>
      <c r="E48" s="640">
        <f>[1]B1104!E44</f>
        <v>0</v>
      </c>
      <c r="F48" s="640">
        <f>[1]B1104!F44</f>
        <v>0</v>
      </c>
      <c r="G48" s="640">
        <f>[1]B1104!H44</f>
        <v>2114</v>
      </c>
      <c r="H48" s="1151">
        <f>[1]B1104!I44</f>
        <v>36510</v>
      </c>
      <c r="I48" s="640">
        <f>[1]B1104!J44</f>
        <v>0</v>
      </c>
      <c r="J48" s="640">
        <f>[1]B1104!K44</f>
        <v>0</v>
      </c>
      <c r="K48" s="639">
        <f>[1]B1104!L44</f>
        <v>0</v>
      </c>
      <c r="L48" s="639">
        <f t="shared" si="0"/>
        <v>38624</v>
      </c>
    </row>
    <row r="49" spans="1:12" ht="12.9" customHeight="1" x14ac:dyDescent="0.25">
      <c r="A49" s="630" t="s">
        <v>84</v>
      </c>
      <c r="B49" s="639">
        <f>[1]B1104!B45</f>
        <v>50</v>
      </c>
      <c r="C49" s="640">
        <f>[1]B1104!C45</f>
        <v>0</v>
      </c>
      <c r="D49" s="640">
        <f>[1]B1104!D45</f>
        <v>0</v>
      </c>
      <c r="E49" s="640">
        <f>[1]B1104!E45</f>
        <v>0</v>
      </c>
      <c r="F49" s="640">
        <f>[1]B1104!F45</f>
        <v>0</v>
      </c>
      <c r="G49" s="640">
        <f>[1]B1104!H45</f>
        <v>732</v>
      </c>
      <c r="H49" s="1151">
        <f>[1]B1104!I45</f>
        <v>76656</v>
      </c>
      <c r="I49" s="640">
        <f>[1]B1104!J45</f>
        <v>0</v>
      </c>
      <c r="J49" s="640">
        <f>[1]B1104!K45</f>
        <v>0</v>
      </c>
      <c r="K49" s="639">
        <f>[1]B1104!L45</f>
        <v>0</v>
      </c>
      <c r="L49" s="639">
        <f t="shared" si="0"/>
        <v>77438</v>
      </c>
    </row>
    <row r="50" spans="1:12" ht="12.9" customHeight="1" x14ac:dyDescent="0.25">
      <c r="A50" s="630" t="s">
        <v>85</v>
      </c>
      <c r="B50" s="639">
        <f>[1]B1104!B46</f>
        <v>3500</v>
      </c>
      <c r="C50" s="640">
        <f>[1]B1104!C46</f>
        <v>0</v>
      </c>
      <c r="D50" s="640">
        <f>[1]B1104!D46</f>
        <v>5200</v>
      </c>
      <c r="E50" s="640">
        <f>[1]B1104!E46</f>
        <v>0</v>
      </c>
      <c r="F50" s="640">
        <f>[1]B1104!F46</f>
        <v>325</v>
      </c>
      <c r="G50" s="640">
        <f>[1]B1104!H46</f>
        <v>2970</v>
      </c>
      <c r="H50" s="1151">
        <f>[1]B1104!I46</f>
        <v>31674</v>
      </c>
      <c r="I50" s="640">
        <f>[1]B1104!J46</f>
        <v>0</v>
      </c>
      <c r="J50" s="640">
        <f>[1]B1104!K46</f>
        <v>0</v>
      </c>
      <c r="K50" s="639">
        <f>[1]B1104!L46</f>
        <v>0</v>
      </c>
      <c r="L50" s="639">
        <f t="shared" si="0"/>
        <v>43669</v>
      </c>
    </row>
    <row r="51" spans="1:12" ht="12.9" customHeight="1" x14ac:dyDescent="0.25">
      <c r="A51" s="630" t="s">
        <v>86</v>
      </c>
      <c r="B51" s="639">
        <f>[1]B1104!B47</f>
        <v>0</v>
      </c>
      <c r="C51" s="640">
        <f>[1]B1104!C47</f>
        <v>0</v>
      </c>
      <c r="D51" s="640">
        <f>[1]B1104!D47</f>
        <v>0</v>
      </c>
      <c r="E51" s="640">
        <f>[1]B1104!E47</f>
        <v>0</v>
      </c>
      <c r="F51" s="640">
        <f>[1]B1104!F47</f>
        <v>0</v>
      </c>
      <c r="G51" s="640">
        <f>[1]B1104!H47</f>
        <v>50</v>
      </c>
      <c r="H51" s="1151">
        <f>[1]B1104!I47</f>
        <v>3120</v>
      </c>
      <c r="I51" s="640">
        <f>[1]B1104!J47</f>
        <v>0</v>
      </c>
      <c r="J51" s="640">
        <f>[1]B1104!K47</f>
        <v>0</v>
      </c>
      <c r="K51" s="639">
        <f>[1]B1104!L47</f>
        <v>0</v>
      </c>
      <c r="L51" s="639">
        <f t="shared" si="0"/>
        <v>3170</v>
      </c>
    </row>
    <row r="52" spans="1:12" ht="12.9" customHeight="1" x14ac:dyDescent="0.25">
      <c r="A52" s="630" t="s">
        <v>87</v>
      </c>
      <c r="B52" s="639">
        <f>[1]B1104!B48</f>
        <v>0</v>
      </c>
      <c r="C52" s="640">
        <f>[1]B1104!C48</f>
        <v>0</v>
      </c>
      <c r="D52" s="640">
        <f>[1]B1104!D48</f>
        <v>0</v>
      </c>
      <c r="E52" s="640">
        <f>[1]B1104!E48</f>
        <v>0</v>
      </c>
      <c r="F52" s="640">
        <f>[1]B1104!F48</f>
        <v>0</v>
      </c>
      <c r="G52" s="640">
        <f>[1]B1104!H48</f>
        <v>0</v>
      </c>
      <c r="H52" s="1151">
        <f>[1]B1104!I48</f>
        <v>1026</v>
      </c>
      <c r="I52" s="640">
        <f>[1]B1104!J48</f>
        <v>40</v>
      </c>
      <c r="J52" s="640">
        <f>[1]B1104!K48</f>
        <v>0</v>
      </c>
      <c r="K52" s="639">
        <f>[1]B1104!L48</f>
        <v>0</v>
      </c>
      <c r="L52" s="639">
        <f t="shared" si="0"/>
        <v>1066</v>
      </c>
    </row>
    <row r="53" spans="1:12" ht="12.9" customHeight="1" x14ac:dyDescent="0.25">
      <c r="A53" s="630" t="s">
        <v>88</v>
      </c>
      <c r="B53" s="639">
        <f>[1]B1104!B49</f>
        <v>20000</v>
      </c>
      <c r="C53" s="640">
        <f>[1]B1104!C49</f>
        <v>0</v>
      </c>
      <c r="D53" s="640">
        <f>[1]B1104!D49</f>
        <v>3000</v>
      </c>
      <c r="E53" s="640">
        <f>[1]B1104!E49</f>
        <v>0</v>
      </c>
      <c r="F53" s="640">
        <f>[1]B1104!F49</f>
        <v>6634.75</v>
      </c>
      <c r="G53" s="640">
        <f>[1]B1104!H49</f>
        <v>1346</v>
      </c>
      <c r="H53" s="1151">
        <f>[1]B1104!I49</f>
        <v>84930</v>
      </c>
      <c r="I53" s="640">
        <f>[1]B1104!J49</f>
        <v>0</v>
      </c>
      <c r="J53" s="640">
        <f>[1]B1104!K49</f>
        <v>0</v>
      </c>
      <c r="K53" s="639">
        <f>[1]B1104!L49</f>
        <v>0</v>
      </c>
      <c r="L53" s="639">
        <f t="shared" si="0"/>
        <v>115910.75</v>
      </c>
    </row>
    <row r="54" spans="1:12" ht="12.9" customHeight="1" x14ac:dyDescent="0.25">
      <c r="A54" s="630" t="s">
        <v>89</v>
      </c>
      <c r="B54" s="639">
        <f>[1]B1104!B50</f>
        <v>0</v>
      </c>
      <c r="C54" s="640">
        <f>[1]B1104!C50</f>
        <v>0</v>
      </c>
      <c r="D54" s="640">
        <f>[1]B1104!D50</f>
        <v>0</v>
      </c>
      <c r="E54" s="640">
        <f>[1]B1104!E50</f>
        <v>0</v>
      </c>
      <c r="F54" s="640">
        <f>[1]B1104!F50</f>
        <v>0</v>
      </c>
      <c r="G54" s="640">
        <f>[1]B1104!H50</f>
        <v>0</v>
      </c>
      <c r="H54" s="1151">
        <f>[1]B1104!I50</f>
        <v>1158</v>
      </c>
      <c r="I54" s="640">
        <f>[1]B1104!J50</f>
        <v>0</v>
      </c>
      <c r="J54" s="640">
        <f>[1]B1104!K50</f>
        <v>0</v>
      </c>
      <c r="K54" s="639">
        <f>[1]B1104!L50</f>
        <v>0</v>
      </c>
      <c r="L54" s="639">
        <f t="shared" si="0"/>
        <v>1158</v>
      </c>
    </row>
    <row r="55" spans="1:12" ht="12.9" customHeight="1" x14ac:dyDescent="0.25">
      <c r="A55" s="630" t="s">
        <v>90</v>
      </c>
      <c r="B55" s="639">
        <f>[1]B1104!B51</f>
        <v>0</v>
      </c>
      <c r="C55" s="640">
        <f>[1]B1104!C51</f>
        <v>0</v>
      </c>
      <c r="D55" s="640">
        <f>[1]B1104!D51</f>
        <v>0</v>
      </c>
      <c r="E55" s="640">
        <f>[1]B1104!E51</f>
        <v>0</v>
      </c>
      <c r="F55" s="640">
        <f>[1]B1104!F51</f>
        <v>0</v>
      </c>
      <c r="G55" s="640">
        <f>[1]B1104!H51</f>
        <v>0</v>
      </c>
      <c r="H55" s="1151">
        <f>[1]B1104!I51</f>
        <v>960</v>
      </c>
      <c r="I55" s="640">
        <f>[1]B1104!J51</f>
        <v>0</v>
      </c>
      <c r="J55" s="640">
        <f>[1]B1104!K51</f>
        <v>0</v>
      </c>
      <c r="K55" s="639">
        <f>[1]B1104!L51</f>
        <v>0</v>
      </c>
      <c r="L55" s="639">
        <f t="shared" si="0"/>
        <v>960</v>
      </c>
    </row>
    <row r="56" spans="1:12" ht="12.9" customHeight="1" x14ac:dyDescent="0.25">
      <c r="A56" s="630" t="s">
        <v>91</v>
      </c>
      <c r="B56" s="639">
        <f>[1]B1104!B52</f>
        <v>12500</v>
      </c>
      <c r="C56" s="640">
        <f>[1]B1104!C52</f>
        <v>0</v>
      </c>
      <c r="D56" s="640">
        <f>[1]B1104!D52</f>
        <v>0</v>
      </c>
      <c r="E56" s="640">
        <f>[1]B1104!E52</f>
        <v>0</v>
      </c>
      <c r="F56" s="640">
        <f>[1]B1104!F52</f>
        <v>0</v>
      </c>
      <c r="G56" s="640">
        <f>[1]B1104!H52</f>
        <v>0</v>
      </c>
      <c r="H56" s="1151">
        <f>[1]B1104!I52</f>
        <v>1848</v>
      </c>
      <c r="I56" s="640">
        <f>[1]B1104!J52</f>
        <v>0</v>
      </c>
      <c r="J56" s="640">
        <f>[1]B1104!K52</f>
        <v>0</v>
      </c>
      <c r="K56" s="639">
        <f>[1]B1104!L52</f>
        <v>0</v>
      </c>
      <c r="L56" s="639">
        <f t="shared" si="0"/>
        <v>14348</v>
      </c>
    </row>
    <row r="57" spans="1:12" s="1152" customFormat="1" ht="12.9" customHeight="1" x14ac:dyDescent="0.25">
      <c r="A57" s="1157" t="s">
        <v>92</v>
      </c>
      <c r="B57" s="1150">
        <f>[1]B1104!B53</f>
        <v>0</v>
      </c>
      <c r="C57" s="1151">
        <f>[1]B1104!C53</f>
        <v>0</v>
      </c>
      <c r="D57" s="1151">
        <f>[1]B1104!D53</f>
        <v>0</v>
      </c>
      <c r="E57" s="1151">
        <f>[1]B1104!E53</f>
        <v>0</v>
      </c>
      <c r="F57" s="1151">
        <f>[1]B1104!F53</f>
        <v>0</v>
      </c>
      <c r="G57" s="1151">
        <f>[1]B1104!H53</f>
        <v>0</v>
      </c>
      <c r="H57" s="1151">
        <f>[1]B1104!I53+342</f>
        <v>4620</v>
      </c>
      <c r="I57" s="1151">
        <f>[1]B1104!J53</f>
        <v>0</v>
      </c>
      <c r="J57" s="1151">
        <f>[1]B1104!K53</f>
        <v>0</v>
      </c>
      <c r="K57" s="1150">
        <f>[1]B1104!L53</f>
        <v>0</v>
      </c>
      <c r="L57" s="1150">
        <f t="shared" si="0"/>
        <v>4620</v>
      </c>
    </row>
    <row r="58" spans="1:12" ht="12.9" customHeight="1" x14ac:dyDescent="0.25">
      <c r="A58" s="630" t="s">
        <v>93</v>
      </c>
      <c r="B58" s="639">
        <f>[1]B1104!B54</f>
        <v>0</v>
      </c>
      <c r="C58" s="640">
        <f>[1]B1104!C54</f>
        <v>0</v>
      </c>
      <c r="D58" s="640">
        <f>[1]B1104!D54</f>
        <v>3000</v>
      </c>
      <c r="E58" s="640">
        <f>[1]B1104!E54</f>
        <v>0</v>
      </c>
      <c r="F58" s="640">
        <f>[1]B1104!F54</f>
        <v>0</v>
      </c>
      <c r="G58" s="640">
        <f>[1]B1104!H54</f>
        <v>2640</v>
      </c>
      <c r="H58" s="1151">
        <f>[1]B1104!I54</f>
        <v>43560</v>
      </c>
      <c r="I58" s="640">
        <f>[1]B1104!J54</f>
        <v>0</v>
      </c>
      <c r="J58" s="640">
        <f>[1]B1104!K54</f>
        <v>0</v>
      </c>
      <c r="K58" s="639">
        <f>[1]B1104!L54</f>
        <v>0</v>
      </c>
      <c r="L58" s="639">
        <f t="shared" si="0"/>
        <v>49200</v>
      </c>
    </row>
    <row r="59" spans="1:12" ht="12.9" customHeight="1" x14ac:dyDescent="0.25">
      <c r="A59" s="630" t="s">
        <v>800</v>
      </c>
      <c r="B59" s="639">
        <f>[1]B1104!B55</f>
        <v>0</v>
      </c>
      <c r="C59" s="640">
        <f>[1]B1104!C55</f>
        <v>0</v>
      </c>
      <c r="D59" s="640">
        <f>[1]B1104!D55</f>
        <v>0</v>
      </c>
      <c r="E59" s="640">
        <f>[1]B1104!E55</f>
        <v>0</v>
      </c>
      <c r="F59" s="640">
        <f>[1]B1104!F55</f>
        <v>0</v>
      </c>
      <c r="G59" s="640">
        <f>[1]B1104!H55</f>
        <v>0</v>
      </c>
      <c r="H59" s="1151">
        <f>[1]B1104!I55</f>
        <v>0</v>
      </c>
      <c r="I59" s="640">
        <f>[1]B1104!J55</f>
        <v>0</v>
      </c>
      <c r="J59" s="640">
        <f>[1]B1104!K55</f>
        <v>0</v>
      </c>
      <c r="K59" s="639">
        <f>[1]B1104!L55</f>
        <v>0</v>
      </c>
      <c r="L59" s="639">
        <f t="shared" si="0"/>
        <v>0</v>
      </c>
    </row>
    <row r="60" spans="1:12" ht="12.9" customHeight="1" x14ac:dyDescent="0.25">
      <c r="A60" s="830" t="s">
        <v>857</v>
      </c>
      <c r="B60" s="639">
        <f>[1]B1104!B56</f>
        <v>5000</v>
      </c>
      <c r="C60" s="639">
        <f>[1]B1104!C56</f>
        <v>0</v>
      </c>
      <c r="D60" s="639">
        <f>[1]B1104!D56</f>
        <v>11200</v>
      </c>
      <c r="E60" s="639">
        <f>[1]B1104!E56</f>
        <v>0</v>
      </c>
      <c r="F60" s="640">
        <f>[1]B1104!F56</f>
        <v>0</v>
      </c>
      <c r="G60" s="640">
        <f>[1]B1104!H56</f>
        <v>2038</v>
      </c>
      <c r="H60" s="1151">
        <f>[1]B1104!I56</f>
        <v>47208</v>
      </c>
      <c r="I60" s="640">
        <f>[1]B1104!J56</f>
        <v>0</v>
      </c>
      <c r="J60" s="640">
        <f>[1]B1104!K56</f>
        <v>0</v>
      </c>
      <c r="K60" s="639">
        <f>[1]B1104!L56</f>
        <v>0</v>
      </c>
      <c r="L60" s="639">
        <f t="shared" si="0"/>
        <v>65446</v>
      </c>
    </row>
    <row r="61" spans="1:12" ht="12.9" customHeight="1" x14ac:dyDescent="0.25">
      <c r="A61" s="830"/>
      <c r="B61" s="639"/>
      <c r="C61" s="639"/>
      <c r="D61" s="639"/>
      <c r="E61" s="639"/>
      <c r="F61" s="640"/>
      <c r="G61" s="640"/>
      <c r="H61" s="1151"/>
      <c r="I61" s="640"/>
      <c r="J61" s="640"/>
      <c r="K61" s="639"/>
      <c r="L61" s="639"/>
    </row>
    <row r="62" spans="1:12" ht="30" customHeight="1" x14ac:dyDescent="0.25">
      <c r="A62" s="631" t="s">
        <v>0</v>
      </c>
      <c r="B62" s="641">
        <f t="shared" ref="B62:G62" si="1">SUM(B8:B61)</f>
        <v>204000</v>
      </c>
      <c r="C62" s="641">
        <f t="shared" si="1"/>
        <v>2780</v>
      </c>
      <c r="D62" s="641">
        <f t="shared" si="1"/>
        <v>71870</v>
      </c>
      <c r="E62" s="641">
        <f t="shared" si="1"/>
        <v>0</v>
      </c>
      <c r="F62" s="641">
        <f t="shared" si="1"/>
        <v>119414.5</v>
      </c>
      <c r="G62" s="641">
        <f t="shared" si="1"/>
        <v>68456</v>
      </c>
      <c r="H62" s="1155">
        <f>SUM(H8:H61)</f>
        <v>1470054</v>
      </c>
      <c r="I62" s="641">
        <f t="shared" ref="I62:K62" si="2">SUM(I8:I60)</f>
        <v>640</v>
      </c>
      <c r="J62" s="641">
        <f t="shared" si="2"/>
        <v>0</v>
      </c>
      <c r="K62" s="641">
        <f t="shared" si="2"/>
        <v>0</v>
      </c>
      <c r="L62" s="641">
        <f>SUM(L8:L61)</f>
        <v>1937214.5</v>
      </c>
    </row>
    <row r="63" spans="1:12" x14ac:dyDescent="0.25">
      <c r="C63" s="632"/>
    </row>
    <row r="65" spans="11:11" x14ac:dyDescent="0.25">
      <c r="K65" s="126"/>
    </row>
  </sheetData>
  <sheetProtection formatCells="0" formatColumns="0" formatRows="0"/>
  <mergeCells count="3">
    <mergeCell ref="A6:A7"/>
    <mergeCell ref="L6:L7"/>
    <mergeCell ref="C3:I3"/>
  </mergeCells>
  <phoneticPr fontId="3" type="noConversion"/>
  <pageMargins left="0.23622047244094491" right="0.27559055118110237" top="0.25" bottom="0.48" header="0.2" footer="0.51181102362204722"/>
  <pageSetup paperSize="9" scale="54" orientation="landscape" blackAndWhite="1" verticalDpi="180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ViewerFrameClass" shapeId="15361" r:id="rId4">
          <objectPr defaultSize="0" autoPict="0" r:id="rId5">
            <anchor moveWithCells="1" sizeWithCells="1">
              <from>
                <xdr:col>0</xdr:col>
                <xdr:colOff>38100</xdr:colOff>
                <xdr:row>0</xdr:row>
                <xdr:rowOff>7620</xdr:rowOff>
              </from>
              <to>
                <xdr:col>0</xdr:col>
                <xdr:colOff>1249680</xdr:colOff>
                <xdr:row>3</xdr:row>
                <xdr:rowOff>30480</xdr:rowOff>
              </to>
            </anchor>
          </objectPr>
        </oleObject>
      </mc:Choice>
      <mc:Fallback>
        <oleObject progId="ViewerFrameClass" shapeId="15361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indexed="42"/>
  </sheetPr>
  <dimension ref="A1:M65"/>
  <sheetViews>
    <sheetView showZeros="0" tabSelected="1" view="pageBreakPreview" topLeftCell="B1" zoomScale="85" zoomScaleSheetLayoutView="85" workbookViewId="0">
      <selection activeCell="D1" sqref="D1"/>
    </sheetView>
  </sheetViews>
  <sheetFormatPr baseColWidth="10" defaultColWidth="11.44140625" defaultRowHeight="13.2" x14ac:dyDescent="0.25"/>
  <cols>
    <col min="1" max="1" width="27.6640625" style="41" customWidth="1"/>
    <col min="2" max="2" width="25.109375" style="41" customWidth="1"/>
    <col min="3" max="3" width="27.33203125" style="615" customWidth="1"/>
    <col min="4" max="4" width="22.44140625" style="615" customWidth="1"/>
    <col min="5" max="5" width="27.33203125" style="615" customWidth="1"/>
    <col min="6" max="6" width="20.6640625" style="615" customWidth="1"/>
    <col min="7" max="7" width="21.5546875" style="615" customWidth="1"/>
    <col min="8" max="8" width="23" style="615" customWidth="1"/>
    <col min="9" max="9" width="23.5546875" style="615" customWidth="1"/>
    <col min="10" max="10" width="18.5546875" style="615" customWidth="1"/>
    <col min="11" max="11" width="23.88671875" style="41" customWidth="1"/>
    <col min="12" max="12" width="27.88671875" style="41" customWidth="1"/>
    <col min="13" max="13" width="23.5546875" style="41" customWidth="1"/>
    <col min="14" max="16384" width="11.44140625" style="41"/>
  </cols>
  <sheetData>
    <row r="1" spans="1:13" ht="17.399999999999999" x14ac:dyDescent="0.3">
      <c r="B1" s="12" t="s">
        <v>563</v>
      </c>
      <c r="C1" s="1167">
        <v>43922</v>
      </c>
      <c r="G1" s="616"/>
      <c r="H1" s="617"/>
      <c r="I1" s="618"/>
      <c r="J1" s="618"/>
      <c r="K1" s="619"/>
      <c r="L1" s="64"/>
    </row>
    <row r="2" spans="1:13" ht="20.25" customHeight="1" x14ac:dyDescent="0.45">
      <c r="B2" s="12" t="s">
        <v>94</v>
      </c>
      <c r="C2" s="614"/>
      <c r="D2" s="620"/>
      <c r="E2" s="620"/>
      <c r="F2" s="620"/>
      <c r="G2" s="621"/>
      <c r="H2" s="617"/>
      <c r="J2" s="618"/>
      <c r="K2" s="51" t="str">
        <f>+'V TP'!H6</f>
        <v>Mois de Janvier  2020</v>
      </c>
      <c r="L2" s="51"/>
    </row>
    <row r="3" spans="1:13" ht="22.8" x14ac:dyDescent="0.4">
      <c r="A3" s="39"/>
      <c r="B3" s="622"/>
      <c r="C3" s="1176" t="s">
        <v>12</v>
      </c>
      <c r="D3" s="1176"/>
      <c r="E3" s="1176"/>
      <c r="F3" s="1176"/>
      <c r="G3" s="1176"/>
      <c r="H3" s="1176"/>
      <c r="I3" s="1176"/>
      <c r="J3" s="623"/>
      <c r="K3" s="619"/>
      <c r="L3" s="64"/>
    </row>
    <row r="4" spans="1:13" ht="21.75" customHeight="1" x14ac:dyDescent="0.3">
      <c r="B4" s="624"/>
      <c r="C4" s="620"/>
      <c r="D4" s="620"/>
      <c r="E4" s="620"/>
      <c r="F4" s="620"/>
      <c r="G4" s="621"/>
      <c r="H4" s="617"/>
      <c r="I4" s="618"/>
      <c r="J4" s="618"/>
      <c r="K4" s="625"/>
      <c r="L4" s="64"/>
    </row>
    <row r="5" spans="1:13" ht="8.25" customHeight="1" x14ac:dyDescent="0.3">
      <c r="A5" s="39"/>
      <c r="B5" s="622"/>
      <c r="C5" s="620"/>
      <c r="D5" s="621"/>
      <c r="E5" s="621"/>
      <c r="F5" s="621"/>
      <c r="G5" s="617"/>
      <c r="H5" s="617"/>
      <c r="I5" s="618"/>
      <c r="J5" s="618"/>
      <c r="L5" s="626"/>
    </row>
    <row r="6" spans="1:13" ht="20.25" customHeight="1" x14ac:dyDescent="0.25">
      <c r="A6" s="1161" t="s">
        <v>1134</v>
      </c>
      <c r="B6" s="1161" t="s">
        <v>2</v>
      </c>
      <c r="C6" s="627" t="s">
        <v>13</v>
      </c>
      <c r="D6" s="628" t="s">
        <v>14</v>
      </c>
      <c r="E6" s="628" t="s">
        <v>15</v>
      </c>
      <c r="F6" s="628" t="s">
        <v>16</v>
      </c>
      <c r="G6" s="628" t="s">
        <v>17</v>
      </c>
      <c r="H6" s="628" t="s">
        <v>18</v>
      </c>
      <c r="I6" s="628" t="s">
        <v>19</v>
      </c>
      <c r="J6" s="629" t="s">
        <v>20</v>
      </c>
      <c r="K6" s="629" t="s">
        <v>564</v>
      </c>
      <c r="L6" s="627" t="s">
        <v>21</v>
      </c>
      <c r="M6" s="1174" t="s">
        <v>22</v>
      </c>
    </row>
    <row r="7" spans="1:13" ht="18" customHeight="1" x14ac:dyDescent="0.25">
      <c r="A7" s="1162"/>
      <c r="B7" s="1162"/>
      <c r="C7" s="627" t="s">
        <v>23</v>
      </c>
      <c r="D7" s="628" t="s">
        <v>24</v>
      </c>
      <c r="E7" s="628" t="s">
        <v>25</v>
      </c>
      <c r="F7" s="628" t="s">
        <v>26</v>
      </c>
      <c r="G7" s="628" t="s">
        <v>27</v>
      </c>
      <c r="H7" s="628" t="s">
        <v>28</v>
      </c>
      <c r="I7" s="628" t="s">
        <v>29</v>
      </c>
      <c r="J7" s="628" t="s">
        <v>30</v>
      </c>
      <c r="K7" s="628"/>
      <c r="L7" s="627" t="s">
        <v>31</v>
      </c>
      <c r="M7" s="1175"/>
    </row>
    <row r="8" spans="1:13" ht="12.9" customHeight="1" x14ac:dyDescent="0.25">
      <c r="A8" s="562">
        <v>313052</v>
      </c>
      <c r="B8" s="562" t="s">
        <v>50</v>
      </c>
      <c r="C8" s="639">
        <f>'B1104'!B4</f>
        <v>326925</v>
      </c>
      <c r="D8" s="640">
        <f>'B1104'!C4</f>
        <v>13797.55</v>
      </c>
      <c r="E8" s="640">
        <f>'B1104'!D4</f>
        <v>422920</v>
      </c>
      <c r="F8" s="640">
        <f>'B1104'!E4</f>
        <v>0</v>
      </c>
      <c r="G8" s="640">
        <f>'B1104'!F4</f>
        <v>47158.75</v>
      </c>
      <c r="H8" s="640">
        <f>'B1104'!H4</f>
        <v>18394</v>
      </c>
      <c r="I8" s="640">
        <f>'B1104'!I4</f>
        <v>261798</v>
      </c>
      <c r="J8" s="640">
        <f>'B1104'!J4</f>
        <v>2440</v>
      </c>
      <c r="K8" s="640">
        <f>'B1104'!K4</f>
        <v>0</v>
      </c>
      <c r="L8" s="639">
        <f>'B1104'!L4</f>
        <v>1151630.04</v>
      </c>
      <c r="M8" s="639">
        <f t="shared" ref="M8:M60" si="0">SUM(C8:L8)</f>
        <v>2245063.34</v>
      </c>
    </row>
    <row r="9" spans="1:13" ht="12.9" customHeight="1" x14ac:dyDescent="0.25">
      <c r="A9" s="562">
        <v>311700</v>
      </c>
      <c r="B9" s="562" t="s">
        <v>51</v>
      </c>
      <c r="C9" s="639">
        <f>'B1104'!B5</f>
        <v>20500</v>
      </c>
      <c r="D9" s="640">
        <f>'B1104'!C5</f>
        <v>0</v>
      </c>
      <c r="E9" s="640">
        <f>'B1104'!D5</f>
        <v>102150</v>
      </c>
      <c r="F9" s="640">
        <f>'B1104'!E5</f>
        <v>0</v>
      </c>
      <c r="G9" s="640">
        <f>'B1104'!F5</f>
        <v>0</v>
      </c>
      <c r="H9" s="640">
        <f>'B1104'!H5</f>
        <v>3554</v>
      </c>
      <c r="I9" s="640">
        <f>'B1104'!I5</f>
        <v>52740</v>
      </c>
      <c r="J9" s="640">
        <f>'B1104'!J5</f>
        <v>180</v>
      </c>
      <c r="K9" s="640">
        <f>'B1104'!K5</f>
        <v>0</v>
      </c>
      <c r="L9" s="639">
        <f>'B1104'!L5</f>
        <v>0</v>
      </c>
      <c r="M9" s="639">
        <f t="shared" si="0"/>
        <v>179124</v>
      </c>
    </row>
    <row r="10" spans="1:13" ht="12.9" customHeight="1" x14ac:dyDescent="0.25">
      <c r="A10" s="562">
        <v>311494</v>
      </c>
      <c r="B10" s="562" t="s">
        <v>52</v>
      </c>
      <c r="C10" s="639">
        <f>'B1104'!B6</f>
        <v>11000</v>
      </c>
      <c r="D10" s="640">
        <f>'B1104'!C6</f>
        <v>0</v>
      </c>
      <c r="E10" s="640">
        <f>'B1104'!D6</f>
        <v>22000</v>
      </c>
      <c r="F10" s="640">
        <f>'B1104'!E6</f>
        <v>0</v>
      </c>
      <c r="G10" s="640">
        <f>'B1104'!F6</f>
        <v>0</v>
      </c>
      <c r="H10" s="640">
        <f>'B1104'!H6</f>
        <v>982</v>
      </c>
      <c r="I10" s="640">
        <f>'B1104'!I6</f>
        <v>28650</v>
      </c>
      <c r="J10" s="640">
        <f>'B1104'!J6</f>
        <v>0</v>
      </c>
      <c r="K10" s="640">
        <f>'B1104'!K6</f>
        <v>0</v>
      </c>
      <c r="L10" s="639">
        <f>'B1104'!L6</f>
        <v>0</v>
      </c>
      <c r="M10" s="639">
        <f t="shared" si="0"/>
        <v>62632</v>
      </c>
    </row>
    <row r="11" spans="1:13" ht="12.9" customHeight="1" x14ac:dyDescent="0.25">
      <c r="A11" s="562">
        <v>311686</v>
      </c>
      <c r="B11" s="562" t="s">
        <v>53</v>
      </c>
      <c r="C11" s="639">
        <f>'B1104'!B7</f>
        <v>27500</v>
      </c>
      <c r="D11" s="640">
        <f>'B1104'!C7</f>
        <v>0</v>
      </c>
      <c r="E11" s="640">
        <f>'B1104'!D7</f>
        <v>192000</v>
      </c>
      <c r="F11" s="640">
        <f>'B1104'!E7</f>
        <v>0</v>
      </c>
      <c r="G11" s="640">
        <f>'B1104'!F7</f>
        <v>0</v>
      </c>
      <c r="H11" s="640">
        <f>'B1104'!H7</f>
        <v>2626</v>
      </c>
      <c r="I11" s="640">
        <f>'B1104'!I7</f>
        <v>85422</v>
      </c>
      <c r="J11" s="640">
        <f>'B1104'!J7</f>
        <v>80</v>
      </c>
      <c r="K11" s="640">
        <f>'B1104'!K7</f>
        <v>0</v>
      </c>
      <c r="L11" s="639">
        <f>'B1104'!L7</f>
        <v>0</v>
      </c>
      <c r="M11" s="639">
        <f t="shared" si="0"/>
        <v>307628</v>
      </c>
    </row>
    <row r="12" spans="1:13" ht="12.9" customHeight="1" x14ac:dyDescent="0.25">
      <c r="A12" s="562">
        <v>311917</v>
      </c>
      <c r="B12" s="562" t="s">
        <v>54</v>
      </c>
      <c r="C12" s="639">
        <f>'B1104'!B8</f>
        <v>5375</v>
      </c>
      <c r="D12" s="640">
        <f>'B1104'!C8</f>
        <v>0</v>
      </c>
      <c r="E12" s="640">
        <f>'B1104'!D8</f>
        <v>64200</v>
      </c>
      <c r="F12" s="640">
        <f>'B1104'!E8</f>
        <v>0</v>
      </c>
      <c r="G12" s="640">
        <f>'B1104'!F8</f>
        <v>0</v>
      </c>
      <c r="H12" s="640">
        <f>'B1104'!H8</f>
        <v>1152</v>
      </c>
      <c r="I12" s="640">
        <f>'B1104'!I8</f>
        <v>66816</v>
      </c>
      <c r="J12" s="640">
        <f>'B1104'!J8</f>
        <v>0</v>
      </c>
      <c r="K12" s="640">
        <f>'B1104'!K8</f>
        <v>0</v>
      </c>
      <c r="L12" s="639">
        <f>'B1104'!L8</f>
        <v>0</v>
      </c>
      <c r="M12" s="639">
        <f t="shared" si="0"/>
        <v>137543</v>
      </c>
    </row>
    <row r="13" spans="1:13" ht="12.9" customHeight="1" x14ac:dyDescent="0.25">
      <c r="A13" s="562">
        <v>311825</v>
      </c>
      <c r="B13" s="562" t="s">
        <v>55</v>
      </c>
      <c r="C13" s="639">
        <f>'B1104'!B9</f>
        <v>229000</v>
      </c>
      <c r="D13" s="640">
        <f>'B1104'!C9</f>
        <v>0</v>
      </c>
      <c r="E13" s="640">
        <f>'B1104'!D9</f>
        <v>251080</v>
      </c>
      <c r="F13" s="640">
        <f>'B1104'!E9</f>
        <v>2500</v>
      </c>
      <c r="G13" s="640">
        <f>'B1104'!F9</f>
        <v>0</v>
      </c>
      <c r="H13" s="640">
        <f>'B1104'!H9</f>
        <v>5564</v>
      </c>
      <c r="I13" s="640">
        <f>'B1104'!I9</f>
        <v>116286</v>
      </c>
      <c r="J13" s="640">
        <f>'B1104'!J9</f>
        <v>160</v>
      </c>
      <c r="K13" s="640">
        <f>'B1104'!K9</f>
        <v>0</v>
      </c>
      <c r="L13" s="639">
        <f>'B1104'!L9</f>
        <v>0</v>
      </c>
      <c r="M13" s="639">
        <f t="shared" si="0"/>
        <v>604590</v>
      </c>
    </row>
    <row r="14" spans="1:13" ht="12.9" customHeight="1" x14ac:dyDescent="0.25">
      <c r="A14" s="562">
        <v>311767</v>
      </c>
      <c r="B14" s="562" t="s">
        <v>56</v>
      </c>
      <c r="C14" s="639">
        <f>'B1104'!B10</f>
        <v>57000</v>
      </c>
      <c r="D14" s="640">
        <f>'B1104'!C10</f>
        <v>0</v>
      </c>
      <c r="E14" s="640">
        <f>'B1104'!D10</f>
        <v>68000</v>
      </c>
      <c r="F14" s="640">
        <f>'B1104'!E10</f>
        <v>0</v>
      </c>
      <c r="G14" s="640">
        <f>'B1104'!F10</f>
        <v>0</v>
      </c>
      <c r="H14" s="640">
        <f>'B1104'!H10</f>
        <v>3016</v>
      </c>
      <c r="I14" s="640">
        <f>'B1104'!I10</f>
        <v>116238</v>
      </c>
      <c r="J14" s="640">
        <f>'B1104'!J10</f>
        <v>260</v>
      </c>
      <c r="K14" s="640">
        <f>'B1104'!K10</f>
        <v>0</v>
      </c>
      <c r="L14" s="639">
        <f>'B1104'!L10</f>
        <v>0</v>
      </c>
      <c r="M14" s="639">
        <f t="shared" si="0"/>
        <v>244514</v>
      </c>
    </row>
    <row r="15" spans="1:13" ht="12.9" customHeight="1" x14ac:dyDescent="0.25">
      <c r="A15" s="562">
        <v>311872</v>
      </c>
      <c r="B15" s="562" t="s">
        <v>57</v>
      </c>
      <c r="C15" s="639">
        <f>'B1104'!B11</f>
        <v>9500</v>
      </c>
      <c r="D15" s="640">
        <f>'B1104'!C11</f>
        <v>0</v>
      </c>
      <c r="E15" s="640">
        <f>'B1104'!D11</f>
        <v>67000</v>
      </c>
      <c r="F15" s="640">
        <f>'B1104'!E11</f>
        <v>0</v>
      </c>
      <c r="G15" s="640">
        <f>'B1104'!F11</f>
        <v>0</v>
      </c>
      <c r="H15" s="640">
        <f>'B1104'!H11</f>
        <v>6170</v>
      </c>
      <c r="I15" s="640">
        <f>'B1104'!I11</f>
        <v>83748</v>
      </c>
      <c r="J15" s="640">
        <f>'B1104'!J11</f>
        <v>40</v>
      </c>
      <c r="K15" s="640">
        <f>'B1104'!K11</f>
        <v>0</v>
      </c>
      <c r="L15" s="639">
        <f>'B1104'!L11</f>
        <v>0</v>
      </c>
      <c r="M15" s="639">
        <f t="shared" si="0"/>
        <v>166458</v>
      </c>
    </row>
    <row r="16" spans="1:13" ht="12.9" customHeight="1" x14ac:dyDescent="0.25">
      <c r="A16" s="562">
        <v>313432</v>
      </c>
      <c r="B16" s="562" t="s">
        <v>58</v>
      </c>
      <c r="C16" s="639">
        <f>'B1104'!B12</f>
        <v>83500</v>
      </c>
      <c r="D16" s="640">
        <f>'B1104'!C12</f>
        <v>0</v>
      </c>
      <c r="E16" s="640">
        <f>'B1104'!D12</f>
        <v>199200</v>
      </c>
      <c r="F16" s="640">
        <f>'B1104'!E12</f>
        <v>0</v>
      </c>
      <c r="G16" s="640">
        <f>'B1104'!F12</f>
        <v>0</v>
      </c>
      <c r="H16" s="640">
        <f>'B1104'!H12</f>
        <v>1714</v>
      </c>
      <c r="I16" s="640">
        <f>'B1104'!I12</f>
        <v>77040</v>
      </c>
      <c r="J16" s="640">
        <f>'B1104'!J12</f>
        <v>0</v>
      </c>
      <c r="K16" s="640">
        <f>'B1104'!K12</f>
        <v>0</v>
      </c>
      <c r="L16" s="639">
        <f>'B1104'!L12</f>
        <v>0</v>
      </c>
      <c r="M16" s="639">
        <f t="shared" si="0"/>
        <v>361454</v>
      </c>
    </row>
    <row r="17" spans="1:13" ht="12.9" customHeight="1" x14ac:dyDescent="0.25">
      <c r="A17" s="562">
        <v>313515</v>
      </c>
      <c r="B17" s="562" t="s">
        <v>59</v>
      </c>
      <c r="C17" s="639">
        <f>'B1104'!B13</f>
        <v>12375</v>
      </c>
      <c r="D17" s="640">
        <f>'B1104'!C13</f>
        <v>0</v>
      </c>
      <c r="E17" s="640">
        <f>'B1104'!D13</f>
        <v>39000</v>
      </c>
      <c r="F17" s="640">
        <f>'B1104'!E13</f>
        <v>0</v>
      </c>
      <c r="G17" s="640">
        <f>'B1104'!F13</f>
        <v>0</v>
      </c>
      <c r="H17" s="640">
        <f>'B1104'!H13</f>
        <v>890</v>
      </c>
      <c r="I17" s="640">
        <f>'B1104'!I13</f>
        <v>40044</v>
      </c>
      <c r="J17" s="640">
        <f>'B1104'!J13</f>
        <v>0</v>
      </c>
      <c r="K17" s="640">
        <f>'B1104'!K13</f>
        <v>0</v>
      </c>
      <c r="L17" s="639">
        <f>'B1104'!L13</f>
        <v>0</v>
      </c>
      <c r="M17" s="639">
        <f t="shared" si="0"/>
        <v>92309</v>
      </c>
    </row>
    <row r="18" spans="1:13" ht="12.9" customHeight="1" x14ac:dyDescent="0.25">
      <c r="A18" s="67">
        <v>313649</v>
      </c>
      <c r="B18" s="562" t="s">
        <v>60</v>
      </c>
      <c r="C18" s="639">
        <f>'B1104'!B14</f>
        <v>8750</v>
      </c>
      <c r="D18" s="640">
        <f>'B1104'!C14</f>
        <v>0</v>
      </c>
      <c r="E18" s="640">
        <f>'B1104'!D14</f>
        <v>27380</v>
      </c>
      <c r="F18" s="640">
        <f>'B1104'!E14</f>
        <v>0</v>
      </c>
      <c r="G18" s="640">
        <f>'B1104'!F14</f>
        <v>0</v>
      </c>
      <c r="H18" s="640">
        <f>'B1104'!H14</f>
        <v>1140</v>
      </c>
      <c r="I18" s="640">
        <f>'B1104'!I14</f>
        <v>34062</v>
      </c>
      <c r="J18" s="640">
        <f>'B1104'!J14</f>
        <v>0</v>
      </c>
      <c r="K18" s="640">
        <f>'B1104'!K14</f>
        <v>0</v>
      </c>
      <c r="L18" s="639">
        <f>'B1104'!L14</f>
        <v>0</v>
      </c>
      <c r="M18" s="639">
        <f t="shared" si="0"/>
        <v>71332</v>
      </c>
    </row>
    <row r="19" spans="1:13" ht="12.9" customHeight="1" x14ac:dyDescent="0.25">
      <c r="A19" s="562">
        <v>313970</v>
      </c>
      <c r="B19" s="562" t="s">
        <v>799</v>
      </c>
      <c r="C19" s="639">
        <f>'B1104'!B15</f>
        <v>0</v>
      </c>
      <c r="D19" s="640"/>
      <c r="E19" s="640">
        <f>'B1104'!D15</f>
        <v>0</v>
      </c>
      <c r="F19" s="640">
        <f>'B1104'!E15</f>
        <v>0</v>
      </c>
      <c r="G19" s="640">
        <f>'B1104'!F15</f>
        <v>0</v>
      </c>
      <c r="H19" s="640">
        <f>'B1104'!H15</f>
        <v>0</v>
      </c>
      <c r="I19" s="640">
        <f>'B1104'!I15</f>
        <v>5712</v>
      </c>
      <c r="J19" s="640">
        <f>'B1104'!J15</f>
        <v>0</v>
      </c>
      <c r="K19" s="640">
        <f>'B1104'!K15</f>
        <v>0</v>
      </c>
      <c r="L19" s="639">
        <f>'B1104'!L15</f>
        <v>0</v>
      </c>
      <c r="M19" s="639">
        <f t="shared" si="0"/>
        <v>5712</v>
      </c>
    </row>
    <row r="20" spans="1:13" ht="12.9" customHeight="1" x14ac:dyDescent="0.25">
      <c r="A20" s="562">
        <v>314349</v>
      </c>
      <c r="B20" s="562" t="s">
        <v>1024</v>
      </c>
      <c r="C20" s="639">
        <f>'B1104'!B16</f>
        <v>0</v>
      </c>
      <c r="D20" s="639">
        <f>'B1104'!C16</f>
        <v>0</v>
      </c>
      <c r="E20" s="639">
        <f>'B1104'!D16</f>
        <v>0</v>
      </c>
      <c r="F20" s="639">
        <f>'B1104'!E16</f>
        <v>0</v>
      </c>
      <c r="G20" s="639">
        <f>'B1104'!F16</f>
        <v>0</v>
      </c>
      <c r="H20" s="640">
        <f>'B1104'!H16</f>
        <v>0</v>
      </c>
      <c r="I20" s="640">
        <f>'B1104'!I16</f>
        <v>1782</v>
      </c>
      <c r="J20" s="640">
        <f>'B1104'!J16</f>
        <v>0</v>
      </c>
      <c r="K20" s="639">
        <f>'B1104'!J16</f>
        <v>0</v>
      </c>
      <c r="L20" s="639">
        <f>'B1104'!K16</f>
        <v>0</v>
      </c>
      <c r="M20" s="639">
        <f t="shared" si="0"/>
        <v>1782</v>
      </c>
    </row>
    <row r="21" spans="1:13" ht="12.9" customHeight="1" x14ac:dyDescent="0.25">
      <c r="A21" s="562">
        <v>310410</v>
      </c>
      <c r="B21" s="562" t="s">
        <v>61</v>
      </c>
      <c r="C21" s="639">
        <f>'B1104'!B17</f>
        <v>30900</v>
      </c>
      <c r="D21" s="640">
        <f>'B1104'!C17</f>
        <v>0</v>
      </c>
      <c r="E21" s="640">
        <f>'B1104'!D17</f>
        <v>22400</v>
      </c>
      <c r="F21" s="640">
        <f>'B1104'!E17</f>
        <v>0</v>
      </c>
      <c r="G21" s="640">
        <f>'B1104'!F17</f>
        <v>5211.25</v>
      </c>
      <c r="H21" s="640">
        <f>'B1104'!H17</f>
        <v>1890</v>
      </c>
      <c r="I21" s="640">
        <f>'B1104'!I17</f>
        <v>48564</v>
      </c>
      <c r="J21" s="640">
        <f>'B1104'!J17</f>
        <v>0</v>
      </c>
      <c r="K21" s="640">
        <f>'B1104'!K17</f>
        <v>0</v>
      </c>
      <c r="L21" s="639">
        <f>'B1104'!L17</f>
        <v>0</v>
      </c>
      <c r="M21" s="639">
        <f t="shared" si="0"/>
        <v>108965.25</v>
      </c>
    </row>
    <row r="22" spans="1:13" ht="12.9" customHeight="1" x14ac:dyDescent="0.25">
      <c r="A22" s="562">
        <v>312469</v>
      </c>
      <c r="B22" s="562" t="s">
        <v>62</v>
      </c>
      <c r="C22" s="639">
        <f>'B1104'!B18</f>
        <v>350</v>
      </c>
      <c r="D22" s="640">
        <f>'B1104'!C18</f>
        <v>0</v>
      </c>
      <c r="E22" s="640">
        <f>'B1104'!D18</f>
        <v>0</v>
      </c>
      <c r="F22" s="640">
        <f>'B1104'!E18</f>
        <v>0</v>
      </c>
      <c r="G22" s="640">
        <f>'B1104'!F18</f>
        <v>0</v>
      </c>
      <c r="H22" s="640">
        <f>'B1104'!H18</f>
        <v>0</v>
      </c>
      <c r="I22" s="640">
        <f>'B1104'!I18</f>
        <v>1848</v>
      </c>
      <c r="J22" s="640">
        <f>'B1104'!J18</f>
        <v>40</v>
      </c>
      <c r="K22" s="640">
        <f>'B1104'!K18</f>
        <v>0</v>
      </c>
      <c r="L22" s="639">
        <f>'B1104'!L18</f>
        <v>0</v>
      </c>
      <c r="M22" s="639">
        <f t="shared" si="0"/>
        <v>2238</v>
      </c>
    </row>
    <row r="23" spans="1:13" ht="12.9" customHeight="1" x14ac:dyDescent="0.25">
      <c r="A23" s="562">
        <v>310405</v>
      </c>
      <c r="B23" s="562" t="s">
        <v>63</v>
      </c>
      <c r="C23" s="639">
        <f>'B1104'!B19</f>
        <v>50500</v>
      </c>
      <c r="D23" s="640">
        <f>'B1104'!C19</f>
        <v>0</v>
      </c>
      <c r="E23" s="640">
        <f>'B1104'!D19</f>
        <v>3180</v>
      </c>
      <c r="F23" s="640">
        <f>'B1104'!E19</f>
        <v>0</v>
      </c>
      <c r="G23" s="640">
        <f>'B1104'!F19</f>
        <v>637.5</v>
      </c>
      <c r="H23" s="640">
        <f>'B1104'!H19</f>
        <v>1090</v>
      </c>
      <c r="I23" s="640">
        <f>'B1104'!I19</f>
        <v>62256</v>
      </c>
      <c r="J23" s="640">
        <f>'B1104'!J19</f>
        <v>400</v>
      </c>
      <c r="K23" s="640">
        <f>'B1104'!K19</f>
        <v>0</v>
      </c>
      <c r="L23" s="639">
        <f>'B1104'!L19</f>
        <v>0</v>
      </c>
      <c r="M23" s="639">
        <f t="shared" si="0"/>
        <v>118063.5</v>
      </c>
    </row>
    <row r="24" spans="1:13" ht="12.9" customHeight="1" x14ac:dyDescent="0.25">
      <c r="A24" s="562">
        <v>310537</v>
      </c>
      <c r="B24" s="562" t="s">
        <v>64</v>
      </c>
      <c r="C24" s="639">
        <f>'B1104'!B20</f>
        <v>14000</v>
      </c>
      <c r="D24" s="640">
        <f>'B1104'!C20</f>
        <v>0</v>
      </c>
      <c r="E24" s="640">
        <f>'B1104'!D20</f>
        <v>67400</v>
      </c>
      <c r="F24" s="640">
        <f>'B1104'!E20</f>
        <v>0</v>
      </c>
      <c r="G24" s="640">
        <f>'B1104'!F20</f>
        <v>0</v>
      </c>
      <c r="H24" s="640">
        <f>'B1104'!H20</f>
        <v>650</v>
      </c>
      <c r="I24" s="640">
        <f>'B1104'!I20</f>
        <v>22470</v>
      </c>
      <c r="J24" s="640">
        <f>'B1104'!J20</f>
        <v>40</v>
      </c>
      <c r="K24" s="640">
        <f>'B1104'!K20</f>
        <v>0</v>
      </c>
      <c r="L24" s="639">
        <f>'B1104'!L20</f>
        <v>0</v>
      </c>
      <c r="M24" s="639">
        <f t="shared" si="0"/>
        <v>104560</v>
      </c>
    </row>
    <row r="25" spans="1:13" ht="12.9" customHeight="1" x14ac:dyDescent="0.25">
      <c r="A25" s="562">
        <v>312471</v>
      </c>
      <c r="B25" s="562" t="s">
        <v>65</v>
      </c>
      <c r="C25" s="639">
        <f>'B1104'!B21</f>
        <v>275</v>
      </c>
      <c r="D25" s="640">
        <f>'B1104'!C21</f>
        <v>0</v>
      </c>
      <c r="E25" s="640">
        <f>'B1104'!D21</f>
        <v>0</v>
      </c>
      <c r="F25" s="640">
        <f>'B1104'!E21</f>
        <v>0</v>
      </c>
      <c r="G25" s="640">
        <f>'B1104'!F21</f>
        <v>0</v>
      </c>
      <c r="H25" s="640">
        <f>'B1104'!H21</f>
        <v>0</v>
      </c>
      <c r="I25" s="640">
        <f>'B1104'!I21</f>
        <v>2574</v>
      </c>
      <c r="J25" s="640">
        <f>'B1104'!J21</f>
        <v>0</v>
      </c>
      <c r="K25" s="640">
        <f>'B1104'!K21</f>
        <v>0</v>
      </c>
      <c r="L25" s="639">
        <f>'B1104'!L21</f>
        <v>0</v>
      </c>
      <c r="M25" s="639">
        <f t="shared" si="0"/>
        <v>2849</v>
      </c>
    </row>
    <row r="26" spans="1:13" ht="12.9" customHeight="1" x14ac:dyDescent="0.25">
      <c r="A26" s="562">
        <v>312467</v>
      </c>
      <c r="B26" s="562" t="s">
        <v>66</v>
      </c>
      <c r="C26" s="639">
        <f>'B1104'!B22</f>
        <v>330</v>
      </c>
      <c r="D26" s="640">
        <f>'B1104'!C22</f>
        <v>0</v>
      </c>
      <c r="E26" s="640">
        <f>'B1104'!D22</f>
        <v>0</v>
      </c>
      <c r="F26" s="640">
        <f>'B1104'!E22</f>
        <v>0</v>
      </c>
      <c r="G26" s="640">
        <f>'B1104'!F22</f>
        <v>0</v>
      </c>
      <c r="H26" s="640">
        <f>'B1104'!H22</f>
        <v>0</v>
      </c>
      <c r="I26" s="640">
        <f>'B1104'!I22</f>
        <v>6996</v>
      </c>
      <c r="J26" s="640">
        <f>'B1104'!J22</f>
        <v>40</v>
      </c>
      <c r="K26" s="640">
        <f>'B1104'!K22</f>
        <v>0</v>
      </c>
      <c r="L26" s="639">
        <f>'B1104'!L22</f>
        <v>0</v>
      </c>
      <c r="M26" s="639">
        <f t="shared" si="0"/>
        <v>7366</v>
      </c>
    </row>
    <row r="27" spans="1:13" ht="12.9" customHeight="1" x14ac:dyDescent="0.25">
      <c r="A27" s="562">
        <v>310398</v>
      </c>
      <c r="B27" s="562" t="s">
        <v>67</v>
      </c>
      <c r="C27" s="639">
        <f>'B1104'!B23</f>
        <v>14500</v>
      </c>
      <c r="D27" s="640">
        <f>'B1104'!C23</f>
        <v>0</v>
      </c>
      <c r="E27" s="640">
        <f>'B1104'!D23</f>
        <v>27000</v>
      </c>
      <c r="F27" s="640">
        <f>'B1104'!E23</f>
        <v>0</v>
      </c>
      <c r="G27" s="640">
        <f>'B1104'!F23</f>
        <v>0</v>
      </c>
      <c r="H27" s="640">
        <f>'B1104'!H23</f>
        <v>984</v>
      </c>
      <c r="I27" s="640">
        <f>'B1104'!I23</f>
        <v>20994</v>
      </c>
      <c r="J27" s="640">
        <f>'B1104'!J23</f>
        <v>80</v>
      </c>
      <c r="K27" s="640">
        <f>'B1104'!K23</f>
        <v>0</v>
      </c>
      <c r="L27" s="639">
        <f>'B1104'!L23</f>
        <v>0</v>
      </c>
      <c r="M27" s="639">
        <f t="shared" si="0"/>
        <v>63558</v>
      </c>
    </row>
    <row r="28" spans="1:13" ht="12.9" customHeight="1" x14ac:dyDescent="0.25">
      <c r="A28" s="562">
        <v>310495</v>
      </c>
      <c r="B28" s="562" t="s">
        <v>68</v>
      </c>
      <c r="C28" s="639">
        <f>'B1104'!B24</f>
        <v>48400</v>
      </c>
      <c r="D28" s="640">
        <f>'B1104'!C24</f>
        <v>0</v>
      </c>
      <c r="E28" s="640">
        <f>'B1104'!D24</f>
        <v>179360</v>
      </c>
      <c r="F28" s="640">
        <f>'B1104'!E24</f>
        <v>0</v>
      </c>
      <c r="G28" s="640">
        <f>'B1104'!F24</f>
        <v>71180.740000000005</v>
      </c>
      <c r="H28" s="640">
        <f>'B1104'!H24</f>
        <v>2618</v>
      </c>
      <c r="I28" s="640">
        <f>'B1104'!I24</f>
        <v>54822</v>
      </c>
      <c r="J28" s="640">
        <f>'B1104'!J24</f>
        <v>680</v>
      </c>
      <c r="K28" s="640">
        <f>'B1104'!K24</f>
        <v>0</v>
      </c>
      <c r="L28" s="639">
        <f>'B1104'!L24</f>
        <v>0</v>
      </c>
      <c r="M28" s="639">
        <f t="shared" si="0"/>
        <v>357060.74</v>
      </c>
    </row>
    <row r="29" spans="1:13" ht="12.9" customHeight="1" x14ac:dyDescent="0.25">
      <c r="A29" s="67">
        <v>311492</v>
      </c>
      <c r="B29" s="562" t="s">
        <v>69</v>
      </c>
      <c r="C29" s="639">
        <f>'B1104'!B25</f>
        <v>5500</v>
      </c>
      <c r="D29" s="640">
        <f>'B1104'!C25</f>
        <v>0</v>
      </c>
      <c r="E29" s="640">
        <f>'B1104'!D25</f>
        <v>0</v>
      </c>
      <c r="F29" s="640">
        <f>'B1104'!E25</f>
        <v>0</v>
      </c>
      <c r="G29" s="640">
        <f>'B1104'!F25</f>
        <v>237.5</v>
      </c>
      <c r="H29" s="640">
        <f>'B1104'!H25</f>
        <v>356</v>
      </c>
      <c r="I29" s="640">
        <f>'B1104'!I25</f>
        <v>9420</v>
      </c>
      <c r="J29" s="640">
        <f>'B1104'!J25</f>
        <v>0</v>
      </c>
      <c r="K29" s="640">
        <f>'B1104'!K25</f>
        <v>0</v>
      </c>
      <c r="L29" s="639">
        <f>'B1104'!L25</f>
        <v>0</v>
      </c>
      <c r="M29" s="639">
        <f t="shared" si="0"/>
        <v>15513.5</v>
      </c>
    </row>
    <row r="30" spans="1:13" ht="12.9" customHeight="1" x14ac:dyDescent="0.25">
      <c r="A30" s="67">
        <v>313496</v>
      </c>
      <c r="B30" s="562" t="s">
        <v>70</v>
      </c>
      <c r="C30" s="639">
        <f>'B1104'!B26</f>
        <v>0</v>
      </c>
      <c r="D30" s="640">
        <f>'B1104'!C26</f>
        <v>0</v>
      </c>
      <c r="E30" s="640">
        <f>'B1104'!D26</f>
        <v>0</v>
      </c>
      <c r="F30" s="640">
        <f>'B1104'!E26</f>
        <v>0</v>
      </c>
      <c r="G30" s="640">
        <f>'B1104'!F26</f>
        <v>0</v>
      </c>
      <c r="H30" s="640">
        <f>'B1104'!H26</f>
        <v>0</v>
      </c>
      <c r="I30" s="640">
        <f>'B1104'!I26</f>
        <v>1032</v>
      </c>
      <c r="J30" s="640">
        <f>'B1104'!J26</f>
        <v>0</v>
      </c>
      <c r="K30" s="640">
        <f>'B1104'!K26</f>
        <v>0</v>
      </c>
      <c r="L30" s="639">
        <f>'B1104'!L26</f>
        <v>0</v>
      </c>
      <c r="M30" s="639">
        <f t="shared" si="0"/>
        <v>1032</v>
      </c>
    </row>
    <row r="31" spans="1:13" ht="12.9" customHeight="1" x14ac:dyDescent="0.25">
      <c r="A31" s="562">
        <v>312466</v>
      </c>
      <c r="B31" s="562" t="s">
        <v>135</v>
      </c>
      <c r="C31" s="639">
        <f>'B1104'!B27</f>
        <v>0</v>
      </c>
      <c r="D31" s="640">
        <f>'B1104'!C27</f>
        <v>0</v>
      </c>
      <c r="E31" s="640">
        <f>'B1104'!D27</f>
        <v>0</v>
      </c>
      <c r="F31" s="640">
        <f>'B1104'!E27</f>
        <v>0</v>
      </c>
      <c r="G31" s="640">
        <f>'B1104'!F27</f>
        <v>0</v>
      </c>
      <c r="H31" s="640">
        <f>'B1104'!H27</f>
        <v>0</v>
      </c>
      <c r="I31" s="640">
        <f>'B1104'!I27</f>
        <v>5736</v>
      </c>
      <c r="J31" s="640">
        <f>'B1104'!J27</f>
        <v>0</v>
      </c>
      <c r="K31" s="640">
        <f>'B1104'!K27</f>
        <v>0</v>
      </c>
      <c r="L31" s="639">
        <f>'B1104'!L27</f>
        <v>0</v>
      </c>
      <c r="M31" s="639">
        <f t="shared" si="0"/>
        <v>5736</v>
      </c>
    </row>
    <row r="32" spans="1:13" ht="12.9" customHeight="1" x14ac:dyDescent="0.25">
      <c r="A32" s="562">
        <v>313661</v>
      </c>
      <c r="B32" s="562" t="s">
        <v>336</v>
      </c>
      <c r="C32" s="639">
        <f>'B1104'!B28</f>
        <v>25</v>
      </c>
      <c r="D32" s="640">
        <f>'B1104'!C28</f>
        <v>0</v>
      </c>
      <c r="E32" s="640">
        <f>'B1104'!D28</f>
        <v>0</v>
      </c>
      <c r="F32" s="640">
        <f>'B1104'!E28</f>
        <v>0</v>
      </c>
      <c r="G32" s="640">
        <f>'B1104'!F28</f>
        <v>0</v>
      </c>
      <c r="H32" s="640">
        <f>'B1104'!H28</f>
        <v>0</v>
      </c>
      <c r="I32" s="640">
        <f>'B1104'!I28</f>
        <v>9216</v>
      </c>
      <c r="J32" s="640">
        <f>'B1104'!J28</f>
        <v>0</v>
      </c>
      <c r="K32" s="640">
        <f>'B1104'!K28</f>
        <v>0</v>
      </c>
      <c r="L32" s="639">
        <f>'B1104'!L28</f>
        <v>0</v>
      </c>
      <c r="M32" s="639">
        <f t="shared" si="0"/>
        <v>9241</v>
      </c>
    </row>
    <row r="33" spans="1:13" ht="12.9" customHeight="1" x14ac:dyDescent="0.25">
      <c r="A33" s="562">
        <v>313902</v>
      </c>
      <c r="B33" s="562" t="s">
        <v>737</v>
      </c>
      <c r="C33" s="639">
        <f>'B1104'!B29</f>
        <v>0</v>
      </c>
      <c r="D33" s="640"/>
      <c r="E33" s="640">
        <f>'B1104'!D29</f>
        <v>0</v>
      </c>
      <c r="F33" s="640">
        <f>'B1104'!E29</f>
        <v>0</v>
      </c>
      <c r="G33" s="640">
        <f>'B1104'!F29</f>
        <v>0</v>
      </c>
      <c r="H33" s="640">
        <f>'B1104'!H29</f>
        <v>0</v>
      </c>
      <c r="I33" s="640">
        <f>'B1104'!I29</f>
        <v>3360</v>
      </c>
      <c r="J33" s="640">
        <f>'B1104'!J29</f>
        <v>0</v>
      </c>
      <c r="K33" s="640">
        <f>'B1104'!K29</f>
        <v>0</v>
      </c>
      <c r="L33" s="639">
        <f>'B1104'!L29</f>
        <v>0</v>
      </c>
      <c r="M33" s="639">
        <f t="shared" si="0"/>
        <v>3360</v>
      </c>
    </row>
    <row r="34" spans="1:13" ht="12.9" customHeight="1" x14ac:dyDescent="0.25">
      <c r="A34" s="562">
        <v>313125</v>
      </c>
      <c r="B34" s="562" t="s">
        <v>71</v>
      </c>
      <c r="C34" s="639">
        <f>'B1104'!B30</f>
        <v>151500</v>
      </c>
      <c r="D34" s="640">
        <f>'B1104'!C30</f>
        <v>0</v>
      </c>
      <c r="E34" s="640">
        <f>'B1104'!D30</f>
        <v>108200</v>
      </c>
      <c r="F34" s="640">
        <f>'B1104'!E30</f>
        <v>0</v>
      </c>
      <c r="G34" s="640">
        <f>'B1104'!F30</f>
        <v>42086</v>
      </c>
      <c r="H34" s="640">
        <f>'B1104'!H30</f>
        <v>4930</v>
      </c>
      <c r="I34" s="640">
        <f>'B1104'!I30</f>
        <v>177624</v>
      </c>
      <c r="J34" s="640">
        <f>'B1104'!J30</f>
        <v>1360</v>
      </c>
      <c r="K34" s="640">
        <f>'B1104'!K30</f>
        <v>0</v>
      </c>
      <c r="L34" s="639">
        <f>'B1104'!L30</f>
        <v>0</v>
      </c>
      <c r="M34" s="639">
        <f t="shared" si="0"/>
        <v>485700</v>
      </c>
    </row>
    <row r="35" spans="1:13" ht="12.9" customHeight="1" x14ac:dyDescent="0.25">
      <c r="A35" s="562">
        <v>313899</v>
      </c>
      <c r="B35" s="562" t="s">
        <v>72</v>
      </c>
      <c r="C35" s="639">
        <f>'B1104'!B31</f>
        <v>12000</v>
      </c>
      <c r="D35" s="640">
        <f>'B1104'!C31</f>
        <v>0</v>
      </c>
      <c r="E35" s="640">
        <f>'B1104'!D31</f>
        <v>2000</v>
      </c>
      <c r="F35" s="640">
        <f>'B1104'!E31</f>
        <v>0</v>
      </c>
      <c r="G35" s="640">
        <f>'B1104'!F31</f>
        <v>0</v>
      </c>
      <c r="H35" s="640">
        <f>'B1104'!H31</f>
        <v>1210</v>
      </c>
      <c r="I35" s="640">
        <f>'B1104'!I31</f>
        <v>103098</v>
      </c>
      <c r="J35" s="640">
        <f>'B1104'!J31</f>
        <v>40</v>
      </c>
      <c r="K35" s="640">
        <f>'B1104'!K31</f>
        <v>0</v>
      </c>
      <c r="L35" s="639">
        <f>'B1104'!L31</f>
        <v>0</v>
      </c>
      <c r="M35" s="639">
        <f t="shared" si="0"/>
        <v>118348</v>
      </c>
    </row>
    <row r="36" spans="1:13" ht="12.9" customHeight="1" x14ac:dyDescent="0.25">
      <c r="A36" s="67">
        <v>310407</v>
      </c>
      <c r="B36" s="562" t="s">
        <v>73</v>
      </c>
      <c r="C36" s="639">
        <f>'B1104'!B32</f>
        <v>14500</v>
      </c>
      <c r="D36" s="640">
        <f>'B1104'!C32</f>
        <v>0</v>
      </c>
      <c r="E36" s="640">
        <f>'B1104'!D32</f>
        <v>13000</v>
      </c>
      <c r="F36" s="640">
        <f>'B1104'!E32</f>
        <v>0</v>
      </c>
      <c r="G36" s="640">
        <f>'B1104'!F32</f>
        <v>0</v>
      </c>
      <c r="H36" s="640">
        <f>'B1104'!H32</f>
        <v>1140</v>
      </c>
      <c r="I36" s="640">
        <f>'B1104'!I32</f>
        <v>32790</v>
      </c>
      <c r="J36" s="640">
        <f>'B1104'!J32</f>
        <v>160</v>
      </c>
      <c r="K36" s="640">
        <f>'B1104'!K32</f>
        <v>0</v>
      </c>
      <c r="L36" s="639">
        <f>'B1104'!L32</f>
        <v>0</v>
      </c>
      <c r="M36" s="639">
        <f t="shared" si="0"/>
        <v>61590</v>
      </c>
    </row>
    <row r="37" spans="1:13" ht="12.9" customHeight="1" x14ac:dyDescent="0.25">
      <c r="A37" s="67">
        <v>311493</v>
      </c>
      <c r="B37" s="562" t="s">
        <v>74</v>
      </c>
      <c r="C37" s="639">
        <f>'B1104'!B33</f>
        <v>0</v>
      </c>
      <c r="D37" s="640">
        <f>'B1104'!C33</f>
        <v>0</v>
      </c>
      <c r="E37" s="640">
        <f>'B1104'!D33</f>
        <v>0</v>
      </c>
      <c r="F37" s="640">
        <f>'B1104'!E33</f>
        <v>0</v>
      </c>
      <c r="G37" s="640">
        <f>'B1104'!F33</f>
        <v>0</v>
      </c>
      <c r="H37" s="640">
        <f>'B1104'!H33</f>
        <v>100</v>
      </c>
      <c r="I37" s="640">
        <f>'B1104'!I33</f>
        <v>4980</v>
      </c>
      <c r="J37" s="640">
        <f>'B1104'!J33</f>
        <v>40</v>
      </c>
      <c r="K37" s="640">
        <f>'B1104'!K33</f>
        <v>0</v>
      </c>
      <c r="L37" s="639">
        <f>'B1104'!L33</f>
        <v>0</v>
      </c>
      <c r="M37" s="639">
        <f t="shared" si="0"/>
        <v>5120</v>
      </c>
    </row>
    <row r="38" spans="1:13" ht="12.9" customHeight="1" x14ac:dyDescent="0.25">
      <c r="A38" s="562">
        <v>310900</v>
      </c>
      <c r="B38" s="562" t="s">
        <v>75</v>
      </c>
      <c r="C38" s="639">
        <f>'B1104'!B34</f>
        <v>7500</v>
      </c>
      <c r="D38" s="640">
        <f>'B1104'!C34</f>
        <v>0</v>
      </c>
      <c r="E38" s="640">
        <f>'B1104'!D34</f>
        <v>0</v>
      </c>
      <c r="F38" s="640">
        <f>'B1104'!E34</f>
        <v>0</v>
      </c>
      <c r="G38" s="640">
        <f>'B1104'!F34</f>
        <v>64512.5</v>
      </c>
      <c r="H38" s="640">
        <f>'B1104'!H34</f>
        <v>660</v>
      </c>
      <c r="I38" s="640">
        <f>'B1104'!I34</f>
        <v>23088</v>
      </c>
      <c r="J38" s="640">
        <f>'B1104'!J34</f>
        <v>80</v>
      </c>
      <c r="K38" s="640">
        <f>'B1104'!K34</f>
        <v>0</v>
      </c>
      <c r="L38" s="639">
        <f>'B1104'!L34</f>
        <v>0</v>
      </c>
      <c r="M38" s="639">
        <f t="shared" si="0"/>
        <v>95840.5</v>
      </c>
    </row>
    <row r="39" spans="1:13" ht="12.9" customHeight="1" x14ac:dyDescent="0.25">
      <c r="A39" s="562">
        <v>311640</v>
      </c>
      <c r="B39" s="562" t="s">
        <v>76</v>
      </c>
      <c r="C39" s="639">
        <f>'B1104'!B35</f>
        <v>1000</v>
      </c>
      <c r="D39" s="640">
        <f>'B1104'!C35</f>
        <v>0</v>
      </c>
      <c r="E39" s="640">
        <f>'B1104'!D35</f>
        <v>180</v>
      </c>
      <c r="F39" s="640">
        <f>'B1104'!E35</f>
        <v>0</v>
      </c>
      <c r="G39" s="640">
        <f>'B1104'!F35</f>
        <v>0</v>
      </c>
      <c r="H39" s="640">
        <f>'B1104'!H35</f>
        <v>50</v>
      </c>
      <c r="I39" s="640">
        <f>'B1104'!I35</f>
        <v>11328</v>
      </c>
      <c r="J39" s="640">
        <f>'B1104'!J35</f>
        <v>0</v>
      </c>
      <c r="K39" s="640">
        <f>'B1104'!K35</f>
        <v>0</v>
      </c>
      <c r="L39" s="639">
        <f>'B1104'!L35</f>
        <v>0</v>
      </c>
      <c r="M39" s="639">
        <f t="shared" si="0"/>
        <v>12558</v>
      </c>
    </row>
    <row r="40" spans="1:13" ht="12.9" customHeight="1" x14ac:dyDescent="0.25">
      <c r="A40" s="562">
        <v>312869</v>
      </c>
      <c r="B40" s="562" t="s">
        <v>627</v>
      </c>
      <c r="C40" s="639">
        <f>'B1104'!B36</f>
        <v>9250</v>
      </c>
      <c r="D40" s="640">
        <f>'B1104'!C36</f>
        <v>0</v>
      </c>
      <c r="E40" s="640">
        <f>'B1104'!D36</f>
        <v>180</v>
      </c>
      <c r="F40" s="640">
        <f>'B1104'!E36</f>
        <v>0</v>
      </c>
      <c r="G40" s="640">
        <f>'B1104'!F36</f>
        <v>0</v>
      </c>
      <c r="H40" s="640">
        <f>'B1104'!H36</f>
        <v>0</v>
      </c>
      <c r="I40" s="640">
        <f>'B1104'!I36</f>
        <v>14598</v>
      </c>
      <c r="J40" s="640">
        <f>'B1104'!J36</f>
        <v>0</v>
      </c>
      <c r="K40" s="640">
        <f>'B1104'!K36</f>
        <v>0</v>
      </c>
      <c r="L40" s="639">
        <f>'B1104'!L36</f>
        <v>0</v>
      </c>
      <c r="M40" s="639">
        <f t="shared" si="0"/>
        <v>24028</v>
      </c>
    </row>
    <row r="41" spans="1:13" ht="12.9" customHeight="1" x14ac:dyDescent="0.25">
      <c r="A41" s="562">
        <v>311824</v>
      </c>
      <c r="B41" s="562" t="s">
        <v>78</v>
      </c>
      <c r="C41" s="639">
        <f>'B1104'!B37</f>
        <v>0</v>
      </c>
      <c r="D41" s="640">
        <f>'B1104'!C37</f>
        <v>0</v>
      </c>
      <c r="E41" s="640">
        <f>'B1104'!D37</f>
        <v>7000</v>
      </c>
      <c r="F41" s="640">
        <f>'B1104'!E37</f>
        <v>0</v>
      </c>
      <c r="G41" s="640">
        <f>'B1104'!F37</f>
        <v>0</v>
      </c>
      <c r="H41" s="640">
        <f>'B1104'!H37</f>
        <v>1060</v>
      </c>
      <c r="I41" s="640">
        <f>'B1104'!I37</f>
        <v>64098</v>
      </c>
      <c r="J41" s="640">
        <f>'B1104'!J37</f>
        <v>0</v>
      </c>
      <c r="K41" s="640">
        <f>'B1104'!K37</f>
        <v>0</v>
      </c>
      <c r="L41" s="639">
        <f>'B1104'!L37</f>
        <v>0</v>
      </c>
      <c r="M41" s="639">
        <f t="shared" si="0"/>
        <v>72158</v>
      </c>
    </row>
    <row r="42" spans="1:13" ht="12.9" customHeight="1" x14ac:dyDescent="0.25">
      <c r="A42" s="67">
        <v>313514</v>
      </c>
      <c r="B42" s="562" t="s">
        <v>79</v>
      </c>
      <c r="C42" s="639">
        <f>'B1104'!B38</f>
        <v>0</v>
      </c>
      <c r="D42" s="640">
        <f>'B1104'!C38</f>
        <v>0</v>
      </c>
      <c r="E42" s="640">
        <f>'B1104'!D38</f>
        <v>2000</v>
      </c>
      <c r="F42" s="640">
        <f>'B1104'!E38</f>
        <v>0</v>
      </c>
      <c r="G42" s="640">
        <f>'B1104'!F38</f>
        <v>0</v>
      </c>
      <c r="H42" s="640">
        <f>'B1104'!H38</f>
        <v>1482</v>
      </c>
      <c r="I42" s="640">
        <f>'B1104'!I38</f>
        <v>79686</v>
      </c>
      <c r="J42" s="640">
        <f>'B1104'!J38</f>
        <v>0</v>
      </c>
      <c r="K42" s="640">
        <f>'B1104'!K38</f>
        <v>0</v>
      </c>
      <c r="L42" s="639">
        <f>'B1104'!L38</f>
        <v>0</v>
      </c>
      <c r="M42" s="639">
        <f t="shared" si="0"/>
        <v>83168</v>
      </c>
    </row>
    <row r="43" spans="1:13" ht="12.9" customHeight="1" x14ac:dyDescent="0.25">
      <c r="A43" s="562">
        <v>310470</v>
      </c>
      <c r="B43" s="562" t="s">
        <v>732</v>
      </c>
      <c r="C43" s="639">
        <f>'B1104'!B39</f>
        <v>0</v>
      </c>
      <c r="D43" s="640">
        <f>'B1104'!C39</f>
        <v>0</v>
      </c>
      <c r="E43" s="640">
        <f>'B1104'!D39</f>
        <v>0</v>
      </c>
      <c r="F43" s="640">
        <f>'B1104'!E39</f>
        <v>0</v>
      </c>
      <c r="G43" s="640">
        <f>'B1104'!F39</f>
        <v>0</v>
      </c>
      <c r="H43" s="640">
        <f>'B1104'!H39</f>
        <v>0</v>
      </c>
      <c r="I43" s="640">
        <f>'B1104'!I39</f>
        <v>28326</v>
      </c>
      <c r="J43" s="640">
        <f>'B1104'!J39</f>
        <v>0</v>
      </c>
      <c r="K43" s="640">
        <f>'B1104'!K39</f>
        <v>0</v>
      </c>
      <c r="L43" s="639">
        <f>'B1104'!L39</f>
        <v>0</v>
      </c>
      <c r="M43" s="639">
        <f t="shared" si="0"/>
        <v>28326</v>
      </c>
    </row>
    <row r="44" spans="1:13" ht="12.9" customHeight="1" x14ac:dyDescent="0.25">
      <c r="A44" s="1163">
        <v>311639</v>
      </c>
      <c r="B44" s="630" t="s">
        <v>80</v>
      </c>
      <c r="C44" s="639">
        <f>'B1104'!B40</f>
        <v>1300</v>
      </c>
      <c r="D44" s="640">
        <f>'B1104'!C40</f>
        <v>0</v>
      </c>
      <c r="E44" s="640">
        <f>'B1104'!D40</f>
        <v>31000</v>
      </c>
      <c r="F44" s="640">
        <f>'B1104'!E40</f>
        <v>0</v>
      </c>
      <c r="G44" s="640">
        <f>'B1104'!F40</f>
        <v>0</v>
      </c>
      <c r="H44" s="640">
        <f>'B1104'!H40</f>
        <v>782</v>
      </c>
      <c r="I44" s="640">
        <f>'B1104'!I40</f>
        <v>10704</v>
      </c>
      <c r="J44" s="640">
        <f>'B1104'!J40</f>
        <v>0</v>
      </c>
      <c r="K44" s="640">
        <f>'B1104'!K40</f>
        <v>0</v>
      </c>
      <c r="L44" s="639">
        <f>'B1104'!L40</f>
        <v>0</v>
      </c>
      <c r="M44" s="639">
        <f t="shared" si="0"/>
        <v>43786</v>
      </c>
    </row>
    <row r="45" spans="1:13" ht="12.9" customHeight="1" x14ac:dyDescent="0.25">
      <c r="A45" s="1163">
        <v>310494</v>
      </c>
      <c r="B45" s="630" t="s">
        <v>81</v>
      </c>
      <c r="C45" s="639">
        <f>'B1104'!B41</f>
        <v>13550</v>
      </c>
      <c r="D45" s="640">
        <f>'B1104'!C41</f>
        <v>0</v>
      </c>
      <c r="E45" s="640">
        <f>'B1104'!D41</f>
        <v>38200</v>
      </c>
      <c r="F45" s="640">
        <f>'B1104'!E41</f>
        <v>0</v>
      </c>
      <c r="G45" s="640">
        <f>'B1104'!F41</f>
        <v>0</v>
      </c>
      <c r="H45" s="640">
        <f>'B1104'!H41</f>
        <v>4026</v>
      </c>
      <c r="I45" s="640">
        <f>'B1104'!I41</f>
        <v>29292</v>
      </c>
      <c r="J45" s="640">
        <f>'B1104'!J41</f>
        <v>240</v>
      </c>
      <c r="K45" s="640">
        <f>'B1104'!K41</f>
        <v>0</v>
      </c>
      <c r="L45" s="639">
        <f>'B1104'!L41</f>
        <v>0</v>
      </c>
      <c r="M45" s="639">
        <f t="shared" si="0"/>
        <v>85308</v>
      </c>
    </row>
    <row r="46" spans="1:13" ht="12.9" customHeight="1" x14ac:dyDescent="0.25">
      <c r="A46" s="1163">
        <v>310649</v>
      </c>
      <c r="B46" s="630" t="s">
        <v>82</v>
      </c>
      <c r="C46" s="639">
        <f>'B1104'!B42</f>
        <v>0</v>
      </c>
      <c r="D46" s="640">
        <f>'B1104'!C42</f>
        <v>0</v>
      </c>
      <c r="E46" s="640">
        <f>'B1104'!D42</f>
        <v>0</v>
      </c>
      <c r="F46" s="640">
        <f>'B1104'!E42</f>
        <v>0</v>
      </c>
      <c r="G46" s="640">
        <f>'B1104'!F42</f>
        <v>0</v>
      </c>
      <c r="H46" s="640">
        <f>'B1104'!H42</f>
        <v>0</v>
      </c>
      <c r="I46" s="640">
        <f>'B1104'!I42</f>
        <v>4710</v>
      </c>
      <c r="J46" s="640">
        <f>'B1104'!J42</f>
        <v>0</v>
      </c>
      <c r="K46" s="640">
        <f>'B1104'!K42</f>
        <v>0</v>
      </c>
      <c r="L46" s="639">
        <f>'B1104'!L42</f>
        <v>0</v>
      </c>
      <c r="M46" s="639">
        <f t="shared" si="0"/>
        <v>4710</v>
      </c>
    </row>
    <row r="47" spans="1:13" ht="12.9" customHeight="1" x14ac:dyDescent="0.25">
      <c r="A47" s="1164">
        <v>311638</v>
      </c>
      <c r="B47" s="830" t="s">
        <v>83</v>
      </c>
      <c r="C47" s="639">
        <v>1250</v>
      </c>
      <c r="D47" s="640">
        <f>'B1104'!C43</f>
        <v>0</v>
      </c>
      <c r="E47" s="640">
        <f>'B1104'!D43</f>
        <v>0</v>
      </c>
      <c r="F47" s="640">
        <f>'B1104'!E43</f>
        <v>0</v>
      </c>
      <c r="G47" s="640">
        <f>'B1104'!F43</f>
        <v>0</v>
      </c>
      <c r="H47" s="640">
        <f>'B1104'!H43</f>
        <v>0</v>
      </c>
      <c r="I47" s="640">
        <v>1440</v>
      </c>
      <c r="J47" s="640">
        <f>'B1104'!J43</f>
        <v>0</v>
      </c>
      <c r="K47" s="640">
        <f>'B1104'!K43</f>
        <v>0</v>
      </c>
      <c r="L47" s="639">
        <f>'B1104'!L43</f>
        <v>0</v>
      </c>
      <c r="M47" s="639">
        <f t="shared" si="0"/>
        <v>2690</v>
      </c>
    </row>
    <row r="48" spans="1:13" ht="12.9" customHeight="1" x14ac:dyDescent="0.25">
      <c r="A48" s="1163">
        <v>313702</v>
      </c>
      <c r="B48" s="630" t="s">
        <v>577</v>
      </c>
      <c r="C48" s="639">
        <f>'B1104'!B44</f>
        <v>36000</v>
      </c>
      <c r="D48" s="640">
        <f>'B1104'!C44</f>
        <v>0</v>
      </c>
      <c r="E48" s="640">
        <f>'B1104'!D44</f>
        <v>58910</v>
      </c>
      <c r="F48" s="640">
        <f>'B1104'!E44</f>
        <v>0</v>
      </c>
      <c r="G48" s="640">
        <f>'B1104'!F44</f>
        <v>0</v>
      </c>
      <c r="H48" s="640">
        <f>'B1104'!H44</f>
        <v>6230</v>
      </c>
      <c r="I48" s="640">
        <f>'B1104'!I44</f>
        <v>49434</v>
      </c>
      <c r="J48" s="640">
        <f>'B1104'!J44</f>
        <v>0</v>
      </c>
      <c r="K48" s="640">
        <f>'B1104'!K44</f>
        <v>0</v>
      </c>
      <c r="L48" s="639">
        <f>'B1104'!L44</f>
        <v>0</v>
      </c>
      <c r="M48" s="639">
        <f t="shared" si="0"/>
        <v>150574</v>
      </c>
    </row>
    <row r="49" spans="1:13" ht="12.9" customHeight="1" x14ac:dyDescent="0.25">
      <c r="A49" s="1164">
        <v>310269</v>
      </c>
      <c r="B49" s="630" t="s">
        <v>84</v>
      </c>
      <c r="C49" s="639">
        <f>'B1104'!B45</f>
        <v>4650</v>
      </c>
      <c r="D49" s="640">
        <f>'B1104'!C45</f>
        <v>0</v>
      </c>
      <c r="E49" s="640">
        <f>'B1104'!D45</f>
        <v>0</v>
      </c>
      <c r="F49" s="640">
        <f>'B1104'!E45</f>
        <v>0</v>
      </c>
      <c r="G49" s="640">
        <f>'B1104'!F45</f>
        <v>0</v>
      </c>
      <c r="H49" s="640">
        <f>'B1104'!H45</f>
        <v>820</v>
      </c>
      <c r="I49" s="640">
        <f>'B1104'!I45</f>
        <v>36162</v>
      </c>
      <c r="J49" s="640">
        <f>'B1104'!J45</f>
        <v>200</v>
      </c>
      <c r="K49" s="640">
        <f>'B1104'!K45</f>
        <v>0</v>
      </c>
      <c r="L49" s="639">
        <f>'B1104'!L45</f>
        <v>0</v>
      </c>
      <c r="M49" s="639">
        <f t="shared" si="0"/>
        <v>41832</v>
      </c>
    </row>
    <row r="50" spans="1:13" ht="12.9" customHeight="1" x14ac:dyDescent="0.25">
      <c r="A50" s="1163">
        <v>310271</v>
      </c>
      <c r="B50" s="630" t="s">
        <v>85</v>
      </c>
      <c r="C50" s="639">
        <f>'B1104'!B46</f>
        <v>32200</v>
      </c>
      <c r="D50" s="640">
        <f>'B1104'!C46</f>
        <v>0</v>
      </c>
      <c r="E50" s="640">
        <f>'B1104'!D46</f>
        <v>103200</v>
      </c>
      <c r="F50" s="640">
        <f>'B1104'!E46</f>
        <v>0</v>
      </c>
      <c r="G50" s="640">
        <f>'B1104'!F46</f>
        <v>0</v>
      </c>
      <c r="H50" s="640">
        <f>'B1104'!H46</f>
        <v>2404</v>
      </c>
      <c r="I50" s="640">
        <f>'B1104'!I46</f>
        <v>62112</v>
      </c>
      <c r="J50" s="640">
        <f>'B1104'!J46</f>
        <v>240</v>
      </c>
      <c r="K50" s="640">
        <f>'B1104'!K46</f>
        <v>0</v>
      </c>
      <c r="L50" s="639">
        <f>'B1104'!L46</f>
        <v>0</v>
      </c>
      <c r="M50" s="639">
        <f t="shared" si="0"/>
        <v>200156</v>
      </c>
    </row>
    <row r="51" spans="1:13" ht="12.9" customHeight="1" x14ac:dyDescent="0.25">
      <c r="A51" s="1163">
        <v>312470</v>
      </c>
      <c r="B51" s="630" t="s">
        <v>86</v>
      </c>
      <c r="C51" s="639">
        <f>'B1104'!B47</f>
        <v>50</v>
      </c>
      <c r="D51" s="640">
        <f>'B1104'!C47</f>
        <v>0</v>
      </c>
      <c r="E51" s="640">
        <f>'B1104'!D47</f>
        <v>0</v>
      </c>
      <c r="F51" s="640">
        <f>'B1104'!E47</f>
        <v>0</v>
      </c>
      <c r="G51" s="640">
        <f>'B1104'!F47</f>
        <v>0</v>
      </c>
      <c r="H51" s="640">
        <f>'B1104'!H47</f>
        <v>50</v>
      </c>
      <c r="I51" s="640">
        <f>'B1104'!I47</f>
        <v>1464</v>
      </c>
      <c r="J51" s="640">
        <f>'B1104'!J47</f>
        <v>0</v>
      </c>
      <c r="K51" s="640">
        <f>'B1104'!K47</f>
        <v>0</v>
      </c>
      <c r="L51" s="639">
        <f>'B1104'!L47</f>
        <v>0</v>
      </c>
      <c r="M51" s="639">
        <f t="shared" si="0"/>
        <v>1564</v>
      </c>
    </row>
    <row r="52" spans="1:13" ht="12.9" customHeight="1" x14ac:dyDescent="0.25">
      <c r="A52" s="1163">
        <v>312468</v>
      </c>
      <c r="B52" s="630" t="s">
        <v>87</v>
      </c>
      <c r="C52" s="639">
        <f>'B1104'!B48</f>
        <v>425</v>
      </c>
      <c r="D52" s="640">
        <f>'B1104'!C48</f>
        <v>0</v>
      </c>
      <c r="E52" s="640">
        <f>'B1104'!D48</f>
        <v>0</v>
      </c>
      <c r="F52" s="640">
        <f>'B1104'!E48</f>
        <v>0</v>
      </c>
      <c r="G52" s="640">
        <f>'B1104'!F48</f>
        <v>0</v>
      </c>
      <c r="H52" s="640">
        <f>'B1104'!H48</f>
        <v>0</v>
      </c>
      <c r="I52" s="640">
        <f>'B1104'!I48</f>
        <v>2406</v>
      </c>
      <c r="J52" s="640">
        <f>'B1104'!J48</f>
        <v>80</v>
      </c>
      <c r="K52" s="640">
        <f>'B1104'!K48</f>
        <v>0</v>
      </c>
      <c r="L52" s="639">
        <f>'B1104'!L48</f>
        <v>0</v>
      </c>
      <c r="M52" s="639">
        <f t="shared" si="0"/>
        <v>2911</v>
      </c>
    </row>
    <row r="53" spans="1:13" ht="12.9" customHeight="1" x14ac:dyDescent="0.25">
      <c r="A53" s="1163">
        <v>311384</v>
      </c>
      <c r="B53" s="630" t="s">
        <v>88</v>
      </c>
      <c r="C53" s="639">
        <f>'B1104'!B49</f>
        <v>84500</v>
      </c>
      <c r="D53" s="640">
        <f>'B1104'!C49</f>
        <v>9000</v>
      </c>
      <c r="E53" s="640">
        <f>'B1104'!D49</f>
        <v>17200</v>
      </c>
      <c r="F53" s="640">
        <f>'B1104'!E49</f>
        <v>0</v>
      </c>
      <c r="G53" s="640">
        <f>'B1104'!F49</f>
        <v>937.5</v>
      </c>
      <c r="H53" s="640">
        <f>'B1104'!H49</f>
        <v>1336</v>
      </c>
      <c r="I53" s="640">
        <f>'B1104'!I49</f>
        <v>83292</v>
      </c>
      <c r="J53" s="640">
        <f>'B1104'!J49</f>
        <v>640</v>
      </c>
      <c r="K53" s="640">
        <f>'B1104'!K49</f>
        <v>0</v>
      </c>
      <c r="L53" s="639">
        <f>'B1104'!L49</f>
        <v>0</v>
      </c>
      <c r="M53" s="639">
        <f t="shared" si="0"/>
        <v>196905.5</v>
      </c>
    </row>
    <row r="54" spans="1:13" ht="12.9" customHeight="1" x14ac:dyDescent="0.25">
      <c r="A54" s="1165">
        <v>313497</v>
      </c>
      <c r="B54" s="630" t="s">
        <v>89</v>
      </c>
      <c r="C54" s="639">
        <f>'B1104'!B50</f>
        <v>30</v>
      </c>
      <c r="D54" s="640">
        <f>'B1104'!C50</f>
        <v>0</v>
      </c>
      <c r="E54" s="640">
        <f>'B1104'!D50</f>
        <v>0</v>
      </c>
      <c r="F54" s="640">
        <f>'B1104'!E50</f>
        <v>0</v>
      </c>
      <c r="G54" s="640">
        <f>'B1104'!F50</f>
        <v>0</v>
      </c>
      <c r="H54" s="640">
        <f>'B1104'!H50</f>
        <v>0</v>
      </c>
      <c r="I54" s="640">
        <f>'B1104'!I50</f>
        <v>828</v>
      </c>
      <c r="J54" s="640">
        <f>'B1104'!J50</f>
        <v>0</v>
      </c>
      <c r="K54" s="640">
        <f>'B1104'!K50</f>
        <v>0</v>
      </c>
      <c r="L54" s="639">
        <f>'B1104'!L50</f>
        <v>0</v>
      </c>
      <c r="M54" s="639">
        <f t="shared" si="0"/>
        <v>858</v>
      </c>
    </row>
    <row r="55" spans="1:13" ht="12.9" customHeight="1" x14ac:dyDescent="0.25">
      <c r="A55" s="1163">
        <v>313662</v>
      </c>
      <c r="B55" s="630" t="s">
        <v>90</v>
      </c>
      <c r="C55" s="639">
        <f>'B1104'!B51</f>
        <v>50</v>
      </c>
      <c r="D55" s="640">
        <f>'B1104'!C51</f>
        <v>0</v>
      </c>
      <c r="E55" s="640">
        <f>'B1104'!D51</f>
        <v>0</v>
      </c>
      <c r="F55" s="640">
        <f>'B1104'!E51</f>
        <v>0</v>
      </c>
      <c r="G55" s="640">
        <f>'B1104'!F51</f>
        <v>0</v>
      </c>
      <c r="H55" s="640">
        <f>'B1104'!H51</f>
        <v>0</v>
      </c>
      <c r="I55" s="640">
        <f>'B1104'!I51</f>
        <v>228</v>
      </c>
      <c r="J55" s="640">
        <f>'B1104'!J51</f>
        <v>0</v>
      </c>
      <c r="K55" s="640">
        <f>'B1104'!K51</f>
        <v>0</v>
      </c>
      <c r="L55" s="639">
        <f>'B1104'!L51</f>
        <v>0</v>
      </c>
      <c r="M55" s="639">
        <f t="shared" si="0"/>
        <v>278</v>
      </c>
    </row>
    <row r="56" spans="1:13" ht="12.9" customHeight="1" x14ac:dyDescent="0.25">
      <c r="A56" s="1163">
        <v>312620</v>
      </c>
      <c r="B56" s="630" t="s">
        <v>91</v>
      </c>
      <c r="C56" s="639">
        <f>'B1104'!B52</f>
        <v>29495</v>
      </c>
      <c r="D56" s="640">
        <f>'B1104'!C52</f>
        <v>0</v>
      </c>
      <c r="E56" s="640">
        <f>'B1104'!D52</f>
        <v>0</v>
      </c>
      <c r="F56" s="640">
        <f>'B1104'!E52</f>
        <v>0</v>
      </c>
      <c r="G56" s="640">
        <f>'B1104'!F52</f>
        <v>0</v>
      </c>
      <c r="H56" s="640">
        <f>'B1104'!H52</f>
        <v>120</v>
      </c>
      <c r="I56" s="640">
        <f>'B1104'!I52</f>
        <v>4296</v>
      </c>
      <c r="J56" s="640">
        <f>'B1104'!J52</f>
        <v>40</v>
      </c>
      <c r="K56" s="640">
        <f>'B1104'!K52</f>
        <v>0</v>
      </c>
      <c r="L56" s="639">
        <f>'B1104'!L52</f>
        <v>0</v>
      </c>
      <c r="M56" s="639">
        <f t="shared" si="0"/>
        <v>33951</v>
      </c>
    </row>
    <row r="57" spans="1:13" ht="12.9" customHeight="1" x14ac:dyDescent="0.25">
      <c r="A57" s="1163">
        <v>312216</v>
      </c>
      <c r="B57" s="630" t="s">
        <v>92</v>
      </c>
      <c r="C57" s="639">
        <f>'B1104'!B53</f>
        <v>300</v>
      </c>
      <c r="D57" s="640">
        <f>'B1104'!C53</f>
        <v>0</v>
      </c>
      <c r="E57" s="640">
        <f>'B1104'!D53</f>
        <v>0</v>
      </c>
      <c r="F57" s="640">
        <f>'B1104'!E53</f>
        <v>0</v>
      </c>
      <c r="G57" s="640">
        <f>'B1104'!F53</f>
        <v>0</v>
      </c>
      <c r="H57" s="640">
        <f>'B1104'!H53</f>
        <v>0</v>
      </c>
      <c r="I57" s="640">
        <f>'B1104'!I53</f>
        <v>4152</v>
      </c>
      <c r="J57" s="640">
        <f>'B1104'!J53</f>
        <v>0</v>
      </c>
      <c r="K57" s="640">
        <f>'B1104'!K53</f>
        <v>0</v>
      </c>
      <c r="L57" s="639">
        <f>'B1104'!L53</f>
        <v>0</v>
      </c>
      <c r="M57" s="639">
        <f t="shared" si="0"/>
        <v>4452</v>
      </c>
    </row>
    <row r="58" spans="1:13" ht="12.9" customHeight="1" x14ac:dyDescent="0.25">
      <c r="A58" s="1163">
        <v>313664</v>
      </c>
      <c r="B58" s="630" t="s">
        <v>93</v>
      </c>
      <c r="C58" s="639">
        <f>'B1104'!B54</f>
        <v>12890</v>
      </c>
      <c r="D58" s="640">
        <f>'B1104'!C54</f>
        <v>0</v>
      </c>
      <c r="E58" s="640">
        <f>'B1104'!D54</f>
        <v>38000</v>
      </c>
      <c r="F58" s="640">
        <f>'B1104'!E54</f>
        <v>0</v>
      </c>
      <c r="G58" s="640">
        <f>'B1104'!F54</f>
        <v>187.5</v>
      </c>
      <c r="H58" s="640">
        <f>'B1104'!H54</f>
        <v>2690</v>
      </c>
      <c r="I58" s="640">
        <f>'B1104'!I54</f>
        <v>82836</v>
      </c>
      <c r="J58" s="640">
        <f>'B1104'!J54</f>
        <v>0</v>
      </c>
      <c r="K58" s="640">
        <f>'B1104'!K54</f>
        <v>0</v>
      </c>
      <c r="L58" s="639">
        <f>'B1104'!L54</f>
        <v>0</v>
      </c>
      <c r="M58" s="639">
        <f t="shared" si="0"/>
        <v>136603.5</v>
      </c>
    </row>
    <row r="59" spans="1:13" ht="12.9" customHeight="1" x14ac:dyDescent="0.25">
      <c r="A59" s="1163">
        <v>313971</v>
      </c>
      <c r="B59" s="630" t="s">
        <v>800</v>
      </c>
      <c r="C59" s="639">
        <f>'B1104'!B55</f>
        <v>0</v>
      </c>
      <c r="D59" s="640">
        <f>'B1104'!C55</f>
        <v>0</v>
      </c>
      <c r="E59" s="640">
        <f>'B1104'!D55</f>
        <v>0</v>
      </c>
      <c r="F59" s="640">
        <f>'B1104'!E55</f>
        <v>0</v>
      </c>
      <c r="G59" s="640">
        <f>'B1104'!F55</f>
        <v>0</v>
      </c>
      <c r="H59" s="640">
        <f>'B1104'!H55</f>
        <v>0</v>
      </c>
      <c r="I59" s="640">
        <f>'B1104'!I55</f>
        <v>40296</v>
      </c>
      <c r="J59" s="640">
        <f>'B1104'!J55</f>
        <v>0</v>
      </c>
      <c r="K59" s="640">
        <f>'B1104'!K55</f>
        <v>0</v>
      </c>
      <c r="L59" s="639">
        <f>'B1104'!L55</f>
        <v>0</v>
      </c>
      <c r="M59" s="639">
        <f t="shared" si="0"/>
        <v>40296</v>
      </c>
    </row>
    <row r="60" spans="1:13" ht="12.9" customHeight="1" x14ac:dyDescent="0.25">
      <c r="A60" s="1164">
        <v>314252</v>
      </c>
      <c r="B60" s="830" t="s">
        <v>857</v>
      </c>
      <c r="C60" s="639">
        <f>'B1104'!B56</f>
        <v>13000</v>
      </c>
      <c r="D60" s="639">
        <f>'B1104'!C56</f>
        <v>0</v>
      </c>
      <c r="E60" s="639">
        <f>'B1104'!D56</f>
        <v>171200</v>
      </c>
      <c r="F60" s="639">
        <f>'B1104'!E56</f>
        <v>0</v>
      </c>
      <c r="G60" s="640">
        <f>'B1104'!F56</f>
        <v>0</v>
      </c>
      <c r="H60" s="640">
        <f>'B1104'!H56</f>
        <v>1792</v>
      </c>
      <c r="I60" s="640">
        <f>'B1104'!I56</f>
        <v>54588</v>
      </c>
      <c r="J60" s="640">
        <f>'B1104'!J56</f>
        <v>0</v>
      </c>
      <c r="K60" s="640">
        <f>'B1104'!K56</f>
        <v>0</v>
      </c>
      <c r="L60" s="639">
        <f>'B1104'!L56</f>
        <v>0</v>
      </c>
      <c r="M60" s="639">
        <f t="shared" si="0"/>
        <v>240580</v>
      </c>
    </row>
    <row r="61" spans="1:13" ht="12.9" customHeight="1" x14ac:dyDescent="0.25">
      <c r="A61" s="1166" t="s">
        <v>1112</v>
      </c>
      <c r="B61" s="830" t="s">
        <v>1112</v>
      </c>
      <c r="C61" s="639"/>
      <c r="D61" s="639">
        <f>'B1104'!C57</f>
        <v>0</v>
      </c>
      <c r="E61" s="639">
        <f>'B1104'!D57</f>
        <v>0</v>
      </c>
      <c r="F61" s="639">
        <f>'B1104'!E57</f>
        <v>0</v>
      </c>
      <c r="G61" s="640">
        <f>'B1104'!F57</f>
        <v>0</v>
      </c>
      <c r="H61" s="640">
        <f>'B1104'!H57</f>
        <v>0</v>
      </c>
      <c r="I61" s="640"/>
      <c r="J61" s="640">
        <f>'B1104'!J57</f>
        <v>0</v>
      </c>
      <c r="K61" s="640">
        <f>'B1104'!K57</f>
        <v>0</v>
      </c>
      <c r="L61" s="639">
        <f>'B1104'!L57</f>
        <v>0</v>
      </c>
      <c r="M61" s="639">
        <f>SUM(C61:L61)</f>
        <v>0</v>
      </c>
    </row>
    <row r="62" spans="1:13" ht="30" customHeight="1" x14ac:dyDescent="0.25">
      <c r="A62" s="631" t="s">
        <v>0</v>
      </c>
      <c r="B62" s="631" t="s">
        <v>0</v>
      </c>
      <c r="C62" s="641">
        <f>SUM(C8:C61)</f>
        <v>1381645</v>
      </c>
      <c r="D62" s="641">
        <f t="shared" ref="D62:L62" si="1">SUM(D8:D60)</f>
        <v>22797.55</v>
      </c>
      <c r="E62" s="641">
        <f t="shared" si="1"/>
        <v>2344540</v>
      </c>
      <c r="F62" s="641">
        <f t="shared" si="1"/>
        <v>2500</v>
      </c>
      <c r="G62" s="641">
        <f t="shared" si="1"/>
        <v>232149.24</v>
      </c>
      <c r="H62" s="641">
        <f t="shared" si="1"/>
        <v>83672</v>
      </c>
      <c r="I62" s="641">
        <f>SUM(I8:I61)</f>
        <v>2227482</v>
      </c>
      <c r="J62" s="641">
        <f t="shared" si="1"/>
        <v>7560</v>
      </c>
      <c r="K62" s="641">
        <f t="shared" si="1"/>
        <v>0</v>
      </c>
      <c r="L62" s="641">
        <f t="shared" si="1"/>
        <v>1151630.04</v>
      </c>
      <c r="M62" s="641">
        <f>SUM(M8:M61)</f>
        <v>7453975.8300000001</v>
      </c>
    </row>
    <row r="63" spans="1:13" x14ac:dyDescent="0.25">
      <c r="C63" s="632"/>
    </row>
    <row r="65" spans="11:11" x14ac:dyDescent="0.25">
      <c r="K65" s="126"/>
    </row>
  </sheetData>
  <sheetProtection formatCells="0" formatColumns="0" formatRows="0"/>
  <mergeCells count="2">
    <mergeCell ref="C3:I3"/>
    <mergeCell ref="M6:M7"/>
  </mergeCells>
  <pageMargins left="0.23622047244094491" right="0.27559055118110237" top="0.25" bottom="0.48" header="0.2" footer="0.51181102362204722"/>
  <pageSetup paperSize="9" scale="44" orientation="landscape" blackAndWhite="1" verticalDpi="180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ViewerFrameClass" shapeId="927745" r:id="rId4">
          <objectPr defaultSize="0" autoPict="0" r:id="rId5">
            <anchor moveWithCells="1" sizeWithCells="1">
              <from>
                <xdr:col>0</xdr:col>
                <xdr:colOff>22860</xdr:colOff>
                <xdr:row>0</xdr:row>
                <xdr:rowOff>30480</xdr:rowOff>
              </from>
              <to>
                <xdr:col>0</xdr:col>
                <xdr:colOff>1234440</xdr:colOff>
                <xdr:row>3</xdr:row>
                <xdr:rowOff>53340</xdr:rowOff>
              </to>
            </anchor>
          </objectPr>
        </oleObject>
      </mc:Choice>
      <mc:Fallback>
        <oleObject progId="ViewerFrameClass" shapeId="927745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5">
    <tabColor indexed="40"/>
  </sheetPr>
  <dimension ref="A1:H79"/>
  <sheetViews>
    <sheetView view="pageBreakPreview" topLeftCell="A10" zoomScale="75" zoomScaleSheetLayoutView="75" workbookViewId="0">
      <selection activeCell="D33" sqref="D33"/>
    </sheetView>
  </sheetViews>
  <sheetFormatPr baseColWidth="10" defaultRowHeight="13.2" x14ac:dyDescent="0.25"/>
  <cols>
    <col min="1" max="1" width="10.6640625" customWidth="1"/>
    <col min="2" max="2" width="37.33203125" customWidth="1"/>
    <col min="3" max="6" width="28.6640625" customWidth="1"/>
    <col min="8" max="8" width="15.33203125" customWidth="1"/>
  </cols>
  <sheetData>
    <row r="1" spans="1:7" ht="24.6" x14ac:dyDescent="0.4">
      <c r="B1" s="205"/>
      <c r="C1" s="173" t="s">
        <v>346</v>
      </c>
      <c r="E1" s="173"/>
      <c r="F1" s="173"/>
    </row>
    <row r="3" spans="1:7" ht="15.6" x14ac:dyDescent="0.3">
      <c r="E3" s="28"/>
      <c r="F3" s="28"/>
    </row>
    <row r="4" spans="1:7" ht="17.399999999999999" x14ac:dyDescent="0.3">
      <c r="A4" s="20" t="s">
        <v>106</v>
      </c>
      <c r="B4" s="20"/>
      <c r="C4" s="18" t="s">
        <v>347</v>
      </c>
    </row>
    <row r="5" spans="1:7" ht="17.399999999999999" x14ac:dyDescent="0.3">
      <c r="A5" s="20" t="s">
        <v>250</v>
      </c>
      <c r="B5" s="20"/>
      <c r="C5" s="18"/>
    </row>
    <row r="6" spans="1:7" ht="19.2" thickBot="1" x14ac:dyDescent="0.5">
      <c r="C6" s="20"/>
      <c r="E6" s="28"/>
      <c r="F6" s="51" t="str">
        <f>+'V TFTA'!F7</f>
        <v>Mois de Janvier  2020</v>
      </c>
      <c r="G6" s="51"/>
    </row>
    <row r="7" spans="1:7" x14ac:dyDescent="0.25">
      <c r="A7" s="217" t="s">
        <v>101</v>
      </c>
      <c r="B7" s="208"/>
      <c r="C7" s="212" t="s">
        <v>313</v>
      </c>
      <c r="D7" s="206" t="s">
        <v>313</v>
      </c>
      <c r="E7" s="206" t="s">
        <v>314</v>
      </c>
      <c r="F7" s="206" t="s">
        <v>314</v>
      </c>
    </row>
    <row r="8" spans="1:7" ht="13.8" thickBot="1" x14ac:dyDescent="0.3">
      <c r="A8" s="219"/>
      <c r="B8" s="209" t="s">
        <v>111</v>
      </c>
      <c r="C8" s="213" t="s">
        <v>315</v>
      </c>
      <c r="D8" s="207" t="s">
        <v>316</v>
      </c>
      <c r="E8" s="207" t="s">
        <v>317</v>
      </c>
      <c r="F8" s="207" t="s">
        <v>317</v>
      </c>
    </row>
    <row r="9" spans="1:7" x14ac:dyDescent="0.25">
      <c r="A9" s="219" t="s">
        <v>318</v>
      </c>
      <c r="B9" s="209" t="s">
        <v>318</v>
      </c>
      <c r="C9" s="16" t="s">
        <v>319</v>
      </c>
      <c r="D9" s="214" t="s">
        <v>320</v>
      </c>
      <c r="E9" s="683" t="s">
        <v>823</v>
      </c>
      <c r="F9" s="683" t="s">
        <v>828</v>
      </c>
    </row>
    <row r="10" spans="1:7" ht="13.8" thickBot="1" x14ac:dyDescent="0.3">
      <c r="A10" s="221" t="s">
        <v>2</v>
      </c>
      <c r="B10" s="210" t="s">
        <v>2</v>
      </c>
      <c r="C10" s="215" t="s">
        <v>321</v>
      </c>
      <c r="D10" s="211" t="s">
        <v>322</v>
      </c>
      <c r="E10" s="216"/>
      <c r="F10" s="216" t="s">
        <v>323</v>
      </c>
    </row>
    <row r="11" spans="1:7" ht="15" customHeight="1" x14ac:dyDescent="0.3">
      <c r="A11" s="238">
        <v>40100</v>
      </c>
      <c r="B11" s="245" t="s">
        <v>122</v>
      </c>
      <c r="C11" s="651">
        <f>'B1104'!F4</f>
        <v>47158.75</v>
      </c>
      <c r="D11" s="652">
        <f>'B1104'!I4</f>
        <v>261798</v>
      </c>
      <c r="E11" s="653">
        <v>0</v>
      </c>
      <c r="F11" s="653">
        <f>'B1104'!J4</f>
        <v>2440</v>
      </c>
    </row>
    <row r="12" spans="1:7" ht="15" customHeight="1" x14ac:dyDescent="0.3">
      <c r="A12" s="239">
        <v>40102</v>
      </c>
      <c r="B12" s="246" t="s">
        <v>324</v>
      </c>
      <c r="C12" s="651">
        <f>'B1104'!F5</f>
        <v>0</v>
      </c>
      <c r="D12" s="652">
        <f>'B1104'!I5</f>
        <v>52740</v>
      </c>
      <c r="E12" s="653">
        <v>0</v>
      </c>
      <c r="F12" s="653">
        <f>'B1104'!J5</f>
        <v>180</v>
      </c>
    </row>
    <row r="13" spans="1:7" ht="15" customHeight="1" x14ac:dyDescent="0.3">
      <c r="A13" s="239">
        <v>40103</v>
      </c>
      <c r="B13" s="246" t="s">
        <v>52</v>
      </c>
      <c r="C13" s="651">
        <f>'B1104'!F6</f>
        <v>0</v>
      </c>
      <c r="D13" s="652">
        <f>'B1104'!I6</f>
        <v>28650</v>
      </c>
      <c r="E13" s="653">
        <v>0</v>
      </c>
      <c r="F13" s="653">
        <f>'B1104'!J6</f>
        <v>0</v>
      </c>
    </row>
    <row r="14" spans="1:7" ht="15" customHeight="1" x14ac:dyDescent="0.3">
      <c r="A14" s="239">
        <v>40104</v>
      </c>
      <c r="B14" s="246" t="s">
        <v>325</v>
      </c>
      <c r="C14" s="651">
        <f>'B1104'!F7</f>
        <v>0</v>
      </c>
      <c r="D14" s="652">
        <f>'B1104'!I7</f>
        <v>85422</v>
      </c>
      <c r="E14" s="653">
        <v>0</v>
      </c>
      <c r="F14" s="653">
        <f>'B1104'!J7</f>
        <v>80</v>
      </c>
    </row>
    <row r="15" spans="1:7" ht="15" customHeight="1" x14ac:dyDescent="0.3">
      <c r="A15" s="239">
        <v>40105</v>
      </c>
      <c r="B15" s="246" t="s">
        <v>326</v>
      </c>
      <c r="C15" s="651">
        <f>'B1104'!F8</f>
        <v>0</v>
      </c>
      <c r="D15" s="652">
        <f>'B1104'!I8</f>
        <v>66816</v>
      </c>
      <c r="E15" s="653">
        <v>0</v>
      </c>
      <c r="F15" s="653">
        <f>'B1104'!J8</f>
        <v>0</v>
      </c>
    </row>
    <row r="16" spans="1:7" ht="15" customHeight="1" x14ac:dyDescent="0.3">
      <c r="A16" s="239">
        <v>40106</v>
      </c>
      <c r="B16" s="246" t="s">
        <v>327</v>
      </c>
      <c r="C16" s="651">
        <f>'B1104'!F9</f>
        <v>0</v>
      </c>
      <c r="D16" s="652">
        <f>'B1104'!I9</f>
        <v>116286</v>
      </c>
      <c r="E16" s="653">
        <v>0</v>
      </c>
      <c r="F16" s="653">
        <f>'B1104'!J9</f>
        <v>160</v>
      </c>
    </row>
    <row r="17" spans="1:6" ht="15" customHeight="1" x14ac:dyDescent="0.3">
      <c r="A17" s="239">
        <v>40107</v>
      </c>
      <c r="B17" s="246" t="s">
        <v>252</v>
      </c>
      <c r="C17" s="651">
        <f>'B1104'!F10</f>
        <v>0</v>
      </c>
      <c r="D17" s="652">
        <f>'B1104'!I10</f>
        <v>116238</v>
      </c>
      <c r="E17" s="653">
        <v>0</v>
      </c>
      <c r="F17" s="653">
        <f>'B1104'!J10</f>
        <v>260</v>
      </c>
    </row>
    <row r="18" spans="1:6" ht="15" customHeight="1" x14ac:dyDescent="0.3">
      <c r="A18" s="239">
        <v>40108</v>
      </c>
      <c r="B18" s="246" t="s">
        <v>328</v>
      </c>
      <c r="C18" s="651">
        <f>'B1104'!F11</f>
        <v>0</v>
      </c>
      <c r="D18" s="652">
        <f>'B1104'!I11</f>
        <v>83748</v>
      </c>
      <c r="E18" s="653">
        <v>0</v>
      </c>
      <c r="F18" s="653">
        <f>'B1104'!J11</f>
        <v>40</v>
      </c>
    </row>
    <row r="19" spans="1:6" ht="15" customHeight="1" x14ac:dyDescent="0.3">
      <c r="A19" s="239">
        <v>40111</v>
      </c>
      <c r="B19" s="246" t="s">
        <v>253</v>
      </c>
      <c r="C19" s="651">
        <f>'B1104'!F12</f>
        <v>0</v>
      </c>
      <c r="D19" s="652">
        <f>'B1104'!I12</f>
        <v>77040</v>
      </c>
      <c r="E19" s="653">
        <v>0</v>
      </c>
      <c r="F19" s="653">
        <f>'B1104'!J12</f>
        <v>0</v>
      </c>
    </row>
    <row r="20" spans="1:6" ht="15" customHeight="1" x14ac:dyDescent="0.3">
      <c r="A20" s="239" t="s">
        <v>254</v>
      </c>
      <c r="B20" s="246" t="s">
        <v>329</v>
      </c>
      <c r="C20" s="651">
        <f>'B1104'!F13</f>
        <v>0</v>
      </c>
      <c r="D20" s="652">
        <f>'B1104'!I13</f>
        <v>40044</v>
      </c>
      <c r="E20" s="653">
        <v>0</v>
      </c>
      <c r="F20" s="653">
        <f>'B1104'!J13</f>
        <v>0</v>
      </c>
    </row>
    <row r="21" spans="1:6" ht="15" customHeight="1" x14ac:dyDescent="0.3">
      <c r="A21" s="239" t="s">
        <v>255</v>
      </c>
      <c r="B21" s="246" t="s">
        <v>243</v>
      </c>
      <c r="C21" s="651">
        <f>'B1104'!F14</f>
        <v>0</v>
      </c>
      <c r="D21" s="652">
        <f>'B1104'!I14</f>
        <v>34062</v>
      </c>
      <c r="E21" s="653">
        <v>0</v>
      </c>
      <c r="F21" s="653">
        <f>'B1104'!J14</f>
        <v>0</v>
      </c>
    </row>
    <row r="22" spans="1:6" ht="15" customHeight="1" x14ac:dyDescent="0.3">
      <c r="A22" s="239" t="s">
        <v>784</v>
      </c>
      <c r="B22" s="246" t="s">
        <v>801</v>
      </c>
      <c r="C22" s="651">
        <f>'B1104'!F15</f>
        <v>0</v>
      </c>
      <c r="D22" s="652">
        <f>'B1104'!I15</f>
        <v>5712</v>
      </c>
      <c r="E22" s="653">
        <v>0</v>
      </c>
      <c r="F22" s="653">
        <f>'B1104'!J15</f>
        <v>0</v>
      </c>
    </row>
    <row r="23" spans="1:6" ht="18.75" customHeight="1" x14ac:dyDescent="0.3">
      <c r="A23" s="239" t="s">
        <v>1027</v>
      </c>
      <c r="B23" s="246" t="s">
        <v>1076</v>
      </c>
      <c r="C23" s="651">
        <f>'B1104'!F16</f>
        <v>0</v>
      </c>
      <c r="D23" s="652">
        <f>'B1104'!I16</f>
        <v>1782</v>
      </c>
      <c r="E23" s="653">
        <v>0</v>
      </c>
      <c r="F23" s="653">
        <f>'B1104'!J16</f>
        <v>0</v>
      </c>
    </row>
    <row r="24" spans="1:6" ht="15" customHeight="1" x14ac:dyDescent="0.3">
      <c r="A24" s="239">
        <v>40200</v>
      </c>
      <c r="B24" s="247" t="s">
        <v>256</v>
      </c>
      <c r="C24" s="651">
        <f>'B1104'!F17</f>
        <v>5211.25</v>
      </c>
      <c r="D24" s="652">
        <f>'B1104'!I17</f>
        <v>48564</v>
      </c>
      <c r="E24" s="653">
        <v>0</v>
      </c>
      <c r="F24" s="653">
        <f>'B1104'!J17</f>
        <v>0</v>
      </c>
    </row>
    <row r="25" spans="1:6" ht="15" customHeight="1" x14ac:dyDescent="0.3">
      <c r="A25" s="239">
        <v>40201</v>
      </c>
      <c r="B25" s="246" t="s">
        <v>131</v>
      </c>
      <c r="C25" s="651">
        <f>'B1104'!F18</f>
        <v>0</v>
      </c>
      <c r="D25" s="652">
        <f>'B1104'!I18</f>
        <v>1848</v>
      </c>
      <c r="E25" s="653">
        <v>0</v>
      </c>
      <c r="F25" s="653">
        <f>'B1104'!J18</f>
        <v>40</v>
      </c>
    </row>
    <row r="26" spans="1:6" ht="15" customHeight="1" x14ac:dyDescent="0.3">
      <c r="A26" s="239">
        <v>40202</v>
      </c>
      <c r="B26" s="246" t="s">
        <v>330</v>
      </c>
      <c r="C26" s="651">
        <f>'B1104'!F19</f>
        <v>637.5</v>
      </c>
      <c r="D26" s="652">
        <f>'B1104'!I19</f>
        <v>62256</v>
      </c>
      <c r="E26" s="653">
        <v>0</v>
      </c>
      <c r="F26" s="653">
        <f>'B1104'!J19</f>
        <v>400</v>
      </c>
    </row>
    <row r="27" spans="1:6" ht="15" customHeight="1" x14ac:dyDescent="0.3">
      <c r="A27" s="239">
        <v>40203</v>
      </c>
      <c r="B27" s="246" t="s">
        <v>64</v>
      </c>
      <c r="C27" s="651">
        <f>'B1104'!F20</f>
        <v>0</v>
      </c>
      <c r="D27" s="652">
        <f>'B1104'!I20</f>
        <v>22470</v>
      </c>
      <c r="E27" s="653">
        <v>0</v>
      </c>
      <c r="F27" s="653">
        <f>'B1104'!J20</f>
        <v>40</v>
      </c>
    </row>
    <row r="28" spans="1:6" ht="15" customHeight="1" x14ac:dyDescent="0.3">
      <c r="A28" s="239">
        <v>40204</v>
      </c>
      <c r="B28" s="246" t="s">
        <v>65</v>
      </c>
      <c r="C28" s="651">
        <f>'B1104'!F21</f>
        <v>0</v>
      </c>
      <c r="D28" s="652">
        <f>'B1104'!I21</f>
        <v>2574</v>
      </c>
      <c r="E28" s="653">
        <v>0</v>
      </c>
      <c r="F28" s="653">
        <f>'B1104'!J21</f>
        <v>0</v>
      </c>
    </row>
    <row r="29" spans="1:6" ht="15" customHeight="1" x14ac:dyDescent="0.3">
      <c r="A29" s="239">
        <v>40205</v>
      </c>
      <c r="B29" s="246" t="s">
        <v>66</v>
      </c>
      <c r="C29" s="651">
        <f>'B1104'!F22</f>
        <v>0</v>
      </c>
      <c r="D29" s="652">
        <f>'B1104'!I22</f>
        <v>6996</v>
      </c>
      <c r="E29" s="653">
        <v>0</v>
      </c>
      <c r="F29" s="653">
        <f>'B1104'!J22</f>
        <v>40</v>
      </c>
    </row>
    <row r="30" spans="1:6" ht="15" customHeight="1" x14ac:dyDescent="0.3">
      <c r="A30" s="239">
        <v>40208</v>
      </c>
      <c r="B30" s="246" t="s">
        <v>258</v>
      </c>
      <c r="C30" s="651">
        <f>'B1104'!F23</f>
        <v>0</v>
      </c>
      <c r="D30" s="652">
        <f>'B1104'!I23</f>
        <v>20994</v>
      </c>
      <c r="E30" s="653">
        <v>0</v>
      </c>
      <c r="F30" s="653">
        <f>'B1104'!J23</f>
        <v>80</v>
      </c>
    </row>
    <row r="31" spans="1:6" ht="15" customHeight="1" x14ac:dyDescent="0.3">
      <c r="A31" s="239">
        <v>40209</v>
      </c>
      <c r="B31" s="246" t="s">
        <v>331</v>
      </c>
      <c r="C31" s="651">
        <f>'B1104'!F24</f>
        <v>71180.740000000005</v>
      </c>
      <c r="D31" s="652">
        <f>'B1104'!I24</f>
        <v>54822</v>
      </c>
      <c r="E31" s="653">
        <v>0</v>
      </c>
      <c r="F31" s="653">
        <f>'B1104'!J24</f>
        <v>680</v>
      </c>
    </row>
    <row r="32" spans="1:6" ht="15" customHeight="1" x14ac:dyDescent="0.3">
      <c r="A32" s="239">
        <v>40210</v>
      </c>
      <c r="B32" s="246" t="s">
        <v>134</v>
      </c>
      <c r="C32" s="651">
        <f>'B1104'!F25</f>
        <v>237.5</v>
      </c>
      <c r="D32" s="652">
        <f>'B1104'!I25</f>
        <v>9420</v>
      </c>
      <c r="E32" s="653">
        <v>0</v>
      </c>
      <c r="F32" s="653">
        <f>'B1104'!J25</f>
        <v>0</v>
      </c>
    </row>
    <row r="33" spans="1:6" ht="15" customHeight="1" x14ac:dyDescent="0.3">
      <c r="A33" s="239" t="s">
        <v>259</v>
      </c>
      <c r="B33" s="246" t="s">
        <v>70</v>
      </c>
      <c r="C33" s="651">
        <f>'B1104'!F26</f>
        <v>0</v>
      </c>
      <c r="D33" s="652">
        <f>'B1104'!I26</f>
        <v>1032</v>
      </c>
      <c r="E33" s="653">
        <v>0</v>
      </c>
      <c r="F33" s="653">
        <f>'B1104'!J26</f>
        <v>0</v>
      </c>
    </row>
    <row r="34" spans="1:6" ht="15" customHeight="1" x14ac:dyDescent="0.3">
      <c r="A34" s="238">
        <v>40212</v>
      </c>
      <c r="B34" s="246" t="s">
        <v>135</v>
      </c>
      <c r="C34" s="651">
        <f>'B1104'!F27</f>
        <v>0</v>
      </c>
      <c r="D34" s="652">
        <f>'B1104'!I27</f>
        <v>5736</v>
      </c>
      <c r="E34" s="653">
        <v>0</v>
      </c>
      <c r="F34" s="653">
        <f>'B1104'!J27</f>
        <v>0</v>
      </c>
    </row>
    <row r="35" spans="1:6" ht="15" customHeight="1" x14ac:dyDescent="0.3">
      <c r="A35" s="238" t="s">
        <v>260</v>
      </c>
      <c r="B35" s="246" t="s">
        <v>336</v>
      </c>
      <c r="C35" s="651">
        <f>'B1104'!F28</f>
        <v>0</v>
      </c>
      <c r="D35" s="652">
        <f>'B1104'!I28</f>
        <v>9216</v>
      </c>
      <c r="E35" s="653">
        <v>0</v>
      </c>
      <c r="F35" s="653">
        <f>'B1104'!J28</f>
        <v>0</v>
      </c>
    </row>
    <row r="36" spans="1:6" ht="15" customHeight="1" x14ac:dyDescent="0.3">
      <c r="A36" s="238" t="s">
        <v>738</v>
      </c>
      <c r="B36" s="246" t="s">
        <v>733</v>
      </c>
      <c r="C36" s="651">
        <f>'B1104'!F29</f>
        <v>0</v>
      </c>
      <c r="D36" s="652">
        <f>'B1104'!I29</f>
        <v>3360</v>
      </c>
      <c r="E36" s="653">
        <v>0</v>
      </c>
      <c r="F36" s="653">
        <f>'B1104'!J29</f>
        <v>0</v>
      </c>
    </row>
    <row r="37" spans="1:6" ht="15" customHeight="1" x14ac:dyDescent="0.3">
      <c r="A37" s="239">
        <v>40300</v>
      </c>
      <c r="B37" s="246" t="s">
        <v>71</v>
      </c>
      <c r="C37" s="651">
        <f>'B1104'!F30</f>
        <v>42086</v>
      </c>
      <c r="D37" s="652">
        <f>'B1104'!I30</f>
        <v>177624</v>
      </c>
      <c r="E37" s="653">
        <v>0</v>
      </c>
      <c r="F37" s="653">
        <f>'B1104'!J30</f>
        <v>1360</v>
      </c>
    </row>
    <row r="38" spans="1:6" ht="15" customHeight="1" x14ac:dyDescent="0.3">
      <c r="A38" s="240" t="s">
        <v>261</v>
      </c>
      <c r="B38" s="246" t="s">
        <v>72</v>
      </c>
      <c r="C38" s="651">
        <f>'B1104'!F31</f>
        <v>0</v>
      </c>
      <c r="D38" s="652">
        <f>'B1104'!I31</f>
        <v>103098</v>
      </c>
      <c r="E38" s="653">
        <v>0</v>
      </c>
      <c r="F38" s="653">
        <f>'B1104'!J31</f>
        <v>40</v>
      </c>
    </row>
    <row r="39" spans="1:6" ht="15" customHeight="1" x14ac:dyDescent="0.3">
      <c r="A39" s="241">
        <v>40302</v>
      </c>
      <c r="B39" s="246" t="s">
        <v>139</v>
      </c>
      <c r="C39" s="651">
        <f>'B1104'!F32</f>
        <v>0</v>
      </c>
      <c r="D39" s="652">
        <f>'B1104'!I32</f>
        <v>32790</v>
      </c>
      <c r="E39" s="653">
        <v>0</v>
      </c>
      <c r="F39" s="653">
        <f>'B1104'!J32</f>
        <v>160</v>
      </c>
    </row>
    <row r="40" spans="1:6" ht="15" customHeight="1" x14ac:dyDescent="0.3">
      <c r="A40" s="239">
        <v>40303</v>
      </c>
      <c r="B40" s="246" t="s">
        <v>74</v>
      </c>
      <c r="C40" s="651">
        <f>'B1104'!F33</f>
        <v>0</v>
      </c>
      <c r="D40" s="652">
        <f>'B1104'!I33</f>
        <v>4980</v>
      </c>
      <c r="E40" s="653">
        <v>0</v>
      </c>
      <c r="F40" s="653">
        <f>'B1104'!J33</f>
        <v>40</v>
      </c>
    </row>
    <row r="41" spans="1:6" ht="15" customHeight="1" x14ac:dyDescent="0.3">
      <c r="A41" s="239">
        <v>40304</v>
      </c>
      <c r="B41" s="246" t="s">
        <v>75</v>
      </c>
      <c r="C41" s="651">
        <f>'B1104'!F34</f>
        <v>64512.5</v>
      </c>
      <c r="D41" s="652">
        <f>'B1104'!I34</f>
        <v>23088</v>
      </c>
      <c r="E41" s="653">
        <v>0</v>
      </c>
      <c r="F41" s="653">
        <f>'B1104'!J34</f>
        <v>80</v>
      </c>
    </row>
    <row r="42" spans="1:6" ht="15" customHeight="1" x14ac:dyDescent="0.3">
      <c r="A42" s="239">
        <v>40305</v>
      </c>
      <c r="B42" s="246" t="s">
        <v>76</v>
      </c>
      <c r="C42" s="651">
        <f>'B1104'!F35</f>
        <v>0</v>
      </c>
      <c r="D42" s="652">
        <f>'B1104'!I35</f>
        <v>11328</v>
      </c>
      <c r="E42" s="653">
        <v>0</v>
      </c>
      <c r="F42" s="653">
        <f>'B1104'!J35</f>
        <v>0</v>
      </c>
    </row>
    <row r="43" spans="1:6" ht="15" customHeight="1" x14ac:dyDescent="0.3">
      <c r="A43" s="239">
        <v>40306</v>
      </c>
      <c r="B43" s="246" t="s">
        <v>628</v>
      </c>
      <c r="C43" s="651">
        <f>'B1104'!F36</f>
        <v>0</v>
      </c>
      <c r="D43" s="652">
        <f>'B1104'!I36</f>
        <v>14598</v>
      </c>
      <c r="E43" s="653">
        <v>0</v>
      </c>
      <c r="F43" s="653">
        <f>'B1104'!J36</f>
        <v>0</v>
      </c>
    </row>
    <row r="44" spans="1:6" ht="15" customHeight="1" x14ac:dyDescent="0.3">
      <c r="A44" s="239">
        <v>40307</v>
      </c>
      <c r="B44" s="246" t="s">
        <v>332</v>
      </c>
      <c r="C44" s="651">
        <f>'B1104'!F37</f>
        <v>0</v>
      </c>
      <c r="D44" s="652">
        <f>'B1104'!I37</f>
        <v>64098</v>
      </c>
      <c r="E44" s="653">
        <v>0</v>
      </c>
      <c r="F44" s="653">
        <f>'B1104'!J37</f>
        <v>0</v>
      </c>
    </row>
    <row r="45" spans="1:6" ht="15" customHeight="1" x14ac:dyDescent="0.3">
      <c r="A45" s="239" t="s">
        <v>262</v>
      </c>
      <c r="B45" s="246" t="s">
        <v>333</v>
      </c>
      <c r="C45" s="651">
        <f>'B1104'!F38</f>
        <v>0</v>
      </c>
      <c r="D45" s="652">
        <f>'B1104'!I38</f>
        <v>79686</v>
      </c>
      <c r="E45" s="653">
        <v>0</v>
      </c>
      <c r="F45" s="653">
        <f>'B1104'!J38</f>
        <v>0</v>
      </c>
    </row>
    <row r="46" spans="1:6" ht="15" customHeight="1" x14ac:dyDescent="0.3">
      <c r="A46" s="239" t="s">
        <v>739</v>
      </c>
      <c r="B46" s="246" t="s">
        <v>734</v>
      </c>
      <c r="C46" s="651">
        <f>'B1104'!F39</f>
        <v>0</v>
      </c>
      <c r="D46" s="652">
        <f>'B1104'!I39</f>
        <v>28326</v>
      </c>
      <c r="E46" s="653">
        <v>0</v>
      </c>
      <c r="F46" s="653">
        <f>'B1104'!J39</f>
        <v>0</v>
      </c>
    </row>
    <row r="47" spans="1:6" ht="15" customHeight="1" x14ac:dyDescent="0.3">
      <c r="A47" s="239">
        <v>40400</v>
      </c>
      <c r="B47" s="246" t="s">
        <v>263</v>
      </c>
      <c r="C47" s="651">
        <f>'B1104'!F40</f>
        <v>0</v>
      </c>
      <c r="D47" s="652">
        <f>'B1104'!I40</f>
        <v>10704</v>
      </c>
      <c r="E47" s="653">
        <v>0</v>
      </c>
      <c r="F47" s="653">
        <f>'B1104'!J40</f>
        <v>0</v>
      </c>
    </row>
    <row r="48" spans="1:6" ht="15" customHeight="1" x14ac:dyDescent="0.3">
      <c r="A48" s="239">
        <v>40401</v>
      </c>
      <c r="B48" s="246" t="s">
        <v>81</v>
      </c>
      <c r="C48" s="651">
        <f>'B1104'!F41</f>
        <v>0</v>
      </c>
      <c r="D48" s="652">
        <f>'B1104'!I41</f>
        <v>29292</v>
      </c>
      <c r="E48" s="653">
        <v>0</v>
      </c>
      <c r="F48" s="653">
        <f>'B1104'!J41</f>
        <v>240</v>
      </c>
    </row>
    <row r="49" spans="1:6" ht="15" customHeight="1" x14ac:dyDescent="0.3">
      <c r="A49" s="239">
        <v>40402</v>
      </c>
      <c r="B49" s="246" t="s">
        <v>82</v>
      </c>
      <c r="C49" s="651">
        <f>'B1104'!F42</f>
        <v>0</v>
      </c>
      <c r="D49" s="652">
        <f>'B1104'!I42</f>
        <v>4710</v>
      </c>
      <c r="E49" s="653">
        <v>0</v>
      </c>
      <c r="F49" s="653">
        <f>'B1104'!J42</f>
        <v>0</v>
      </c>
    </row>
    <row r="50" spans="1:6" ht="15" customHeight="1" x14ac:dyDescent="0.3">
      <c r="A50" s="239">
        <v>40403</v>
      </c>
      <c r="B50" s="246" t="s">
        <v>334</v>
      </c>
      <c r="C50" s="651">
        <f>'B1104'!F43</f>
        <v>0</v>
      </c>
      <c r="D50" s="652">
        <f>'B1104'!I43</f>
        <v>66</v>
      </c>
      <c r="E50" s="653">
        <v>0</v>
      </c>
      <c r="F50" s="653">
        <f>'B1104'!J43</f>
        <v>0</v>
      </c>
    </row>
    <row r="51" spans="1:6" ht="15" customHeight="1" x14ac:dyDescent="0.3">
      <c r="A51" s="239" t="s">
        <v>579</v>
      </c>
      <c r="B51" s="246" t="s">
        <v>578</v>
      </c>
      <c r="C51" s="651">
        <f>'B1104'!F44</f>
        <v>0</v>
      </c>
      <c r="D51" s="652">
        <f>'B1104'!I44</f>
        <v>49434</v>
      </c>
      <c r="E51" s="653">
        <v>0</v>
      </c>
      <c r="F51" s="653">
        <f>'B1104'!J44</f>
        <v>0</v>
      </c>
    </row>
    <row r="52" spans="1:6" ht="15" customHeight="1" x14ac:dyDescent="0.3">
      <c r="A52" s="239">
        <v>40405</v>
      </c>
      <c r="B52" s="246" t="s">
        <v>84</v>
      </c>
      <c r="C52" s="651">
        <f>'B1104'!F45</f>
        <v>0</v>
      </c>
      <c r="D52" s="652">
        <f>'B1104'!I45</f>
        <v>36162</v>
      </c>
      <c r="E52" s="653">
        <v>0</v>
      </c>
      <c r="F52" s="653">
        <f>'B1104'!J45</f>
        <v>200</v>
      </c>
    </row>
    <row r="53" spans="1:6" ht="15" customHeight="1" x14ac:dyDescent="0.3">
      <c r="A53" s="239">
        <v>40406</v>
      </c>
      <c r="B53" s="248" t="s">
        <v>85</v>
      </c>
      <c r="C53" s="651">
        <f>'B1104'!F46</f>
        <v>0</v>
      </c>
      <c r="D53" s="652">
        <f>'B1104'!I46</f>
        <v>62112</v>
      </c>
      <c r="E53" s="653">
        <v>0</v>
      </c>
      <c r="F53" s="653">
        <f>'B1104'!J46</f>
        <v>240</v>
      </c>
    </row>
    <row r="54" spans="1:6" ht="15" customHeight="1" x14ac:dyDescent="0.3">
      <c r="A54" s="239">
        <v>40407</v>
      </c>
      <c r="B54" s="248" t="s">
        <v>231</v>
      </c>
      <c r="C54" s="651">
        <f>'B1104'!F47</f>
        <v>0</v>
      </c>
      <c r="D54" s="652">
        <f>'B1104'!I47</f>
        <v>1464</v>
      </c>
      <c r="E54" s="653">
        <v>0</v>
      </c>
      <c r="F54" s="653">
        <f>'B1104'!J47</f>
        <v>0</v>
      </c>
    </row>
    <row r="55" spans="1:6" ht="15" customHeight="1" x14ac:dyDescent="0.3">
      <c r="A55" s="239">
        <v>40408</v>
      </c>
      <c r="B55" s="248" t="s">
        <v>146</v>
      </c>
      <c r="C55" s="651">
        <f>'B1104'!F48</f>
        <v>0</v>
      </c>
      <c r="D55" s="652">
        <f>'B1104'!I48</f>
        <v>2406</v>
      </c>
      <c r="E55" s="653">
        <v>0</v>
      </c>
      <c r="F55" s="653">
        <f>'B1104'!J48</f>
        <v>80</v>
      </c>
    </row>
    <row r="56" spans="1:6" ht="15" customHeight="1" x14ac:dyDescent="0.3">
      <c r="A56" s="239">
        <v>40412</v>
      </c>
      <c r="B56" s="248" t="s">
        <v>88</v>
      </c>
      <c r="C56" s="651">
        <f>'B1104'!F49</f>
        <v>937.5</v>
      </c>
      <c r="D56" s="652">
        <f>'B1104'!I49</f>
        <v>83292</v>
      </c>
      <c r="E56" s="653">
        <v>0</v>
      </c>
      <c r="F56" s="653">
        <f>'B1104'!J49</f>
        <v>640</v>
      </c>
    </row>
    <row r="57" spans="1:6" ht="15" customHeight="1" x14ac:dyDescent="0.3">
      <c r="A57" s="239">
        <v>40417</v>
      </c>
      <c r="B57" s="248" t="s">
        <v>89</v>
      </c>
      <c r="C57" s="651">
        <f>'B1104'!F50</f>
        <v>0</v>
      </c>
      <c r="D57" s="652">
        <f>'B1104'!I50</f>
        <v>828</v>
      </c>
      <c r="E57" s="653">
        <v>0</v>
      </c>
      <c r="F57" s="653">
        <f>'B1104'!J50</f>
        <v>0</v>
      </c>
    </row>
    <row r="58" spans="1:6" ht="15" customHeight="1" x14ac:dyDescent="0.3">
      <c r="A58" s="242" t="s">
        <v>266</v>
      </c>
      <c r="B58" s="248" t="s">
        <v>247</v>
      </c>
      <c r="C58" s="651">
        <f>'B1104'!F51</f>
        <v>0</v>
      </c>
      <c r="D58" s="652">
        <f>'B1104'!I51</f>
        <v>228</v>
      </c>
      <c r="E58" s="653">
        <v>0</v>
      </c>
      <c r="F58" s="653">
        <f>'B1104'!J51</f>
        <v>0</v>
      </c>
    </row>
    <row r="59" spans="1:6" ht="15" customHeight="1" x14ac:dyDescent="0.3">
      <c r="A59" s="243">
        <v>40421</v>
      </c>
      <c r="B59" s="248" t="s">
        <v>91</v>
      </c>
      <c r="C59" s="651">
        <f>'B1104'!F52</f>
        <v>0</v>
      </c>
      <c r="D59" s="652">
        <f>'B1104'!I52</f>
        <v>4296</v>
      </c>
      <c r="E59" s="653">
        <v>0</v>
      </c>
      <c r="F59" s="653">
        <f>'B1104'!J52</f>
        <v>40</v>
      </c>
    </row>
    <row r="60" spans="1:6" ht="15" customHeight="1" x14ac:dyDescent="0.3">
      <c r="A60" s="244" t="s">
        <v>265</v>
      </c>
      <c r="B60" s="248" t="s">
        <v>92</v>
      </c>
      <c r="C60" s="651">
        <f>'B1104'!F53</f>
        <v>0</v>
      </c>
      <c r="D60" s="652">
        <f>'B1104'!I53</f>
        <v>4152</v>
      </c>
      <c r="E60" s="653">
        <v>0</v>
      </c>
      <c r="F60" s="653">
        <f>'B1104'!J53</f>
        <v>0</v>
      </c>
    </row>
    <row r="61" spans="1:6" ht="15" customHeight="1" x14ac:dyDescent="0.3">
      <c r="A61" s="244" t="s">
        <v>267</v>
      </c>
      <c r="B61" s="248" t="s">
        <v>337</v>
      </c>
      <c r="C61" s="651">
        <f>'B1104'!F54</f>
        <v>187.5</v>
      </c>
      <c r="D61" s="652">
        <f>'B1104'!I54</f>
        <v>82836</v>
      </c>
      <c r="E61" s="653">
        <v>0</v>
      </c>
      <c r="F61" s="653">
        <f>'B1104'!J54</f>
        <v>0</v>
      </c>
    </row>
    <row r="62" spans="1:6" ht="15" customHeight="1" x14ac:dyDescent="0.3">
      <c r="A62" s="239" t="s">
        <v>786</v>
      </c>
      <c r="B62" s="246" t="s">
        <v>802</v>
      </c>
      <c r="C62" s="651">
        <f>'B1104'!F55</f>
        <v>0</v>
      </c>
      <c r="D62" s="652">
        <f>'B1104'!I55</f>
        <v>40296</v>
      </c>
      <c r="E62" s="653">
        <v>0</v>
      </c>
      <c r="F62" s="653">
        <f>'B1104'!J55</f>
        <v>0</v>
      </c>
    </row>
    <row r="63" spans="1:6" ht="15" customHeight="1" x14ac:dyDescent="0.3">
      <c r="A63" s="958" t="s">
        <v>858</v>
      </c>
      <c r="B63" s="957" t="s">
        <v>857</v>
      </c>
      <c r="C63" s="651">
        <f>'B1104'!F56</f>
        <v>0</v>
      </c>
      <c r="D63" s="652">
        <f>'B1104'!I56</f>
        <v>54588</v>
      </c>
      <c r="E63" s="653">
        <v>0</v>
      </c>
      <c r="F63" s="653">
        <f>'B1104'!J56</f>
        <v>0</v>
      </c>
    </row>
    <row r="64" spans="1:6" ht="15" customHeight="1" x14ac:dyDescent="0.3">
      <c r="A64" s="239">
        <v>40403</v>
      </c>
      <c r="B64" s="1108" t="s">
        <v>1114</v>
      </c>
      <c r="C64" s="651">
        <f>'B1104'!F57</f>
        <v>0</v>
      </c>
      <c r="D64" s="652">
        <f>'B1104'!I57</f>
        <v>1374</v>
      </c>
      <c r="E64" s="653">
        <v>0</v>
      </c>
      <c r="F64" s="653">
        <f>'B1104'!J57</f>
        <v>0</v>
      </c>
    </row>
    <row r="65" spans="1:8" ht="32.25" customHeight="1" thickBot="1" x14ac:dyDescent="0.3">
      <c r="A65" s="1177" t="s">
        <v>335</v>
      </c>
      <c r="B65" s="1178"/>
      <c r="C65" s="831">
        <f>SUM(C11:C63)</f>
        <v>232149.24</v>
      </c>
      <c r="D65" s="831">
        <f>SUM(D11:D63)</f>
        <v>2226108</v>
      </c>
      <c r="E65" s="831">
        <f>SUM(E11:E63)</f>
        <v>0</v>
      </c>
      <c r="F65" s="831">
        <f>SUM(F11:F63)</f>
        <v>7560</v>
      </c>
      <c r="H65" s="352"/>
    </row>
    <row r="66" spans="1:8" ht="15" x14ac:dyDescent="0.25">
      <c r="D66" s="20"/>
      <c r="H66" s="352"/>
    </row>
    <row r="67" spans="1:8" ht="15" x14ac:dyDescent="0.25">
      <c r="C67" s="20"/>
      <c r="D67" s="508">
        <v>2691490</v>
      </c>
      <c r="E67" s="20"/>
      <c r="F67" s="20"/>
    </row>
    <row r="68" spans="1:8" ht="15" x14ac:dyDescent="0.25">
      <c r="D68" s="508">
        <v>3309488</v>
      </c>
    </row>
    <row r="69" spans="1:8" ht="15" x14ac:dyDescent="0.25">
      <c r="D69" s="508">
        <v>2993322</v>
      </c>
    </row>
    <row r="70" spans="1:8" ht="15" x14ac:dyDescent="0.25">
      <c r="D70" s="508">
        <v>2512358</v>
      </c>
    </row>
    <row r="71" spans="1:8" ht="15" x14ac:dyDescent="0.25">
      <c r="D71" s="508">
        <v>2302406</v>
      </c>
    </row>
    <row r="72" spans="1:8" ht="15" x14ac:dyDescent="0.25">
      <c r="D72" s="508">
        <v>2578314</v>
      </c>
    </row>
    <row r="73" spans="1:8" ht="15" x14ac:dyDescent="0.25">
      <c r="D73" s="508">
        <v>2544030</v>
      </c>
    </row>
    <row r="74" spans="1:8" ht="15" x14ac:dyDescent="0.25">
      <c r="D74" s="508">
        <v>2113566</v>
      </c>
    </row>
    <row r="75" spans="1:8" ht="15" x14ac:dyDescent="0.25">
      <c r="D75" s="508">
        <v>2218568</v>
      </c>
    </row>
    <row r="76" spans="1:8" ht="15" x14ac:dyDescent="0.25">
      <c r="D76" s="508">
        <v>2159267</v>
      </c>
    </row>
    <row r="77" spans="1:8" ht="15" x14ac:dyDescent="0.25">
      <c r="D77" s="508">
        <v>2160882</v>
      </c>
    </row>
    <row r="78" spans="1:8" ht="15" x14ac:dyDescent="0.25">
      <c r="D78" s="508">
        <v>2274248</v>
      </c>
    </row>
    <row r="79" spans="1:8" x14ac:dyDescent="0.25">
      <c r="D79" s="511">
        <f>SUM(D67:D78)</f>
        <v>29857939</v>
      </c>
    </row>
  </sheetData>
  <mergeCells count="1">
    <mergeCell ref="A65:B65"/>
  </mergeCells>
  <phoneticPr fontId="3" type="noConversion"/>
  <pageMargins left="0.31" right="0.36" top="0.25" bottom="0.36" header="0.23" footer="0.4921259845"/>
  <pageSetup paperSize="9" scale="56" orientation="portrait" r:id="rId1"/>
  <headerFooter alignWithMargins="0"/>
  <colBreaks count="1" manualBreakCount="1">
    <brk id="7" max="79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6">
    <tabColor indexed="14"/>
  </sheetPr>
  <dimension ref="A1:D68"/>
  <sheetViews>
    <sheetView view="pageBreakPreview" topLeftCell="A46" zoomScaleNormal="75" workbookViewId="0">
      <selection activeCell="A57" sqref="A57:IV57"/>
    </sheetView>
  </sheetViews>
  <sheetFormatPr baseColWidth="10" defaultRowHeight="13.2" x14ac:dyDescent="0.25"/>
  <cols>
    <col min="2" max="2" width="32.5546875" customWidth="1"/>
    <col min="3" max="3" width="28.88671875" customWidth="1"/>
    <col min="4" max="4" width="26.5546875" customWidth="1"/>
  </cols>
  <sheetData>
    <row r="1" spans="1:4" ht="17.399999999999999" x14ac:dyDescent="0.3">
      <c r="C1" s="14"/>
      <c r="D1" s="182"/>
    </row>
    <row r="2" spans="1:4" ht="17.399999999999999" x14ac:dyDescent="0.3">
      <c r="C2" s="14"/>
      <c r="D2" s="182"/>
    </row>
    <row r="3" spans="1:4" ht="17.399999999999999" x14ac:dyDescent="0.3">
      <c r="A3" s="20" t="s">
        <v>106</v>
      </c>
      <c r="C3" s="14"/>
      <c r="D3" s="182"/>
    </row>
    <row r="4" spans="1:4" ht="17.399999999999999" x14ac:dyDescent="0.3">
      <c r="A4" s="20" t="s">
        <v>250</v>
      </c>
      <c r="C4" s="14"/>
      <c r="D4" s="182"/>
    </row>
    <row r="5" spans="1:4" ht="17.399999999999999" x14ac:dyDescent="0.3">
      <c r="B5" s="18"/>
      <c r="C5" s="14" t="s">
        <v>504</v>
      </c>
      <c r="D5" s="182"/>
    </row>
    <row r="6" spans="1:4" ht="6" customHeight="1" x14ac:dyDescent="0.25">
      <c r="C6" s="20"/>
      <c r="D6" s="20"/>
    </row>
    <row r="7" spans="1:4" ht="16.2" thickBot="1" x14ac:dyDescent="0.35">
      <c r="B7" s="20"/>
      <c r="C7" s="28" t="str">
        <f>'V TP'!H6</f>
        <v>Mois de Janvier  2020</v>
      </c>
      <c r="D7" s="28"/>
    </row>
    <row r="8" spans="1:4" x14ac:dyDescent="0.25">
      <c r="A8" s="206" t="s">
        <v>101</v>
      </c>
      <c r="B8" s="206"/>
      <c r="C8" s="206"/>
      <c r="D8" s="208"/>
    </row>
    <row r="9" spans="1:4" x14ac:dyDescent="0.25">
      <c r="A9" s="218"/>
      <c r="B9" s="218" t="s">
        <v>111</v>
      </c>
      <c r="C9" s="218" t="s">
        <v>505</v>
      </c>
      <c r="D9" s="209"/>
    </row>
    <row r="10" spans="1:4" x14ac:dyDescent="0.25">
      <c r="A10" s="218" t="s">
        <v>318</v>
      </c>
      <c r="B10" s="218" t="s">
        <v>318</v>
      </c>
      <c r="C10" s="220"/>
      <c r="D10" s="223" t="s">
        <v>48</v>
      </c>
    </row>
    <row r="11" spans="1:4" ht="13.8" thickBot="1" x14ac:dyDescent="0.3">
      <c r="A11" s="207" t="s">
        <v>2</v>
      </c>
      <c r="B11" s="207" t="s">
        <v>2</v>
      </c>
      <c r="C11" s="222" t="s">
        <v>43</v>
      </c>
      <c r="D11" s="209"/>
    </row>
    <row r="12" spans="1:4" ht="12" customHeight="1" x14ac:dyDescent="0.25">
      <c r="A12" s="258">
        <v>40100</v>
      </c>
      <c r="B12" s="253" t="s">
        <v>176</v>
      </c>
      <c r="C12" s="288">
        <f>'B1104'!DE4</f>
        <v>14921525.130000001</v>
      </c>
      <c r="D12" s="251"/>
    </row>
    <row r="13" spans="1:4" ht="12" customHeight="1" x14ac:dyDescent="0.25">
      <c r="A13" s="259">
        <v>40102</v>
      </c>
      <c r="B13" s="254" t="s">
        <v>178</v>
      </c>
      <c r="C13" s="288">
        <f>'B1104'!DE5</f>
        <v>9920144.6300000008</v>
      </c>
      <c r="D13" s="251"/>
    </row>
    <row r="14" spans="1:4" ht="12" customHeight="1" x14ac:dyDescent="0.25">
      <c r="A14" s="259">
        <v>40103</v>
      </c>
      <c r="B14" s="254" t="s">
        <v>179</v>
      </c>
      <c r="C14" s="288">
        <f>'B1104'!DE6</f>
        <v>2467273.2400000002</v>
      </c>
      <c r="D14" s="251"/>
    </row>
    <row r="15" spans="1:4" ht="12" customHeight="1" x14ac:dyDescent="0.25">
      <c r="A15" s="259">
        <v>40104</v>
      </c>
      <c r="B15" s="254" t="s">
        <v>180</v>
      </c>
      <c r="C15" s="288">
        <f>'B1104'!DE7</f>
        <v>4848699.22</v>
      </c>
      <c r="D15" s="251"/>
    </row>
    <row r="16" spans="1:4" ht="12" customHeight="1" x14ac:dyDescent="0.25">
      <c r="A16" s="259">
        <v>40105</v>
      </c>
      <c r="B16" s="254" t="s">
        <v>181</v>
      </c>
      <c r="C16" s="288">
        <f>'B1104'!DE8</f>
        <v>1750206.64</v>
      </c>
      <c r="D16" s="251"/>
    </row>
    <row r="17" spans="1:4" ht="12" customHeight="1" x14ac:dyDescent="0.25">
      <c r="A17" s="259">
        <v>40106</v>
      </c>
      <c r="B17" s="254" t="s">
        <v>182</v>
      </c>
      <c r="C17" s="288">
        <f>'B1104'!DE9</f>
        <v>5659984.0599999996</v>
      </c>
      <c r="D17" s="251"/>
    </row>
    <row r="18" spans="1:4" ht="12" customHeight="1" x14ac:dyDescent="0.25">
      <c r="A18" s="259">
        <v>40107</v>
      </c>
      <c r="B18" s="254" t="s">
        <v>183</v>
      </c>
      <c r="C18" s="288">
        <f>'B1104'!DE10</f>
        <v>6381689.2000000002</v>
      </c>
      <c r="D18" s="251"/>
    </row>
    <row r="19" spans="1:4" ht="12" customHeight="1" x14ac:dyDescent="0.25">
      <c r="A19" s="259">
        <v>40108</v>
      </c>
      <c r="B19" s="254" t="s">
        <v>184</v>
      </c>
      <c r="C19" s="288">
        <f>'B1104'!DE11</f>
        <v>2927251.86</v>
      </c>
      <c r="D19" s="251"/>
    </row>
    <row r="20" spans="1:4" ht="12" customHeight="1" x14ac:dyDescent="0.25">
      <c r="A20" s="259">
        <v>40111</v>
      </c>
      <c r="B20" s="254" t="s">
        <v>185</v>
      </c>
      <c r="C20" s="288">
        <f>'B1104'!DE12</f>
        <v>12558658.640000001</v>
      </c>
      <c r="D20" s="251"/>
    </row>
    <row r="21" spans="1:4" ht="12" customHeight="1" x14ac:dyDescent="0.25">
      <c r="A21" s="259">
        <v>40112</v>
      </c>
      <c r="B21" s="254" t="s">
        <v>186</v>
      </c>
      <c r="C21" s="288">
        <f>'B1104'!DE13</f>
        <v>3123893</v>
      </c>
      <c r="D21" s="251"/>
    </row>
    <row r="22" spans="1:4" ht="12" customHeight="1" x14ac:dyDescent="0.25">
      <c r="A22" s="259">
        <v>40113</v>
      </c>
      <c r="B22" s="254" t="s">
        <v>222</v>
      </c>
      <c r="C22" s="288">
        <f>'B1104'!DE14</f>
        <v>4073040.6</v>
      </c>
      <c r="D22" s="251"/>
    </row>
    <row r="23" spans="1:4" ht="12" customHeight="1" x14ac:dyDescent="0.25">
      <c r="A23" s="565" t="s">
        <v>784</v>
      </c>
      <c r="B23" s="560" t="s">
        <v>785</v>
      </c>
      <c r="C23" s="288">
        <f>'B1104'!DE15</f>
        <v>1265679.29</v>
      </c>
      <c r="D23" s="251"/>
    </row>
    <row r="24" spans="1:4" ht="12" customHeight="1" x14ac:dyDescent="0.25">
      <c r="A24" s="259" t="s">
        <v>1027</v>
      </c>
      <c r="B24" s="562" t="s">
        <v>1024</v>
      </c>
      <c r="C24" s="288">
        <f>'B1104'!DE16</f>
        <v>564184.62</v>
      </c>
      <c r="D24" s="251"/>
    </row>
    <row r="25" spans="1:4" ht="12" customHeight="1" x14ac:dyDescent="0.25">
      <c r="A25" s="259">
        <v>40200</v>
      </c>
      <c r="B25" s="255" t="s">
        <v>187</v>
      </c>
      <c r="C25" s="288">
        <f>'B1104'!DE17</f>
        <v>6398693.9100000001</v>
      </c>
      <c r="D25" s="251"/>
    </row>
    <row r="26" spans="1:4" ht="12" customHeight="1" x14ac:dyDescent="0.25">
      <c r="A26" s="259">
        <v>40201</v>
      </c>
      <c r="B26" s="254" t="s">
        <v>188</v>
      </c>
      <c r="C26" s="288">
        <f>'B1104'!DE18</f>
        <v>460327.5</v>
      </c>
      <c r="D26" s="251"/>
    </row>
    <row r="27" spans="1:4" ht="12" customHeight="1" x14ac:dyDescent="0.25">
      <c r="A27" s="259">
        <v>40202</v>
      </c>
      <c r="B27" s="254" t="s">
        <v>189</v>
      </c>
      <c r="C27" s="288">
        <f>'B1104'!DE19</f>
        <v>7031139.0300000003</v>
      </c>
      <c r="D27" s="251"/>
    </row>
    <row r="28" spans="1:4" ht="12" customHeight="1" x14ac:dyDescent="0.25">
      <c r="A28" s="259">
        <v>40203</v>
      </c>
      <c r="B28" s="254" t="s">
        <v>190</v>
      </c>
      <c r="C28" s="288">
        <f>'B1104'!DE20</f>
        <v>2355039.3199999998</v>
      </c>
      <c r="D28" s="251"/>
    </row>
    <row r="29" spans="1:4" ht="12" customHeight="1" x14ac:dyDescent="0.25">
      <c r="A29" s="259">
        <v>40204</v>
      </c>
      <c r="B29" s="254" t="s">
        <v>191</v>
      </c>
      <c r="C29" s="288">
        <f>'B1104'!DE21</f>
        <v>160728.75</v>
      </c>
      <c r="D29" s="251"/>
    </row>
    <row r="30" spans="1:4" ht="12" customHeight="1" x14ac:dyDescent="0.25">
      <c r="A30" s="259">
        <v>40205</v>
      </c>
      <c r="B30" s="254" t="s">
        <v>192</v>
      </c>
      <c r="C30" s="288">
        <f>'B1104'!DE22</f>
        <v>705747.51</v>
      </c>
      <c r="D30" s="251"/>
    </row>
    <row r="31" spans="1:4" ht="12" customHeight="1" x14ac:dyDescent="0.25">
      <c r="A31" s="259">
        <v>40208</v>
      </c>
      <c r="B31" s="254" t="s">
        <v>193</v>
      </c>
      <c r="C31" s="288">
        <f>'B1104'!DE23</f>
        <v>2203618.39</v>
      </c>
      <c r="D31" s="251"/>
    </row>
    <row r="32" spans="1:4" ht="12" customHeight="1" x14ac:dyDescent="0.25">
      <c r="A32" s="259">
        <v>40209</v>
      </c>
      <c r="B32" s="254" t="s">
        <v>194</v>
      </c>
      <c r="C32" s="288">
        <f>'B1104'!DE24</f>
        <v>8671125.0099999998</v>
      </c>
      <c r="D32" s="251"/>
    </row>
    <row r="33" spans="1:4" ht="12" customHeight="1" x14ac:dyDescent="0.25">
      <c r="A33" s="259">
        <v>40210</v>
      </c>
      <c r="B33" s="254" t="s">
        <v>195</v>
      </c>
      <c r="C33" s="288">
        <f>'B1104'!DE25</f>
        <v>1851616.06</v>
      </c>
      <c r="D33" s="251"/>
    </row>
    <row r="34" spans="1:4" ht="12" customHeight="1" x14ac:dyDescent="0.25">
      <c r="A34" s="259">
        <v>40211</v>
      </c>
      <c r="B34" s="254" t="s">
        <v>196</v>
      </c>
      <c r="C34" s="288">
        <f>'B1104'!DE26</f>
        <v>965797.42</v>
      </c>
      <c r="D34" s="251"/>
    </row>
    <row r="35" spans="1:4" ht="12" customHeight="1" x14ac:dyDescent="0.25">
      <c r="A35" s="259">
        <v>40212</v>
      </c>
      <c r="B35" s="254" t="s">
        <v>197</v>
      </c>
      <c r="C35" s="288">
        <f>'B1104'!DE27</f>
        <v>966364.39</v>
      </c>
      <c r="D35" s="251"/>
    </row>
    <row r="36" spans="1:4" ht="12" customHeight="1" x14ac:dyDescent="0.25">
      <c r="A36" s="259">
        <v>40213</v>
      </c>
      <c r="B36" s="254" t="s">
        <v>224</v>
      </c>
      <c r="C36" s="288">
        <f>'B1104'!DE28</f>
        <v>1384819.47</v>
      </c>
      <c r="D36" s="251"/>
    </row>
    <row r="37" spans="1:4" ht="12" customHeight="1" x14ac:dyDescent="0.25">
      <c r="A37" s="259" t="s">
        <v>738</v>
      </c>
      <c r="B37" s="254" t="s">
        <v>733</v>
      </c>
      <c r="C37" s="288">
        <f>'B1104'!DE29</f>
        <v>805344.5</v>
      </c>
      <c r="D37" s="251"/>
    </row>
    <row r="38" spans="1:4" ht="12" customHeight="1" x14ac:dyDescent="0.25">
      <c r="A38" s="259">
        <v>40300</v>
      </c>
      <c r="B38" s="254" t="s">
        <v>198</v>
      </c>
      <c r="C38" s="288">
        <f>'B1104'!DE30</f>
        <v>8490939.2799999993</v>
      </c>
      <c r="D38" s="251"/>
    </row>
    <row r="39" spans="1:4" ht="12" customHeight="1" x14ac:dyDescent="0.25">
      <c r="A39" s="260">
        <v>40301</v>
      </c>
      <c r="B39" s="256" t="s">
        <v>202</v>
      </c>
      <c r="C39" s="288">
        <f>'B1104'!DE31</f>
        <v>3758098.33</v>
      </c>
      <c r="D39" s="251"/>
    </row>
    <row r="40" spans="1:4" ht="12" customHeight="1" x14ac:dyDescent="0.25">
      <c r="A40" s="261">
        <v>40302</v>
      </c>
      <c r="B40" s="254" t="s">
        <v>203</v>
      </c>
      <c r="C40" s="288">
        <f>'B1104'!DE32</f>
        <v>4674956.28</v>
      </c>
      <c r="D40" s="252"/>
    </row>
    <row r="41" spans="1:4" ht="12" customHeight="1" x14ac:dyDescent="0.25">
      <c r="A41" s="259">
        <v>40303</v>
      </c>
      <c r="B41" s="254" t="s">
        <v>204</v>
      </c>
      <c r="C41" s="288">
        <f>'B1104'!DE33</f>
        <v>348805.3</v>
      </c>
      <c r="D41" s="251"/>
    </row>
    <row r="42" spans="1:4" ht="12" customHeight="1" x14ac:dyDescent="0.25">
      <c r="A42" s="259">
        <v>40304</v>
      </c>
      <c r="B42" s="254" t="s">
        <v>205</v>
      </c>
      <c r="C42" s="288">
        <f>'B1104'!DE34</f>
        <v>3069833.17</v>
      </c>
      <c r="D42" s="251"/>
    </row>
    <row r="43" spans="1:4" ht="12" customHeight="1" x14ac:dyDescent="0.25">
      <c r="A43" s="259">
        <v>40305</v>
      </c>
      <c r="B43" s="254" t="s">
        <v>206</v>
      </c>
      <c r="C43" s="288">
        <f>'B1104'!DE35</f>
        <v>877982.74</v>
      </c>
      <c r="D43" s="251"/>
    </row>
    <row r="44" spans="1:4" ht="12" customHeight="1" x14ac:dyDescent="0.25">
      <c r="A44" s="259">
        <v>40306</v>
      </c>
      <c r="B44" s="254" t="s">
        <v>207</v>
      </c>
      <c r="C44" s="288">
        <f>'B1104'!DE36</f>
        <v>2003056.03</v>
      </c>
      <c r="D44" s="251"/>
    </row>
    <row r="45" spans="1:4" ht="12" customHeight="1" x14ac:dyDescent="0.25">
      <c r="A45" s="259">
        <v>40307</v>
      </c>
      <c r="B45" s="254" t="s">
        <v>208</v>
      </c>
      <c r="C45" s="288">
        <f>'B1104'!DE37</f>
        <v>3701109.42</v>
      </c>
      <c r="D45" s="251"/>
    </row>
    <row r="46" spans="1:4" ht="12" customHeight="1" x14ac:dyDescent="0.25">
      <c r="A46" s="259">
        <v>40308</v>
      </c>
      <c r="B46" s="254" t="s">
        <v>209</v>
      </c>
      <c r="C46" s="288">
        <f>'B1104'!DE38</f>
        <v>6355773.0499999998</v>
      </c>
      <c r="D46" s="251"/>
    </row>
    <row r="47" spans="1:4" ht="12" customHeight="1" x14ac:dyDescent="0.25">
      <c r="A47" s="259" t="s">
        <v>739</v>
      </c>
      <c r="B47" s="254" t="s">
        <v>740</v>
      </c>
      <c r="C47" s="288">
        <f>'B1104'!DE39</f>
        <v>3126035.63</v>
      </c>
      <c r="D47" s="251"/>
    </row>
    <row r="48" spans="1:4" ht="12" customHeight="1" x14ac:dyDescent="0.25">
      <c r="A48" s="259">
        <v>40400</v>
      </c>
      <c r="B48" s="254" t="s">
        <v>210</v>
      </c>
      <c r="C48" s="288">
        <f>'B1104'!DE40</f>
        <v>1443786.83</v>
      </c>
      <c r="D48" s="251"/>
    </row>
    <row r="49" spans="1:4" ht="12" customHeight="1" x14ac:dyDescent="0.25">
      <c r="A49" s="259">
        <v>40401</v>
      </c>
      <c r="B49" s="254" t="s">
        <v>211</v>
      </c>
      <c r="C49" s="288">
        <f>'B1104'!DE41</f>
        <v>2166649.37</v>
      </c>
      <c r="D49" s="251"/>
    </row>
    <row r="50" spans="1:4" ht="12" customHeight="1" x14ac:dyDescent="0.25">
      <c r="A50" s="259">
        <v>40402</v>
      </c>
      <c r="B50" s="254" t="s">
        <v>212</v>
      </c>
      <c r="C50" s="288">
        <f>'B1104'!DE42</f>
        <v>764582.08</v>
      </c>
      <c r="D50" s="251"/>
    </row>
    <row r="51" spans="1:4" ht="12" customHeight="1" x14ac:dyDescent="0.25">
      <c r="A51" s="259">
        <v>40403</v>
      </c>
      <c r="B51" s="254" t="s">
        <v>213</v>
      </c>
      <c r="C51" s="288">
        <f>'B1104'!DE43</f>
        <v>577140.79</v>
      </c>
      <c r="D51" s="251"/>
    </row>
    <row r="52" spans="1:4" ht="12" customHeight="1" x14ac:dyDescent="0.25">
      <c r="A52" s="259" t="s">
        <v>579</v>
      </c>
      <c r="B52" s="254" t="s">
        <v>577</v>
      </c>
      <c r="C52" s="288">
        <f>'B1104'!DE44</f>
        <v>6187413.4400000004</v>
      </c>
      <c r="D52" s="251"/>
    </row>
    <row r="53" spans="1:4" ht="12" customHeight="1" x14ac:dyDescent="0.25">
      <c r="A53" s="259">
        <v>40405</v>
      </c>
      <c r="B53" s="254" t="s">
        <v>214</v>
      </c>
      <c r="C53" s="288">
        <f>'B1104'!DE45</f>
        <v>4759528.6100000003</v>
      </c>
      <c r="D53" s="251"/>
    </row>
    <row r="54" spans="1:4" ht="12" customHeight="1" x14ac:dyDescent="0.25">
      <c r="A54" s="259">
        <v>40406</v>
      </c>
      <c r="B54" s="257" t="s">
        <v>215</v>
      </c>
      <c r="C54" s="288">
        <f>'B1104'!DE46</f>
        <v>2975872.91</v>
      </c>
      <c r="D54" s="251"/>
    </row>
    <row r="55" spans="1:4" ht="12" customHeight="1" x14ac:dyDescent="0.25">
      <c r="A55" s="259">
        <v>40407</v>
      </c>
      <c r="B55" s="257" t="s">
        <v>216</v>
      </c>
      <c r="C55" s="288">
        <f>'B1104'!DE47</f>
        <v>258571.87</v>
      </c>
      <c r="D55" s="251"/>
    </row>
    <row r="56" spans="1:4" ht="12" customHeight="1" x14ac:dyDescent="0.25">
      <c r="A56" s="259">
        <v>40408</v>
      </c>
      <c r="B56" s="257" t="s">
        <v>217</v>
      </c>
      <c r="C56" s="288">
        <f>'B1104'!DE48</f>
        <v>680538.3</v>
      </c>
      <c r="D56" s="251"/>
    </row>
    <row r="57" spans="1:4" ht="12" customHeight="1" x14ac:dyDescent="0.25">
      <c r="A57" s="259">
        <v>40412</v>
      </c>
      <c r="B57" s="257" t="s">
        <v>218</v>
      </c>
      <c r="C57" s="288">
        <f>'B1104'!DE49</f>
        <v>10322493.09</v>
      </c>
      <c r="D57" s="251"/>
    </row>
    <row r="58" spans="1:4" ht="12" customHeight="1" x14ac:dyDescent="0.25">
      <c r="A58" s="259">
        <v>40417</v>
      </c>
      <c r="B58" s="257" t="s">
        <v>219</v>
      </c>
      <c r="C58" s="288">
        <f>'B1104'!DE50</f>
        <v>221333.99</v>
      </c>
      <c r="D58" s="251"/>
    </row>
    <row r="59" spans="1:4" ht="12" customHeight="1" x14ac:dyDescent="0.25">
      <c r="A59" s="259">
        <v>40420</v>
      </c>
      <c r="B59" s="257" t="s">
        <v>90</v>
      </c>
      <c r="C59" s="288">
        <f>'B1104'!DE51</f>
        <v>887141.52</v>
      </c>
      <c r="D59" s="251"/>
    </row>
    <row r="60" spans="1:4" ht="12" customHeight="1" x14ac:dyDescent="0.25">
      <c r="A60" s="259">
        <v>40421</v>
      </c>
      <c r="B60" s="257" t="s">
        <v>220</v>
      </c>
      <c r="C60" s="288">
        <f>'B1104'!DE52</f>
        <v>830644.22</v>
      </c>
      <c r="D60" s="251"/>
    </row>
    <row r="61" spans="1:4" ht="12" customHeight="1" x14ac:dyDescent="0.25">
      <c r="A61" s="259">
        <v>40422</v>
      </c>
      <c r="B61" s="257" t="s">
        <v>92</v>
      </c>
      <c r="C61" s="288">
        <f>'B1104'!DE53</f>
        <v>1488744.08</v>
      </c>
      <c r="D61" s="251"/>
    </row>
    <row r="62" spans="1:4" ht="12" customHeight="1" thickBot="1" x14ac:dyDescent="0.3">
      <c r="A62" s="262">
        <v>40423</v>
      </c>
      <c r="B62" s="676" t="s">
        <v>147</v>
      </c>
      <c r="C62" s="288">
        <f>'B1104'!DE54</f>
        <v>11586157.300000001</v>
      </c>
      <c r="D62" s="263"/>
    </row>
    <row r="63" spans="1:4" ht="12" customHeight="1" thickBot="1" x14ac:dyDescent="0.3">
      <c r="A63" s="675" t="s">
        <v>786</v>
      </c>
      <c r="B63" s="677" t="s">
        <v>792</v>
      </c>
      <c r="C63" s="288">
        <f>'B1104'!DE55</f>
        <v>859149.88</v>
      </c>
      <c r="D63" s="263"/>
    </row>
    <row r="64" spans="1:4" ht="12" customHeight="1" thickBot="1" x14ac:dyDescent="0.3">
      <c r="A64" s="832" t="s">
        <v>858</v>
      </c>
      <c r="B64" s="677" t="s">
        <v>857</v>
      </c>
      <c r="C64" s="288">
        <f>'B1104'!DE56</f>
        <v>5454930.5599999996</v>
      </c>
      <c r="D64" s="840"/>
    </row>
    <row r="65" spans="1:4" ht="32.25" customHeight="1" thickBot="1" x14ac:dyDescent="0.3">
      <c r="A65" s="250" t="s">
        <v>335</v>
      </c>
      <c r="B65" s="249"/>
      <c r="C65" s="841">
        <f>SUM(C13:C64)</f>
        <v>177372334.33000007</v>
      </c>
      <c r="D65" s="841">
        <f>SUM(D13:D64)</f>
        <v>0</v>
      </c>
    </row>
    <row r="66" spans="1:4" ht="15" x14ac:dyDescent="0.25">
      <c r="A66" s="13"/>
      <c r="B66" s="20"/>
      <c r="C66" s="20"/>
    </row>
    <row r="67" spans="1:4" ht="15" x14ac:dyDescent="0.25">
      <c r="A67" s="20"/>
      <c r="B67" s="20"/>
      <c r="C67" s="20"/>
    </row>
    <row r="68" spans="1:4" ht="15" x14ac:dyDescent="0.25">
      <c r="B68" s="20"/>
      <c r="C68" s="20"/>
    </row>
  </sheetData>
  <sheetProtection selectLockedCells="1" selectUnlockedCells="1"/>
  <phoneticPr fontId="3" type="noConversion"/>
  <pageMargins left="0.4" right="0.36" top="0.2" bottom="0.38" header="0.31" footer="0.4921259845"/>
  <pageSetup paperSize="9" scale="92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7">
    <tabColor indexed="27"/>
  </sheetPr>
  <dimension ref="A2:M73"/>
  <sheetViews>
    <sheetView view="pageBreakPreview" topLeftCell="A46" zoomScale="25" zoomScaleNormal="40" zoomScaleSheetLayoutView="40" workbookViewId="0">
      <selection activeCell="F58" sqref="F58"/>
    </sheetView>
  </sheetViews>
  <sheetFormatPr baseColWidth="10" defaultRowHeight="13.2" x14ac:dyDescent="0.25"/>
  <cols>
    <col min="1" max="1" width="42.5546875" customWidth="1"/>
    <col min="2" max="2" width="104.6640625" customWidth="1"/>
    <col min="3" max="3" width="18.6640625" hidden="1" customWidth="1"/>
    <col min="4" max="4" width="69.109375" customWidth="1"/>
    <col min="5" max="5" width="63.88671875" customWidth="1"/>
    <col min="6" max="6" width="67.5546875" customWidth="1"/>
    <col min="7" max="7" width="61.33203125" customWidth="1"/>
    <col min="8" max="8" width="66.109375" customWidth="1"/>
    <col min="9" max="9" width="64.109375" customWidth="1"/>
    <col min="10" max="10" width="69.6640625" customWidth="1"/>
    <col min="11" max="11" width="29.33203125" customWidth="1"/>
    <col min="12" max="12" width="68.33203125" customWidth="1"/>
    <col min="13" max="13" width="68.5546875" customWidth="1"/>
  </cols>
  <sheetData>
    <row r="2" spans="1:13" ht="45" x14ac:dyDescent="0.75">
      <c r="A2" s="80"/>
      <c r="B2" s="80"/>
      <c r="I2" s="81"/>
    </row>
    <row r="3" spans="1:13" ht="35.4" x14ac:dyDescent="0.6">
      <c r="A3" s="82"/>
      <c r="B3" s="82"/>
    </row>
    <row r="5" spans="1:13" ht="55.2" x14ac:dyDescent="0.95">
      <c r="C5" s="87" t="s">
        <v>156</v>
      </c>
      <c r="D5" s="80" t="s">
        <v>709</v>
      </c>
      <c r="E5" s="80"/>
      <c r="F5" s="80"/>
      <c r="G5" s="82"/>
      <c r="H5" s="83"/>
      <c r="I5" s="84"/>
      <c r="J5" s="84"/>
    </row>
    <row r="6" spans="1:13" ht="55.8" thickBot="1" x14ac:dyDescent="1.35">
      <c r="A6" s="1085" t="str">
        <f>+'V TFTA'!F7</f>
        <v>Mois de Janvier  2020</v>
      </c>
      <c r="B6" s="1085"/>
      <c r="C6" s="82"/>
      <c r="D6" s="82"/>
      <c r="E6" s="82"/>
      <c r="F6" s="82"/>
      <c r="G6" s="82"/>
      <c r="H6" s="82"/>
      <c r="I6" s="84"/>
      <c r="J6" s="84"/>
    </row>
    <row r="7" spans="1:13" ht="113.4" x14ac:dyDescent="0.25">
      <c r="A7" s="85" t="s">
        <v>101</v>
      </c>
      <c r="B7" s="88"/>
      <c r="C7" s="88" t="s">
        <v>157</v>
      </c>
      <c r="D7" s="88" t="s">
        <v>583</v>
      </c>
      <c r="E7" s="88" t="s">
        <v>587</v>
      </c>
      <c r="F7" s="88" t="s">
        <v>584</v>
      </c>
      <c r="G7" s="88" t="s">
        <v>585</v>
      </c>
      <c r="H7" s="88" t="s">
        <v>588</v>
      </c>
      <c r="I7" s="88" t="s">
        <v>586</v>
      </c>
      <c r="J7" s="88">
        <v>5010</v>
      </c>
    </row>
    <row r="8" spans="1:13" ht="75.599999999999994" x14ac:dyDescent="0.25">
      <c r="A8" s="86" t="s">
        <v>163</v>
      </c>
      <c r="B8" s="89" t="s">
        <v>164</v>
      </c>
      <c r="C8" s="89" t="s">
        <v>165</v>
      </c>
      <c r="D8" s="89" t="s">
        <v>589</v>
      </c>
      <c r="E8" s="89" t="s">
        <v>590</v>
      </c>
      <c r="F8" s="89" t="s">
        <v>167</v>
      </c>
      <c r="G8" s="89" t="s">
        <v>591</v>
      </c>
      <c r="H8" s="89" t="s">
        <v>592</v>
      </c>
      <c r="I8" s="89" t="s">
        <v>592</v>
      </c>
      <c r="J8" s="89" t="s">
        <v>169</v>
      </c>
    </row>
    <row r="9" spans="1:13" ht="151.80000000000001" thickBot="1" x14ac:dyDescent="0.3">
      <c r="A9" s="86"/>
      <c r="B9" s="89"/>
      <c r="C9" s="90" t="s">
        <v>170</v>
      </c>
      <c r="D9" s="90" t="s">
        <v>544</v>
      </c>
      <c r="E9" s="90" t="s">
        <v>171</v>
      </c>
      <c r="F9" s="90" t="s">
        <v>172</v>
      </c>
      <c r="G9" s="90" t="s">
        <v>545</v>
      </c>
      <c r="H9" s="90" t="s">
        <v>547</v>
      </c>
      <c r="I9" s="90" t="s">
        <v>546</v>
      </c>
      <c r="J9" s="90"/>
    </row>
    <row r="10" spans="1:13" ht="55.2" x14ac:dyDescent="0.95">
      <c r="A10" s="1087">
        <v>40100</v>
      </c>
      <c r="B10" s="92" t="s">
        <v>176</v>
      </c>
      <c r="C10" s="93"/>
      <c r="D10" s="96">
        <v>0</v>
      </c>
      <c r="E10" s="96">
        <f>'B1104'!CR4</f>
        <v>0</v>
      </c>
      <c r="F10" s="96">
        <f>'B1104'!AW4</f>
        <v>0</v>
      </c>
      <c r="G10" s="96">
        <v>0</v>
      </c>
      <c r="H10" s="96">
        <v>0</v>
      </c>
      <c r="I10" s="96">
        <f>F10</f>
        <v>0</v>
      </c>
      <c r="J10" s="98">
        <v>2100</v>
      </c>
      <c r="L10" s="475">
        <v>2100</v>
      </c>
      <c r="M10" s="659">
        <f>'B1104'!DN4</f>
        <v>2100</v>
      </c>
    </row>
    <row r="11" spans="1:13" ht="55.2" x14ac:dyDescent="0.95">
      <c r="A11" s="1088">
        <v>40102</v>
      </c>
      <c r="B11" s="100" t="s">
        <v>178</v>
      </c>
      <c r="C11" s="97" t="s">
        <v>177</v>
      </c>
      <c r="D11" s="96">
        <v>0</v>
      </c>
      <c r="E11" s="96">
        <f>'B1104'!CU5</f>
        <v>0</v>
      </c>
      <c r="F11" s="96">
        <f>'B1104'!AW5</f>
        <v>0</v>
      </c>
      <c r="G11" s="96">
        <v>0</v>
      </c>
      <c r="H11" s="96">
        <v>0</v>
      </c>
      <c r="I11" s="96">
        <f t="shared" ref="I11:I36" si="0">F11</f>
        <v>0</v>
      </c>
      <c r="J11" s="98">
        <v>350</v>
      </c>
      <c r="L11" s="475">
        <v>350</v>
      </c>
      <c r="M11" s="659">
        <f>'B1104'!DN5</f>
        <v>350</v>
      </c>
    </row>
    <row r="12" spans="1:13" ht="55.2" x14ac:dyDescent="0.95">
      <c r="A12" s="1088">
        <v>40103</v>
      </c>
      <c r="B12" s="100" t="s">
        <v>179</v>
      </c>
      <c r="C12" s="97" t="s">
        <v>177</v>
      </c>
      <c r="D12" s="96">
        <v>0</v>
      </c>
      <c r="E12" s="96">
        <f>'B1104'!CU6</f>
        <v>0</v>
      </c>
      <c r="F12" s="96">
        <f>'B1104'!AW6</f>
        <v>0</v>
      </c>
      <c r="G12" s="96">
        <v>0</v>
      </c>
      <c r="H12" s="96">
        <v>0</v>
      </c>
      <c r="I12" s="96">
        <f t="shared" si="0"/>
        <v>0</v>
      </c>
      <c r="J12" s="98">
        <f>L12-F12</f>
        <v>0</v>
      </c>
      <c r="L12" s="475">
        <v>0</v>
      </c>
      <c r="M12" s="659">
        <f>'B1104'!DN6</f>
        <v>0</v>
      </c>
    </row>
    <row r="13" spans="1:13" ht="55.2" x14ac:dyDescent="0.95">
      <c r="A13" s="1088">
        <v>40104</v>
      </c>
      <c r="B13" s="100" t="s">
        <v>180</v>
      </c>
      <c r="C13" s="97" t="s">
        <v>177</v>
      </c>
      <c r="D13" s="96">
        <v>0</v>
      </c>
      <c r="E13" s="96">
        <f>'B1104'!CU7</f>
        <v>0</v>
      </c>
      <c r="F13" s="96">
        <f>'B1104'!AW7</f>
        <v>0</v>
      </c>
      <c r="G13" s="96">
        <v>0</v>
      </c>
      <c r="H13" s="96">
        <v>0</v>
      </c>
      <c r="I13" s="96">
        <f t="shared" si="0"/>
        <v>0</v>
      </c>
      <c r="J13" s="98">
        <v>350</v>
      </c>
      <c r="L13" s="475">
        <v>350</v>
      </c>
      <c r="M13" s="659">
        <f>'B1104'!DN7</f>
        <v>350</v>
      </c>
    </row>
    <row r="14" spans="1:13" ht="55.2" x14ac:dyDescent="0.95">
      <c r="A14" s="1088">
        <v>40105</v>
      </c>
      <c r="B14" s="100" t="s">
        <v>181</v>
      </c>
      <c r="C14" s="97" t="s">
        <v>177</v>
      </c>
      <c r="D14" s="96">
        <v>0</v>
      </c>
      <c r="E14" s="96">
        <f>'B1104'!CU8</f>
        <v>0</v>
      </c>
      <c r="F14" s="96">
        <f>'B1104'!AW8</f>
        <v>0</v>
      </c>
      <c r="G14" s="96">
        <v>0</v>
      </c>
      <c r="H14" s="96">
        <v>0</v>
      </c>
      <c r="I14" s="96">
        <f t="shared" si="0"/>
        <v>0</v>
      </c>
      <c r="J14" s="98">
        <v>350</v>
      </c>
      <c r="L14" s="475">
        <v>350</v>
      </c>
      <c r="M14" s="659">
        <f>'B1104'!DN8</f>
        <v>350</v>
      </c>
    </row>
    <row r="15" spans="1:13" ht="55.2" x14ac:dyDescent="0.95">
      <c r="A15" s="1088">
        <v>40106</v>
      </c>
      <c r="B15" s="102" t="s">
        <v>182</v>
      </c>
      <c r="C15" s="97" t="s">
        <v>177</v>
      </c>
      <c r="D15" s="96">
        <v>0</v>
      </c>
      <c r="E15" s="96">
        <f>'B1104'!CU9</f>
        <v>0</v>
      </c>
      <c r="F15" s="96">
        <f>'B1104'!AW9</f>
        <v>0</v>
      </c>
      <c r="G15" s="96">
        <v>0</v>
      </c>
      <c r="H15" s="96">
        <v>0</v>
      </c>
      <c r="I15" s="96">
        <f t="shared" si="0"/>
        <v>0</v>
      </c>
      <c r="J15" s="98">
        <v>2450</v>
      </c>
      <c r="L15" s="475">
        <v>2450</v>
      </c>
      <c r="M15" s="659">
        <f>'B1104'!DN9</f>
        <v>2450</v>
      </c>
    </row>
    <row r="16" spans="1:13" ht="55.2" x14ac:dyDescent="0.95">
      <c r="A16" s="1088">
        <v>40107</v>
      </c>
      <c r="B16" s="102" t="s">
        <v>183</v>
      </c>
      <c r="C16" s="97" t="s">
        <v>177</v>
      </c>
      <c r="D16" s="96">
        <v>0</v>
      </c>
      <c r="E16" s="96">
        <f>'B1104'!CU10</f>
        <v>0</v>
      </c>
      <c r="F16" s="96">
        <f>'B1104'!AW10</f>
        <v>0</v>
      </c>
      <c r="G16" s="96">
        <v>0</v>
      </c>
      <c r="H16" s="96">
        <v>0</v>
      </c>
      <c r="I16" s="96">
        <f t="shared" si="0"/>
        <v>0</v>
      </c>
      <c r="J16" s="98">
        <v>0</v>
      </c>
      <c r="L16" s="475">
        <v>0</v>
      </c>
      <c r="M16" s="659">
        <f>'B1104'!DN10</f>
        <v>0</v>
      </c>
    </row>
    <row r="17" spans="1:13" ht="55.2" x14ac:dyDescent="0.95">
      <c r="A17" s="1088">
        <v>40108</v>
      </c>
      <c r="B17" s="100" t="s">
        <v>184</v>
      </c>
      <c r="C17" s="97" t="s">
        <v>177</v>
      </c>
      <c r="D17" s="96">
        <v>0</v>
      </c>
      <c r="E17" s="96">
        <f>'B1104'!CU11</f>
        <v>0</v>
      </c>
      <c r="F17" s="96">
        <f>'B1104'!AW11</f>
        <v>0</v>
      </c>
      <c r="G17" s="96">
        <v>0</v>
      </c>
      <c r="H17" s="96">
        <v>0</v>
      </c>
      <c r="I17" s="96">
        <f t="shared" si="0"/>
        <v>0</v>
      </c>
      <c r="J17" s="98">
        <v>0</v>
      </c>
      <c r="L17" s="475">
        <v>0</v>
      </c>
      <c r="M17" s="659">
        <f>'B1104'!DN11</f>
        <v>0</v>
      </c>
    </row>
    <row r="18" spans="1:13" ht="55.2" x14ac:dyDescent="0.95">
      <c r="A18" s="1088">
        <v>40111</v>
      </c>
      <c r="B18" s="100" t="s">
        <v>185</v>
      </c>
      <c r="C18" s="97" t="s">
        <v>177</v>
      </c>
      <c r="D18" s="96">
        <v>0</v>
      </c>
      <c r="E18" s="96">
        <f>'B1104'!CU12</f>
        <v>0</v>
      </c>
      <c r="F18" s="96">
        <f>'B1104'!AW12</f>
        <v>0</v>
      </c>
      <c r="G18" s="96">
        <v>0</v>
      </c>
      <c r="H18" s="96">
        <v>0</v>
      </c>
      <c r="I18" s="96">
        <f t="shared" si="0"/>
        <v>0</v>
      </c>
      <c r="J18" s="98">
        <v>1400</v>
      </c>
      <c r="L18" s="475">
        <v>1400</v>
      </c>
      <c r="M18" s="659">
        <f>'B1104'!DN12</f>
        <v>1400</v>
      </c>
    </row>
    <row r="19" spans="1:13" ht="55.2" x14ac:dyDescent="0.95">
      <c r="A19" s="1088">
        <v>40112</v>
      </c>
      <c r="B19" s="100" t="s">
        <v>186</v>
      </c>
      <c r="C19" s="97" t="s">
        <v>177</v>
      </c>
      <c r="D19" s="96">
        <v>0</v>
      </c>
      <c r="E19" s="96">
        <f>'B1104'!CU13</f>
        <v>0</v>
      </c>
      <c r="F19" s="96">
        <f>'B1104'!AW13</f>
        <v>0</v>
      </c>
      <c r="G19" s="96">
        <v>0</v>
      </c>
      <c r="H19" s="96">
        <v>0</v>
      </c>
      <c r="I19" s="96">
        <f t="shared" si="0"/>
        <v>0</v>
      </c>
      <c r="J19" s="98">
        <v>0</v>
      </c>
      <c r="L19" s="475">
        <v>0</v>
      </c>
      <c r="M19" s="659">
        <f>'B1104'!DN13</f>
        <v>0</v>
      </c>
    </row>
    <row r="20" spans="1:13" ht="55.2" x14ac:dyDescent="0.95">
      <c r="A20" s="1088">
        <v>40113</v>
      </c>
      <c r="B20" s="100" t="s">
        <v>222</v>
      </c>
      <c r="C20" s="97"/>
      <c r="D20" s="96">
        <v>0</v>
      </c>
      <c r="E20" s="96">
        <f>'B1104'!CU14</f>
        <v>0</v>
      </c>
      <c r="F20" s="96">
        <f>'B1104'!AW14</f>
        <v>0</v>
      </c>
      <c r="G20" s="96">
        <v>0</v>
      </c>
      <c r="H20" s="96">
        <v>0</v>
      </c>
      <c r="I20" s="96">
        <f t="shared" si="0"/>
        <v>0</v>
      </c>
      <c r="J20" s="98">
        <v>0</v>
      </c>
      <c r="L20" s="475">
        <v>0</v>
      </c>
      <c r="M20" s="659">
        <f>'B1104'!DN14</f>
        <v>0</v>
      </c>
    </row>
    <row r="21" spans="1:13" ht="55.2" x14ac:dyDescent="0.95">
      <c r="A21" s="1088">
        <v>40114</v>
      </c>
      <c r="B21" s="100" t="s">
        <v>1028</v>
      </c>
      <c r="C21" s="97"/>
      <c r="D21" s="96">
        <v>0</v>
      </c>
      <c r="E21" s="96">
        <f>'B1104'!CU15</f>
        <v>0</v>
      </c>
      <c r="F21" s="96">
        <f>'B1104'!AW15</f>
        <v>0</v>
      </c>
      <c r="G21" s="96">
        <v>0</v>
      </c>
      <c r="H21" s="96">
        <v>0</v>
      </c>
      <c r="I21" s="96">
        <f t="shared" si="0"/>
        <v>0</v>
      </c>
      <c r="J21" s="98">
        <v>0</v>
      </c>
      <c r="L21" s="475">
        <v>0</v>
      </c>
      <c r="M21" s="659">
        <f>'B1104'!DN15</f>
        <v>0</v>
      </c>
    </row>
    <row r="22" spans="1:13" ht="55.2" x14ac:dyDescent="0.95">
      <c r="A22" s="1088">
        <v>40115</v>
      </c>
      <c r="B22" s="100" t="s">
        <v>1024</v>
      </c>
      <c r="C22" s="97"/>
      <c r="D22" s="96">
        <v>0</v>
      </c>
      <c r="E22" s="96">
        <f>'B1104'!CU16</f>
        <v>0</v>
      </c>
      <c r="F22" s="96">
        <f>'B1104'!AW16</f>
        <v>0</v>
      </c>
      <c r="G22" s="96">
        <v>0</v>
      </c>
      <c r="H22" s="96">
        <v>0</v>
      </c>
      <c r="I22" s="96">
        <f t="shared" si="0"/>
        <v>0</v>
      </c>
      <c r="J22" s="98">
        <v>0</v>
      </c>
      <c r="L22" s="475">
        <v>0</v>
      </c>
      <c r="M22" s="659">
        <f>'B1104'!DN16</f>
        <v>0</v>
      </c>
    </row>
    <row r="23" spans="1:13" ht="55.2" x14ac:dyDescent="0.95">
      <c r="A23" s="1088">
        <v>40200</v>
      </c>
      <c r="B23" s="100" t="s">
        <v>187</v>
      </c>
      <c r="C23" s="97" t="s">
        <v>177</v>
      </c>
      <c r="D23" s="96">
        <v>0</v>
      </c>
      <c r="E23" s="96">
        <f>'B1104'!CU17</f>
        <v>0</v>
      </c>
      <c r="F23" s="96">
        <f>'B1104'!AW17</f>
        <v>0</v>
      </c>
      <c r="G23" s="96">
        <v>0</v>
      </c>
      <c r="H23" s="96">
        <v>0</v>
      </c>
      <c r="I23" s="96">
        <f t="shared" si="0"/>
        <v>0</v>
      </c>
      <c r="J23" s="98">
        <v>700</v>
      </c>
      <c r="L23" s="475">
        <v>700</v>
      </c>
      <c r="M23" s="659">
        <f>'B1104'!DN17</f>
        <v>700</v>
      </c>
    </row>
    <row r="24" spans="1:13" ht="55.2" x14ac:dyDescent="0.95">
      <c r="A24" s="1088">
        <v>40201</v>
      </c>
      <c r="B24" s="100" t="s">
        <v>188</v>
      </c>
      <c r="C24" s="97" t="s">
        <v>177</v>
      </c>
      <c r="D24" s="96">
        <v>0</v>
      </c>
      <c r="E24" s="96">
        <f>'B1104'!CU18</f>
        <v>0</v>
      </c>
      <c r="F24" s="96">
        <f>'B1104'!AW18</f>
        <v>0</v>
      </c>
      <c r="G24" s="96">
        <v>0</v>
      </c>
      <c r="H24" s="96">
        <v>0</v>
      </c>
      <c r="I24" s="96">
        <f t="shared" si="0"/>
        <v>0</v>
      </c>
      <c r="J24" s="98">
        <v>0</v>
      </c>
      <c r="L24" s="475">
        <v>0</v>
      </c>
      <c r="M24" s="659">
        <f>'B1104'!DN18</f>
        <v>0</v>
      </c>
    </row>
    <row r="25" spans="1:13" ht="55.2" x14ac:dyDescent="0.95">
      <c r="A25" s="1088">
        <v>40202</v>
      </c>
      <c r="B25" s="100" t="s">
        <v>189</v>
      </c>
      <c r="C25" s="97" t="s">
        <v>177</v>
      </c>
      <c r="D25" s="96">
        <v>0</v>
      </c>
      <c r="E25" s="96">
        <v>0</v>
      </c>
      <c r="F25" s="96">
        <f>'B1104'!AW19</f>
        <v>0</v>
      </c>
      <c r="G25" s="96">
        <v>0</v>
      </c>
      <c r="H25" s="96">
        <v>0</v>
      </c>
      <c r="I25" s="96">
        <f t="shared" si="0"/>
        <v>0</v>
      </c>
      <c r="J25" s="98">
        <v>1400</v>
      </c>
      <c r="L25" s="475">
        <v>1400</v>
      </c>
      <c r="M25" s="659">
        <f>'B1104'!DN19</f>
        <v>1400</v>
      </c>
    </row>
    <row r="26" spans="1:13" ht="55.2" x14ac:dyDescent="0.95">
      <c r="A26" s="1088">
        <v>40203</v>
      </c>
      <c r="B26" s="100" t="s">
        <v>190</v>
      </c>
      <c r="C26" s="97" t="s">
        <v>177</v>
      </c>
      <c r="D26" s="96">
        <v>0</v>
      </c>
      <c r="E26" s="96">
        <f>'B1104'!CU20</f>
        <v>0</v>
      </c>
      <c r="F26" s="96">
        <f>'B1104'!AW20</f>
        <v>0</v>
      </c>
      <c r="G26" s="96">
        <v>0</v>
      </c>
      <c r="H26" s="96">
        <v>0</v>
      </c>
      <c r="I26" s="96">
        <f t="shared" si="0"/>
        <v>0</v>
      </c>
      <c r="J26" s="98">
        <v>700</v>
      </c>
      <c r="L26" s="475">
        <v>700</v>
      </c>
      <c r="M26" s="659">
        <f>'B1104'!DN20</f>
        <v>700</v>
      </c>
    </row>
    <row r="27" spans="1:13" ht="55.2" x14ac:dyDescent="0.95">
      <c r="A27" s="1088">
        <v>40204</v>
      </c>
      <c r="B27" s="103" t="s">
        <v>191</v>
      </c>
      <c r="C27" s="97" t="s">
        <v>177</v>
      </c>
      <c r="D27" s="96">
        <v>0</v>
      </c>
      <c r="E27" s="96">
        <f>'B1104'!CU21</f>
        <v>0</v>
      </c>
      <c r="F27" s="96">
        <f>'B1104'!AW21</f>
        <v>0</v>
      </c>
      <c r="G27" s="96">
        <v>0</v>
      </c>
      <c r="H27" s="96">
        <v>0</v>
      </c>
      <c r="I27" s="96">
        <f t="shared" si="0"/>
        <v>0</v>
      </c>
      <c r="J27" s="98">
        <v>0</v>
      </c>
      <c r="L27" s="475">
        <v>0</v>
      </c>
      <c r="M27" s="659">
        <f>'B1104'!DN21</f>
        <v>0</v>
      </c>
    </row>
    <row r="28" spans="1:13" ht="55.2" x14ac:dyDescent="0.95">
      <c r="A28" s="1088">
        <v>40205</v>
      </c>
      <c r="B28" s="100" t="s">
        <v>192</v>
      </c>
      <c r="C28" s="97" t="s">
        <v>177</v>
      </c>
      <c r="D28" s="96">
        <v>0</v>
      </c>
      <c r="E28" s="96">
        <f>'B1104'!CU22</f>
        <v>0</v>
      </c>
      <c r="F28" s="96">
        <f>'B1104'!AW22</f>
        <v>0</v>
      </c>
      <c r="G28" s="96">
        <v>0</v>
      </c>
      <c r="H28" s="96">
        <v>0</v>
      </c>
      <c r="I28" s="96">
        <f t="shared" si="0"/>
        <v>0</v>
      </c>
      <c r="J28" s="98">
        <v>0</v>
      </c>
      <c r="L28" s="475">
        <v>0</v>
      </c>
      <c r="M28" s="659">
        <f>'B1104'!DN22</f>
        <v>0</v>
      </c>
    </row>
    <row r="29" spans="1:13" ht="55.2" x14ac:dyDescent="0.95">
      <c r="A29" s="1088">
        <v>40208</v>
      </c>
      <c r="B29" s="100" t="s">
        <v>193</v>
      </c>
      <c r="C29" s="97" t="s">
        <v>177</v>
      </c>
      <c r="D29" s="96">
        <v>0</v>
      </c>
      <c r="E29" s="96">
        <f>'B1104'!CU23</f>
        <v>0</v>
      </c>
      <c r="F29" s="96">
        <f>'B1104'!AW23</f>
        <v>0</v>
      </c>
      <c r="G29" s="96">
        <v>0</v>
      </c>
      <c r="H29" s="96">
        <v>0</v>
      </c>
      <c r="I29" s="96">
        <f t="shared" si="0"/>
        <v>0</v>
      </c>
      <c r="J29" s="98">
        <v>0</v>
      </c>
      <c r="L29" s="475">
        <v>0</v>
      </c>
      <c r="M29" s="659">
        <f>'B1104'!DN23</f>
        <v>0</v>
      </c>
    </row>
    <row r="30" spans="1:13" ht="55.2" x14ac:dyDescent="0.95">
      <c r="A30" s="1088">
        <v>40209</v>
      </c>
      <c r="B30" s="100" t="s">
        <v>194</v>
      </c>
      <c r="C30" s="97" t="s">
        <v>177</v>
      </c>
      <c r="D30" s="96">
        <v>0</v>
      </c>
      <c r="E30" s="96">
        <f>'B1104'!CU24</f>
        <v>0</v>
      </c>
      <c r="F30" s="96">
        <f>'B1104'!AW24</f>
        <v>0</v>
      </c>
      <c r="G30" s="96">
        <v>0</v>
      </c>
      <c r="H30" s="96">
        <v>0</v>
      </c>
      <c r="I30" s="96">
        <f t="shared" si="0"/>
        <v>0</v>
      </c>
      <c r="J30" s="98">
        <v>700</v>
      </c>
      <c r="L30" s="475">
        <v>700</v>
      </c>
      <c r="M30" s="659">
        <f>'B1104'!DN24</f>
        <v>700</v>
      </c>
    </row>
    <row r="31" spans="1:13" ht="55.2" x14ac:dyDescent="0.95">
      <c r="A31" s="1088">
        <v>40210</v>
      </c>
      <c r="B31" s="100" t="s">
        <v>195</v>
      </c>
      <c r="C31" s="97" t="s">
        <v>177</v>
      </c>
      <c r="D31" s="96">
        <v>0</v>
      </c>
      <c r="E31" s="96">
        <f>'B1104'!CU25</f>
        <v>0</v>
      </c>
      <c r="F31" s="96">
        <f>'B1104'!AW25</f>
        <v>0</v>
      </c>
      <c r="G31" s="96">
        <v>0</v>
      </c>
      <c r="H31" s="96">
        <v>0</v>
      </c>
      <c r="I31" s="96">
        <f t="shared" si="0"/>
        <v>0</v>
      </c>
      <c r="J31" s="98">
        <v>0</v>
      </c>
      <c r="L31" s="475">
        <v>0</v>
      </c>
      <c r="M31" s="659">
        <f>'B1104'!DN25</f>
        <v>0</v>
      </c>
    </row>
    <row r="32" spans="1:13" ht="55.2" x14ac:dyDescent="0.95">
      <c r="A32" s="1088">
        <v>40211</v>
      </c>
      <c r="B32" s="100" t="s">
        <v>196</v>
      </c>
      <c r="C32" s="97" t="s">
        <v>177</v>
      </c>
      <c r="D32" s="96">
        <v>0</v>
      </c>
      <c r="E32" s="96">
        <f>'B1104'!CU26</f>
        <v>0</v>
      </c>
      <c r="F32" s="96">
        <f>'B1104'!AW26</f>
        <v>0</v>
      </c>
      <c r="G32" s="96">
        <v>0</v>
      </c>
      <c r="H32" s="96">
        <v>0</v>
      </c>
      <c r="I32" s="96">
        <f t="shared" si="0"/>
        <v>0</v>
      </c>
      <c r="J32" s="98">
        <v>0</v>
      </c>
      <c r="L32" s="475">
        <v>0</v>
      </c>
      <c r="M32" s="659">
        <f>'B1104'!DN26</f>
        <v>0</v>
      </c>
    </row>
    <row r="33" spans="1:13" ht="55.2" x14ac:dyDescent="0.95">
      <c r="A33" s="1088">
        <v>40212</v>
      </c>
      <c r="B33" s="100" t="s">
        <v>197</v>
      </c>
      <c r="C33" s="97" t="s">
        <v>177</v>
      </c>
      <c r="D33" s="96">
        <v>0</v>
      </c>
      <c r="E33" s="96">
        <f>'B1104'!CU27</f>
        <v>0</v>
      </c>
      <c r="F33" s="96">
        <f>'B1104'!AW27</f>
        <v>0</v>
      </c>
      <c r="G33" s="96">
        <v>0</v>
      </c>
      <c r="H33" s="96">
        <v>0</v>
      </c>
      <c r="I33" s="96">
        <f t="shared" si="0"/>
        <v>0</v>
      </c>
      <c r="J33" s="98">
        <v>0</v>
      </c>
      <c r="L33" s="475">
        <v>0</v>
      </c>
      <c r="M33" s="659">
        <f>'B1104'!DN27</f>
        <v>0</v>
      </c>
    </row>
    <row r="34" spans="1:13" ht="55.2" x14ac:dyDescent="0.95">
      <c r="A34" s="1089">
        <v>40213</v>
      </c>
      <c r="B34" s="121" t="s">
        <v>224</v>
      </c>
      <c r="C34" s="97"/>
      <c r="D34" s="96">
        <v>0</v>
      </c>
      <c r="E34" s="96">
        <f>'B1104'!CU28</f>
        <v>0</v>
      </c>
      <c r="F34" s="96">
        <f>'B1104'!AW28</f>
        <v>0</v>
      </c>
      <c r="G34" s="96">
        <v>0</v>
      </c>
      <c r="H34" s="96">
        <v>0</v>
      </c>
      <c r="I34" s="96">
        <f t="shared" si="0"/>
        <v>0</v>
      </c>
      <c r="J34" s="98">
        <v>0</v>
      </c>
      <c r="L34" s="475">
        <v>0</v>
      </c>
      <c r="M34" s="659">
        <f>'B1104'!DN28</f>
        <v>0</v>
      </c>
    </row>
    <row r="35" spans="1:13" ht="55.2" x14ac:dyDescent="0.95">
      <c r="A35" s="1089">
        <v>40214</v>
      </c>
      <c r="B35" s="121" t="s">
        <v>733</v>
      </c>
      <c r="C35" s="97"/>
      <c r="D35" s="96">
        <v>0</v>
      </c>
      <c r="E35" s="96">
        <f>'B1104'!CU29</f>
        <v>0</v>
      </c>
      <c r="F35" s="96">
        <f>'B1104'!AW29</f>
        <v>0</v>
      </c>
      <c r="G35" s="96">
        <v>0</v>
      </c>
      <c r="H35" s="96">
        <v>0</v>
      </c>
      <c r="I35" s="96">
        <f t="shared" si="0"/>
        <v>0</v>
      </c>
      <c r="J35" s="98">
        <v>0</v>
      </c>
      <c r="L35" s="475">
        <v>0</v>
      </c>
      <c r="M35" s="659">
        <f>'B1104'!DN29</f>
        <v>0</v>
      </c>
    </row>
    <row r="36" spans="1:13" ht="55.8" thickBot="1" x14ac:dyDescent="1">
      <c r="A36" s="1090">
        <v>40300</v>
      </c>
      <c r="B36" s="105" t="s">
        <v>198</v>
      </c>
      <c r="C36" s="97" t="s">
        <v>177</v>
      </c>
      <c r="D36" s="96">
        <v>0</v>
      </c>
      <c r="E36" s="96">
        <v>0</v>
      </c>
      <c r="F36" s="96">
        <f>'B1104'!AW30</f>
        <v>0</v>
      </c>
      <c r="G36" s="96">
        <v>0</v>
      </c>
      <c r="H36" s="96">
        <v>0</v>
      </c>
      <c r="I36" s="96">
        <f t="shared" si="0"/>
        <v>0</v>
      </c>
      <c r="J36" s="98">
        <v>2450</v>
      </c>
      <c r="L36" s="475">
        <v>2450</v>
      </c>
      <c r="M36" s="659">
        <f>'B1104'!DN30</f>
        <v>2450</v>
      </c>
    </row>
    <row r="37" spans="1:13" ht="55.8" thickBot="1" x14ac:dyDescent="1">
      <c r="A37" s="1179" t="s">
        <v>199</v>
      </c>
      <c r="B37" s="1180"/>
      <c r="C37" s="107"/>
      <c r="D37" s="108">
        <f t="shared" ref="D37:I37" si="1">SUM(D10:D36)</f>
        <v>0</v>
      </c>
      <c r="E37" s="109">
        <f>'B1104'!CU31</f>
        <v>0</v>
      </c>
      <c r="F37" s="96">
        <v>0</v>
      </c>
      <c r="G37" s="108">
        <f t="shared" si="1"/>
        <v>0</v>
      </c>
      <c r="H37" s="108">
        <f t="shared" si="1"/>
        <v>0</v>
      </c>
      <c r="I37" s="108">
        <f t="shared" si="1"/>
        <v>0</v>
      </c>
      <c r="J37" s="108">
        <f>SUM(J10:J36)</f>
        <v>12950</v>
      </c>
      <c r="L37" s="291">
        <f>SUM(L10:L36)</f>
        <v>12950</v>
      </c>
      <c r="M37" s="291">
        <f>SUM(M10:M36)</f>
        <v>12950</v>
      </c>
    </row>
    <row r="38" spans="1:13" ht="35.4" x14ac:dyDescent="0.6">
      <c r="A38" s="110"/>
      <c r="B38" s="110"/>
      <c r="C38" s="84"/>
      <c r="D38" s="110"/>
      <c r="E38" s="110"/>
      <c r="F38" s="110"/>
      <c r="G38" s="110"/>
      <c r="H38" s="110"/>
      <c r="I38" s="110"/>
      <c r="J38" s="82"/>
    </row>
    <row r="39" spans="1:13" ht="35.4" x14ac:dyDescent="0.6">
      <c r="A39" s="110"/>
      <c r="B39" s="110"/>
      <c r="C39" s="84"/>
      <c r="D39" s="110"/>
      <c r="E39" s="110"/>
      <c r="F39" s="110"/>
      <c r="G39" s="110"/>
      <c r="H39" s="110"/>
      <c r="I39" s="110"/>
      <c r="J39" s="82"/>
    </row>
    <row r="40" spans="1:13" ht="35.4" x14ac:dyDescent="0.6">
      <c r="A40" s="110"/>
      <c r="B40" s="110"/>
      <c r="C40" s="84"/>
      <c r="D40" s="110"/>
      <c r="E40" s="110"/>
      <c r="F40" s="110"/>
      <c r="G40" s="110"/>
      <c r="H40" s="110"/>
      <c r="I40" s="110"/>
      <c r="J40" s="82"/>
    </row>
    <row r="41" spans="1:13" ht="35.4" x14ac:dyDescent="0.6">
      <c r="A41" s="82"/>
      <c r="B41" s="82"/>
      <c r="C41" s="84"/>
      <c r="D41" s="110"/>
      <c r="E41" s="110"/>
      <c r="F41" s="110"/>
      <c r="G41" s="110"/>
      <c r="H41" s="110"/>
      <c r="I41" s="110"/>
      <c r="J41" s="82" t="s">
        <v>200</v>
      </c>
    </row>
    <row r="42" spans="1:13" ht="35.4" x14ac:dyDescent="0.6">
      <c r="A42" s="82"/>
      <c r="B42" s="82"/>
      <c r="C42" s="84"/>
      <c r="D42" s="110"/>
      <c r="E42" s="110"/>
      <c r="F42" s="110"/>
      <c r="G42" s="110"/>
      <c r="H42" s="110"/>
      <c r="I42" s="110"/>
      <c r="J42" s="82"/>
    </row>
    <row r="43" spans="1:13" ht="55.2" x14ac:dyDescent="0.95">
      <c r="A43" s="110"/>
      <c r="B43" s="110"/>
      <c r="C43" s="87" t="s">
        <v>156</v>
      </c>
      <c r="E43" s="82"/>
      <c r="F43" s="82"/>
      <c r="G43" s="82"/>
      <c r="H43" s="82"/>
      <c r="I43" s="84"/>
      <c r="J43" s="110"/>
    </row>
    <row r="44" spans="1:13" ht="35.4" thickBot="1" x14ac:dyDescent="0.6">
      <c r="A44" s="110"/>
      <c r="B44" s="110"/>
      <c r="C44" s="110"/>
      <c r="D44" s="110"/>
      <c r="E44" s="110"/>
      <c r="F44" s="110"/>
      <c r="G44" s="110"/>
      <c r="H44" s="110"/>
      <c r="I44" s="110"/>
      <c r="J44" s="110"/>
    </row>
    <row r="45" spans="1:13" ht="56.4" thickTop="1" thickBot="1" x14ac:dyDescent="0.9">
      <c r="A45" s="1181" t="s">
        <v>201</v>
      </c>
      <c r="B45" s="1182"/>
      <c r="C45" s="803">
        <f t="shared" ref="C45:J45" si="2">C37</f>
        <v>0</v>
      </c>
      <c r="D45" s="108">
        <f t="shared" si="2"/>
        <v>0</v>
      </c>
      <c r="E45" s="800">
        <f t="shared" si="2"/>
        <v>0</v>
      </c>
      <c r="F45" s="112">
        <f t="shared" si="2"/>
        <v>0</v>
      </c>
      <c r="G45" s="799">
        <f t="shared" si="2"/>
        <v>0</v>
      </c>
      <c r="H45" s="108">
        <f t="shared" si="2"/>
        <v>0</v>
      </c>
      <c r="I45" s="800">
        <f t="shared" si="2"/>
        <v>0</v>
      </c>
      <c r="J45" s="112">
        <f t="shared" si="2"/>
        <v>12950</v>
      </c>
      <c r="L45" s="476">
        <f>L37</f>
        <v>12950</v>
      </c>
      <c r="M45" s="291">
        <f>M37</f>
        <v>12950</v>
      </c>
    </row>
    <row r="46" spans="1:13" ht="66" thickTop="1" x14ac:dyDescent="1.45">
      <c r="A46" s="1091">
        <v>40301</v>
      </c>
      <c r="B46" s="114" t="s">
        <v>202</v>
      </c>
      <c r="C46" s="684" t="s">
        <v>177</v>
      </c>
      <c r="D46" s="802">
        <f>D38</f>
        <v>0</v>
      </c>
      <c r="E46" s="805">
        <f>'B1104'!CU31</f>
        <v>0</v>
      </c>
      <c r="F46" s="116">
        <f>'B1104'!AW31</f>
        <v>0</v>
      </c>
      <c r="G46" s="679">
        <f>'B1104'!CU31</f>
        <v>0</v>
      </c>
      <c r="H46" s="802">
        <f t="shared" ref="H46:H63" si="3">H38</f>
        <v>0</v>
      </c>
      <c r="I46" s="801">
        <f>F46</f>
        <v>0</v>
      </c>
      <c r="J46" s="98">
        <v>0</v>
      </c>
      <c r="L46" s="478">
        <v>0</v>
      </c>
      <c r="M46" s="659">
        <f>'B1104'!DN31</f>
        <v>0</v>
      </c>
    </row>
    <row r="47" spans="1:13" ht="65.400000000000006" x14ac:dyDescent="1.45">
      <c r="A47" s="1088">
        <v>40302</v>
      </c>
      <c r="B47" s="117" t="s">
        <v>203</v>
      </c>
      <c r="C47" s="684" t="s">
        <v>177</v>
      </c>
      <c r="D47" s="802">
        <f t="shared" ref="D47:D63" si="4">D39</f>
        <v>0</v>
      </c>
      <c r="E47" s="805">
        <f>'B1104'!CU32</f>
        <v>0</v>
      </c>
      <c r="F47" s="116">
        <f>'B1104'!AW32</f>
        <v>0</v>
      </c>
      <c r="G47" s="679">
        <f>'B1104'!CU32</f>
        <v>0</v>
      </c>
      <c r="H47" s="802">
        <f t="shared" si="3"/>
        <v>0</v>
      </c>
      <c r="I47" s="801">
        <f t="shared" ref="I47:I71" si="5">F47</f>
        <v>0</v>
      </c>
      <c r="J47" s="98">
        <v>350</v>
      </c>
      <c r="L47" s="478">
        <v>350</v>
      </c>
      <c r="M47" s="659">
        <f>'B1104'!DN32</f>
        <v>350</v>
      </c>
    </row>
    <row r="48" spans="1:13" ht="65.400000000000006" x14ac:dyDescent="1.45">
      <c r="A48" s="1088">
        <v>40303</v>
      </c>
      <c r="B48" s="117" t="s">
        <v>204</v>
      </c>
      <c r="C48" s="684" t="s">
        <v>177</v>
      </c>
      <c r="D48" s="802">
        <f t="shared" si="4"/>
        <v>0</v>
      </c>
      <c r="E48" s="805">
        <f>'B1104'!CU33</f>
        <v>0</v>
      </c>
      <c r="F48" s="116">
        <f>'B1104'!AW33</f>
        <v>0</v>
      </c>
      <c r="G48" s="679">
        <f>'B1104'!CU33</f>
        <v>0</v>
      </c>
      <c r="H48" s="802">
        <f t="shared" si="3"/>
        <v>0</v>
      </c>
      <c r="I48" s="801">
        <f t="shared" si="5"/>
        <v>0</v>
      </c>
      <c r="J48" s="98">
        <v>0</v>
      </c>
      <c r="L48" s="478">
        <v>0</v>
      </c>
      <c r="M48" s="659">
        <f>'B1104'!DN33</f>
        <v>0</v>
      </c>
    </row>
    <row r="49" spans="1:13" ht="65.400000000000006" x14ac:dyDescent="1.45">
      <c r="A49" s="1088">
        <v>40304</v>
      </c>
      <c r="B49" s="117" t="s">
        <v>205</v>
      </c>
      <c r="C49" s="684" t="s">
        <v>177</v>
      </c>
      <c r="D49" s="802">
        <f t="shared" si="4"/>
        <v>0</v>
      </c>
      <c r="E49" s="805">
        <f>'B1104'!CU34</f>
        <v>0</v>
      </c>
      <c r="F49" s="116">
        <f>'B1104'!AW34</f>
        <v>0</v>
      </c>
      <c r="G49" s="679">
        <f>'B1104'!CU34</f>
        <v>0</v>
      </c>
      <c r="H49" s="802">
        <f t="shared" si="3"/>
        <v>0</v>
      </c>
      <c r="I49" s="801">
        <f t="shared" si="5"/>
        <v>0</v>
      </c>
      <c r="J49" s="98">
        <v>350</v>
      </c>
      <c r="L49" s="478">
        <v>350</v>
      </c>
      <c r="M49" s="659">
        <f>'B1104'!DN34</f>
        <v>350</v>
      </c>
    </row>
    <row r="50" spans="1:13" ht="65.400000000000006" x14ac:dyDescent="1.45">
      <c r="A50" s="1088">
        <v>40305</v>
      </c>
      <c r="B50" s="117" t="s">
        <v>206</v>
      </c>
      <c r="C50" s="684" t="s">
        <v>177</v>
      </c>
      <c r="D50" s="802">
        <f t="shared" si="4"/>
        <v>0</v>
      </c>
      <c r="E50" s="805">
        <f>'B1104'!CU35</f>
        <v>0</v>
      </c>
      <c r="F50" s="116">
        <f>'B1104'!AW35</f>
        <v>0</v>
      </c>
      <c r="G50" s="679">
        <f>'B1104'!CU35</f>
        <v>0</v>
      </c>
      <c r="H50" s="802">
        <f t="shared" si="3"/>
        <v>0</v>
      </c>
      <c r="I50" s="801">
        <f t="shared" si="5"/>
        <v>0</v>
      </c>
      <c r="J50" s="98">
        <v>0</v>
      </c>
      <c r="L50" s="478">
        <v>0</v>
      </c>
      <c r="M50" s="659">
        <f>'B1104'!DN35</f>
        <v>0</v>
      </c>
    </row>
    <row r="51" spans="1:13" ht="65.400000000000006" x14ac:dyDescent="1.45">
      <c r="A51" s="1088">
        <v>40306</v>
      </c>
      <c r="B51" s="117" t="s">
        <v>207</v>
      </c>
      <c r="C51" s="684" t="s">
        <v>177</v>
      </c>
      <c r="D51" s="802">
        <f t="shared" si="4"/>
        <v>0</v>
      </c>
      <c r="E51" s="805">
        <f>'B1104'!CU36</f>
        <v>0</v>
      </c>
      <c r="F51" s="116">
        <f>'B1104'!AW36</f>
        <v>0</v>
      </c>
      <c r="G51" s="679">
        <f>'B1104'!CU36</f>
        <v>0</v>
      </c>
      <c r="H51" s="802">
        <f t="shared" si="3"/>
        <v>0</v>
      </c>
      <c r="I51" s="801">
        <f t="shared" si="5"/>
        <v>0</v>
      </c>
      <c r="J51" s="98">
        <v>0</v>
      </c>
      <c r="L51" s="478">
        <v>0</v>
      </c>
      <c r="M51" s="659">
        <f>'B1104'!DN36</f>
        <v>0</v>
      </c>
    </row>
    <row r="52" spans="1:13" ht="65.400000000000006" x14ac:dyDescent="1.45">
      <c r="A52" s="1088">
        <v>40307</v>
      </c>
      <c r="B52" s="117" t="s">
        <v>208</v>
      </c>
      <c r="C52" s="684" t="s">
        <v>177</v>
      </c>
      <c r="D52" s="802">
        <f t="shared" si="4"/>
        <v>0</v>
      </c>
      <c r="E52" s="805">
        <f>'B1104'!CU37</f>
        <v>0</v>
      </c>
      <c r="F52" s="116">
        <f>'B1104'!AW37</f>
        <v>0</v>
      </c>
      <c r="G52" s="679">
        <f>'B1104'!CU37</f>
        <v>0</v>
      </c>
      <c r="H52" s="802">
        <f t="shared" si="3"/>
        <v>0</v>
      </c>
      <c r="I52" s="801">
        <f t="shared" si="5"/>
        <v>0</v>
      </c>
      <c r="J52" s="98">
        <v>0</v>
      </c>
      <c r="L52" s="478">
        <v>0</v>
      </c>
      <c r="M52" s="659">
        <f>'B1104'!DN37</f>
        <v>0</v>
      </c>
    </row>
    <row r="53" spans="1:13" ht="65.400000000000006" x14ac:dyDescent="1.45">
      <c r="A53" s="1088">
        <v>40308</v>
      </c>
      <c r="B53" s="117" t="s">
        <v>209</v>
      </c>
      <c r="C53" s="684" t="s">
        <v>177</v>
      </c>
      <c r="D53" s="802">
        <f t="shared" si="4"/>
        <v>0</v>
      </c>
      <c r="E53" s="805">
        <f>'B1104'!CU38</f>
        <v>0</v>
      </c>
      <c r="F53" s="116">
        <f>'B1104'!AW38</f>
        <v>0</v>
      </c>
      <c r="G53" s="679">
        <f>'B1104'!CU38</f>
        <v>0</v>
      </c>
      <c r="H53" s="802">
        <f t="shared" si="3"/>
        <v>0</v>
      </c>
      <c r="I53" s="801">
        <f t="shared" si="5"/>
        <v>0</v>
      </c>
      <c r="J53" s="98">
        <v>0</v>
      </c>
      <c r="L53" s="478">
        <v>0</v>
      </c>
      <c r="M53" s="659">
        <f>'B1104'!DN38</f>
        <v>0</v>
      </c>
    </row>
    <row r="54" spans="1:13" ht="65.400000000000006" x14ac:dyDescent="1.45">
      <c r="A54" s="1088">
        <v>40309</v>
      </c>
      <c r="B54" s="117" t="s">
        <v>740</v>
      </c>
      <c r="C54" s="684"/>
      <c r="D54" s="802">
        <f t="shared" si="4"/>
        <v>0</v>
      </c>
      <c r="E54" s="805">
        <f>'B1104'!CU39</f>
        <v>0</v>
      </c>
      <c r="F54" s="116">
        <f>'B1104'!AW39</f>
        <v>0</v>
      </c>
      <c r="G54" s="679">
        <f>'B1104'!CU39</f>
        <v>0</v>
      </c>
      <c r="H54" s="802">
        <f t="shared" si="3"/>
        <v>0</v>
      </c>
      <c r="I54" s="801">
        <f t="shared" si="5"/>
        <v>0</v>
      </c>
      <c r="J54" s="98">
        <v>0</v>
      </c>
      <c r="L54" s="478">
        <v>0</v>
      </c>
      <c r="M54" s="659">
        <f>'B1104'!DN39</f>
        <v>0</v>
      </c>
    </row>
    <row r="55" spans="1:13" ht="65.400000000000006" x14ac:dyDescent="1.45">
      <c r="A55" s="1088">
        <v>40400</v>
      </c>
      <c r="B55" s="117" t="s">
        <v>210</v>
      </c>
      <c r="C55" s="684" t="s">
        <v>177</v>
      </c>
      <c r="D55" s="802">
        <f t="shared" si="4"/>
        <v>0</v>
      </c>
      <c r="E55" s="805">
        <f>'B1104'!CU40</f>
        <v>0</v>
      </c>
      <c r="F55" s="116">
        <f>'B1104'!AW40</f>
        <v>0</v>
      </c>
      <c r="G55" s="679">
        <f>'B1104'!CU40</f>
        <v>0</v>
      </c>
      <c r="H55" s="802">
        <f t="shared" si="3"/>
        <v>0</v>
      </c>
      <c r="I55" s="801">
        <f t="shared" si="5"/>
        <v>0</v>
      </c>
      <c r="J55" s="98">
        <v>0</v>
      </c>
      <c r="L55" s="478">
        <v>0</v>
      </c>
      <c r="M55" s="659">
        <f>'B1104'!DN40</f>
        <v>0</v>
      </c>
    </row>
    <row r="56" spans="1:13" ht="65.400000000000006" x14ac:dyDescent="1.45">
      <c r="A56" s="1088">
        <v>40401</v>
      </c>
      <c r="B56" s="117" t="s">
        <v>211</v>
      </c>
      <c r="C56" s="684" t="s">
        <v>177</v>
      </c>
      <c r="D56" s="802">
        <f t="shared" si="4"/>
        <v>0</v>
      </c>
      <c r="E56" s="805">
        <f>'B1104'!CU41</f>
        <v>0</v>
      </c>
      <c r="F56" s="116">
        <f>'B1104'!AW41</f>
        <v>0</v>
      </c>
      <c r="G56" s="679">
        <f>'B1104'!CU41</f>
        <v>0</v>
      </c>
      <c r="H56" s="802">
        <f t="shared" si="3"/>
        <v>0</v>
      </c>
      <c r="I56" s="801">
        <f t="shared" si="5"/>
        <v>0</v>
      </c>
      <c r="J56" s="98">
        <v>700</v>
      </c>
      <c r="L56" s="478">
        <v>700</v>
      </c>
      <c r="M56" s="659">
        <f>'B1104'!DN41</f>
        <v>700</v>
      </c>
    </row>
    <row r="57" spans="1:13" ht="65.400000000000006" x14ac:dyDescent="1.45">
      <c r="A57" s="1088">
        <v>40402</v>
      </c>
      <c r="B57" s="117" t="s">
        <v>212</v>
      </c>
      <c r="C57" s="684" t="s">
        <v>177</v>
      </c>
      <c r="D57" s="802">
        <f t="shared" si="4"/>
        <v>0</v>
      </c>
      <c r="E57" s="805">
        <f>'B1104'!CU42</f>
        <v>0</v>
      </c>
      <c r="F57" s="116">
        <f>'B1104'!AW42</f>
        <v>0</v>
      </c>
      <c r="G57" s="679">
        <f>'B1104'!CU42</f>
        <v>0</v>
      </c>
      <c r="H57" s="802">
        <f t="shared" si="3"/>
        <v>0</v>
      </c>
      <c r="I57" s="801">
        <f t="shared" si="5"/>
        <v>0</v>
      </c>
      <c r="J57" s="98">
        <v>0</v>
      </c>
      <c r="L57" s="478">
        <v>0</v>
      </c>
      <c r="M57" s="659">
        <f>'B1104'!DN42</f>
        <v>0</v>
      </c>
    </row>
    <row r="58" spans="1:13" ht="65.400000000000006" x14ac:dyDescent="1.45">
      <c r="A58" s="1088">
        <v>40403</v>
      </c>
      <c r="B58" s="117" t="s">
        <v>213</v>
      </c>
      <c r="C58" s="684" t="s">
        <v>177</v>
      </c>
      <c r="D58" s="802">
        <f t="shared" si="4"/>
        <v>0</v>
      </c>
      <c r="E58" s="805">
        <f>'B1104'!CU43</f>
        <v>0</v>
      </c>
      <c r="F58" s="116">
        <f>'B1104'!AW43</f>
        <v>0</v>
      </c>
      <c r="G58" s="679">
        <f>'B1104'!CU43</f>
        <v>0</v>
      </c>
      <c r="H58" s="802">
        <f t="shared" si="3"/>
        <v>0</v>
      </c>
      <c r="I58" s="801">
        <f t="shared" si="5"/>
        <v>0</v>
      </c>
      <c r="J58" s="98">
        <v>0</v>
      </c>
      <c r="L58" s="478">
        <v>0</v>
      </c>
      <c r="M58" s="659">
        <f>'B1104'!DN43</f>
        <v>0</v>
      </c>
    </row>
    <row r="59" spans="1:13" ht="65.400000000000006" x14ac:dyDescent="1.45">
      <c r="A59" s="1088">
        <v>40404</v>
      </c>
      <c r="B59" s="117" t="s">
        <v>576</v>
      </c>
      <c r="C59" s="684"/>
      <c r="D59" s="802">
        <f t="shared" si="4"/>
        <v>0</v>
      </c>
      <c r="E59" s="805">
        <f>'B1104'!CU44</f>
        <v>0</v>
      </c>
      <c r="F59" s="116">
        <f>'B1104'!AW44</f>
        <v>0</v>
      </c>
      <c r="G59" s="679">
        <f>'B1104'!CU44</f>
        <v>0</v>
      </c>
      <c r="H59" s="802">
        <f t="shared" si="3"/>
        <v>0</v>
      </c>
      <c r="I59" s="801">
        <f t="shared" si="5"/>
        <v>0</v>
      </c>
      <c r="J59" s="98">
        <v>700</v>
      </c>
      <c r="L59" s="478">
        <v>700</v>
      </c>
      <c r="M59" s="659">
        <f>'B1104'!DN44</f>
        <v>700</v>
      </c>
    </row>
    <row r="60" spans="1:13" ht="65.400000000000006" x14ac:dyDescent="1.45">
      <c r="A60" s="1088">
        <v>40405</v>
      </c>
      <c r="B60" s="117" t="s">
        <v>214</v>
      </c>
      <c r="C60" s="684" t="s">
        <v>177</v>
      </c>
      <c r="D60" s="802">
        <f t="shared" si="4"/>
        <v>0</v>
      </c>
      <c r="E60" s="805">
        <f>'B1104'!CU45</f>
        <v>0</v>
      </c>
      <c r="F60" s="116">
        <f>'B1104'!AW45</f>
        <v>350</v>
      </c>
      <c r="G60" s="679">
        <f>'B1104'!CU45</f>
        <v>0</v>
      </c>
      <c r="H60" s="802">
        <f t="shared" si="3"/>
        <v>0</v>
      </c>
      <c r="I60" s="801">
        <f t="shared" si="5"/>
        <v>350</v>
      </c>
      <c r="J60" s="98">
        <v>0</v>
      </c>
      <c r="L60" s="478">
        <v>350</v>
      </c>
      <c r="M60" s="659">
        <f>'B1104'!DN45</f>
        <v>0</v>
      </c>
    </row>
    <row r="61" spans="1:13" ht="65.400000000000006" x14ac:dyDescent="1.45">
      <c r="A61" s="1088">
        <v>40406</v>
      </c>
      <c r="B61" s="117" t="s">
        <v>215</v>
      </c>
      <c r="C61" s="684" t="s">
        <v>177</v>
      </c>
      <c r="D61" s="802">
        <f t="shared" si="4"/>
        <v>0</v>
      </c>
      <c r="E61" s="805">
        <f>'B1104'!CU46</f>
        <v>0</v>
      </c>
      <c r="F61" s="116">
        <f>'B1104'!AW46</f>
        <v>0</v>
      </c>
      <c r="G61" s="679">
        <f>'B1104'!CU46</f>
        <v>0</v>
      </c>
      <c r="H61" s="802">
        <f t="shared" si="3"/>
        <v>0</v>
      </c>
      <c r="I61" s="801">
        <f t="shared" si="5"/>
        <v>0</v>
      </c>
      <c r="J61" s="98">
        <v>0</v>
      </c>
      <c r="L61" s="478">
        <v>0</v>
      </c>
      <c r="M61" s="659">
        <f>'B1104'!DN46</f>
        <v>0</v>
      </c>
    </row>
    <row r="62" spans="1:13" ht="65.400000000000006" x14ac:dyDescent="1.45">
      <c r="A62" s="1088">
        <v>40407</v>
      </c>
      <c r="B62" s="117" t="s">
        <v>216</v>
      </c>
      <c r="C62" s="684" t="s">
        <v>177</v>
      </c>
      <c r="D62" s="802">
        <f t="shared" si="4"/>
        <v>0</v>
      </c>
      <c r="E62" s="805">
        <f>'B1104'!CU47</f>
        <v>0</v>
      </c>
      <c r="F62" s="116">
        <f>'B1104'!AW47</f>
        <v>0</v>
      </c>
      <c r="G62" s="679">
        <f>'B1104'!CU47</f>
        <v>0</v>
      </c>
      <c r="H62" s="802">
        <f t="shared" si="3"/>
        <v>0</v>
      </c>
      <c r="I62" s="801">
        <f t="shared" si="5"/>
        <v>0</v>
      </c>
      <c r="J62" s="98">
        <v>0</v>
      </c>
      <c r="L62" s="478">
        <v>0</v>
      </c>
      <c r="M62" s="659">
        <f>'B1104'!DN47</f>
        <v>0</v>
      </c>
    </row>
    <row r="63" spans="1:13" ht="65.400000000000006" x14ac:dyDescent="1.45">
      <c r="A63" s="1088">
        <v>40408</v>
      </c>
      <c r="B63" s="117" t="s">
        <v>217</v>
      </c>
      <c r="C63" s="684" t="s">
        <v>177</v>
      </c>
      <c r="D63" s="802">
        <f t="shared" si="4"/>
        <v>0</v>
      </c>
      <c r="E63" s="805">
        <f>'B1104'!CU48</f>
        <v>0</v>
      </c>
      <c r="F63" s="116">
        <f>'B1104'!AW48</f>
        <v>0</v>
      </c>
      <c r="G63" s="679">
        <f>'B1104'!CU48</f>
        <v>0</v>
      </c>
      <c r="H63" s="802">
        <f t="shared" si="3"/>
        <v>0</v>
      </c>
      <c r="I63" s="801">
        <f t="shared" si="5"/>
        <v>0</v>
      </c>
      <c r="J63" s="98">
        <v>0</v>
      </c>
      <c r="L63" s="478">
        <v>0</v>
      </c>
      <c r="M63" s="659">
        <f>'B1104'!DN48</f>
        <v>0</v>
      </c>
    </row>
    <row r="64" spans="1:13" ht="65.400000000000006" x14ac:dyDescent="1.45">
      <c r="A64" s="1088">
        <v>40412</v>
      </c>
      <c r="B64" s="117" t="s">
        <v>218</v>
      </c>
      <c r="C64" s="684" t="s">
        <v>177</v>
      </c>
      <c r="D64" s="802">
        <f t="shared" ref="D64:D71" si="6">D57</f>
        <v>0</v>
      </c>
      <c r="E64" s="805">
        <v>0</v>
      </c>
      <c r="F64" s="116">
        <f>'B1104'!AW49</f>
        <v>0</v>
      </c>
      <c r="G64" s="679">
        <v>0</v>
      </c>
      <c r="H64" s="802">
        <f t="shared" ref="H64:H71" si="7">H57</f>
        <v>0</v>
      </c>
      <c r="I64" s="801">
        <f t="shared" si="5"/>
        <v>0</v>
      </c>
      <c r="J64" s="98">
        <v>0</v>
      </c>
      <c r="L64" s="478">
        <v>0</v>
      </c>
      <c r="M64" s="659">
        <f>'B1104'!DN49</f>
        <v>0</v>
      </c>
    </row>
    <row r="65" spans="1:13" ht="65.400000000000006" x14ac:dyDescent="1.45">
      <c r="A65" s="1088">
        <v>40417</v>
      </c>
      <c r="B65" s="117" t="s">
        <v>219</v>
      </c>
      <c r="C65" s="684" t="s">
        <v>177</v>
      </c>
      <c r="D65" s="802">
        <f t="shared" si="6"/>
        <v>0</v>
      </c>
      <c r="E65" s="805">
        <f>'B1104'!CU50</f>
        <v>0</v>
      </c>
      <c r="F65" s="116">
        <f>'B1104'!AW50</f>
        <v>0</v>
      </c>
      <c r="G65" s="679">
        <f>'B1104'!CU50</f>
        <v>0</v>
      </c>
      <c r="H65" s="802">
        <f t="shared" si="7"/>
        <v>0</v>
      </c>
      <c r="I65" s="801">
        <f t="shared" si="5"/>
        <v>0</v>
      </c>
      <c r="J65" s="98">
        <v>0</v>
      </c>
      <c r="L65" s="478">
        <v>0</v>
      </c>
      <c r="M65" s="659">
        <f>'B1104'!DN50</f>
        <v>0</v>
      </c>
    </row>
    <row r="66" spans="1:13" ht="65.400000000000006" x14ac:dyDescent="1.45">
      <c r="A66" s="1089">
        <v>40420</v>
      </c>
      <c r="B66" s="119" t="s">
        <v>90</v>
      </c>
      <c r="C66" s="684"/>
      <c r="D66" s="802">
        <f t="shared" si="6"/>
        <v>0</v>
      </c>
      <c r="E66" s="805">
        <f>'B1104'!CU51</f>
        <v>0</v>
      </c>
      <c r="F66" s="116">
        <f>'B1104'!AW51</f>
        <v>0</v>
      </c>
      <c r="G66" s="679">
        <f>'B1104'!CU51</f>
        <v>0</v>
      </c>
      <c r="H66" s="802">
        <f t="shared" si="7"/>
        <v>0</v>
      </c>
      <c r="I66" s="801">
        <f t="shared" si="5"/>
        <v>0</v>
      </c>
      <c r="J66" s="98">
        <v>0</v>
      </c>
      <c r="L66" s="478">
        <v>0</v>
      </c>
      <c r="M66" s="659">
        <f>'B1104'!DN51</f>
        <v>0</v>
      </c>
    </row>
    <row r="67" spans="1:13" ht="65.400000000000006" x14ac:dyDescent="1.45">
      <c r="A67" s="1089">
        <v>40421</v>
      </c>
      <c r="B67" s="119" t="s">
        <v>220</v>
      </c>
      <c r="C67" s="684" t="s">
        <v>177</v>
      </c>
      <c r="D67" s="802">
        <f t="shared" si="6"/>
        <v>0</v>
      </c>
      <c r="E67" s="805">
        <f>'B1104'!CU52</f>
        <v>0</v>
      </c>
      <c r="F67" s="116">
        <f>'B1104'!AW52</f>
        <v>0</v>
      </c>
      <c r="G67" s="679">
        <f>'B1104'!CU52</f>
        <v>0</v>
      </c>
      <c r="H67" s="802">
        <f t="shared" si="7"/>
        <v>0</v>
      </c>
      <c r="I67" s="801">
        <f t="shared" si="5"/>
        <v>0</v>
      </c>
      <c r="J67" s="98">
        <v>0</v>
      </c>
      <c r="L67" s="478">
        <v>0</v>
      </c>
      <c r="M67" s="659">
        <f>'B1104'!DN52</f>
        <v>0</v>
      </c>
    </row>
    <row r="68" spans="1:13" ht="65.400000000000006" x14ac:dyDescent="1.45">
      <c r="A68" s="1089">
        <v>40422</v>
      </c>
      <c r="B68" s="119" t="s">
        <v>92</v>
      </c>
      <c r="C68" s="684"/>
      <c r="D68" s="802">
        <f t="shared" si="6"/>
        <v>0</v>
      </c>
      <c r="E68" s="805">
        <f>'B1104'!CU53</f>
        <v>0</v>
      </c>
      <c r="F68" s="116">
        <f>'B1104'!AW53</f>
        <v>0</v>
      </c>
      <c r="G68" s="679">
        <f>'B1104'!CU53</f>
        <v>0</v>
      </c>
      <c r="H68" s="802">
        <f t="shared" si="7"/>
        <v>0</v>
      </c>
      <c r="I68" s="801">
        <f t="shared" si="5"/>
        <v>0</v>
      </c>
      <c r="J68" s="98">
        <v>0</v>
      </c>
      <c r="L68" s="478">
        <v>0</v>
      </c>
      <c r="M68" s="659">
        <f>'B1104'!DN53</f>
        <v>0</v>
      </c>
    </row>
    <row r="69" spans="1:13" ht="66" thickBot="1" x14ac:dyDescent="1.5">
      <c r="A69" s="1089">
        <v>40423</v>
      </c>
      <c r="B69" s="119" t="s">
        <v>147</v>
      </c>
      <c r="C69" s="685" t="s">
        <v>177</v>
      </c>
      <c r="D69" s="802">
        <f t="shared" si="6"/>
        <v>0</v>
      </c>
      <c r="E69" s="805">
        <f>'B1104'!CU54</f>
        <v>0</v>
      </c>
      <c r="F69" s="116">
        <f>'B1104'!AW54</f>
        <v>0</v>
      </c>
      <c r="G69" s="679">
        <f>'B1104'!CU54</f>
        <v>0</v>
      </c>
      <c r="H69" s="802">
        <f t="shared" si="7"/>
        <v>0</v>
      </c>
      <c r="I69" s="801">
        <f t="shared" si="5"/>
        <v>0</v>
      </c>
      <c r="J69" s="98">
        <v>700</v>
      </c>
      <c r="L69" s="611">
        <v>700</v>
      </c>
      <c r="M69" s="659">
        <f>'B1104'!DN54</f>
        <v>700</v>
      </c>
    </row>
    <row r="70" spans="1:13" ht="66" thickBot="1" x14ac:dyDescent="1.5">
      <c r="A70" s="1089">
        <v>40424</v>
      </c>
      <c r="B70" s="119" t="s">
        <v>790</v>
      </c>
      <c r="C70" s="685"/>
      <c r="D70" s="802">
        <f t="shared" si="6"/>
        <v>0</v>
      </c>
      <c r="E70" s="805">
        <f>'B1104'!CU55</f>
        <v>0</v>
      </c>
      <c r="F70" s="116">
        <f>'B1104'!AW55</f>
        <v>0</v>
      </c>
      <c r="G70" s="679">
        <f>'B1104'!CU55</f>
        <v>0</v>
      </c>
      <c r="H70" s="802">
        <f t="shared" si="7"/>
        <v>0</v>
      </c>
      <c r="I70" s="801">
        <f t="shared" si="5"/>
        <v>0</v>
      </c>
      <c r="J70" s="98">
        <v>0</v>
      </c>
      <c r="L70" s="865">
        <v>0</v>
      </c>
      <c r="M70" s="659">
        <f>'B1104'!DN55</f>
        <v>0</v>
      </c>
    </row>
    <row r="71" spans="1:13" ht="66" thickBot="1" x14ac:dyDescent="1.5">
      <c r="A71" s="1092">
        <v>40425</v>
      </c>
      <c r="B71" s="658" t="s">
        <v>857</v>
      </c>
      <c r="C71" s="833"/>
      <c r="D71" s="802">
        <f t="shared" si="6"/>
        <v>0</v>
      </c>
      <c r="E71" s="805">
        <f>'B1104'!CU56</f>
        <v>0</v>
      </c>
      <c r="F71" s="116">
        <f>'B1104'!AW56</f>
        <v>0</v>
      </c>
      <c r="G71" s="679">
        <f>'B1104'!CU56</f>
        <v>0</v>
      </c>
      <c r="H71" s="802">
        <f t="shared" si="7"/>
        <v>0</v>
      </c>
      <c r="I71" s="801">
        <f t="shared" si="5"/>
        <v>0</v>
      </c>
      <c r="J71" s="98">
        <v>0</v>
      </c>
      <c r="L71" s="865">
        <v>0</v>
      </c>
      <c r="M71" s="659">
        <f>'B1104'!DN56</f>
        <v>0</v>
      </c>
    </row>
    <row r="72" spans="1:13" ht="66" thickBot="1" x14ac:dyDescent="1.5">
      <c r="A72" s="1088">
        <v>40403</v>
      </c>
      <c r="B72" s="117" t="s">
        <v>213</v>
      </c>
      <c r="C72" s="684" t="s">
        <v>177</v>
      </c>
      <c r="D72" s="802">
        <f>D64</f>
        <v>0</v>
      </c>
      <c r="E72" s="805">
        <f>'B1104'!CU57</f>
        <v>0</v>
      </c>
      <c r="F72" s="116">
        <f>'B1104'!AW57</f>
        <v>0</v>
      </c>
      <c r="G72" s="679">
        <f>'B1104'!CU57</f>
        <v>0</v>
      </c>
      <c r="H72" s="802">
        <f>H64</f>
        <v>0</v>
      </c>
      <c r="I72" s="801">
        <f>F72</f>
        <v>0</v>
      </c>
      <c r="J72" s="98">
        <v>0</v>
      </c>
      <c r="L72" s="478">
        <v>0</v>
      </c>
      <c r="M72" s="659">
        <f>'B1104'!DN57</f>
        <v>0</v>
      </c>
    </row>
    <row r="73" spans="1:13" s="612" customFormat="1" ht="77.25" customHeight="1" thickBot="1" x14ac:dyDescent="0.9">
      <c r="A73" s="1179" t="s">
        <v>221</v>
      </c>
      <c r="B73" s="1180"/>
      <c r="C73" s="804">
        <f>SUM(C45:C69)</f>
        <v>0</v>
      </c>
      <c r="D73" s="108">
        <f t="shared" ref="D73:I73" si="8">SUM(D45:D71)</f>
        <v>0</v>
      </c>
      <c r="E73" s="108">
        <f t="shared" si="8"/>
        <v>0</v>
      </c>
      <c r="F73" s="108">
        <f t="shared" si="8"/>
        <v>350</v>
      </c>
      <c r="G73" s="108">
        <f t="shared" si="8"/>
        <v>0</v>
      </c>
      <c r="H73" s="108">
        <f t="shared" si="8"/>
        <v>0</v>
      </c>
      <c r="I73" s="108">
        <f t="shared" si="8"/>
        <v>350</v>
      </c>
      <c r="J73" s="108">
        <f>SUM(J45:J71)</f>
        <v>15750</v>
      </c>
      <c r="L73" s="613">
        <f>SUM(L45:L70)</f>
        <v>16100</v>
      </c>
      <c r="M73" s="613">
        <f>SUM(M45:M70)</f>
        <v>15750</v>
      </c>
    </row>
  </sheetData>
  <mergeCells count="3">
    <mergeCell ref="A37:B37"/>
    <mergeCell ref="A45:B45"/>
    <mergeCell ref="A73:B73"/>
  </mergeCells>
  <phoneticPr fontId="3" type="noConversion"/>
  <pageMargins left="0.28999999999999998" right="0.39370078740157483" top="0.78" bottom="0.39370078740157483" header="0.37" footer="0.6692913385826772"/>
  <pageSetup paperSize="9" scale="22" orientation="landscape" horizontalDpi="300" verticalDpi="300" r:id="rId1"/>
  <headerFooter alignWithMargins="0"/>
  <rowBreaks count="1" manualBreakCount="1">
    <brk id="39" max="9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8">
    <tabColor indexed="10"/>
  </sheetPr>
  <dimension ref="A2:M80"/>
  <sheetViews>
    <sheetView view="pageBreakPreview" topLeftCell="A4" zoomScale="25" zoomScaleNormal="40" zoomScaleSheetLayoutView="25" workbookViewId="0">
      <selection activeCell="A61" sqref="A61:IV61"/>
    </sheetView>
  </sheetViews>
  <sheetFormatPr baseColWidth="10" defaultRowHeight="13.2" x14ac:dyDescent="0.25"/>
  <cols>
    <col min="1" max="1" width="58" customWidth="1"/>
    <col min="2" max="2" width="94.44140625" customWidth="1"/>
    <col min="3" max="3" width="18.6640625" hidden="1" customWidth="1"/>
    <col min="4" max="4" width="66.33203125" customWidth="1"/>
    <col min="5" max="5" width="71.88671875" style="766" customWidth="1"/>
    <col min="6" max="7" width="75.5546875" customWidth="1"/>
    <col min="8" max="8" width="76.6640625" customWidth="1"/>
    <col min="9" max="9" width="89.109375" customWidth="1"/>
    <col min="10" max="10" width="29.33203125" customWidth="1"/>
    <col min="11" max="11" width="68.33203125" customWidth="1"/>
    <col min="12" max="12" width="65.6640625" customWidth="1"/>
    <col min="13" max="13" width="70.33203125" customWidth="1"/>
  </cols>
  <sheetData>
    <row r="2" spans="1:13" ht="45" x14ac:dyDescent="0.75">
      <c r="A2" s="80"/>
      <c r="B2" s="80"/>
      <c r="H2" s="81"/>
    </row>
    <row r="3" spans="1:13" ht="35.4" x14ac:dyDescent="0.6">
      <c r="A3" s="82"/>
      <c r="B3" s="82"/>
    </row>
    <row r="5" spans="1:13" ht="60.6" x14ac:dyDescent="1">
      <c r="C5" s="87" t="s">
        <v>156</v>
      </c>
      <c r="D5" s="504" t="s">
        <v>227</v>
      </c>
      <c r="E5" s="767"/>
      <c r="F5" s="80"/>
      <c r="G5" s="82"/>
      <c r="H5" s="84"/>
      <c r="I5" s="84"/>
    </row>
    <row r="6" spans="1:13" ht="42.75" customHeight="1" thickBot="1" x14ac:dyDescent="0.8">
      <c r="A6" s="83" t="str">
        <f>'V TP'!H6</f>
        <v>Mois de Janvier  2020</v>
      </c>
      <c r="B6" s="80"/>
      <c r="C6" s="82"/>
      <c r="D6" s="82"/>
      <c r="E6" s="768"/>
      <c r="F6" s="82"/>
      <c r="G6" s="82"/>
      <c r="H6" s="84"/>
      <c r="I6" s="84"/>
    </row>
    <row r="7" spans="1:13" ht="113.4" x14ac:dyDescent="0.25">
      <c r="A7" s="85" t="s">
        <v>101</v>
      </c>
      <c r="B7" s="88"/>
      <c r="C7" s="88" t="s">
        <v>157</v>
      </c>
      <c r="D7" s="88" t="s">
        <v>568</v>
      </c>
      <c r="E7" s="769" t="s">
        <v>228</v>
      </c>
      <c r="F7" s="88" t="s">
        <v>550</v>
      </c>
      <c r="G7" s="88" t="s">
        <v>569</v>
      </c>
      <c r="H7" s="88" t="s">
        <v>1002</v>
      </c>
      <c r="I7" s="88">
        <v>5010</v>
      </c>
    </row>
    <row r="8" spans="1:13" ht="75.599999999999994" x14ac:dyDescent="0.25">
      <c r="A8" s="86" t="s">
        <v>163</v>
      </c>
      <c r="B8" s="89" t="s">
        <v>164</v>
      </c>
      <c r="C8" s="89" t="s">
        <v>165</v>
      </c>
      <c r="D8" s="89" t="s">
        <v>570</v>
      </c>
      <c r="E8" s="770" t="s">
        <v>571</v>
      </c>
      <c r="F8" s="89" t="s">
        <v>167</v>
      </c>
      <c r="G8" s="89" t="s">
        <v>548</v>
      </c>
      <c r="H8" s="89" t="s">
        <v>570</v>
      </c>
      <c r="I8" s="89" t="s">
        <v>169</v>
      </c>
    </row>
    <row r="9" spans="1:13" ht="151.80000000000001" thickBot="1" x14ac:dyDescent="0.3">
      <c r="A9" s="86"/>
      <c r="B9" s="89"/>
      <c r="C9" s="90" t="s">
        <v>170</v>
      </c>
      <c r="D9" s="90" t="s">
        <v>223</v>
      </c>
      <c r="E9" s="771" t="s">
        <v>171</v>
      </c>
      <c r="F9" s="90" t="s">
        <v>172</v>
      </c>
      <c r="G9" s="90" t="s">
        <v>549</v>
      </c>
      <c r="H9" s="993" t="s">
        <v>1003</v>
      </c>
      <c r="I9" s="90"/>
    </row>
    <row r="10" spans="1:13" ht="55.2" x14ac:dyDescent="0.95">
      <c r="A10" s="91">
        <v>40100</v>
      </c>
      <c r="B10" s="92" t="s">
        <v>176</v>
      </c>
      <c r="C10" s="93"/>
      <c r="D10" s="96">
        <f>'B1104'!AP4</f>
        <v>0</v>
      </c>
      <c r="E10" s="772">
        <f>'B1104'!AQ4</f>
        <v>0</v>
      </c>
      <c r="F10" s="95">
        <f>'B1104'!AV4</f>
        <v>0</v>
      </c>
      <c r="G10" s="96">
        <f>'B1104'!CQ4</f>
        <v>0</v>
      </c>
      <c r="H10" s="96">
        <f>'B1104'!CM4</f>
        <v>0</v>
      </c>
      <c r="I10" s="812">
        <f>K10-F10-G10+D10</f>
        <v>0</v>
      </c>
      <c r="K10" s="477">
        <v>0</v>
      </c>
      <c r="L10" s="477">
        <f>'B1104'!DJ4</f>
        <v>0</v>
      </c>
      <c r="M10" s="291">
        <f>I10-L10</f>
        <v>0</v>
      </c>
    </row>
    <row r="11" spans="1:13" ht="55.2" x14ac:dyDescent="0.95">
      <c r="A11" s="99">
        <v>40102</v>
      </c>
      <c r="B11" s="100" t="s">
        <v>178</v>
      </c>
      <c r="C11" s="97" t="s">
        <v>177</v>
      </c>
      <c r="D11" s="96">
        <f>'B1104'!AP5</f>
        <v>0</v>
      </c>
      <c r="E11" s="772">
        <f>'B1104'!AQ5</f>
        <v>0</v>
      </c>
      <c r="F11" s="95">
        <f>'B1104'!AV5</f>
        <v>0</v>
      </c>
      <c r="G11" s="96">
        <f>'B1104'!CQ5</f>
        <v>0</v>
      </c>
      <c r="H11" s="96">
        <f>'B1104'!CM5</f>
        <v>0</v>
      </c>
      <c r="I11" s="98">
        <f>K11+E11-F11</f>
        <v>0</v>
      </c>
      <c r="K11" s="477">
        <v>0</v>
      </c>
      <c r="L11" s="477">
        <f>'B1104'!DJ5</f>
        <v>0</v>
      </c>
      <c r="M11" s="291">
        <f>I11-L11</f>
        <v>0</v>
      </c>
    </row>
    <row r="12" spans="1:13" ht="55.2" x14ac:dyDescent="0.95">
      <c r="A12" s="99">
        <v>40103</v>
      </c>
      <c r="B12" s="100" t="s">
        <v>179</v>
      </c>
      <c r="C12" s="97" t="s">
        <v>177</v>
      </c>
      <c r="D12" s="96">
        <f>'B1104'!AP6</f>
        <v>0</v>
      </c>
      <c r="E12" s="772">
        <f>'B1104'!AQ6</f>
        <v>0</v>
      </c>
      <c r="F12" s="95">
        <f>'B1104'!AV6</f>
        <v>0</v>
      </c>
      <c r="G12" s="96">
        <f>'B1104'!CQ6</f>
        <v>0</v>
      </c>
      <c r="H12" s="96">
        <f>'B1104'!CM6</f>
        <v>0</v>
      </c>
      <c r="I12" s="98"/>
      <c r="K12" s="477">
        <v>14850</v>
      </c>
      <c r="L12" s="477">
        <f>'B1104'!DJ6</f>
        <v>0</v>
      </c>
      <c r="M12" s="291">
        <f t="shared" ref="M12:M36" si="0">I12-L12</f>
        <v>0</v>
      </c>
    </row>
    <row r="13" spans="1:13" ht="55.2" x14ac:dyDescent="0.95">
      <c r="A13" s="99">
        <v>40104</v>
      </c>
      <c r="B13" s="100" t="s">
        <v>180</v>
      </c>
      <c r="C13" s="97" t="s">
        <v>177</v>
      </c>
      <c r="D13" s="96">
        <f>'B1104'!AP7</f>
        <v>0</v>
      </c>
      <c r="E13" s="772">
        <f>'B1104'!AQ7</f>
        <v>0</v>
      </c>
      <c r="F13" s="95">
        <f>'B1104'!AV7</f>
        <v>0</v>
      </c>
      <c r="G13" s="96">
        <f>'B1104'!CQ7</f>
        <v>0</v>
      </c>
      <c r="H13" s="96">
        <f>'B1104'!CM7</f>
        <v>0</v>
      </c>
      <c r="I13" s="98"/>
      <c r="K13" s="477">
        <v>8000</v>
      </c>
      <c r="L13" s="477">
        <f>'B1104'!DJ7</f>
        <v>0</v>
      </c>
      <c r="M13" s="291">
        <f>I13-L13</f>
        <v>0</v>
      </c>
    </row>
    <row r="14" spans="1:13" ht="55.2" x14ac:dyDescent="0.95">
      <c r="A14" s="99">
        <v>40105</v>
      </c>
      <c r="B14" s="100" t="s">
        <v>181</v>
      </c>
      <c r="C14" s="97" t="s">
        <v>177</v>
      </c>
      <c r="D14" s="96">
        <f>'B1104'!AP8</f>
        <v>0</v>
      </c>
      <c r="E14" s="772">
        <f>'B1104'!AQ8</f>
        <v>0</v>
      </c>
      <c r="F14" s="95">
        <f>'B1104'!AV8</f>
        <v>0</v>
      </c>
      <c r="G14" s="96">
        <f>'B1104'!CQ8</f>
        <v>0</v>
      </c>
      <c r="H14" s="96">
        <f>'B1104'!CM8</f>
        <v>0</v>
      </c>
      <c r="I14" s="98"/>
      <c r="K14" s="477">
        <v>0</v>
      </c>
      <c r="L14" s="477">
        <f>'B1104'!DJ8</f>
        <v>0</v>
      </c>
      <c r="M14" s="291">
        <f>I14-L14</f>
        <v>0</v>
      </c>
    </row>
    <row r="15" spans="1:13" ht="55.2" x14ac:dyDescent="0.95">
      <c r="A15" s="99">
        <v>40106</v>
      </c>
      <c r="B15" s="102" t="s">
        <v>182</v>
      </c>
      <c r="C15" s="97" t="s">
        <v>177</v>
      </c>
      <c r="D15" s="96">
        <f>'B1104'!AP9</f>
        <v>0</v>
      </c>
      <c r="E15" s="772">
        <f>'B1104'!AQ9</f>
        <v>0</v>
      </c>
      <c r="F15" s="95">
        <f>'B1104'!AV9</f>
        <v>0</v>
      </c>
      <c r="G15" s="96">
        <f>'B1104'!CQ9</f>
        <v>0</v>
      </c>
      <c r="H15" s="96">
        <f>'B1104'!CM9</f>
        <v>0</v>
      </c>
      <c r="I15" s="98"/>
      <c r="K15" s="477">
        <v>0</v>
      </c>
      <c r="L15" s="477">
        <f>'B1104'!DJ9</f>
        <v>0</v>
      </c>
      <c r="M15" s="291">
        <f t="shared" si="0"/>
        <v>0</v>
      </c>
    </row>
    <row r="16" spans="1:13" ht="55.2" x14ac:dyDescent="0.95">
      <c r="A16" s="99">
        <v>40107</v>
      </c>
      <c r="B16" s="102" t="s">
        <v>183</v>
      </c>
      <c r="C16" s="97" t="s">
        <v>177</v>
      </c>
      <c r="D16" s="96">
        <f>'B1104'!AP10</f>
        <v>0</v>
      </c>
      <c r="E16" s="772">
        <f>'B1104'!AQ10</f>
        <v>0</v>
      </c>
      <c r="F16" s="95">
        <f>'B1104'!AV10</f>
        <v>0</v>
      </c>
      <c r="G16" s="96">
        <f>'B1104'!CQ10</f>
        <v>0</v>
      </c>
      <c r="H16" s="96">
        <f>'B1104'!CM10</f>
        <v>0</v>
      </c>
      <c r="I16" s="98"/>
      <c r="K16" s="477">
        <v>30</v>
      </c>
      <c r="L16" s="477">
        <f>'B1104'!DJ10</f>
        <v>0</v>
      </c>
      <c r="M16" s="291">
        <f>I16-L16</f>
        <v>0</v>
      </c>
    </row>
    <row r="17" spans="1:13" ht="55.2" x14ac:dyDescent="0.95">
      <c r="A17" s="99">
        <v>40108</v>
      </c>
      <c r="B17" s="100" t="s">
        <v>184</v>
      </c>
      <c r="C17" s="97" t="s">
        <v>177</v>
      </c>
      <c r="D17" s="96">
        <f>'B1104'!AP11</f>
        <v>0</v>
      </c>
      <c r="E17" s="772">
        <f>'B1104'!AQ11</f>
        <v>0</v>
      </c>
      <c r="F17" s="95">
        <f>'B1104'!AV11</f>
        <v>0</v>
      </c>
      <c r="G17" s="96">
        <f>'B1104'!CQ11</f>
        <v>0</v>
      </c>
      <c r="H17" s="96">
        <v>10</v>
      </c>
      <c r="I17" s="98"/>
      <c r="K17" s="477">
        <v>0</v>
      </c>
      <c r="L17" s="477">
        <f>'B1104'!DJ11</f>
        <v>0</v>
      </c>
      <c r="M17" s="291">
        <f t="shared" si="0"/>
        <v>0</v>
      </c>
    </row>
    <row r="18" spans="1:13" ht="55.2" x14ac:dyDescent="0.95">
      <c r="A18" s="99">
        <v>40111</v>
      </c>
      <c r="B18" s="100" t="s">
        <v>185</v>
      </c>
      <c r="C18" s="97" t="s">
        <v>177</v>
      </c>
      <c r="D18" s="96">
        <f>'B1104'!AP12</f>
        <v>0</v>
      </c>
      <c r="E18" s="772">
        <f>'B1104'!AQ12</f>
        <v>0</v>
      </c>
      <c r="F18" s="95">
        <f>'B1104'!AV12</f>
        <v>0</v>
      </c>
      <c r="G18" s="96">
        <f>'B1104'!CQ12</f>
        <v>0</v>
      </c>
      <c r="H18" s="96">
        <f>'B1104'!CM12</f>
        <v>0</v>
      </c>
      <c r="I18" s="98"/>
      <c r="K18" s="477">
        <v>0</v>
      </c>
      <c r="L18" s="477">
        <f>'B1104'!DJ12</f>
        <v>0</v>
      </c>
      <c r="M18" s="291">
        <f t="shared" si="0"/>
        <v>0</v>
      </c>
    </row>
    <row r="19" spans="1:13" ht="55.2" x14ac:dyDescent="0.95">
      <c r="A19" s="99">
        <v>40112</v>
      </c>
      <c r="B19" s="100" t="s">
        <v>186</v>
      </c>
      <c r="C19" s="97" t="s">
        <v>177</v>
      </c>
      <c r="D19" s="96">
        <f>'B1104'!AP13</f>
        <v>0</v>
      </c>
      <c r="E19" s="772">
        <f>'B1104'!AQ13</f>
        <v>0</v>
      </c>
      <c r="F19" s="95">
        <f>'B1104'!AV13</f>
        <v>0</v>
      </c>
      <c r="G19" s="96">
        <f>'B1104'!CQ13</f>
        <v>0</v>
      </c>
      <c r="H19" s="96">
        <f>'B1104'!CM13</f>
        <v>0</v>
      </c>
      <c r="I19" s="98"/>
      <c r="K19" s="477">
        <v>0</v>
      </c>
      <c r="L19" s="477">
        <f>'B1104'!DJ13</f>
        <v>0</v>
      </c>
      <c r="M19" s="291">
        <f t="shared" si="0"/>
        <v>0</v>
      </c>
    </row>
    <row r="20" spans="1:13" ht="55.2" x14ac:dyDescent="0.95">
      <c r="A20" s="99">
        <v>40113</v>
      </c>
      <c r="B20" s="100" t="s">
        <v>222</v>
      </c>
      <c r="C20" s="97"/>
      <c r="D20" s="96">
        <f>'B1104'!AP14</f>
        <v>0</v>
      </c>
      <c r="E20" s="772">
        <f>'B1104'!AQ14</f>
        <v>0</v>
      </c>
      <c r="F20" s="95">
        <f>'B1104'!AV14</f>
        <v>0</v>
      </c>
      <c r="G20" s="96">
        <f>'B1104'!CQ14</f>
        <v>0</v>
      </c>
      <c r="H20" s="96">
        <f>'B1104'!CM14</f>
        <v>0</v>
      </c>
      <c r="I20" s="98"/>
      <c r="K20" s="477">
        <v>0</v>
      </c>
      <c r="L20" s="477">
        <f>'B1104'!DJ14</f>
        <v>0</v>
      </c>
      <c r="M20" s="291">
        <f t="shared" si="0"/>
        <v>0</v>
      </c>
    </row>
    <row r="21" spans="1:13" ht="55.2" x14ac:dyDescent="0.95">
      <c r="A21" s="99">
        <v>40114</v>
      </c>
      <c r="B21" s="100" t="s">
        <v>789</v>
      </c>
      <c r="C21" s="97"/>
      <c r="D21" s="96">
        <f>'B1104'!AP15</f>
        <v>0</v>
      </c>
      <c r="E21" s="772">
        <f>'B1104'!AQ15</f>
        <v>0</v>
      </c>
      <c r="F21" s="95">
        <f>'B1104'!AV15</f>
        <v>0</v>
      </c>
      <c r="G21" s="96">
        <f>'B1104'!CQ15</f>
        <v>0</v>
      </c>
      <c r="H21" s="96">
        <f>'B1104'!CM15</f>
        <v>0</v>
      </c>
      <c r="I21" s="98"/>
      <c r="K21" s="477">
        <v>0</v>
      </c>
      <c r="L21" s="477">
        <f>'B1104'!DJ15</f>
        <v>0</v>
      </c>
      <c r="M21" s="291">
        <f t="shared" si="0"/>
        <v>0</v>
      </c>
    </row>
    <row r="22" spans="1:13" ht="55.2" x14ac:dyDescent="0.95">
      <c r="A22" s="99">
        <v>40115</v>
      </c>
      <c r="B22" s="100" t="s">
        <v>1024</v>
      </c>
      <c r="C22" s="97"/>
      <c r="D22" s="96">
        <f>'B1104'!AP16</f>
        <v>0</v>
      </c>
      <c r="E22" s="96">
        <f>'B1104'!AQ16</f>
        <v>0</v>
      </c>
      <c r="F22" s="96">
        <f>'B1104'!AR16</f>
        <v>0</v>
      </c>
      <c r="G22" s="96">
        <f>'B1104'!AS16</f>
        <v>0</v>
      </c>
      <c r="H22" s="96">
        <f>'B1104'!AT16</f>
        <v>0</v>
      </c>
      <c r="I22" s="98"/>
      <c r="K22" s="477">
        <v>0</v>
      </c>
      <c r="L22" s="477"/>
      <c r="M22" s="291"/>
    </row>
    <row r="23" spans="1:13" ht="55.2" x14ac:dyDescent="0.95">
      <c r="A23" s="99">
        <v>40200</v>
      </c>
      <c r="B23" s="100" t="s">
        <v>187</v>
      </c>
      <c r="C23" s="97" t="s">
        <v>177</v>
      </c>
      <c r="D23" s="96">
        <f>'B1104'!AP17</f>
        <v>0</v>
      </c>
      <c r="E23" s="772">
        <f>'B1104'!AQ17</f>
        <v>0</v>
      </c>
      <c r="F23" s="95">
        <f>'B1104'!AV17</f>
        <v>0</v>
      </c>
      <c r="G23" s="96">
        <f>'B1104'!CQ17</f>
        <v>0</v>
      </c>
      <c r="H23" s="96">
        <f>'B1104'!CM17</f>
        <v>0</v>
      </c>
      <c r="I23" s="98"/>
      <c r="K23" s="477">
        <v>10</v>
      </c>
      <c r="L23" s="477">
        <f>'B1104'!DJ17</f>
        <v>0</v>
      </c>
      <c r="M23" s="291">
        <f t="shared" si="0"/>
        <v>0</v>
      </c>
    </row>
    <row r="24" spans="1:13" ht="55.2" x14ac:dyDescent="0.95">
      <c r="A24" s="99">
        <v>40201</v>
      </c>
      <c r="B24" s="100" t="s">
        <v>188</v>
      </c>
      <c r="C24" s="97" t="s">
        <v>177</v>
      </c>
      <c r="D24" s="96">
        <f>'B1104'!AP18</f>
        <v>0</v>
      </c>
      <c r="E24" s="772">
        <f>'B1104'!AQ18</f>
        <v>0</v>
      </c>
      <c r="F24" s="95">
        <f>'B1104'!AV18</f>
        <v>0</v>
      </c>
      <c r="G24" s="96">
        <f>'B1104'!CQ18</f>
        <v>0</v>
      </c>
      <c r="H24" s="96">
        <f>'B1104'!CM18</f>
        <v>0</v>
      </c>
      <c r="I24" s="98"/>
      <c r="K24" s="477">
        <v>0</v>
      </c>
      <c r="L24" s="477">
        <f>'B1104'!DJ18</f>
        <v>0</v>
      </c>
      <c r="M24" s="291">
        <f t="shared" si="0"/>
        <v>0</v>
      </c>
    </row>
    <row r="25" spans="1:13" ht="55.2" x14ac:dyDescent="0.95">
      <c r="A25" s="99">
        <v>40202</v>
      </c>
      <c r="B25" s="100" t="s">
        <v>189</v>
      </c>
      <c r="C25" s="97" t="s">
        <v>177</v>
      </c>
      <c r="D25" s="96">
        <f>'B1104'!AP19</f>
        <v>0</v>
      </c>
      <c r="E25" s="772">
        <f>'B1104'!AQ19</f>
        <v>0</v>
      </c>
      <c r="F25" s="95">
        <f>'B1104'!AV19</f>
        <v>0</v>
      </c>
      <c r="G25" s="96">
        <f>'B1104'!CQ19</f>
        <v>0</v>
      </c>
      <c r="H25" s="96">
        <f>'B1104'!CM19</f>
        <v>0</v>
      </c>
      <c r="I25" s="98"/>
      <c r="K25" s="477">
        <v>10</v>
      </c>
      <c r="L25" s="477">
        <f>'B1104'!DJ19</f>
        <v>0</v>
      </c>
      <c r="M25" s="291">
        <f t="shared" si="0"/>
        <v>0</v>
      </c>
    </row>
    <row r="26" spans="1:13" ht="55.2" x14ac:dyDescent="0.95">
      <c r="A26" s="99">
        <v>40203</v>
      </c>
      <c r="B26" s="100" t="s">
        <v>190</v>
      </c>
      <c r="C26" s="97" t="s">
        <v>177</v>
      </c>
      <c r="D26" s="96">
        <f>'B1104'!AP20</f>
        <v>0</v>
      </c>
      <c r="E26" s="772">
        <f>'B1104'!AQ20</f>
        <v>0</v>
      </c>
      <c r="F26" s="95">
        <f>'B1104'!AV20</f>
        <v>0</v>
      </c>
      <c r="G26" s="96">
        <f>'B1104'!CQ20</f>
        <v>0</v>
      </c>
      <c r="H26" s="96">
        <f>'B1104'!CM20</f>
        <v>0</v>
      </c>
      <c r="I26" s="98"/>
      <c r="K26" s="477">
        <v>0</v>
      </c>
      <c r="L26" s="477">
        <f>'B1104'!DJ20</f>
        <v>0</v>
      </c>
      <c r="M26" s="291">
        <f t="shared" si="0"/>
        <v>0</v>
      </c>
    </row>
    <row r="27" spans="1:13" ht="55.2" x14ac:dyDescent="0.95">
      <c r="A27" s="99">
        <v>40204</v>
      </c>
      <c r="B27" s="103" t="s">
        <v>191</v>
      </c>
      <c r="C27" s="97" t="s">
        <v>177</v>
      </c>
      <c r="D27" s="96">
        <f>'B1104'!AP21</f>
        <v>0</v>
      </c>
      <c r="E27" s="772">
        <f>'B1104'!AQ21</f>
        <v>0</v>
      </c>
      <c r="F27" s="95">
        <f>'B1104'!AV21</f>
        <v>0</v>
      </c>
      <c r="G27" s="96">
        <f>'B1104'!CQ21</f>
        <v>0</v>
      </c>
      <c r="H27" s="96">
        <f>'B1104'!CM21</f>
        <v>0</v>
      </c>
      <c r="I27" s="98"/>
      <c r="K27" s="477">
        <v>48070</v>
      </c>
      <c r="L27" s="477">
        <f>'B1104'!DJ21</f>
        <v>0</v>
      </c>
      <c r="M27" s="291">
        <f t="shared" si="0"/>
        <v>0</v>
      </c>
    </row>
    <row r="28" spans="1:13" ht="55.2" x14ac:dyDescent="0.95">
      <c r="A28" s="99">
        <v>40205</v>
      </c>
      <c r="B28" s="100" t="s">
        <v>192</v>
      </c>
      <c r="C28" s="97" t="s">
        <v>177</v>
      </c>
      <c r="D28" s="96">
        <f>'B1104'!AP22</f>
        <v>0</v>
      </c>
      <c r="E28" s="772">
        <f>'B1104'!AQ22</f>
        <v>0</v>
      </c>
      <c r="F28" s="95">
        <f>'B1104'!AV22</f>
        <v>0</v>
      </c>
      <c r="G28" s="96">
        <f>'B1104'!CQ22</f>
        <v>0</v>
      </c>
      <c r="H28" s="96">
        <f>'B1104'!CM22</f>
        <v>0</v>
      </c>
      <c r="I28" s="98">
        <f>K28+E28-F28</f>
        <v>0</v>
      </c>
      <c r="K28" s="477">
        <v>0</v>
      </c>
      <c r="L28" s="477">
        <f>'B1104'!DJ22</f>
        <v>0</v>
      </c>
      <c r="M28" s="291">
        <f t="shared" si="0"/>
        <v>0</v>
      </c>
    </row>
    <row r="29" spans="1:13" ht="55.2" x14ac:dyDescent="0.95">
      <c r="A29" s="99">
        <v>40208</v>
      </c>
      <c r="B29" s="100" t="s">
        <v>193</v>
      </c>
      <c r="C29" s="97" t="s">
        <v>177</v>
      </c>
      <c r="D29" s="96">
        <f>'B1104'!AP23</f>
        <v>0</v>
      </c>
      <c r="E29" s="772">
        <f>'B1104'!AQ23</f>
        <v>0</v>
      </c>
      <c r="F29" s="95">
        <f>'B1104'!AV23</f>
        <v>0</v>
      </c>
      <c r="G29" s="96">
        <f>'B1104'!CQ23</f>
        <v>0</v>
      </c>
      <c r="H29" s="96">
        <f>'B1104'!CM23</f>
        <v>0</v>
      </c>
      <c r="I29" s="98">
        <f>K29+E29-F29</f>
        <v>0</v>
      </c>
      <c r="K29" s="477">
        <v>0</v>
      </c>
      <c r="L29" s="477">
        <f>'B1104'!DJ23</f>
        <v>0</v>
      </c>
      <c r="M29" s="291">
        <f t="shared" si="0"/>
        <v>0</v>
      </c>
    </row>
    <row r="30" spans="1:13" ht="55.2" x14ac:dyDescent="0.95">
      <c r="A30" s="99">
        <v>40209</v>
      </c>
      <c r="B30" s="100" t="s">
        <v>194</v>
      </c>
      <c r="C30" s="97" t="s">
        <v>177</v>
      </c>
      <c r="D30" s="96">
        <f>'B1104'!AP24</f>
        <v>0</v>
      </c>
      <c r="E30" s="772">
        <f>'B1104'!AQ24</f>
        <v>0</v>
      </c>
      <c r="F30" s="95">
        <f>'B1104'!AV24</f>
        <v>0</v>
      </c>
      <c r="G30" s="96">
        <f>'B1104'!CQ24</f>
        <v>0</v>
      </c>
      <c r="H30" s="96">
        <f>'B1104'!CM24</f>
        <v>0</v>
      </c>
      <c r="I30" s="98"/>
      <c r="K30" s="477">
        <v>3820</v>
      </c>
      <c r="L30" s="477">
        <f>'B1104'!DJ24</f>
        <v>0</v>
      </c>
      <c r="M30" s="291">
        <f t="shared" si="0"/>
        <v>0</v>
      </c>
    </row>
    <row r="31" spans="1:13" ht="55.2" x14ac:dyDescent="0.95">
      <c r="A31" s="99">
        <v>40210</v>
      </c>
      <c r="B31" s="100" t="s">
        <v>195</v>
      </c>
      <c r="C31" s="97" t="s">
        <v>177</v>
      </c>
      <c r="D31" s="96">
        <f>'B1104'!AP25</f>
        <v>0</v>
      </c>
      <c r="E31" s="772">
        <f>'B1104'!AQ25</f>
        <v>0</v>
      </c>
      <c r="F31" s="95">
        <f>'B1104'!AV25</f>
        <v>0</v>
      </c>
      <c r="G31" s="96">
        <f>'B1104'!CQ25</f>
        <v>0</v>
      </c>
      <c r="H31" s="96">
        <f>'B1104'!CM25</f>
        <v>0</v>
      </c>
      <c r="I31" s="98"/>
      <c r="K31" s="477">
        <v>0</v>
      </c>
      <c r="L31" s="477">
        <f>'B1104'!DJ25</f>
        <v>0</v>
      </c>
      <c r="M31" s="291">
        <f t="shared" si="0"/>
        <v>0</v>
      </c>
    </row>
    <row r="32" spans="1:13" ht="55.2" x14ac:dyDescent="0.95">
      <c r="A32" s="99">
        <v>40211</v>
      </c>
      <c r="B32" s="100" t="s">
        <v>196</v>
      </c>
      <c r="C32" s="97" t="s">
        <v>177</v>
      </c>
      <c r="D32" s="96">
        <f>'B1104'!AP26</f>
        <v>0</v>
      </c>
      <c r="E32" s="772">
        <f>'B1104'!AQ26</f>
        <v>0</v>
      </c>
      <c r="F32" s="95">
        <f>'B1104'!AV26</f>
        <v>0</v>
      </c>
      <c r="G32" s="96">
        <f>'B1104'!CQ26</f>
        <v>0</v>
      </c>
      <c r="H32" s="96">
        <f>'B1104'!CM26</f>
        <v>0</v>
      </c>
      <c r="I32" s="98"/>
      <c r="K32" s="477">
        <v>7300</v>
      </c>
      <c r="L32" s="477">
        <f>'B1104'!DJ26</f>
        <v>0</v>
      </c>
      <c r="M32" s="291">
        <f t="shared" si="0"/>
        <v>0</v>
      </c>
    </row>
    <row r="33" spans="1:13" ht="55.2" x14ac:dyDescent="0.95">
      <c r="A33" s="99">
        <v>40212</v>
      </c>
      <c r="B33" s="100" t="s">
        <v>197</v>
      </c>
      <c r="C33" s="97" t="s">
        <v>177</v>
      </c>
      <c r="D33" s="96">
        <f>'B1104'!AP27</f>
        <v>0</v>
      </c>
      <c r="E33" s="772">
        <f>'B1104'!AQ27</f>
        <v>0</v>
      </c>
      <c r="F33" s="95">
        <f>'B1104'!AV27</f>
        <v>0</v>
      </c>
      <c r="G33" s="96">
        <f>'B1104'!CQ27</f>
        <v>0</v>
      </c>
      <c r="H33" s="96">
        <f>'B1104'!CM27</f>
        <v>0</v>
      </c>
      <c r="I33" s="98"/>
      <c r="K33" s="477">
        <v>0</v>
      </c>
      <c r="L33" s="477">
        <f>'B1104'!DJ27</f>
        <v>0</v>
      </c>
      <c r="M33" s="291">
        <f t="shared" si="0"/>
        <v>0</v>
      </c>
    </row>
    <row r="34" spans="1:13" ht="55.2" x14ac:dyDescent="0.95">
      <c r="A34" s="118">
        <v>40213</v>
      </c>
      <c r="B34" s="121" t="s">
        <v>224</v>
      </c>
      <c r="C34" s="97"/>
      <c r="D34" s="96">
        <f>'B1104'!AP28</f>
        <v>0</v>
      </c>
      <c r="E34" s="772">
        <f>'B1104'!AQ28</f>
        <v>0</v>
      </c>
      <c r="F34" s="95">
        <f>'B1104'!AV28</f>
        <v>0</v>
      </c>
      <c r="G34" s="96">
        <f>'B1104'!CQ28</f>
        <v>0</v>
      </c>
      <c r="H34" s="96">
        <f>'B1104'!CM28</f>
        <v>0</v>
      </c>
      <c r="I34" s="98"/>
      <c r="K34" s="477">
        <v>0</v>
      </c>
      <c r="L34" s="477">
        <f>'B1104'!DJ28</f>
        <v>0</v>
      </c>
      <c r="M34" s="291">
        <f t="shared" si="0"/>
        <v>0</v>
      </c>
    </row>
    <row r="35" spans="1:13" ht="55.2" x14ac:dyDescent="0.95">
      <c r="A35" s="118">
        <v>40214</v>
      </c>
      <c r="B35" s="121" t="s">
        <v>733</v>
      </c>
      <c r="C35" s="97"/>
      <c r="D35" s="96">
        <f>'B1104'!AP29</f>
        <v>0</v>
      </c>
      <c r="E35" s="772">
        <f>'B1104'!AQ29</f>
        <v>0</v>
      </c>
      <c r="F35" s="95">
        <f>'B1104'!AV29</f>
        <v>0</v>
      </c>
      <c r="G35" s="96">
        <f>'B1104'!CQ29</f>
        <v>0</v>
      </c>
      <c r="H35" s="96">
        <f>'B1104'!CM29</f>
        <v>0</v>
      </c>
      <c r="I35" s="98"/>
      <c r="K35" s="477">
        <v>23090</v>
      </c>
      <c r="L35" s="477">
        <f>'B1104'!DJ29</f>
        <v>0</v>
      </c>
      <c r="M35" s="291">
        <f t="shared" si="0"/>
        <v>0</v>
      </c>
    </row>
    <row r="36" spans="1:13" ht="55.8" thickBot="1" x14ac:dyDescent="1">
      <c r="A36" s="104">
        <v>40300</v>
      </c>
      <c r="B36" s="105" t="s">
        <v>198</v>
      </c>
      <c r="C36" s="97" t="s">
        <v>177</v>
      </c>
      <c r="D36" s="96"/>
      <c r="E36" s="772">
        <f>'B1104'!AQ30</f>
        <v>0</v>
      </c>
      <c r="F36" s="95">
        <f>'B1104'!AV30</f>
        <v>0</v>
      </c>
      <c r="G36" s="96">
        <f>'B1104'!CQ30</f>
        <v>0</v>
      </c>
      <c r="H36" s="96">
        <f>'B1104'!CM30</f>
        <v>0</v>
      </c>
      <c r="I36" s="98"/>
      <c r="K36" s="477">
        <v>0</v>
      </c>
      <c r="L36" s="477">
        <f>'B1104'!DJ30</f>
        <v>0</v>
      </c>
      <c r="M36" s="291">
        <f t="shared" si="0"/>
        <v>0</v>
      </c>
    </row>
    <row r="37" spans="1:13" ht="55.8" thickBot="1" x14ac:dyDescent="1">
      <c r="A37" s="1179" t="s">
        <v>199</v>
      </c>
      <c r="B37" s="1180"/>
      <c r="C37" s="107"/>
      <c r="D37" s="108">
        <f>SUM(D10:D36)</f>
        <v>0</v>
      </c>
      <c r="E37" s="773">
        <f>SUM(E10:E36)</f>
        <v>0</v>
      </c>
      <c r="F37" s="109">
        <f>SUM(F10:F36)</f>
        <v>0</v>
      </c>
      <c r="G37" s="108">
        <f>SUM(G10:G36)</f>
        <v>0</v>
      </c>
      <c r="H37" s="108">
        <v>10</v>
      </c>
      <c r="I37" s="98"/>
      <c r="K37" s="476">
        <f>SUM(K10:K36)</f>
        <v>105180</v>
      </c>
      <c r="L37" s="477">
        <f>SUM(L10:L36)</f>
        <v>0</v>
      </c>
      <c r="M37" s="291">
        <f>SUM(M10:M36)</f>
        <v>0</v>
      </c>
    </row>
    <row r="38" spans="1:13" ht="35.4" x14ac:dyDescent="0.6">
      <c r="A38" s="110"/>
      <c r="B38" s="110"/>
      <c r="C38" s="84"/>
      <c r="D38" s="110"/>
      <c r="E38" s="774"/>
      <c r="F38" s="110"/>
      <c r="G38" s="110"/>
      <c r="H38" s="110"/>
      <c r="I38" s="82"/>
    </row>
    <row r="39" spans="1:13" ht="35.4" x14ac:dyDescent="0.6">
      <c r="A39" s="110"/>
      <c r="B39" s="110"/>
      <c r="C39" s="84"/>
      <c r="D39" s="110"/>
      <c r="E39" s="774"/>
      <c r="F39" s="110"/>
      <c r="G39" s="110"/>
      <c r="H39" s="110"/>
      <c r="I39" s="82"/>
    </row>
    <row r="40" spans="1:13" ht="35.4" x14ac:dyDescent="0.6">
      <c r="A40" s="110"/>
      <c r="B40" s="110"/>
      <c r="C40" s="84"/>
      <c r="D40" s="110"/>
      <c r="E40" s="774"/>
      <c r="F40" s="110"/>
      <c r="G40" s="110"/>
      <c r="H40" s="110"/>
      <c r="I40" s="82"/>
    </row>
    <row r="41" spans="1:13" ht="35.4" thickBot="1" x14ac:dyDescent="0.6">
      <c r="A41" s="110"/>
      <c r="B41" s="110"/>
      <c r="C41" s="110"/>
      <c r="D41" s="110"/>
      <c r="E41" s="774"/>
      <c r="F41" s="110"/>
      <c r="G41" s="110"/>
      <c r="H41" s="110"/>
      <c r="I41" s="110"/>
    </row>
    <row r="42" spans="1:13" ht="56.4" thickTop="1" thickBot="1" x14ac:dyDescent="0.9">
      <c r="A42" s="1181" t="s">
        <v>201</v>
      </c>
      <c r="B42" s="1182"/>
      <c r="C42" s="111">
        <f t="shared" ref="C42:H42" si="1">C37</f>
        <v>0</v>
      </c>
      <c r="D42" s="795">
        <f t="shared" si="1"/>
        <v>0</v>
      </c>
      <c r="E42" s="796">
        <f t="shared" si="1"/>
        <v>0</v>
      </c>
      <c r="F42" s="795">
        <f t="shared" si="1"/>
        <v>0</v>
      </c>
      <c r="G42" s="795">
        <f t="shared" si="1"/>
        <v>0</v>
      </c>
      <c r="H42" s="795">
        <f t="shared" si="1"/>
        <v>10</v>
      </c>
      <c r="I42" s="795"/>
      <c r="K42" s="476">
        <f>K37</f>
        <v>105180</v>
      </c>
      <c r="L42" s="479">
        <f>L37</f>
        <v>0</v>
      </c>
      <c r="M42" s="291">
        <f>M37</f>
        <v>0</v>
      </c>
    </row>
    <row r="43" spans="1:13" ht="66" thickTop="1" x14ac:dyDescent="1.45">
      <c r="A43" s="113">
        <v>40301</v>
      </c>
      <c r="B43" s="114" t="s">
        <v>202</v>
      </c>
      <c r="C43" s="684" t="s">
        <v>177</v>
      </c>
      <c r="D43" s="797">
        <f>'B1104'!AP31</f>
        <v>0</v>
      </c>
      <c r="E43" s="775">
        <f>'B1104'!AQ31</f>
        <v>0</v>
      </c>
      <c r="F43" s="657">
        <f>'B1104'!AV31</f>
        <v>0</v>
      </c>
      <c r="G43" s="797">
        <f>'B1104'!CQ31</f>
        <v>0</v>
      </c>
      <c r="H43" s="101">
        <f>+'B1104'!CM31</f>
        <v>0</v>
      </c>
      <c r="I43" s="659"/>
      <c r="K43" s="479">
        <v>0</v>
      </c>
      <c r="L43" s="479">
        <f>'B1104'!DJ31</f>
        <v>0</v>
      </c>
      <c r="M43" s="291">
        <f>I43-L43</f>
        <v>0</v>
      </c>
    </row>
    <row r="44" spans="1:13" ht="65.400000000000006" x14ac:dyDescent="1.45">
      <c r="A44" s="99">
        <v>40302</v>
      </c>
      <c r="B44" s="117" t="s">
        <v>203</v>
      </c>
      <c r="C44" s="684" t="s">
        <v>177</v>
      </c>
      <c r="D44" s="797">
        <f>'B1104'!AP32</f>
        <v>0</v>
      </c>
      <c r="E44" s="775">
        <f>'B1104'!AQ32</f>
        <v>0</v>
      </c>
      <c r="F44" s="657">
        <f>'B1104'!AV32</f>
        <v>0</v>
      </c>
      <c r="G44" s="797">
        <f>'B1104'!CQ32</f>
        <v>0</v>
      </c>
      <c r="H44" s="101">
        <f>+'B1104'!CM32</f>
        <v>0</v>
      </c>
      <c r="I44" s="659"/>
      <c r="K44" s="479">
        <v>187</v>
      </c>
      <c r="L44" s="479">
        <f>'B1104'!DJ32</f>
        <v>0</v>
      </c>
      <c r="M44" s="291">
        <f t="shared" ref="M44:M67" si="2">I44-L44</f>
        <v>0</v>
      </c>
    </row>
    <row r="45" spans="1:13" ht="65.400000000000006" x14ac:dyDescent="1.45">
      <c r="A45" s="99">
        <v>40303</v>
      </c>
      <c r="B45" s="117" t="s">
        <v>204</v>
      </c>
      <c r="C45" s="684" t="s">
        <v>177</v>
      </c>
      <c r="D45" s="797">
        <f>'B1104'!AP33</f>
        <v>0</v>
      </c>
      <c r="E45" s="775">
        <f>'B1104'!AQ33</f>
        <v>0</v>
      </c>
      <c r="F45" s="657">
        <f>'B1104'!AV33</f>
        <v>0</v>
      </c>
      <c r="G45" s="797">
        <f>'B1104'!CQ33</f>
        <v>0</v>
      </c>
      <c r="H45" s="101">
        <f>+'B1104'!CM33</f>
        <v>0</v>
      </c>
      <c r="I45" s="659"/>
      <c r="K45" s="479">
        <v>0</v>
      </c>
      <c r="L45" s="479">
        <f>'B1104'!DJ33</f>
        <v>0</v>
      </c>
      <c r="M45" s="291">
        <f t="shared" si="2"/>
        <v>0</v>
      </c>
    </row>
    <row r="46" spans="1:13" ht="65.400000000000006" x14ac:dyDescent="1.45">
      <c r="A46" s="99">
        <v>40304</v>
      </c>
      <c r="B46" s="117" t="s">
        <v>205</v>
      </c>
      <c r="C46" s="684" t="s">
        <v>177</v>
      </c>
      <c r="D46" s="797">
        <f>'B1104'!AP34</f>
        <v>0</v>
      </c>
      <c r="E46" s="775">
        <f>'B1104'!AQ34</f>
        <v>0</v>
      </c>
      <c r="F46" s="657">
        <f>'B1104'!AV34</f>
        <v>0</v>
      </c>
      <c r="G46" s="797">
        <f>'B1104'!CQ34</f>
        <v>0</v>
      </c>
      <c r="H46" s="101">
        <f>+'B1104'!CM34</f>
        <v>0</v>
      </c>
      <c r="I46" s="659"/>
      <c r="K46" s="479">
        <v>710</v>
      </c>
      <c r="L46" s="479">
        <f>'B1104'!DJ34</f>
        <v>0</v>
      </c>
      <c r="M46" s="291">
        <f t="shared" si="2"/>
        <v>0</v>
      </c>
    </row>
    <row r="47" spans="1:13" ht="65.400000000000006" x14ac:dyDescent="1.45">
      <c r="A47" s="99">
        <v>40305</v>
      </c>
      <c r="B47" s="117" t="s">
        <v>206</v>
      </c>
      <c r="C47" s="684" t="s">
        <v>177</v>
      </c>
      <c r="D47" s="797">
        <f>'B1104'!AP35</f>
        <v>0</v>
      </c>
      <c r="E47" s="775">
        <f>'B1104'!AQ35</f>
        <v>0</v>
      </c>
      <c r="F47" s="657">
        <f>'B1104'!AV35</f>
        <v>0</v>
      </c>
      <c r="G47" s="797">
        <f>'B1104'!CQ35</f>
        <v>0</v>
      </c>
      <c r="H47" s="101">
        <f>+'B1104'!CM35</f>
        <v>0</v>
      </c>
      <c r="I47" s="659"/>
      <c r="K47" s="479">
        <v>0</v>
      </c>
      <c r="L47" s="479">
        <f>'B1104'!DJ35</f>
        <v>0</v>
      </c>
      <c r="M47" s="291">
        <f t="shared" si="2"/>
        <v>0</v>
      </c>
    </row>
    <row r="48" spans="1:13" ht="65.400000000000006" x14ac:dyDescent="1.45">
      <c r="A48" s="99">
        <v>40306</v>
      </c>
      <c r="B48" s="117" t="s">
        <v>631</v>
      </c>
      <c r="C48" s="684" t="s">
        <v>177</v>
      </c>
      <c r="D48" s="797">
        <f>'B1104'!AP36</f>
        <v>0</v>
      </c>
      <c r="E48" s="775">
        <f>'B1104'!AQ36</f>
        <v>0</v>
      </c>
      <c r="F48" s="657">
        <f>'B1104'!AV36</f>
        <v>0</v>
      </c>
      <c r="G48" s="797">
        <f>'B1104'!CQ36</f>
        <v>0</v>
      </c>
      <c r="H48" s="101">
        <f>+'B1104'!CM36</f>
        <v>0</v>
      </c>
      <c r="I48" s="659"/>
      <c r="K48" s="479">
        <v>0</v>
      </c>
      <c r="L48" s="479">
        <f>'B1104'!DJ36</f>
        <v>0</v>
      </c>
      <c r="M48" s="291">
        <f t="shared" si="2"/>
        <v>0</v>
      </c>
    </row>
    <row r="49" spans="1:13" ht="65.400000000000006" x14ac:dyDescent="1.45">
      <c r="A49" s="99">
        <v>40307</v>
      </c>
      <c r="B49" s="117" t="s">
        <v>208</v>
      </c>
      <c r="C49" s="684" t="s">
        <v>177</v>
      </c>
      <c r="D49" s="797">
        <f>'B1104'!AP37</f>
        <v>0</v>
      </c>
      <c r="E49" s="775">
        <f>'B1104'!AQ37</f>
        <v>0</v>
      </c>
      <c r="F49" s="657">
        <f>'B1104'!AV37</f>
        <v>0</v>
      </c>
      <c r="G49" s="797">
        <f>'B1104'!CQ37</f>
        <v>0</v>
      </c>
      <c r="H49" s="101">
        <f>+'B1104'!CM37</f>
        <v>0</v>
      </c>
      <c r="I49" s="659"/>
      <c r="K49" s="479">
        <v>22080</v>
      </c>
      <c r="L49" s="479">
        <f>'B1104'!DJ37</f>
        <v>0</v>
      </c>
      <c r="M49" s="291">
        <f t="shared" si="2"/>
        <v>0</v>
      </c>
    </row>
    <row r="50" spans="1:13" ht="65.400000000000006" x14ac:dyDescent="1.45">
      <c r="A50" s="99">
        <v>40308</v>
      </c>
      <c r="B50" s="117" t="s">
        <v>209</v>
      </c>
      <c r="C50" s="684" t="s">
        <v>177</v>
      </c>
      <c r="D50" s="797">
        <f>'B1104'!AP38</f>
        <v>0</v>
      </c>
      <c r="E50" s="775">
        <f>'B1104'!AQ38</f>
        <v>0</v>
      </c>
      <c r="F50" s="657">
        <f>'B1104'!AV38</f>
        <v>0</v>
      </c>
      <c r="G50" s="797">
        <f>'B1104'!CQ38</f>
        <v>0</v>
      </c>
      <c r="H50" s="101">
        <f>+'B1104'!CM38</f>
        <v>0</v>
      </c>
      <c r="I50" s="659"/>
      <c r="K50" s="479">
        <v>0</v>
      </c>
      <c r="L50" s="479">
        <f>'B1104'!DJ38</f>
        <v>0</v>
      </c>
      <c r="M50" s="291">
        <f t="shared" si="2"/>
        <v>0</v>
      </c>
    </row>
    <row r="51" spans="1:13" ht="65.400000000000006" x14ac:dyDescent="1.45">
      <c r="A51" s="99">
        <v>40309</v>
      </c>
      <c r="B51" s="117" t="s">
        <v>741</v>
      </c>
      <c r="C51" s="684"/>
      <c r="D51" s="797">
        <f>'B1104'!AP39</f>
        <v>0</v>
      </c>
      <c r="E51" s="775">
        <f>'B1104'!AQ39</f>
        <v>0</v>
      </c>
      <c r="F51" s="657">
        <f>'B1104'!AV39</f>
        <v>0</v>
      </c>
      <c r="G51" s="797">
        <f>'B1104'!CQ39</f>
        <v>0</v>
      </c>
      <c r="H51" s="101">
        <f>+'B1104'!CM39</f>
        <v>0</v>
      </c>
      <c r="I51" s="659"/>
      <c r="K51" s="479">
        <v>0</v>
      </c>
      <c r="L51" s="479">
        <f>'B1104'!DJ39</f>
        <v>0</v>
      </c>
      <c r="M51" s="291">
        <f t="shared" si="2"/>
        <v>0</v>
      </c>
    </row>
    <row r="52" spans="1:13" ht="65.400000000000006" x14ac:dyDescent="1.45">
      <c r="A52" s="99">
        <v>40400</v>
      </c>
      <c r="B52" s="117" t="s">
        <v>210</v>
      </c>
      <c r="C52" s="684" t="s">
        <v>177</v>
      </c>
      <c r="D52" s="797">
        <f>'B1104'!AP40</f>
        <v>0</v>
      </c>
      <c r="E52" s="775">
        <f>'B1104'!AQ40</f>
        <v>0</v>
      </c>
      <c r="F52" s="657">
        <f>'B1104'!AV40</f>
        <v>0</v>
      </c>
      <c r="G52" s="797">
        <f>'B1104'!CQ40</f>
        <v>0</v>
      </c>
      <c r="H52" s="101">
        <f>+'B1104'!CM40</f>
        <v>0</v>
      </c>
      <c r="I52" s="659"/>
      <c r="K52" s="479">
        <v>10</v>
      </c>
      <c r="L52" s="479">
        <f>'B1104'!DJ40</f>
        <v>0</v>
      </c>
      <c r="M52" s="291">
        <f t="shared" si="2"/>
        <v>0</v>
      </c>
    </row>
    <row r="53" spans="1:13" ht="65.400000000000006" x14ac:dyDescent="1.45">
      <c r="A53" s="99">
        <v>40401</v>
      </c>
      <c r="B53" s="117" t="s">
        <v>211</v>
      </c>
      <c r="C53" s="684" t="s">
        <v>177</v>
      </c>
      <c r="D53" s="797">
        <f>'B1104'!AP41</f>
        <v>0</v>
      </c>
      <c r="E53" s="775">
        <f>'B1104'!AQ41</f>
        <v>0</v>
      </c>
      <c r="F53" s="657">
        <f>'B1104'!AV41</f>
        <v>0</v>
      </c>
      <c r="G53" s="797">
        <f>'B1104'!CQ41</f>
        <v>0</v>
      </c>
      <c r="H53" s="101">
        <f>+'B1104'!CM41</f>
        <v>0</v>
      </c>
      <c r="I53" s="659"/>
      <c r="K53" s="479">
        <v>20</v>
      </c>
      <c r="L53" s="479">
        <f>'B1104'!DJ41</f>
        <v>0</v>
      </c>
      <c r="M53" s="291">
        <f t="shared" si="2"/>
        <v>0</v>
      </c>
    </row>
    <row r="54" spans="1:13" ht="65.400000000000006" x14ac:dyDescent="1.45">
      <c r="A54" s="99">
        <v>40402</v>
      </c>
      <c r="B54" s="117" t="s">
        <v>212</v>
      </c>
      <c r="C54" s="684" t="s">
        <v>177</v>
      </c>
      <c r="D54" s="797">
        <f>'B1104'!AP42</f>
        <v>0</v>
      </c>
      <c r="E54" s="775">
        <f>'B1104'!AQ42</f>
        <v>0</v>
      </c>
      <c r="F54" s="657">
        <f>'B1104'!AV42</f>
        <v>0</v>
      </c>
      <c r="G54" s="797">
        <f>'B1104'!CQ42</f>
        <v>0</v>
      </c>
      <c r="H54" s="101">
        <f>+'B1104'!CM42</f>
        <v>0</v>
      </c>
      <c r="I54" s="659">
        <f>K54+E54-F54</f>
        <v>0</v>
      </c>
      <c r="K54" s="479">
        <v>0</v>
      </c>
      <c r="L54" s="479">
        <f>'B1104'!DJ42</f>
        <v>0</v>
      </c>
      <c r="M54" s="291">
        <f t="shared" si="2"/>
        <v>0</v>
      </c>
    </row>
    <row r="55" spans="1:13" ht="65.400000000000006" x14ac:dyDescent="1.45">
      <c r="A55" s="99">
        <v>40403</v>
      </c>
      <c r="B55" s="117" t="s">
        <v>213</v>
      </c>
      <c r="C55" s="684" t="s">
        <v>177</v>
      </c>
      <c r="D55" s="797">
        <f>'B1104'!AP43</f>
        <v>0</v>
      </c>
      <c r="E55" s="775">
        <f>'B1104'!AQ43</f>
        <v>0</v>
      </c>
      <c r="F55" s="657">
        <f>'B1104'!AV43</f>
        <v>0</v>
      </c>
      <c r="G55" s="797">
        <f>'B1104'!CQ43</f>
        <v>0</v>
      </c>
      <c r="H55" s="101">
        <f>+'B1104'!CM43</f>
        <v>0</v>
      </c>
      <c r="I55" s="659">
        <f>K55+E55-F55</f>
        <v>0</v>
      </c>
      <c r="K55" s="479">
        <v>0</v>
      </c>
      <c r="L55" s="479">
        <f>'B1104'!DJ43</f>
        <v>0</v>
      </c>
      <c r="M55" s="291">
        <f t="shared" si="2"/>
        <v>0</v>
      </c>
    </row>
    <row r="56" spans="1:13" ht="65.400000000000006" x14ac:dyDescent="1.45">
      <c r="A56" s="99">
        <v>40404</v>
      </c>
      <c r="B56" s="117" t="s">
        <v>580</v>
      </c>
      <c r="C56" s="684"/>
      <c r="D56" s="797">
        <f>'B1104'!AP44</f>
        <v>0</v>
      </c>
      <c r="E56" s="775">
        <f>'B1104'!AQ44</f>
        <v>0</v>
      </c>
      <c r="F56" s="657">
        <f>'B1104'!AV44</f>
        <v>0</v>
      </c>
      <c r="G56" s="797">
        <f>'B1104'!CQ44</f>
        <v>0</v>
      </c>
      <c r="H56" s="101">
        <f>+'B1104'!CM44</f>
        <v>0</v>
      </c>
      <c r="I56" s="659">
        <f>K56+E56-F56</f>
        <v>0</v>
      </c>
      <c r="K56" s="479">
        <v>0</v>
      </c>
      <c r="L56" s="479">
        <f>'B1104'!DJ44</f>
        <v>0</v>
      </c>
      <c r="M56" s="291">
        <f t="shared" si="2"/>
        <v>0</v>
      </c>
    </row>
    <row r="57" spans="1:13" ht="65.400000000000006" x14ac:dyDescent="1.45">
      <c r="A57" s="99">
        <v>40405</v>
      </c>
      <c r="B57" s="117" t="s">
        <v>214</v>
      </c>
      <c r="C57" s="684" t="s">
        <v>177</v>
      </c>
      <c r="D57" s="797">
        <f>'B1104'!AP45</f>
        <v>0</v>
      </c>
      <c r="E57" s="775">
        <f>'B1104'!AQ45</f>
        <v>0</v>
      </c>
      <c r="F57" s="657">
        <f>'B1104'!AV45</f>
        <v>0</v>
      </c>
      <c r="G57" s="797">
        <f>'B1104'!CQ45</f>
        <v>0</v>
      </c>
      <c r="H57" s="101">
        <f>+'B1104'!CM45</f>
        <v>0</v>
      </c>
      <c r="I57" s="659">
        <f>K57+E57-F57</f>
        <v>0</v>
      </c>
      <c r="K57" s="479">
        <v>0</v>
      </c>
      <c r="L57" s="479">
        <f>'B1104'!DJ45</f>
        <v>0</v>
      </c>
      <c r="M57" s="291">
        <f t="shared" si="2"/>
        <v>0</v>
      </c>
    </row>
    <row r="58" spans="1:13" ht="65.400000000000006" x14ac:dyDescent="1.45">
      <c r="A58" s="99">
        <v>40406</v>
      </c>
      <c r="B58" s="117" t="s">
        <v>215</v>
      </c>
      <c r="C58" s="684" t="s">
        <v>177</v>
      </c>
      <c r="D58" s="797">
        <f>'B1104'!AP46</f>
        <v>0</v>
      </c>
      <c r="E58" s="775">
        <f>'B1104'!AQ46</f>
        <v>0</v>
      </c>
      <c r="F58" s="657">
        <f>'B1104'!AV46</f>
        <v>0</v>
      </c>
      <c r="G58" s="797">
        <f>'B1104'!CQ46</f>
        <v>0</v>
      </c>
      <c r="H58" s="101">
        <f>+'B1104'!CM46</f>
        <v>0</v>
      </c>
      <c r="I58" s="659"/>
      <c r="K58" s="479">
        <v>30</v>
      </c>
      <c r="L58" s="479">
        <f>'B1104'!DJ46</f>
        <v>0</v>
      </c>
      <c r="M58" s="291">
        <f t="shared" si="2"/>
        <v>0</v>
      </c>
    </row>
    <row r="59" spans="1:13" ht="65.400000000000006" x14ac:dyDescent="1.45">
      <c r="A59" s="99">
        <v>40407</v>
      </c>
      <c r="B59" s="117" t="s">
        <v>216</v>
      </c>
      <c r="C59" s="684" t="s">
        <v>177</v>
      </c>
      <c r="D59" s="797">
        <f>'B1104'!AP47</f>
        <v>0</v>
      </c>
      <c r="E59" s="775">
        <f>'B1104'!AQ47</f>
        <v>0</v>
      </c>
      <c r="F59" s="657">
        <f>'B1104'!AV47</f>
        <v>0</v>
      </c>
      <c r="G59" s="797">
        <f>'B1104'!CQ47</f>
        <v>0</v>
      </c>
      <c r="H59" s="101">
        <f>+'B1104'!CM47</f>
        <v>0</v>
      </c>
      <c r="I59" s="659"/>
      <c r="K59" s="479">
        <v>0</v>
      </c>
      <c r="L59" s="479">
        <f>'B1104'!DJ47</f>
        <v>0</v>
      </c>
      <c r="M59" s="291">
        <f t="shared" si="2"/>
        <v>0</v>
      </c>
    </row>
    <row r="60" spans="1:13" ht="65.400000000000006" x14ac:dyDescent="1.45">
      <c r="A60" s="99">
        <v>40408</v>
      </c>
      <c r="B60" s="117" t="s">
        <v>217</v>
      </c>
      <c r="C60" s="684" t="s">
        <v>177</v>
      </c>
      <c r="D60" s="797">
        <f>'B1104'!AP48</f>
        <v>0</v>
      </c>
      <c r="E60" s="775">
        <f>'B1104'!AQ48</f>
        <v>0</v>
      </c>
      <c r="F60" s="657">
        <f>'B1104'!AV48</f>
        <v>0</v>
      </c>
      <c r="G60" s="797">
        <f>'B1104'!CQ48</f>
        <v>0</v>
      </c>
      <c r="H60" s="101">
        <f>+'B1104'!CM48</f>
        <v>0</v>
      </c>
      <c r="I60" s="659"/>
      <c r="K60" s="479">
        <v>5815</v>
      </c>
      <c r="L60" s="479">
        <f>'B1104'!DJ48</f>
        <v>0</v>
      </c>
      <c r="M60" s="291">
        <f t="shared" si="2"/>
        <v>0</v>
      </c>
    </row>
    <row r="61" spans="1:13" ht="65.400000000000006" x14ac:dyDescent="1.45">
      <c r="A61" s="99">
        <v>40412</v>
      </c>
      <c r="B61" s="117" t="s">
        <v>218</v>
      </c>
      <c r="C61" s="684" t="s">
        <v>177</v>
      </c>
      <c r="D61" s="797">
        <f>'B1104'!AP49</f>
        <v>0</v>
      </c>
      <c r="E61" s="775">
        <f>'B1104'!AQ49</f>
        <v>0</v>
      </c>
      <c r="F61" s="657">
        <f>'B1104'!AV49</f>
        <v>0</v>
      </c>
      <c r="G61" s="797">
        <f>'B1104'!CQ49</f>
        <v>0</v>
      </c>
      <c r="H61" s="101">
        <f>+'B1104'!CM49</f>
        <v>0</v>
      </c>
      <c r="I61" s="659"/>
      <c r="K61" s="479">
        <v>0</v>
      </c>
      <c r="L61" s="479">
        <f>'B1104'!DJ49</f>
        <v>0</v>
      </c>
      <c r="M61" s="291">
        <f>I61-L61</f>
        <v>0</v>
      </c>
    </row>
    <row r="62" spans="1:13" ht="65.400000000000006" x14ac:dyDescent="1.45">
      <c r="A62" s="99">
        <v>40417</v>
      </c>
      <c r="B62" s="117" t="s">
        <v>219</v>
      </c>
      <c r="C62" s="684" t="s">
        <v>177</v>
      </c>
      <c r="D62" s="797">
        <f>'B1104'!AP50</f>
        <v>0</v>
      </c>
      <c r="E62" s="775">
        <f>'B1104'!AQ50</f>
        <v>0</v>
      </c>
      <c r="F62" s="657">
        <f>'B1104'!AV50</f>
        <v>0</v>
      </c>
      <c r="G62" s="797">
        <f>'B1104'!CQ50</f>
        <v>0</v>
      </c>
      <c r="H62" s="101">
        <f>+'B1104'!CM50</f>
        <v>0</v>
      </c>
      <c r="I62" s="659"/>
      <c r="K62" s="479">
        <v>0</v>
      </c>
      <c r="L62" s="479">
        <f>'B1104'!DJ50</f>
        <v>0</v>
      </c>
      <c r="M62" s="291">
        <f t="shared" si="2"/>
        <v>0</v>
      </c>
    </row>
    <row r="63" spans="1:13" ht="65.400000000000006" x14ac:dyDescent="1.45">
      <c r="A63" s="118">
        <v>40420</v>
      </c>
      <c r="B63" s="119" t="s">
        <v>90</v>
      </c>
      <c r="C63" s="684"/>
      <c r="D63" s="797">
        <f>'B1104'!AP51</f>
        <v>0</v>
      </c>
      <c r="E63" s="775">
        <f>'B1104'!AQ51</f>
        <v>0</v>
      </c>
      <c r="F63" s="657">
        <f>'B1104'!AV51</f>
        <v>0</v>
      </c>
      <c r="G63" s="797">
        <f>'B1104'!CQ51</f>
        <v>0</v>
      </c>
      <c r="H63" s="101">
        <f>+'B1104'!CM51</f>
        <v>0</v>
      </c>
      <c r="I63" s="659"/>
      <c r="K63" s="479">
        <v>0</v>
      </c>
      <c r="L63" s="479">
        <f>'B1104'!DJ51</f>
        <v>0</v>
      </c>
      <c r="M63" s="291">
        <f t="shared" si="2"/>
        <v>0</v>
      </c>
    </row>
    <row r="64" spans="1:13" ht="65.400000000000006" x14ac:dyDescent="1.45">
      <c r="A64" s="118">
        <v>40421</v>
      </c>
      <c r="B64" s="119" t="s">
        <v>220</v>
      </c>
      <c r="C64" s="684" t="s">
        <v>177</v>
      </c>
      <c r="D64" s="797">
        <f>'B1104'!AP52</f>
        <v>0</v>
      </c>
      <c r="E64" s="775">
        <f>'B1104'!AQ52</f>
        <v>0</v>
      </c>
      <c r="F64" s="657">
        <f>'B1104'!AV52</f>
        <v>0</v>
      </c>
      <c r="G64" s="797">
        <f>'B1104'!CQ52</f>
        <v>0</v>
      </c>
      <c r="H64" s="101">
        <f>+'B1104'!CM52</f>
        <v>0</v>
      </c>
      <c r="I64" s="659"/>
      <c r="K64" s="479">
        <v>25</v>
      </c>
      <c r="L64" s="479">
        <f>'B1104'!DJ52</f>
        <v>0</v>
      </c>
      <c r="M64" s="291">
        <f t="shared" si="2"/>
        <v>0</v>
      </c>
    </row>
    <row r="65" spans="1:13" ht="65.400000000000006" x14ac:dyDescent="1.45">
      <c r="A65" s="118">
        <v>40422</v>
      </c>
      <c r="B65" s="119" t="s">
        <v>92</v>
      </c>
      <c r="C65" s="684"/>
      <c r="D65" s="797">
        <f>'B1104'!AP53</f>
        <v>0</v>
      </c>
      <c r="E65" s="775">
        <f>'B1104'!AQ53</f>
        <v>0</v>
      </c>
      <c r="F65" s="657">
        <f>'B1104'!AV53</f>
        <v>0</v>
      </c>
      <c r="G65" s="797">
        <f>'B1104'!CQ53</f>
        <v>0</v>
      </c>
      <c r="H65" s="101">
        <f>+'B1104'!CM53</f>
        <v>0</v>
      </c>
      <c r="I65" s="659"/>
      <c r="K65" s="479">
        <v>0</v>
      </c>
      <c r="L65" s="479">
        <f>'B1104'!DJ53</f>
        <v>0</v>
      </c>
      <c r="M65" s="291">
        <f t="shared" si="2"/>
        <v>0</v>
      </c>
    </row>
    <row r="66" spans="1:13" ht="65.400000000000006" x14ac:dyDescent="1.45">
      <c r="A66" s="118">
        <v>40423</v>
      </c>
      <c r="B66" s="119" t="s">
        <v>147</v>
      </c>
      <c r="C66" s="684"/>
      <c r="D66" s="797">
        <f>'B1104'!AP54</f>
        <v>0</v>
      </c>
      <c r="E66" s="775">
        <f>'B1104'!AQ54</f>
        <v>0</v>
      </c>
      <c r="F66" s="657">
        <f>'B1104'!AV54</f>
        <v>0</v>
      </c>
      <c r="G66" s="797">
        <f>'B1104'!CQ54</f>
        <v>0</v>
      </c>
      <c r="H66" s="101">
        <f>+'B1104'!CM54</f>
        <v>0</v>
      </c>
      <c r="I66" s="659"/>
      <c r="K66" s="479">
        <v>5260</v>
      </c>
      <c r="L66" s="479">
        <f>'B1104'!DJ54</f>
        <v>0</v>
      </c>
      <c r="M66" s="291">
        <f>I66-L66</f>
        <v>0</v>
      </c>
    </row>
    <row r="67" spans="1:13" ht="65.400000000000006" x14ac:dyDescent="1.45">
      <c r="A67" s="118">
        <v>40424</v>
      </c>
      <c r="B67" s="119" t="s">
        <v>790</v>
      </c>
      <c r="C67" s="685"/>
      <c r="D67" s="797">
        <f>'B1104'!AP55</f>
        <v>0</v>
      </c>
      <c r="E67" s="775">
        <f>'B1104'!AQ55</f>
        <v>0</v>
      </c>
      <c r="F67" s="657">
        <f>'B1104'!AV55</f>
        <v>0</v>
      </c>
      <c r="G67" s="797">
        <f>'B1104'!CQ55</f>
        <v>0</v>
      </c>
      <c r="H67" s="101">
        <f>+'B1104'!CM55</f>
        <v>0</v>
      </c>
      <c r="I67" s="659"/>
      <c r="K67" s="479">
        <v>0</v>
      </c>
      <c r="L67" s="479">
        <f>'B1104'!DJ55</f>
        <v>0</v>
      </c>
      <c r="M67" s="291">
        <f t="shared" si="2"/>
        <v>0</v>
      </c>
    </row>
    <row r="68" spans="1:13" ht="65.400000000000006" x14ac:dyDescent="1.45">
      <c r="A68" s="1005">
        <v>40425</v>
      </c>
      <c r="B68" s="1004" t="s">
        <v>857</v>
      </c>
      <c r="C68" s="115"/>
      <c r="D68" s="797">
        <f>'B1104'!AP56</f>
        <v>0</v>
      </c>
      <c r="E68" s="775">
        <f>'B1104'!AQ56</f>
        <v>0</v>
      </c>
      <c r="F68" s="657">
        <f>'B1104'!AV56</f>
        <v>0</v>
      </c>
      <c r="G68" s="797">
        <f>'B1104'!CQ56</f>
        <v>0</v>
      </c>
      <c r="H68" s="101">
        <f>+'B1104'!CM56</f>
        <v>0</v>
      </c>
      <c r="I68" s="659"/>
      <c r="K68" s="479">
        <v>0</v>
      </c>
      <c r="L68" s="479">
        <v>0</v>
      </c>
      <c r="M68" s="291">
        <f>I68-L68</f>
        <v>0</v>
      </c>
    </row>
    <row r="69" spans="1:13" ht="65.400000000000006" x14ac:dyDescent="1.45">
      <c r="A69" s="118"/>
      <c r="B69" s="119"/>
      <c r="C69" s="118"/>
      <c r="D69" s="119"/>
      <c r="E69" s="118"/>
      <c r="F69" s="119"/>
      <c r="G69" s="118"/>
      <c r="H69" s="119"/>
      <c r="I69" s="118"/>
      <c r="K69" s="479"/>
      <c r="L69" s="479"/>
      <c r="M69" s="291"/>
    </row>
    <row r="70" spans="1:13" ht="55.8" thickBot="1" x14ac:dyDescent="0.9">
      <c r="A70" s="1183" t="s">
        <v>221</v>
      </c>
      <c r="B70" s="1184"/>
      <c r="C70" s="566">
        <f>SUM(C42:C66)</f>
        <v>0</v>
      </c>
      <c r="D70" s="505">
        <f>SUM(D42:D68)</f>
        <v>0</v>
      </c>
      <c r="E70" s="505">
        <f>SUM(E42:E68)</f>
        <v>0</v>
      </c>
      <c r="F70" s="505">
        <f>SUM(F42:F68)</f>
        <v>0</v>
      </c>
      <c r="G70" s="505">
        <f>SUM(G42:G68)</f>
        <v>0</v>
      </c>
      <c r="H70" s="505">
        <f>SUM(H42:H68)</f>
        <v>10</v>
      </c>
      <c r="I70" s="505"/>
      <c r="K70" s="476">
        <f>SUM(K42:K68)</f>
        <v>139317</v>
      </c>
      <c r="L70" s="479">
        <f>SUM(L42:L68)</f>
        <v>0</v>
      </c>
      <c r="M70" s="291">
        <f>SUM(M42:M68)</f>
        <v>0</v>
      </c>
    </row>
    <row r="71" spans="1:13" ht="13.8" thickTop="1" x14ac:dyDescent="0.25"/>
    <row r="72" spans="1:13" ht="6.75" customHeight="1" x14ac:dyDescent="0.25"/>
    <row r="73" spans="1:13" ht="90.75" customHeight="1" x14ac:dyDescent="0.85">
      <c r="I73" s="517"/>
      <c r="K73" s="518">
        <f>K70-L70</f>
        <v>139317</v>
      </c>
      <c r="M73" s="291">
        <f>K70-I70+D70</f>
        <v>139317</v>
      </c>
    </row>
    <row r="76" spans="1:13" ht="72.75" customHeight="1" x14ac:dyDescent="0.55000000000000004">
      <c r="I76" s="521"/>
    </row>
    <row r="77" spans="1:13" ht="50.1" customHeight="1" x14ac:dyDescent="0.55000000000000004">
      <c r="I77" s="521"/>
    </row>
    <row r="78" spans="1:13" ht="50.1" customHeight="1" thickBot="1" x14ac:dyDescent="0.6">
      <c r="G78" s="505">
        <f>+H70-F70</f>
        <v>10</v>
      </c>
      <c r="I78" s="521"/>
    </row>
    <row r="79" spans="1:13" ht="50.1" customHeight="1" thickTop="1" x14ac:dyDescent="0.55000000000000004">
      <c r="I79" s="522"/>
    </row>
    <row r="80" spans="1:13" ht="50.1" customHeight="1" x14ac:dyDescent="0.55000000000000004">
      <c r="I80" s="522"/>
    </row>
  </sheetData>
  <mergeCells count="3">
    <mergeCell ref="A37:B37"/>
    <mergeCell ref="A42:B42"/>
    <mergeCell ref="A70:B70"/>
  </mergeCells>
  <phoneticPr fontId="3" type="noConversion"/>
  <pageMargins left="0.28999999999999998" right="0.39370078740157483" top="0.78" bottom="0.39370078740157483" header="0.37" footer="0.6692913385826772"/>
  <pageSetup paperSize="9" scale="23" orientation="landscape" horizontalDpi="300" verticalDpi="300" r:id="rId1"/>
  <headerFooter alignWithMargins="0"/>
  <rowBreaks count="1" manualBreakCount="1">
    <brk id="39" max="1638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9">
    <tabColor indexed="10"/>
  </sheetPr>
  <dimension ref="A2:O73"/>
  <sheetViews>
    <sheetView view="pageBreakPreview" topLeftCell="D37" zoomScale="25" zoomScaleNormal="40" zoomScaleSheetLayoutView="40" workbookViewId="0">
      <selection activeCell="H53" sqref="H53"/>
    </sheetView>
  </sheetViews>
  <sheetFormatPr baseColWidth="10" defaultRowHeight="13.2" x14ac:dyDescent="0.25"/>
  <cols>
    <col min="1" max="1" width="62" customWidth="1"/>
    <col min="2" max="2" width="120.6640625" customWidth="1"/>
    <col min="3" max="3" width="18.6640625" hidden="1" customWidth="1"/>
    <col min="4" max="4" width="56.5546875" customWidth="1"/>
    <col min="5" max="5" width="73.5546875" customWidth="1"/>
    <col min="6" max="6" width="57.33203125" customWidth="1"/>
    <col min="7" max="7" width="53" customWidth="1"/>
    <col min="8" max="8" width="65.33203125" customWidth="1"/>
    <col min="9" max="9" width="57" customWidth="1"/>
    <col min="10" max="10" width="55" customWidth="1"/>
    <col min="11" max="11" width="69.6640625" customWidth="1"/>
    <col min="12" max="12" width="29.33203125" customWidth="1"/>
    <col min="13" max="13" width="68.33203125" customWidth="1"/>
    <col min="14" max="14" width="65.6640625" customWidth="1"/>
    <col min="15" max="15" width="64" customWidth="1"/>
  </cols>
  <sheetData>
    <row r="2" spans="1:15" ht="45" x14ac:dyDescent="0.75">
      <c r="A2" s="80"/>
      <c r="B2" s="80"/>
      <c r="J2" s="81"/>
    </row>
    <row r="3" spans="1:15" ht="35.4" x14ac:dyDescent="0.6">
      <c r="A3" s="82"/>
      <c r="B3" s="82"/>
    </row>
    <row r="5" spans="1:15" ht="55.2" x14ac:dyDescent="0.95">
      <c r="C5" s="87" t="s">
        <v>156</v>
      </c>
      <c r="D5" s="80" t="s">
        <v>156</v>
      </c>
      <c r="E5" s="80"/>
      <c r="F5" s="80"/>
      <c r="G5" s="80"/>
      <c r="H5" s="82"/>
      <c r="I5" s="83"/>
      <c r="J5" s="84"/>
      <c r="K5" s="84"/>
    </row>
    <row r="6" spans="1:15" ht="45.6" thickBot="1" x14ac:dyDescent="0.8">
      <c r="A6" s="83" t="str">
        <f>'V TFTA'!F7</f>
        <v>Mois de Janvier  2020</v>
      </c>
      <c r="B6" s="80"/>
      <c r="C6" s="82"/>
      <c r="D6" s="82"/>
      <c r="E6" s="82"/>
      <c r="F6" s="82"/>
      <c r="G6" s="82"/>
      <c r="H6" s="82"/>
      <c r="I6" s="82"/>
      <c r="J6" s="84"/>
      <c r="K6" s="84"/>
    </row>
    <row r="7" spans="1:15" ht="113.4" x14ac:dyDescent="0.25">
      <c r="A7" s="85" t="s">
        <v>101</v>
      </c>
      <c r="B7" s="88"/>
      <c r="C7" s="88" t="s">
        <v>157</v>
      </c>
      <c r="D7" s="88" t="s">
        <v>158</v>
      </c>
      <c r="E7" s="88" t="s">
        <v>632</v>
      </c>
      <c r="F7" s="88" t="s">
        <v>159</v>
      </c>
      <c r="G7" s="88" t="s">
        <v>573</v>
      </c>
      <c r="H7" s="88" t="s">
        <v>160</v>
      </c>
      <c r="I7" s="88" t="s">
        <v>161</v>
      </c>
      <c r="J7" s="88" t="s">
        <v>162</v>
      </c>
      <c r="K7" s="88">
        <v>5010</v>
      </c>
    </row>
    <row r="8" spans="1:15" ht="75.599999999999994" x14ac:dyDescent="0.25">
      <c r="A8" s="86" t="s">
        <v>163</v>
      </c>
      <c r="B8" s="89" t="s">
        <v>164</v>
      </c>
      <c r="C8" s="89" t="s">
        <v>165</v>
      </c>
      <c r="D8" s="89" t="s">
        <v>165</v>
      </c>
      <c r="E8" s="89" t="s">
        <v>166</v>
      </c>
      <c r="F8" s="89" t="s">
        <v>167</v>
      </c>
      <c r="G8" s="89" t="s">
        <v>574</v>
      </c>
      <c r="H8" s="89" t="s">
        <v>168</v>
      </c>
      <c r="I8" s="89" t="s">
        <v>168</v>
      </c>
      <c r="J8" s="89" t="s">
        <v>168</v>
      </c>
      <c r="K8" s="89" t="s">
        <v>169</v>
      </c>
    </row>
    <row r="9" spans="1:15" ht="151.80000000000001" thickBot="1" x14ac:dyDescent="0.3">
      <c r="A9" s="86"/>
      <c r="B9" s="89"/>
      <c r="C9" s="90" t="s">
        <v>170</v>
      </c>
      <c r="D9" s="90" t="s">
        <v>223</v>
      </c>
      <c r="E9" s="90" t="s">
        <v>633</v>
      </c>
      <c r="F9" s="90" t="s">
        <v>172</v>
      </c>
      <c r="G9" s="90" t="s">
        <v>575</v>
      </c>
      <c r="H9" s="90" t="s">
        <v>173</v>
      </c>
      <c r="I9" s="90" t="s">
        <v>174</v>
      </c>
      <c r="J9" s="90" t="s">
        <v>175</v>
      </c>
      <c r="K9" s="90"/>
    </row>
    <row r="10" spans="1:15" ht="55.2" x14ac:dyDescent="0.95">
      <c r="A10" s="1087">
        <v>40100</v>
      </c>
      <c r="B10" s="92" t="s">
        <v>176</v>
      </c>
      <c r="C10" s="93"/>
      <c r="D10" s="97" t="s">
        <v>177</v>
      </c>
      <c r="E10" s="520">
        <v>0</v>
      </c>
      <c r="F10" s="95"/>
      <c r="G10" s="94"/>
      <c r="H10" s="97" t="s">
        <v>177</v>
      </c>
      <c r="I10" s="97" t="s">
        <v>177</v>
      </c>
      <c r="J10" s="96">
        <f t="shared" ref="J10:J22" si="0">F10</f>
        <v>0</v>
      </c>
      <c r="K10" s="98">
        <v>80000</v>
      </c>
      <c r="M10" s="475">
        <v>80000</v>
      </c>
      <c r="N10" s="477">
        <f>'B1104'!DH4</f>
        <v>80000</v>
      </c>
      <c r="O10" s="291">
        <f>K10-N10</f>
        <v>0</v>
      </c>
    </row>
    <row r="11" spans="1:15" ht="55.2" x14ac:dyDescent="0.95">
      <c r="A11" s="1088">
        <v>40102</v>
      </c>
      <c r="B11" s="100" t="s">
        <v>178</v>
      </c>
      <c r="C11" s="97" t="s">
        <v>177</v>
      </c>
      <c r="D11" s="97" t="s">
        <v>177</v>
      </c>
      <c r="E11" s="520">
        <f>'B1104'!AE5</f>
        <v>0</v>
      </c>
      <c r="F11" s="95"/>
      <c r="G11" s="97"/>
      <c r="H11" s="97" t="s">
        <v>177</v>
      </c>
      <c r="I11" s="97" t="s">
        <v>177</v>
      </c>
      <c r="J11" s="101">
        <f t="shared" si="0"/>
        <v>0</v>
      </c>
      <c r="K11" s="98">
        <f>M11+E11-F11</f>
        <v>0</v>
      </c>
      <c r="M11" s="475">
        <v>0</v>
      </c>
      <c r="N11" s="477">
        <f>'B1104'!DH5</f>
        <v>0</v>
      </c>
      <c r="O11" s="291">
        <f>K11-N11</f>
        <v>0</v>
      </c>
    </row>
    <row r="12" spans="1:15" ht="55.2" x14ac:dyDescent="0.95">
      <c r="A12" s="1088">
        <v>40103</v>
      </c>
      <c r="B12" s="100" t="s">
        <v>179</v>
      </c>
      <c r="C12" s="97" t="s">
        <v>177</v>
      </c>
      <c r="D12" s="97" t="s">
        <v>177</v>
      </c>
      <c r="E12" s="520">
        <f>'B1104'!AE6</f>
        <v>0</v>
      </c>
      <c r="F12" s="95"/>
      <c r="G12" s="97"/>
      <c r="H12" s="97" t="s">
        <v>177</v>
      </c>
      <c r="I12" s="97" t="s">
        <v>177</v>
      </c>
      <c r="J12" s="101">
        <f t="shared" si="0"/>
        <v>0</v>
      </c>
      <c r="K12" s="98">
        <f t="shared" ref="K12:K36" si="1">M12+E12-F12</f>
        <v>3000</v>
      </c>
      <c r="M12" s="475">
        <v>3000</v>
      </c>
      <c r="N12" s="477">
        <f>'B1104'!DH6</f>
        <v>3000</v>
      </c>
      <c r="O12" s="291">
        <f>K12-N12</f>
        <v>0</v>
      </c>
    </row>
    <row r="13" spans="1:15" ht="55.2" x14ac:dyDescent="0.95">
      <c r="A13" s="1088">
        <v>40104</v>
      </c>
      <c r="B13" s="100" t="s">
        <v>180</v>
      </c>
      <c r="C13" s="97" t="s">
        <v>177</v>
      </c>
      <c r="D13" s="97" t="s">
        <v>177</v>
      </c>
      <c r="E13" s="520">
        <f>'B1104'!AE7</f>
        <v>0</v>
      </c>
      <c r="F13" s="95"/>
      <c r="G13" s="101"/>
      <c r="H13" s="97" t="s">
        <v>177</v>
      </c>
      <c r="I13" s="97" t="s">
        <v>177</v>
      </c>
      <c r="J13" s="101">
        <f t="shared" si="0"/>
        <v>0</v>
      </c>
      <c r="K13" s="98">
        <f t="shared" si="1"/>
        <v>0</v>
      </c>
      <c r="M13" s="475">
        <v>0</v>
      </c>
      <c r="N13" s="477">
        <f>'B1104'!DH7</f>
        <v>0</v>
      </c>
      <c r="O13" s="291">
        <f t="shared" ref="O13:O36" si="2">K13-N13</f>
        <v>0</v>
      </c>
    </row>
    <row r="14" spans="1:15" ht="55.2" x14ac:dyDescent="0.95">
      <c r="A14" s="1088">
        <v>40105</v>
      </c>
      <c r="B14" s="100" t="s">
        <v>181</v>
      </c>
      <c r="C14" s="97" t="s">
        <v>177</v>
      </c>
      <c r="D14" s="97" t="s">
        <v>177</v>
      </c>
      <c r="E14" s="520">
        <f>'B1104'!AE8</f>
        <v>0</v>
      </c>
      <c r="F14" s="95"/>
      <c r="G14" s="101"/>
      <c r="H14" s="97" t="s">
        <v>177</v>
      </c>
      <c r="I14" s="97" t="s">
        <v>177</v>
      </c>
      <c r="J14" s="101">
        <f>F14</f>
        <v>0</v>
      </c>
      <c r="K14" s="98">
        <f t="shared" si="1"/>
        <v>0</v>
      </c>
      <c r="M14" s="475">
        <v>0</v>
      </c>
      <c r="N14" s="477">
        <f>'B1104'!DH8</f>
        <v>0</v>
      </c>
      <c r="O14" s="291">
        <f t="shared" si="2"/>
        <v>0</v>
      </c>
    </row>
    <row r="15" spans="1:15" ht="55.2" x14ac:dyDescent="0.95">
      <c r="A15" s="1088">
        <v>40106</v>
      </c>
      <c r="B15" s="102" t="s">
        <v>182</v>
      </c>
      <c r="C15" s="97" t="s">
        <v>177</v>
      </c>
      <c r="D15" s="97" t="s">
        <v>177</v>
      </c>
      <c r="E15" s="520">
        <f>'B1104'!AE9</f>
        <v>0</v>
      </c>
      <c r="F15" s="95"/>
      <c r="G15" s="95"/>
      <c r="H15" s="97" t="s">
        <v>177</v>
      </c>
      <c r="I15" s="97" t="s">
        <v>177</v>
      </c>
      <c r="J15" s="101">
        <f t="shared" si="0"/>
        <v>0</v>
      </c>
      <c r="K15" s="98">
        <f t="shared" si="1"/>
        <v>0</v>
      </c>
      <c r="M15" s="475">
        <v>0</v>
      </c>
      <c r="N15" s="477">
        <f>'B1104'!DH9</f>
        <v>0</v>
      </c>
      <c r="O15" s="291">
        <f t="shared" si="2"/>
        <v>0</v>
      </c>
    </row>
    <row r="16" spans="1:15" ht="55.2" x14ac:dyDescent="0.95">
      <c r="A16" s="1088">
        <v>40107</v>
      </c>
      <c r="B16" s="102" t="s">
        <v>183</v>
      </c>
      <c r="C16" s="97" t="s">
        <v>177</v>
      </c>
      <c r="D16" s="97" t="s">
        <v>177</v>
      </c>
      <c r="E16" s="520">
        <f>'B1104'!AE10</f>
        <v>0</v>
      </c>
      <c r="F16" s="95"/>
      <c r="G16" s="120"/>
      <c r="H16" s="97" t="s">
        <v>177</v>
      </c>
      <c r="I16" s="97" t="s">
        <v>177</v>
      </c>
      <c r="J16" s="101">
        <f t="shared" si="0"/>
        <v>0</v>
      </c>
      <c r="K16" s="98">
        <f t="shared" si="1"/>
        <v>0</v>
      </c>
      <c r="M16" s="475">
        <v>0</v>
      </c>
      <c r="N16" s="477">
        <f>'B1104'!DH10</f>
        <v>0</v>
      </c>
      <c r="O16" s="291">
        <f t="shared" si="2"/>
        <v>0</v>
      </c>
    </row>
    <row r="17" spans="1:15" ht="55.2" x14ac:dyDescent="0.95">
      <c r="A17" s="1088">
        <v>40108</v>
      </c>
      <c r="B17" s="100" t="s">
        <v>184</v>
      </c>
      <c r="C17" s="97" t="s">
        <v>177</v>
      </c>
      <c r="D17" s="97" t="s">
        <v>177</v>
      </c>
      <c r="E17" s="520">
        <f>'B1104'!AE11</f>
        <v>0</v>
      </c>
      <c r="F17" s="95"/>
      <c r="G17" s="120"/>
      <c r="H17" s="97" t="s">
        <v>177</v>
      </c>
      <c r="I17" s="97" t="s">
        <v>177</v>
      </c>
      <c r="J17" s="101">
        <f t="shared" si="0"/>
        <v>0</v>
      </c>
      <c r="K17" s="98">
        <f t="shared" si="1"/>
        <v>0</v>
      </c>
      <c r="M17" s="475">
        <v>0</v>
      </c>
      <c r="N17" s="477">
        <f>'B1104'!DH11</f>
        <v>0</v>
      </c>
      <c r="O17" s="291">
        <f t="shared" si="2"/>
        <v>0</v>
      </c>
    </row>
    <row r="18" spans="1:15" ht="55.2" x14ac:dyDescent="0.95">
      <c r="A18" s="1088">
        <v>40111</v>
      </c>
      <c r="B18" s="100" t="s">
        <v>185</v>
      </c>
      <c r="C18" s="97" t="s">
        <v>177</v>
      </c>
      <c r="D18" s="97" t="s">
        <v>177</v>
      </c>
      <c r="E18" s="520">
        <f>'B1104'!AE12</f>
        <v>0</v>
      </c>
      <c r="F18" s="95"/>
      <c r="G18" s="120"/>
      <c r="H18" s="97" t="s">
        <v>177</v>
      </c>
      <c r="I18" s="97" t="s">
        <v>177</v>
      </c>
      <c r="J18" s="101">
        <f t="shared" si="0"/>
        <v>0</v>
      </c>
      <c r="K18" s="98">
        <f t="shared" si="1"/>
        <v>0</v>
      </c>
      <c r="M18" s="475">
        <v>0</v>
      </c>
      <c r="N18" s="477">
        <f>'B1104'!DH12</f>
        <v>0</v>
      </c>
      <c r="O18" s="291">
        <f t="shared" si="2"/>
        <v>0</v>
      </c>
    </row>
    <row r="19" spans="1:15" ht="55.2" x14ac:dyDescent="0.95">
      <c r="A19" s="1088">
        <v>40112</v>
      </c>
      <c r="B19" s="100" t="s">
        <v>186</v>
      </c>
      <c r="C19" s="97" t="s">
        <v>177</v>
      </c>
      <c r="D19" s="97" t="s">
        <v>177</v>
      </c>
      <c r="E19" s="520">
        <f>'B1104'!AE13</f>
        <v>0</v>
      </c>
      <c r="F19" s="95"/>
      <c r="G19" s="120"/>
      <c r="H19" s="97" t="s">
        <v>177</v>
      </c>
      <c r="I19" s="97" t="s">
        <v>177</v>
      </c>
      <c r="J19" s="101">
        <f t="shared" si="0"/>
        <v>0</v>
      </c>
      <c r="K19" s="98">
        <f t="shared" si="1"/>
        <v>0</v>
      </c>
      <c r="M19" s="475">
        <v>0</v>
      </c>
      <c r="N19" s="477">
        <f>'B1104'!DH13</f>
        <v>0</v>
      </c>
      <c r="O19" s="291">
        <f t="shared" si="2"/>
        <v>0</v>
      </c>
    </row>
    <row r="20" spans="1:15" ht="55.2" x14ac:dyDescent="0.95">
      <c r="A20" s="1088">
        <v>40113</v>
      </c>
      <c r="B20" s="100" t="s">
        <v>222</v>
      </c>
      <c r="C20" s="97"/>
      <c r="D20" s="97" t="s">
        <v>177</v>
      </c>
      <c r="E20" s="520">
        <f>'B1104'!AE14</f>
        <v>0</v>
      </c>
      <c r="F20" s="95"/>
      <c r="G20" s="519"/>
      <c r="H20" s="97" t="s">
        <v>177</v>
      </c>
      <c r="I20" s="97" t="s">
        <v>177</v>
      </c>
      <c r="J20" s="101">
        <f t="shared" si="0"/>
        <v>0</v>
      </c>
      <c r="K20" s="98">
        <f t="shared" si="1"/>
        <v>0</v>
      </c>
      <c r="M20" s="475">
        <v>0</v>
      </c>
      <c r="N20" s="477">
        <f>'B1104'!DH14</f>
        <v>0</v>
      </c>
      <c r="O20" s="291">
        <f t="shared" si="2"/>
        <v>0</v>
      </c>
    </row>
    <row r="21" spans="1:15" ht="55.2" x14ac:dyDescent="0.95">
      <c r="A21" s="1088">
        <v>40114</v>
      </c>
      <c r="B21" s="100" t="s">
        <v>788</v>
      </c>
      <c r="C21" s="97"/>
      <c r="D21" s="97" t="s">
        <v>177</v>
      </c>
      <c r="E21" s="520">
        <f>'B1104'!AE15</f>
        <v>0</v>
      </c>
      <c r="F21" s="95"/>
      <c r="G21" s="519"/>
      <c r="H21" s="97" t="s">
        <v>177</v>
      </c>
      <c r="I21" s="97" t="s">
        <v>177</v>
      </c>
      <c r="J21" s="101">
        <f t="shared" si="0"/>
        <v>0</v>
      </c>
      <c r="K21" s="98">
        <f t="shared" si="1"/>
        <v>0</v>
      </c>
      <c r="M21" s="475">
        <v>0</v>
      </c>
      <c r="N21" s="477">
        <f>'B1104'!DH15</f>
        <v>0</v>
      </c>
      <c r="O21" s="291"/>
    </row>
    <row r="22" spans="1:15" ht="55.2" x14ac:dyDescent="0.95">
      <c r="A22" s="1088">
        <v>40115</v>
      </c>
      <c r="B22" s="100" t="s">
        <v>1024</v>
      </c>
      <c r="C22" s="97"/>
      <c r="D22" s="97" t="s">
        <v>177</v>
      </c>
      <c r="E22" s="520">
        <f>'B1104'!AE16</f>
        <v>0</v>
      </c>
      <c r="F22" s="95"/>
      <c r="G22" s="519"/>
      <c r="H22" s="97" t="s">
        <v>177</v>
      </c>
      <c r="I22" s="97" t="s">
        <v>177</v>
      </c>
      <c r="J22" s="101">
        <f t="shared" si="0"/>
        <v>0</v>
      </c>
      <c r="K22" s="98">
        <f t="shared" si="1"/>
        <v>0</v>
      </c>
      <c r="M22" s="475">
        <v>0</v>
      </c>
      <c r="N22" s="477"/>
      <c r="O22" s="291"/>
    </row>
    <row r="23" spans="1:15" ht="55.2" x14ac:dyDescent="0.95">
      <c r="A23" s="1088">
        <v>40200</v>
      </c>
      <c r="B23" s="100" t="s">
        <v>187</v>
      </c>
      <c r="C23" s="97" t="s">
        <v>177</v>
      </c>
      <c r="D23" s="97" t="s">
        <v>177</v>
      </c>
      <c r="E23" s="520">
        <f>'B1104'!AE17</f>
        <v>0</v>
      </c>
      <c r="F23" s="95"/>
      <c r="G23" s="101"/>
      <c r="H23" s="97" t="s">
        <v>177</v>
      </c>
      <c r="I23" s="97" t="s">
        <v>177</v>
      </c>
      <c r="J23" s="101">
        <f t="shared" ref="J23:J36" si="3">F23</f>
        <v>0</v>
      </c>
      <c r="K23" s="98">
        <f t="shared" si="1"/>
        <v>0</v>
      </c>
      <c r="M23" s="475">
        <v>0</v>
      </c>
      <c r="N23" s="477">
        <f>'B1104'!DH17</f>
        <v>0</v>
      </c>
      <c r="O23" s="291">
        <f t="shared" si="2"/>
        <v>0</v>
      </c>
    </row>
    <row r="24" spans="1:15" ht="55.2" x14ac:dyDescent="0.95">
      <c r="A24" s="1088">
        <v>40201</v>
      </c>
      <c r="B24" s="100" t="s">
        <v>188</v>
      </c>
      <c r="C24" s="97" t="s">
        <v>177</v>
      </c>
      <c r="D24" s="97" t="s">
        <v>177</v>
      </c>
      <c r="E24" s="520">
        <f>'B1104'!AE18</f>
        <v>0</v>
      </c>
      <c r="F24" s="95"/>
      <c r="G24" s="97"/>
      <c r="H24" s="97" t="s">
        <v>177</v>
      </c>
      <c r="I24" s="97" t="s">
        <v>177</v>
      </c>
      <c r="J24" s="101">
        <f t="shared" si="3"/>
        <v>0</v>
      </c>
      <c r="K24" s="98">
        <f t="shared" si="1"/>
        <v>6500</v>
      </c>
      <c r="M24" s="475">
        <v>6500</v>
      </c>
      <c r="N24" s="477">
        <f>'B1104'!DH18</f>
        <v>6500</v>
      </c>
      <c r="O24" s="291">
        <f t="shared" si="2"/>
        <v>0</v>
      </c>
    </row>
    <row r="25" spans="1:15" ht="55.2" x14ac:dyDescent="0.95">
      <c r="A25" s="1088">
        <v>40202</v>
      </c>
      <c r="B25" s="100" t="s">
        <v>189</v>
      </c>
      <c r="C25" s="97" t="s">
        <v>177</v>
      </c>
      <c r="D25" s="97" t="s">
        <v>177</v>
      </c>
      <c r="E25" s="520">
        <f>'B1104'!AE19</f>
        <v>0</v>
      </c>
      <c r="F25" s="95"/>
      <c r="G25" s="97"/>
      <c r="H25" s="97" t="s">
        <v>177</v>
      </c>
      <c r="I25" s="97" t="s">
        <v>177</v>
      </c>
      <c r="J25" s="101">
        <f t="shared" si="3"/>
        <v>0</v>
      </c>
      <c r="K25" s="98">
        <f t="shared" si="1"/>
        <v>0</v>
      </c>
      <c r="M25" s="475">
        <v>0</v>
      </c>
      <c r="N25" s="477">
        <f>'B1104'!DH19</f>
        <v>0</v>
      </c>
      <c r="O25" s="291">
        <f t="shared" si="2"/>
        <v>0</v>
      </c>
    </row>
    <row r="26" spans="1:15" ht="55.2" x14ac:dyDescent="0.95">
      <c r="A26" s="1088">
        <v>40203</v>
      </c>
      <c r="B26" s="100" t="s">
        <v>190</v>
      </c>
      <c r="C26" s="97" t="s">
        <v>177</v>
      </c>
      <c r="D26" s="97" t="s">
        <v>177</v>
      </c>
      <c r="E26" s="520">
        <f>'B1104'!AE20</f>
        <v>0</v>
      </c>
      <c r="F26" s="95"/>
      <c r="G26" s="97"/>
      <c r="H26" s="97" t="s">
        <v>177</v>
      </c>
      <c r="I26" s="97" t="s">
        <v>177</v>
      </c>
      <c r="J26" s="101">
        <f t="shared" si="3"/>
        <v>0</v>
      </c>
      <c r="K26" s="98">
        <f t="shared" si="1"/>
        <v>0</v>
      </c>
      <c r="M26" s="475">
        <v>0</v>
      </c>
      <c r="N26" s="477">
        <f>'B1104'!DH20</f>
        <v>0</v>
      </c>
      <c r="O26" s="291">
        <f t="shared" si="2"/>
        <v>0</v>
      </c>
    </row>
    <row r="27" spans="1:15" ht="55.2" x14ac:dyDescent="0.95">
      <c r="A27" s="1088">
        <v>40204</v>
      </c>
      <c r="B27" s="103" t="s">
        <v>191</v>
      </c>
      <c r="C27" s="97" t="s">
        <v>177</v>
      </c>
      <c r="D27" s="97" t="s">
        <v>177</v>
      </c>
      <c r="E27" s="520">
        <f>'B1104'!AE21</f>
        <v>0</v>
      </c>
      <c r="F27" s="95"/>
      <c r="G27" s="97"/>
      <c r="H27" s="97" t="s">
        <v>177</v>
      </c>
      <c r="I27" s="97" t="s">
        <v>177</v>
      </c>
      <c r="J27" s="101">
        <f t="shared" si="3"/>
        <v>0</v>
      </c>
      <c r="K27" s="98">
        <f t="shared" si="1"/>
        <v>0</v>
      </c>
      <c r="M27" s="475">
        <v>0</v>
      </c>
      <c r="N27" s="477">
        <f>'B1104'!DH21</f>
        <v>0</v>
      </c>
      <c r="O27" s="291">
        <f t="shared" si="2"/>
        <v>0</v>
      </c>
    </row>
    <row r="28" spans="1:15" ht="55.2" x14ac:dyDescent="0.95">
      <c r="A28" s="1088">
        <v>40205</v>
      </c>
      <c r="B28" s="100" t="s">
        <v>192</v>
      </c>
      <c r="C28" s="97" t="s">
        <v>177</v>
      </c>
      <c r="D28" s="97" t="s">
        <v>177</v>
      </c>
      <c r="E28" s="520">
        <f>'B1104'!AE22</f>
        <v>0</v>
      </c>
      <c r="F28" s="95"/>
      <c r="G28" s="97"/>
      <c r="H28" s="97" t="s">
        <v>177</v>
      </c>
      <c r="I28" s="97" t="s">
        <v>177</v>
      </c>
      <c r="J28" s="101">
        <f t="shared" si="3"/>
        <v>0</v>
      </c>
      <c r="K28" s="98">
        <f t="shared" si="1"/>
        <v>1000</v>
      </c>
      <c r="M28" s="475">
        <v>1000</v>
      </c>
      <c r="N28" s="477">
        <f>'B1104'!DH22</f>
        <v>1000</v>
      </c>
      <c r="O28" s="291">
        <f t="shared" si="2"/>
        <v>0</v>
      </c>
    </row>
    <row r="29" spans="1:15" ht="55.2" x14ac:dyDescent="0.95">
      <c r="A29" s="1088">
        <v>40208</v>
      </c>
      <c r="B29" s="100" t="s">
        <v>193</v>
      </c>
      <c r="C29" s="97" t="s">
        <v>177</v>
      </c>
      <c r="D29" s="97" t="s">
        <v>177</v>
      </c>
      <c r="E29" s="520">
        <f>'B1104'!AE23</f>
        <v>0</v>
      </c>
      <c r="F29" s="95"/>
      <c r="G29" s="97"/>
      <c r="H29" s="97" t="s">
        <v>177</v>
      </c>
      <c r="I29" s="97" t="s">
        <v>177</v>
      </c>
      <c r="J29" s="101">
        <f t="shared" si="3"/>
        <v>0</v>
      </c>
      <c r="K29" s="98">
        <f t="shared" si="1"/>
        <v>0</v>
      </c>
      <c r="M29" s="475">
        <v>0</v>
      </c>
      <c r="N29" s="477">
        <f>'B1104'!DH23</f>
        <v>0</v>
      </c>
      <c r="O29" s="291">
        <f t="shared" si="2"/>
        <v>0</v>
      </c>
    </row>
    <row r="30" spans="1:15" ht="55.2" x14ac:dyDescent="0.95">
      <c r="A30" s="1088">
        <v>40209</v>
      </c>
      <c r="B30" s="100" t="s">
        <v>194</v>
      </c>
      <c r="C30" s="97" t="s">
        <v>177</v>
      </c>
      <c r="D30" s="97" t="s">
        <v>177</v>
      </c>
      <c r="E30" s="520">
        <f>'B1104'!AE24</f>
        <v>0</v>
      </c>
      <c r="F30" s="95"/>
      <c r="G30" s="97"/>
      <c r="H30" s="97" t="s">
        <v>177</v>
      </c>
      <c r="I30" s="97" t="s">
        <v>177</v>
      </c>
      <c r="J30" s="101">
        <f t="shared" si="3"/>
        <v>0</v>
      </c>
      <c r="K30" s="98">
        <f t="shared" si="1"/>
        <v>0</v>
      </c>
      <c r="M30" s="475">
        <v>0</v>
      </c>
      <c r="N30" s="477">
        <v>0</v>
      </c>
      <c r="O30" s="291">
        <f t="shared" si="2"/>
        <v>0</v>
      </c>
    </row>
    <row r="31" spans="1:15" ht="55.2" x14ac:dyDescent="0.95">
      <c r="A31" s="1088">
        <v>40210</v>
      </c>
      <c r="B31" s="100" t="s">
        <v>195</v>
      </c>
      <c r="C31" s="97" t="s">
        <v>177</v>
      </c>
      <c r="D31" s="97" t="s">
        <v>177</v>
      </c>
      <c r="E31" s="520">
        <f>'B1104'!AE25</f>
        <v>0</v>
      </c>
      <c r="F31" s="95"/>
      <c r="G31" s="97"/>
      <c r="H31" s="97" t="s">
        <v>177</v>
      </c>
      <c r="I31" s="97" t="s">
        <v>177</v>
      </c>
      <c r="J31" s="101">
        <f t="shared" si="3"/>
        <v>0</v>
      </c>
      <c r="K31" s="98">
        <f t="shared" si="1"/>
        <v>4500</v>
      </c>
      <c r="M31" s="475">
        <v>4500</v>
      </c>
      <c r="N31" s="477">
        <f>'B1104'!DH25</f>
        <v>4500</v>
      </c>
      <c r="O31" s="291">
        <f t="shared" si="2"/>
        <v>0</v>
      </c>
    </row>
    <row r="32" spans="1:15" ht="55.2" x14ac:dyDescent="0.95">
      <c r="A32" s="1088">
        <v>40211</v>
      </c>
      <c r="B32" s="100" t="s">
        <v>196</v>
      </c>
      <c r="C32" s="97" t="s">
        <v>177</v>
      </c>
      <c r="D32" s="97" t="s">
        <v>177</v>
      </c>
      <c r="E32" s="520">
        <f>'B1104'!AE26</f>
        <v>0</v>
      </c>
      <c r="F32" s="95"/>
      <c r="G32" s="97"/>
      <c r="H32" s="97" t="s">
        <v>177</v>
      </c>
      <c r="I32" s="97" t="s">
        <v>177</v>
      </c>
      <c r="J32" s="101">
        <f t="shared" si="3"/>
        <v>0</v>
      </c>
      <c r="K32" s="98">
        <f t="shared" si="1"/>
        <v>0</v>
      </c>
      <c r="M32" s="475">
        <v>0</v>
      </c>
      <c r="N32" s="477">
        <f>'B1104'!DH26</f>
        <v>0</v>
      </c>
      <c r="O32" s="291">
        <f t="shared" si="2"/>
        <v>0</v>
      </c>
    </row>
    <row r="33" spans="1:15" ht="55.2" x14ac:dyDescent="0.95">
      <c r="A33" s="1088">
        <v>40212</v>
      </c>
      <c r="B33" s="100" t="s">
        <v>197</v>
      </c>
      <c r="C33" s="97" t="s">
        <v>177</v>
      </c>
      <c r="D33" s="97" t="s">
        <v>177</v>
      </c>
      <c r="E33" s="520">
        <f>'B1104'!AE27</f>
        <v>0</v>
      </c>
      <c r="F33" s="95"/>
      <c r="G33" s="97"/>
      <c r="H33" s="97" t="s">
        <v>177</v>
      </c>
      <c r="I33" s="97" t="s">
        <v>177</v>
      </c>
      <c r="J33" s="101">
        <f t="shared" si="3"/>
        <v>0</v>
      </c>
      <c r="K33" s="98">
        <f t="shared" si="1"/>
        <v>0</v>
      </c>
      <c r="M33" s="475">
        <v>0</v>
      </c>
      <c r="N33" s="477">
        <f>'B1104'!DH27</f>
        <v>0</v>
      </c>
      <c r="O33" s="291">
        <f t="shared" si="2"/>
        <v>0</v>
      </c>
    </row>
    <row r="34" spans="1:15" ht="55.2" x14ac:dyDescent="0.95">
      <c r="A34" s="1089">
        <v>40213</v>
      </c>
      <c r="B34" s="121" t="s">
        <v>224</v>
      </c>
      <c r="C34" s="97"/>
      <c r="D34" s="97" t="s">
        <v>177</v>
      </c>
      <c r="E34" s="520">
        <f>'B1104'!AE28</f>
        <v>0</v>
      </c>
      <c r="F34" s="95"/>
      <c r="G34" s="97"/>
      <c r="H34" s="97" t="s">
        <v>177</v>
      </c>
      <c r="I34" s="97" t="s">
        <v>177</v>
      </c>
      <c r="J34" s="106">
        <f t="shared" si="3"/>
        <v>0</v>
      </c>
      <c r="K34" s="98">
        <f t="shared" si="1"/>
        <v>0</v>
      </c>
      <c r="M34" s="475">
        <v>0</v>
      </c>
      <c r="N34" s="477">
        <f>'B1104'!DH28</f>
        <v>0</v>
      </c>
      <c r="O34" s="291">
        <f t="shared" si="2"/>
        <v>0</v>
      </c>
    </row>
    <row r="35" spans="1:15" ht="55.2" x14ac:dyDescent="0.95">
      <c r="A35" s="1089">
        <v>40214</v>
      </c>
      <c r="B35" s="121" t="s">
        <v>733</v>
      </c>
      <c r="C35" s="97"/>
      <c r="D35" s="97" t="s">
        <v>177</v>
      </c>
      <c r="E35" s="520">
        <f>'B1104'!AE29</f>
        <v>0</v>
      </c>
      <c r="F35" s="95"/>
      <c r="G35" s="97"/>
      <c r="H35" s="97" t="s">
        <v>177</v>
      </c>
      <c r="I35" s="97" t="s">
        <v>177</v>
      </c>
      <c r="J35" s="106">
        <f t="shared" si="3"/>
        <v>0</v>
      </c>
      <c r="K35" s="98">
        <f t="shared" si="1"/>
        <v>0</v>
      </c>
      <c r="M35" s="475">
        <v>0</v>
      </c>
      <c r="N35" s="477">
        <f>'B1104'!DH29</f>
        <v>0</v>
      </c>
      <c r="O35" s="291"/>
    </row>
    <row r="36" spans="1:15" ht="55.8" thickBot="1" x14ac:dyDescent="1">
      <c r="A36" s="1090">
        <v>40300</v>
      </c>
      <c r="B36" s="105" t="s">
        <v>198</v>
      </c>
      <c r="C36" s="97" t="s">
        <v>177</v>
      </c>
      <c r="D36" s="97" t="s">
        <v>177</v>
      </c>
      <c r="E36" s="520">
        <f>'B1104'!AE30</f>
        <v>0</v>
      </c>
      <c r="F36" s="95"/>
      <c r="G36" s="97"/>
      <c r="H36" s="97" t="s">
        <v>177</v>
      </c>
      <c r="I36" s="97" t="s">
        <v>177</v>
      </c>
      <c r="J36" s="106">
        <f t="shared" si="3"/>
        <v>0</v>
      </c>
      <c r="K36" s="98">
        <f t="shared" si="1"/>
        <v>0</v>
      </c>
      <c r="M36" s="475">
        <v>0</v>
      </c>
      <c r="N36" s="477">
        <f>'B1104'!DH30</f>
        <v>0</v>
      </c>
      <c r="O36" s="291">
        <f t="shared" si="2"/>
        <v>0</v>
      </c>
    </row>
    <row r="37" spans="1:15" ht="55.8" thickBot="1" x14ac:dyDescent="1">
      <c r="A37" s="1179" t="s">
        <v>199</v>
      </c>
      <c r="B37" s="1180"/>
      <c r="C37" s="107"/>
      <c r="D37" s="108">
        <f t="shared" ref="D37:J37" si="4">SUM(D10:D36)</f>
        <v>0</v>
      </c>
      <c r="E37" s="108">
        <f t="shared" si="4"/>
        <v>0</v>
      </c>
      <c r="F37" s="109">
        <f t="shared" si="4"/>
        <v>0</v>
      </c>
      <c r="G37" s="108">
        <f t="shared" si="4"/>
        <v>0</v>
      </c>
      <c r="H37" s="108">
        <f t="shared" si="4"/>
        <v>0</v>
      </c>
      <c r="I37" s="108">
        <f t="shared" si="4"/>
        <v>0</v>
      </c>
      <c r="J37" s="108">
        <f t="shared" si="4"/>
        <v>0</v>
      </c>
      <c r="K37" s="98">
        <f>SUM(K10:K36)</f>
        <v>95000</v>
      </c>
      <c r="M37" s="476">
        <f>SUM(M10:M36)</f>
        <v>95000</v>
      </c>
      <c r="N37" s="477">
        <f>SUM(N10:N36)</f>
        <v>95000</v>
      </c>
      <c r="O37" s="291">
        <f>SUM(O10:O36)</f>
        <v>0</v>
      </c>
    </row>
    <row r="38" spans="1:15" ht="35.4" x14ac:dyDescent="0.6">
      <c r="A38" s="110"/>
      <c r="B38" s="110"/>
      <c r="C38" s="84"/>
      <c r="D38" s="110"/>
      <c r="E38" s="110"/>
      <c r="F38" s="110"/>
      <c r="G38" s="110"/>
      <c r="H38" s="110"/>
      <c r="I38" s="110"/>
      <c r="J38" s="110"/>
      <c r="K38" s="82"/>
    </row>
    <row r="39" spans="1:15" ht="35.4" x14ac:dyDescent="0.6">
      <c r="A39" s="110"/>
      <c r="B39" s="110"/>
      <c r="C39" s="84"/>
      <c r="D39" s="110"/>
      <c r="E39" s="110"/>
      <c r="F39" s="110"/>
      <c r="G39" s="110"/>
      <c r="H39" s="110"/>
      <c r="I39" s="110"/>
      <c r="J39" s="110"/>
      <c r="K39" s="82"/>
    </row>
    <row r="40" spans="1:15" ht="35.4" x14ac:dyDescent="0.6">
      <c r="A40" s="110"/>
      <c r="B40" s="110"/>
      <c r="C40" s="84"/>
      <c r="D40" s="110"/>
      <c r="E40" s="110"/>
      <c r="F40" s="110"/>
      <c r="G40" s="110"/>
      <c r="H40" s="110"/>
      <c r="I40" s="110"/>
      <c r="J40" s="110"/>
      <c r="K40" s="82"/>
    </row>
    <row r="41" spans="1:15" ht="35.4" thickBot="1" x14ac:dyDescent="0.6">
      <c r="A41" s="110"/>
      <c r="B41" s="110"/>
      <c r="C41" s="110"/>
      <c r="D41" s="110"/>
      <c r="E41" s="110"/>
      <c r="F41" s="110"/>
      <c r="G41" s="110"/>
      <c r="H41" s="110"/>
      <c r="I41" s="110"/>
      <c r="J41" s="110"/>
      <c r="K41" s="110"/>
    </row>
    <row r="42" spans="1:15" ht="56.4" thickTop="1" thickBot="1" x14ac:dyDescent="0.9">
      <c r="A42" s="1181" t="s">
        <v>201</v>
      </c>
      <c r="B42" s="1182"/>
      <c r="C42" s="111">
        <f t="shared" ref="C42:J42" si="5">C37</f>
        <v>0</v>
      </c>
      <c r="D42" s="112">
        <f t="shared" si="5"/>
        <v>0</v>
      </c>
      <c r="E42" s="112">
        <f t="shared" si="5"/>
        <v>0</v>
      </c>
      <c r="F42" s="112">
        <f t="shared" si="5"/>
        <v>0</v>
      </c>
      <c r="G42" s="112">
        <f t="shared" si="5"/>
        <v>0</v>
      </c>
      <c r="H42" s="112">
        <f t="shared" si="5"/>
        <v>0</v>
      </c>
      <c r="I42" s="112">
        <f t="shared" si="5"/>
        <v>0</v>
      </c>
      <c r="J42" s="112">
        <f t="shared" si="5"/>
        <v>0</v>
      </c>
      <c r="K42" s="112">
        <f>K37</f>
        <v>95000</v>
      </c>
      <c r="M42" s="476">
        <f>M37</f>
        <v>95000</v>
      </c>
      <c r="N42" s="479">
        <f>N37</f>
        <v>95000</v>
      </c>
      <c r="O42" s="291">
        <f>O37</f>
        <v>0</v>
      </c>
    </row>
    <row r="43" spans="1:15" ht="66" thickTop="1" x14ac:dyDescent="1.45">
      <c r="A43" s="1091">
        <v>40301</v>
      </c>
      <c r="B43" s="114" t="s">
        <v>202</v>
      </c>
      <c r="C43" s="115" t="s">
        <v>177</v>
      </c>
      <c r="D43" s="97" t="s">
        <v>177</v>
      </c>
      <c r="E43" s="101">
        <v>0</v>
      </c>
      <c r="F43" s="116"/>
      <c r="G43" s="97" t="s">
        <v>177</v>
      </c>
      <c r="H43" s="97" t="s">
        <v>177</v>
      </c>
      <c r="I43" s="97" t="s">
        <v>177</v>
      </c>
      <c r="J43" s="96">
        <f t="shared" ref="J43:J60" si="6">F43</f>
        <v>0</v>
      </c>
      <c r="K43" s="98">
        <v>0</v>
      </c>
      <c r="M43" s="478">
        <v>0</v>
      </c>
      <c r="N43" s="479">
        <f>'B1104'!DH31</f>
        <v>0</v>
      </c>
      <c r="O43" s="291">
        <f>K43-N43</f>
        <v>0</v>
      </c>
    </row>
    <row r="44" spans="1:15" ht="65.400000000000006" x14ac:dyDescent="1.45">
      <c r="A44" s="1088">
        <v>40302</v>
      </c>
      <c r="B44" s="117" t="s">
        <v>203</v>
      </c>
      <c r="C44" s="115" t="s">
        <v>177</v>
      </c>
      <c r="D44" s="97" t="s">
        <v>177</v>
      </c>
      <c r="E44" s="101">
        <f>'B1104'!AE32</f>
        <v>0</v>
      </c>
      <c r="F44" s="116"/>
      <c r="G44" s="97" t="s">
        <v>177</v>
      </c>
      <c r="H44" s="97" t="s">
        <v>177</v>
      </c>
      <c r="I44" s="97" t="s">
        <v>177</v>
      </c>
      <c r="J44" s="101">
        <f t="shared" si="6"/>
        <v>0</v>
      </c>
      <c r="K44" s="98">
        <v>0</v>
      </c>
      <c r="M44" s="478">
        <v>0</v>
      </c>
      <c r="N44" s="479">
        <f>'B1104'!DH32</f>
        <v>0</v>
      </c>
      <c r="O44" s="291">
        <f t="shared" ref="O44:O68" si="7">K44-N44</f>
        <v>0</v>
      </c>
    </row>
    <row r="45" spans="1:15" ht="65.400000000000006" x14ac:dyDescent="1.45">
      <c r="A45" s="1088">
        <v>40303</v>
      </c>
      <c r="B45" s="117" t="s">
        <v>204</v>
      </c>
      <c r="C45" s="115" t="s">
        <v>177</v>
      </c>
      <c r="D45" s="97" t="s">
        <v>177</v>
      </c>
      <c r="E45" s="101">
        <f>'B1104'!AE33</f>
        <v>0</v>
      </c>
      <c r="F45" s="116"/>
      <c r="G45" s="97" t="s">
        <v>177</v>
      </c>
      <c r="H45" s="97" t="s">
        <v>177</v>
      </c>
      <c r="I45" s="97" t="s">
        <v>177</v>
      </c>
      <c r="J45" s="101">
        <f t="shared" si="6"/>
        <v>0</v>
      </c>
      <c r="K45" s="98">
        <v>0</v>
      </c>
      <c r="M45" s="478">
        <v>0</v>
      </c>
      <c r="N45" s="479">
        <f>'B1104'!DH33</f>
        <v>0</v>
      </c>
      <c r="O45" s="291">
        <f t="shared" si="7"/>
        <v>0</v>
      </c>
    </row>
    <row r="46" spans="1:15" ht="65.400000000000006" x14ac:dyDescent="1.45">
      <c r="A46" s="1088">
        <v>40304</v>
      </c>
      <c r="B46" s="117" t="s">
        <v>205</v>
      </c>
      <c r="C46" s="115" t="s">
        <v>177</v>
      </c>
      <c r="D46" s="97" t="s">
        <v>177</v>
      </c>
      <c r="E46" s="101">
        <f>'B1104'!AE34</f>
        <v>0</v>
      </c>
      <c r="F46" s="116"/>
      <c r="G46" s="97" t="s">
        <v>177</v>
      </c>
      <c r="H46" s="97" t="s">
        <v>177</v>
      </c>
      <c r="I46" s="97" t="s">
        <v>177</v>
      </c>
      <c r="J46" s="101">
        <f t="shared" si="6"/>
        <v>0</v>
      </c>
      <c r="K46" s="98">
        <v>0</v>
      </c>
      <c r="M46" s="478">
        <v>0</v>
      </c>
      <c r="N46" s="479">
        <f>'B1104'!DH34</f>
        <v>0</v>
      </c>
      <c r="O46" s="291">
        <f t="shared" si="7"/>
        <v>0</v>
      </c>
    </row>
    <row r="47" spans="1:15" ht="65.400000000000006" x14ac:dyDescent="1.45">
      <c r="A47" s="1088">
        <v>40305</v>
      </c>
      <c r="B47" s="117" t="s">
        <v>206</v>
      </c>
      <c r="C47" s="115" t="s">
        <v>177</v>
      </c>
      <c r="D47" s="97" t="s">
        <v>177</v>
      </c>
      <c r="E47" s="101">
        <f>'B1104'!AE35</f>
        <v>0</v>
      </c>
      <c r="F47" s="116"/>
      <c r="G47" s="97" t="s">
        <v>177</v>
      </c>
      <c r="H47" s="97" t="s">
        <v>177</v>
      </c>
      <c r="I47" s="97" t="s">
        <v>177</v>
      </c>
      <c r="J47" s="101">
        <f t="shared" si="6"/>
        <v>0</v>
      </c>
      <c r="K47" s="98">
        <v>3500</v>
      </c>
      <c r="M47" s="478">
        <v>3500</v>
      </c>
      <c r="N47" s="479">
        <f>'B1104'!DH35</f>
        <v>3500</v>
      </c>
      <c r="O47" s="291">
        <f t="shared" si="7"/>
        <v>0</v>
      </c>
    </row>
    <row r="48" spans="1:15" ht="65.400000000000006" x14ac:dyDescent="1.45">
      <c r="A48" s="1088">
        <v>40306</v>
      </c>
      <c r="B48" s="117" t="s">
        <v>631</v>
      </c>
      <c r="C48" s="115" t="s">
        <v>177</v>
      </c>
      <c r="D48" s="97" t="s">
        <v>177</v>
      </c>
      <c r="E48" s="101">
        <f>'B1104'!AE36</f>
        <v>0</v>
      </c>
      <c r="F48" s="116"/>
      <c r="G48" s="97" t="s">
        <v>177</v>
      </c>
      <c r="H48" s="97" t="s">
        <v>177</v>
      </c>
      <c r="I48" s="97" t="s">
        <v>177</v>
      </c>
      <c r="J48" s="101">
        <f t="shared" si="6"/>
        <v>0</v>
      </c>
      <c r="K48" s="98">
        <v>4500</v>
      </c>
      <c r="M48" s="478">
        <v>4500</v>
      </c>
      <c r="N48" s="479">
        <f>'B1104'!DH36</f>
        <v>4500</v>
      </c>
      <c r="O48" s="291">
        <f t="shared" si="7"/>
        <v>0</v>
      </c>
    </row>
    <row r="49" spans="1:15" ht="65.400000000000006" x14ac:dyDescent="1.45">
      <c r="A49" s="1088">
        <v>40307</v>
      </c>
      <c r="B49" s="117" t="s">
        <v>208</v>
      </c>
      <c r="C49" s="115" t="s">
        <v>177</v>
      </c>
      <c r="D49" s="97" t="s">
        <v>177</v>
      </c>
      <c r="E49" s="101">
        <f>'B1104'!AE37</f>
        <v>0</v>
      </c>
      <c r="F49" s="116"/>
      <c r="G49" s="97" t="s">
        <v>177</v>
      </c>
      <c r="H49" s="97" t="s">
        <v>177</v>
      </c>
      <c r="I49" s="97" t="s">
        <v>177</v>
      </c>
      <c r="J49" s="101">
        <f t="shared" si="6"/>
        <v>0</v>
      </c>
      <c r="K49" s="98">
        <v>3500</v>
      </c>
      <c r="M49" s="478">
        <v>3500</v>
      </c>
      <c r="N49" s="479">
        <f>'B1104'!DH37</f>
        <v>3500</v>
      </c>
      <c r="O49" s="291">
        <f t="shared" si="7"/>
        <v>0</v>
      </c>
    </row>
    <row r="50" spans="1:15" ht="65.400000000000006" x14ac:dyDescent="1.45">
      <c r="A50" s="1088">
        <v>40308</v>
      </c>
      <c r="B50" s="117" t="s">
        <v>209</v>
      </c>
      <c r="C50" s="115" t="s">
        <v>177</v>
      </c>
      <c r="D50" s="97" t="s">
        <v>177</v>
      </c>
      <c r="E50" s="101">
        <f>'B1104'!AE38</f>
        <v>0</v>
      </c>
      <c r="F50" s="116"/>
      <c r="G50" s="97" t="s">
        <v>177</v>
      </c>
      <c r="H50" s="97" t="s">
        <v>177</v>
      </c>
      <c r="I50" s="97" t="s">
        <v>177</v>
      </c>
      <c r="J50" s="101">
        <f t="shared" si="6"/>
        <v>0</v>
      </c>
      <c r="K50" s="98">
        <v>0</v>
      </c>
      <c r="M50" s="478">
        <v>0</v>
      </c>
      <c r="N50" s="479">
        <f>'B1104'!DH38</f>
        <v>0</v>
      </c>
      <c r="O50" s="291">
        <f t="shared" si="7"/>
        <v>0</v>
      </c>
    </row>
    <row r="51" spans="1:15" ht="65.400000000000006" x14ac:dyDescent="1.45">
      <c r="A51" s="1088">
        <v>40309</v>
      </c>
      <c r="B51" s="117" t="s">
        <v>742</v>
      </c>
      <c r="C51" s="115"/>
      <c r="D51" s="97" t="s">
        <v>177</v>
      </c>
      <c r="E51" s="101">
        <f>'B1104'!AE39</f>
        <v>0</v>
      </c>
      <c r="F51" s="116"/>
      <c r="G51" s="97" t="s">
        <v>177</v>
      </c>
      <c r="H51" s="97" t="s">
        <v>177</v>
      </c>
      <c r="I51" s="97" t="s">
        <v>177</v>
      </c>
      <c r="J51" s="101"/>
      <c r="K51" s="98">
        <v>0</v>
      </c>
      <c r="M51" s="478">
        <v>0</v>
      </c>
      <c r="N51" s="479">
        <f>'B1104'!DH39</f>
        <v>0</v>
      </c>
      <c r="O51" s="291"/>
    </row>
    <row r="52" spans="1:15" ht="65.400000000000006" x14ac:dyDescent="1.45">
      <c r="A52" s="1088">
        <v>40400</v>
      </c>
      <c r="B52" s="117" t="s">
        <v>210</v>
      </c>
      <c r="C52" s="115" t="s">
        <v>177</v>
      </c>
      <c r="D52" s="97" t="s">
        <v>177</v>
      </c>
      <c r="E52" s="101"/>
      <c r="F52" s="116"/>
      <c r="G52" s="97" t="s">
        <v>177</v>
      </c>
      <c r="H52" s="97" t="s">
        <v>177</v>
      </c>
      <c r="I52" s="97" t="s">
        <v>177</v>
      </c>
      <c r="J52" s="101">
        <f t="shared" si="6"/>
        <v>0</v>
      </c>
      <c r="K52" s="98">
        <v>0</v>
      </c>
      <c r="M52" s="478">
        <v>0</v>
      </c>
      <c r="N52" s="479">
        <f>'B1104'!DH40</f>
        <v>0</v>
      </c>
      <c r="O52" s="291">
        <f t="shared" si="7"/>
        <v>0</v>
      </c>
    </row>
    <row r="53" spans="1:15" ht="65.400000000000006" x14ac:dyDescent="1.45">
      <c r="A53" s="1088">
        <v>40401</v>
      </c>
      <c r="B53" s="117" t="s">
        <v>211</v>
      </c>
      <c r="C53" s="115" t="s">
        <v>177</v>
      </c>
      <c r="D53" s="97" t="s">
        <v>177</v>
      </c>
      <c r="E53" s="101">
        <f>'B1104'!AE41</f>
        <v>0</v>
      </c>
      <c r="F53" s="116"/>
      <c r="G53" s="97" t="s">
        <v>177</v>
      </c>
      <c r="H53" s="97" t="s">
        <v>177</v>
      </c>
      <c r="I53" s="97" t="s">
        <v>177</v>
      </c>
      <c r="J53" s="101">
        <f t="shared" si="6"/>
        <v>0</v>
      </c>
      <c r="K53" s="98">
        <v>7000</v>
      </c>
      <c r="M53" s="478">
        <v>7000</v>
      </c>
      <c r="N53" s="479">
        <f>'B1104'!DH41</f>
        <v>7000</v>
      </c>
      <c r="O53" s="291">
        <f t="shared" si="7"/>
        <v>0</v>
      </c>
    </row>
    <row r="54" spans="1:15" ht="65.400000000000006" x14ac:dyDescent="1.45">
      <c r="A54" s="1088">
        <v>40402</v>
      </c>
      <c r="B54" s="117" t="s">
        <v>212</v>
      </c>
      <c r="C54" s="115" t="s">
        <v>177</v>
      </c>
      <c r="D54" s="97" t="s">
        <v>177</v>
      </c>
      <c r="E54" s="101">
        <f>'B1104'!AE42</f>
        <v>0</v>
      </c>
      <c r="F54" s="116"/>
      <c r="G54" s="97" t="s">
        <v>177</v>
      </c>
      <c r="H54" s="97"/>
      <c r="I54" s="97" t="s">
        <v>177</v>
      </c>
      <c r="J54" s="101">
        <f t="shared" si="6"/>
        <v>0</v>
      </c>
      <c r="K54" s="98">
        <v>0</v>
      </c>
      <c r="M54" s="478">
        <v>0</v>
      </c>
      <c r="N54" s="479">
        <f>'B1104'!DH42</f>
        <v>0</v>
      </c>
      <c r="O54" s="291">
        <f t="shared" si="7"/>
        <v>0</v>
      </c>
    </row>
    <row r="55" spans="1:15" ht="65.400000000000006" x14ac:dyDescent="1.45">
      <c r="A55" s="1088">
        <v>40403</v>
      </c>
      <c r="B55" s="117" t="s">
        <v>213</v>
      </c>
      <c r="C55" s="115" t="s">
        <v>177</v>
      </c>
      <c r="D55" s="97" t="s">
        <v>177</v>
      </c>
      <c r="E55" s="101">
        <f>'B1104'!AE43</f>
        <v>0</v>
      </c>
      <c r="F55" s="116"/>
      <c r="G55" s="97" t="s">
        <v>177</v>
      </c>
      <c r="H55" s="97" t="s">
        <v>177</v>
      </c>
      <c r="I55" s="97" t="s">
        <v>177</v>
      </c>
      <c r="J55" s="101">
        <f t="shared" si="6"/>
        <v>0</v>
      </c>
      <c r="K55" s="98">
        <v>0</v>
      </c>
      <c r="M55" s="478">
        <v>0</v>
      </c>
      <c r="N55" s="479">
        <f>'B1104'!DH43</f>
        <v>0</v>
      </c>
      <c r="O55" s="291">
        <f t="shared" si="7"/>
        <v>0</v>
      </c>
    </row>
    <row r="56" spans="1:15" ht="65.400000000000006" x14ac:dyDescent="1.45">
      <c r="A56" s="1088">
        <v>40404</v>
      </c>
      <c r="B56" s="117" t="s">
        <v>576</v>
      </c>
      <c r="C56" s="115"/>
      <c r="D56" s="97" t="s">
        <v>177</v>
      </c>
      <c r="E56" s="101">
        <v>0</v>
      </c>
      <c r="F56" s="116"/>
      <c r="G56" s="97" t="s">
        <v>177</v>
      </c>
      <c r="H56" s="97" t="s">
        <v>177</v>
      </c>
      <c r="I56" s="97" t="s">
        <v>177</v>
      </c>
      <c r="J56" s="101">
        <f>F56</f>
        <v>0</v>
      </c>
      <c r="K56" s="98">
        <v>0</v>
      </c>
      <c r="M56" s="478">
        <v>0</v>
      </c>
      <c r="N56" s="479">
        <f>'B1104'!DH44</f>
        <v>0</v>
      </c>
      <c r="O56" s="291">
        <f t="shared" si="7"/>
        <v>0</v>
      </c>
    </row>
    <row r="57" spans="1:15" ht="65.400000000000006" x14ac:dyDescent="1.45">
      <c r="A57" s="1088">
        <v>40405</v>
      </c>
      <c r="B57" s="117" t="s">
        <v>214</v>
      </c>
      <c r="C57" s="115" t="s">
        <v>177</v>
      </c>
      <c r="D57" s="97" t="s">
        <v>177</v>
      </c>
      <c r="E57" s="101">
        <v>0</v>
      </c>
      <c r="F57" s="116"/>
      <c r="G57" s="97" t="s">
        <v>177</v>
      </c>
      <c r="H57" s="97" t="s">
        <v>177</v>
      </c>
      <c r="I57" s="97" t="s">
        <v>177</v>
      </c>
      <c r="J57" s="101">
        <f t="shared" si="6"/>
        <v>0</v>
      </c>
      <c r="K57" s="98">
        <v>0</v>
      </c>
      <c r="M57" s="478">
        <v>0</v>
      </c>
      <c r="N57" s="479">
        <f>'B1104'!DH45</f>
        <v>0</v>
      </c>
      <c r="O57" s="291">
        <f t="shared" si="7"/>
        <v>0</v>
      </c>
    </row>
    <row r="58" spans="1:15" ht="65.400000000000006" x14ac:dyDescent="1.45">
      <c r="A58" s="1088">
        <v>40406</v>
      </c>
      <c r="B58" s="117" t="s">
        <v>215</v>
      </c>
      <c r="C58" s="115" t="s">
        <v>177</v>
      </c>
      <c r="D58" s="97" t="s">
        <v>177</v>
      </c>
      <c r="E58" s="101">
        <f>'B1104'!AE46</f>
        <v>0</v>
      </c>
      <c r="F58" s="116"/>
      <c r="G58" s="97" t="s">
        <v>177</v>
      </c>
      <c r="H58" s="97" t="s">
        <v>177</v>
      </c>
      <c r="I58" s="97" t="s">
        <v>177</v>
      </c>
      <c r="J58" s="101">
        <v>0</v>
      </c>
      <c r="K58" s="98">
        <v>0</v>
      </c>
      <c r="M58" s="478">
        <v>0</v>
      </c>
      <c r="N58" s="479">
        <f>'B1104'!DH46</f>
        <v>0</v>
      </c>
      <c r="O58" s="291">
        <f t="shared" si="7"/>
        <v>0</v>
      </c>
    </row>
    <row r="59" spans="1:15" ht="65.400000000000006" x14ac:dyDescent="1.45">
      <c r="A59" s="1088">
        <v>40407</v>
      </c>
      <c r="B59" s="117" t="s">
        <v>216</v>
      </c>
      <c r="C59" s="115" t="s">
        <v>177</v>
      </c>
      <c r="D59" s="97" t="s">
        <v>177</v>
      </c>
      <c r="E59" s="101">
        <f>'B1104'!AE47</f>
        <v>0</v>
      </c>
      <c r="F59" s="116"/>
      <c r="G59" s="97" t="s">
        <v>177</v>
      </c>
      <c r="H59" s="97" t="s">
        <v>177</v>
      </c>
      <c r="I59" s="97" t="s">
        <v>177</v>
      </c>
      <c r="J59" s="101">
        <f t="shared" si="6"/>
        <v>0</v>
      </c>
      <c r="K59" s="98">
        <v>0</v>
      </c>
      <c r="M59" s="478">
        <v>0</v>
      </c>
      <c r="N59" s="479">
        <f>'B1104'!DH47</f>
        <v>0</v>
      </c>
      <c r="O59" s="291">
        <f t="shared" si="7"/>
        <v>0</v>
      </c>
    </row>
    <row r="60" spans="1:15" ht="65.400000000000006" x14ac:dyDescent="1.45">
      <c r="A60" s="1088">
        <v>40408</v>
      </c>
      <c r="B60" s="117" t="s">
        <v>217</v>
      </c>
      <c r="C60" s="115" t="s">
        <v>177</v>
      </c>
      <c r="D60" s="97" t="s">
        <v>177</v>
      </c>
      <c r="E60" s="101">
        <f>'B1104'!AE48</f>
        <v>0</v>
      </c>
      <c r="F60" s="116"/>
      <c r="G60" s="97" t="s">
        <v>177</v>
      </c>
      <c r="H60" s="97" t="s">
        <v>177</v>
      </c>
      <c r="I60" s="97" t="s">
        <v>177</v>
      </c>
      <c r="J60" s="101">
        <f t="shared" si="6"/>
        <v>0</v>
      </c>
      <c r="K60" s="98">
        <v>4000</v>
      </c>
      <c r="M60" s="478">
        <v>4000</v>
      </c>
      <c r="N60" s="479">
        <f>'B1104'!DH48</f>
        <v>4000</v>
      </c>
      <c r="O60" s="291">
        <f t="shared" si="7"/>
        <v>0</v>
      </c>
    </row>
    <row r="61" spans="1:15" ht="65.400000000000006" x14ac:dyDescent="1.45">
      <c r="A61" s="1088">
        <v>40412</v>
      </c>
      <c r="B61" s="117" t="s">
        <v>218</v>
      </c>
      <c r="C61" s="115" t="s">
        <v>177</v>
      </c>
      <c r="D61" s="97" t="s">
        <v>177</v>
      </c>
      <c r="E61" s="101">
        <f>'B1104'!AE49</f>
        <v>0</v>
      </c>
      <c r="F61" s="116"/>
      <c r="G61" s="97" t="s">
        <v>177</v>
      </c>
      <c r="H61" s="97" t="s">
        <v>177</v>
      </c>
      <c r="I61" s="97" t="s">
        <v>177</v>
      </c>
      <c r="J61" s="101">
        <f t="shared" ref="J61:J66" si="8">F61</f>
        <v>0</v>
      </c>
      <c r="K61" s="98">
        <v>0</v>
      </c>
      <c r="M61" s="478">
        <v>0</v>
      </c>
      <c r="N61" s="479">
        <f>'B1104'!DH49</f>
        <v>0</v>
      </c>
      <c r="O61" s="291">
        <f t="shared" si="7"/>
        <v>0</v>
      </c>
    </row>
    <row r="62" spans="1:15" ht="65.400000000000006" x14ac:dyDescent="1.45">
      <c r="A62" s="1088">
        <v>40417</v>
      </c>
      <c r="B62" s="117" t="s">
        <v>219</v>
      </c>
      <c r="C62" s="684" t="s">
        <v>177</v>
      </c>
      <c r="D62" s="97" t="s">
        <v>177</v>
      </c>
      <c r="E62" s="101">
        <f>'B1104'!AE50</f>
        <v>0</v>
      </c>
      <c r="F62" s="657"/>
      <c r="G62" s="97" t="s">
        <v>177</v>
      </c>
      <c r="H62" s="97" t="s">
        <v>177</v>
      </c>
      <c r="I62" s="97" t="s">
        <v>177</v>
      </c>
      <c r="J62" s="101">
        <f t="shared" si="8"/>
        <v>0</v>
      </c>
      <c r="K62" s="98">
        <v>3500</v>
      </c>
      <c r="M62" s="478">
        <v>3500</v>
      </c>
      <c r="N62" s="479">
        <f>'B1104'!DH50</f>
        <v>3500</v>
      </c>
      <c r="O62" s="291">
        <f t="shared" si="7"/>
        <v>0</v>
      </c>
    </row>
    <row r="63" spans="1:15" ht="65.400000000000006" x14ac:dyDescent="1.45">
      <c r="A63" s="1089">
        <v>40420</v>
      </c>
      <c r="B63" s="119" t="s">
        <v>90</v>
      </c>
      <c r="C63" s="684"/>
      <c r="D63" s="97" t="s">
        <v>177</v>
      </c>
      <c r="E63" s="101">
        <f>'B1104'!AE51</f>
        <v>0</v>
      </c>
      <c r="F63" s="657"/>
      <c r="G63" s="97" t="s">
        <v>177</v>
      </c>
      <c r="H63" s="97" t="s">
        <v>177</v>
      </c>
      <c r="I63" s="97" t="s">
        <v>177</v>
      </c>
      <c r="J63" s="101">
        <f t="shared" si="8"/>
        <v>0</v>
      </c>
      <c r="K63" s="98">
        <v>0</v>
      </c>
      <c r="M63" s="478">
        <v>0</v>
      </c>
      <c r="N63" s="479">
        <f>'B1104'!DH51</f>
        <v>0</v>
      </c>
      <c r="O63" s="291">
        <f t="shared" si="7"/>
        <v>0</v>
      </c>
    </row>
    <row r="64" spans="1:15" ht="65.400000000000006" x14ac:dyDescent="1.45">
      <c r="A64" s="1089">
        <v>40421</v>
      </c>
      <c r="B64" s="119" t="s">
        <v>220</v>
      </c>
      <c r="C64" s="684" t="s">
        <v>177</v>
      </c>
      <c r="D64" s="97" t="s">
        <v>177</v>
      </c>
      <c r="E64" s="101">
        <f>'B1104'!AE52</f>
        <v>0</v>
      </c>
      <c r="F64" s="657"/>
      <c r="G64" s="97" t="s">
        <v>177</v>
      </c>
      <c r="H64" s="97" t="s">
        <v>177</v>
      </c>
      <c r="I64" s="97" t="s">
        <v>177</v>
      </c>
      <c r="J64" s="101">
        <f t="shared" si="8"/>
        <v>0</v>
      </c>
      <c r="K64" s="98">
        <v>0</v>
      </c>
      <c r="M64" s="478">
        <v>0</v>
      </c>
      <c r="N64" s="479">
        <f>'B1104'!DH52</f>
        <v>0</v>
      </c>
      <c r="O64" s="291">
        <f t="shared" si="7"/>
        <v>0</v>
      </c>
    </row>
    <row r="65" spans="1:15" ht="65.400000000000006" x14ac:dyDescent="1.45">
      <c r="A65" s="1089">
        <v>40422</v>
      </c>
      <c r="B65" s="119" t="s">
        <v>92</v>
      </c>
      <c r="C65" s="685"/>
      <c r="D65" s="97" t="s">
        <v>177</v>
      </c>
      <c r="E65" s="101">
        <f>'B1104'!AE53</f>
        <v>0</v>
      </c>
      <c r="F65" s="657"/>
      <c r="G65" s="97" t="s">
        <v>177</v>
      </c>
      <c r="H65" s="97" t="s">
        <v>177</v>
      </c>
      <c r="I65" s="97" t="s">
        <v>177</v>
      </c>
      <c r="J65" s="101">
        <f t="shared" si="8"/>
        <v>0</v>
      </c>
      <c r="K65" s="98">
        <v>0</v>
      </c>
      <c r="M65" s="478">
        <v>0</v>
      </c>
      <c r="N65" s="654">
        <f>'B1104'!DH53</f>
        <v>0</v>
      </c>
      <c r="O65" s="655">
        <f t="shared" si="7"/>
        <v>0</v>
      </c>
    </row>
    <row r="66" spans="1:15" ht="65.400000000000006" x14ac:dyDescent="1.45">
      <c r="A66" s="1092">
        <v>40423</v>
      </c>
      <c r="B66" s="658" t="s">
        <v>147</v>
      </c>
      <c r="C66" s="684"/>
      <c r="D66" s="97" t="s">
        <v>177</v>
      </c>
      <c r="E66" s="101">
        <v>0</v>
      </c>
      <c r="F66" s="657"/>
      <c r="G66" s="97" t="s">
        <v>177</v>
      </c>
      <c r="H66" s="97" t="s">
        <v>177</v>
      </c>
      <c r="I66" s="97" t="s">
        <v>177</v>
      </c>
      <c r="J66" s="101">
        <f t="shared" si="8"/>
        <v>0</v>
      </c>
      <c r="K66" s="98">
        <v>0</v>
      </c>
      <c r="L66" s="687"/>
      <c r="M66" s="659">
        <v>0</v>
      </c>
      <c r="N66" s="654">
        <f>'B1104'!DH54</f>
        <v>0</v>
      </c>
      <c r="O66" s="655">
        <f t="shared" si="7"/>
        <v>0</v>
      </c>
    </row>
    <row r="67" spans="1:15" ht="66" thickBot="1" x14ac:dyDescent="1.5">
      <c r="A67" s="1114">
        <v>40424</v>
      </c>
      <c r="B67" s="656" t="s">
        <v>790</v>
      </c>
      <c r="C67" s="686"/>
      <c r="D67" s="97" t="s">
        <v>177</v>
      </c>
      <c r="E67" s="101">
        <f>'B1104'!AE55</f>
        <v>0</v>
      </c>
      <c r="F67" s="657"/>
      <c r="G67" s="97" t="s">
        <v>177</v>
      </c>
      <c r="H67" s="97" t="s">
        <v>177</v>
      </c>
      <c r="I67" s="97" t="s">
        <v>177</v>
      </c>
      <c r="J67" s="101">
        <v>0</v>
      </c>
      <c r="K67" s="98">
        <v>0</v>
      </c>
      <c r="M67" s="478">
        <v>0</v>
      </c>
      <c r="N67" s="654">
        <f>'B1104'!DH55</f>
        <v>0</v>
      </c>
      <c r="O67" s="655">
        <f t="shared" si="7"/>
        <v>0</v>
      </c>
    </row>
    <row r="68" spans="1:15" ht="66" thickBot="1" x14ac:dyDescent="1.5">
      <c r="A68" s="1114">
        <v>40425</v>
      </c>
      <c r="B68" s="656" t="s">
        <v>859</v>
      </c>
      <c r="C68" s="833"/>
      <c r="D68" s="97" t="s">
        <v>177</v>
      </c>
      <c r="E68" s="101">
        <v>0</v>
      </c>
      <c r="F68" s="657"/>
      <c r="G68" s="97" t="s">
        <v>177</v>
      </c>
      <c r="H68" s="97" t="s">
        <v>177</v>
      </c>
      <c r="I68" s="97" t="s">
        <v>177</v>
      </c>
      <c r="J68" s="101">
        <v>0</v>
      </c>
      <c r="K68" s="98">
        <v>0</v>
      </c>
      <c r="M68" s="478">
        <v>0</v>
      </c>
      <c r="N68" s="654">
        <f>'B1104'!DH56</f>
        <v>0</v>
      </c>
      <c r="O68" s="655">
        <f t="shared" si="7"/>
        <v>0</v>
      </c>
    </row>
    <row r="69" spans="1:15" ht="65.400000000000006" x14ac:dyDescent="1.45">
      <c r="A69" s="1088">
        <v>40403</v>
      </c>
      <c r="B69" s="117" t="s">
        <v>1115</v>
      </c>
      <c r="C69" s="115" t="s">
        <v>177</v>
      </c>
      <c r="D69" s="97" t="s">
        <v>177</v>
      </c>
      <c r="E69" s="101">
        <f>'B1104'!AE57</f>
        <v>0</v>
      </c>
      <c r="F69" s="116"/>
      <c r="G69" s="97" t="s">
        <v>177</v>
      </c>
      <c r="H69" s="97" t="s">
        <v>177</v>
      </c>
      <c r="I69" s="97" t="s">
        <v>177</v>
      </c>
      <c r="J69" s="101">
        <f>F69</f>
        <v>0</v>
      </c>
      <c r="K69" s="98">
        <v>0</v>
      </c>
      <c r="M69" s="478">
        <v>0</v>
      </c>
      <c r="N69" s="479">
        <f>'B1104'!DH57</f>
        <v>0</v>
      </c>
      <c r="O69" s="291">
        <f>K69-N69</f>
        <v>0</v>
      </c>
    </row>
    <row r="70" spans="1:15" ht="55.8" thickBot="1" x14ac:dyDescent="0.9">
      <c r="A70" s="1179" t="s">
        <v>221</v>
      </c>
      <c r="B70" s="1180"/>
      <c r="C70" s="566">
        <f>SUM(C42:C66)</f>
        <v>0</v>
      </c>
      <c r="D70" s="505">
        <f>SUM(D43:D68)</f>
        <v>0</v>
      </c>
      <c r="E70" s="505">
        <f t="shared" ref="E70:J70" si="9">SUM(E42:E67)</f>
        <v>0</v>
      </c>
      <c r="F70" s="505">
        <f t="shared" si="9"/>
        <v>0</v>
      </c>
      <c r="G70" s="505">
        <f t="shared" si="9"/>
        <v>0</v>
      </c>
      <c r="H70" s="505">
        <f t="shared" si="9"/>
        <v>0</v>
      </c>
      <c r="I70" s="505">
        <f t="shared" si="9"/>
        <v>0</v>
      </c>
      <c r="J70" s="505">
        <f t="shared" si="9"/>
        <v>0</v>
      </c>
      <c r="K70" s="505">
        <f>SUM(K42:K68)</f>
        <v>121000</v>
      </c>
      <c r="M70" s="476">
        <f>SUM(M42:M66)</f>
        <v>121000</v>
      </c>
      <c r="N70" s="479">
        <f>SUM(N42:N66)</f>
        <v>121000</v>
      </c>
      <c r="O70" s="291"/>
    </row>
    <row r="72" spans="1:15" ht="6.75" customHeight="1" x14ac:dyDescent="0.25"/>
    <row r="73" spans="1:15" ht="90.75" customHeight="1" x14ac:dyDescent="0.85">
      <c r="O73" s="291">
        <f>M70-K70+D70</f>
        <v>0</v>
      </c>
    </row>
  </sheetData>
  <mergeCells count="3">
    <mergeCell ref="A37:B37"/>
    <mergeCell ref="A42:B42"/>
    <mergeCell ref="A70:B70"/>
  </mergeCells>
  <phoneticPr fontId="3" type="noConversion"/>
  <pageMargins left="0.28999999999999998" right="0.39370078740157483" top="0.78" bottom="0.39370078740157483" header="0.37" footer="0.6692913385826772"/>
  <pageSetup paperSize="9" scale="21" orientation="landscape" horizontalDpi="300" verticalDpi="300" r:id="rId1"/>
  <headerFooter alignWithMargins="0"/>
  <rowBreaks count="1" manualBreakCount="1">
    <brk id="39" max="10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0"/>
  </sheetPr>
  <dimension ref="A1:D72"/>
  <sheetViews>
    <sheetView view="pageBreakPreview" topLeftCell="A19" zoomScale="70" workbookViewId="0">
      <selection activeCell="B58" sqref="B58"/>
    </sheetView>
  </sheetViews>
  <sheetFormatPr baseColWidth="10" defaultColWidth="11.44140625" defaultRowHeight="11.4" x14ac:dyDescent="0.2"/>
  <cols>
    <col min="1" max="1" width="35.44140625" style="777" customWidth="1"/>
    <col min="2" max="2" width="37" style="777" customWidth="1"/>
    <col min="3" max="3" width="28.88671875" style="777" customWidth="1"/>
    <col min="4" max="16384" width="11.44140625" style="777"/>
  </cols>
  <sheetData>
    <row r="1" spans="1:4" ht="17.399999999999999" x14ac:dyDescent="0.3">
      <c r="A1" s="6"/>
      <c r="B1" s="6"/>
      <c r="C1" s="14"/>
      <c r="D1" s="6"/>
    </row>
    <row r="2" spans="1:4" ht="17.399999999999999" x14ac:dyDescent="0.3">
      <c r="A2" s="6"/>
      <c r="B2" s="6"/>
      <c r="C2" s="14"/>
      <c r="D2" s="6"/>
    </row>
    <row r="3" spans="1:4" ht="17.25" customHeight="1" x14ac:dyDescent="0.3">
      <c r="A3" s="10" t="s">
        <v>983</v>
      </c>
      <c r="B3" s="10"/>
      <c r="C3" s="11"/>
      <c r="D3" s="6"/>
    </row>
    <row r="4" spans="1:4" ht="23.25" customHeight="1" x14ac:dyDescent="0.3">
      <c r="A4" s="10" t="s">
        <v>250</v>
      </c>
      <c r="B4" s="10"/>
      <c r="C4" s="11"/>
      <c r="D4" s="6"/>
    </row>
    <row r="5" spans="1:4" ht="22.5" customHeight="1" x14ac:dyDescent="0.3">
      <c r="A5" s="10"/>
      <c r="B5" s="11" t="s">
        <v>981</v>
      </c>
      <c r="C5" s="11"/>
      <c r="D5" s="6"/>
    </row>
    <row r="6" spans="1:4" ht="6" customHeight="1" x14ac:dyDescent="0.3">
      <c r="A6" s="10"/>
      <c r="B6" s="10"/>
      <c r="C6" s="10"/>
      <c r="D6" s="6"/>
    </row>
    <row r="7" spans="1:4" ht="24" customHeight="1" thickBot="1" x14ac:dyDescent="0.35">
      <c r="A7" s="10"/>
      <c r="B7" s="5" t="s">
        <v>877</v>
      </c>
      <c r="C7" s="11"/>
      <c r="D7" s="6"/>
    </row>
    <row r="8" spans="1:4" ht="17.399999999999999" x14ac:dyDescent="0.3">
      <c r="A8" s="928" t="s">
        <v>101</v>
      </c>
      <c r="B8" s="928"/>
      <c r="C8" s="928"/>
      <c r="D8" s="6"/>
    </row>
    <row r="9" spans="1:4" ht="17.399999999999999" x14ac:dyDescent="0.3">
      <c r="A9" s="929"/>
      <c r="B9" s="929" t="s">
        <v>111</v>
      </c>
      <c r="C9" s="929"/>
      <c r="D9" s="6"/>
    </row>
    <row r="10" spans="1:4" ht="17.399999999999999" x14ac:dyDescent="0.3">
      <c r="A10" s="929" t="s">
        <v>318</v>
      </c>
      <c r="B10" s="929" t="s">
        <v>318</v>
      </c>
      <c r="C10" s="929" t="s">
        <v>982</v>
      </c>
      <c r="D10" s="6"/>
    </row>
    <row r="11" spans="1:4" ht="18" thickBot="1" x14ac:dyDescent="0.35">
      <c r="A11" s="930" t="s">
        <v>2</v>
      </c>
      <c r="B11" s="930" t="s">
        <v>2</v>
      </c>
      <c r="C11" s="931" t="s">
        <v>984</v>
      </c>
      <c r="D11" s="6"/>
    </row>
    <row r="12" spans="1:4" ht="13.5" customHeight="1" x14ac:dyDescent="0.3">
      <c r="A12" s="932">
        <v>40100</v>
      </c>
      <c r="B12" s="942" t="s">
        <v>176</v>
      </c>
      <c r="C12" s="933">
        <f>'B1104'!AY4*0.5/100</f>
        <v>0</v>
      </c>
      <c r="D12" s="6"/>
    </row>
    <row r="13" spans="1:4" ht="14.25" customHeight="1" x14ac:dyDescent="0.3">
      <c r="A13" s="934">
        <v>40102</v>
      </c>
      <c r="B13" s="943" t="s">
        <v>178</v>
      </c>
      <c r="C13" s="933">
        <f>'B1104'!AY5*0.5/100</f>
        <v>0</v>
      </c>
      <c r="D13" s="6"/>
    </row>
    <row r="14" spans="1:4" ht="15" customHeight="1" x14ac:dyDescent="0.3">
      <c r="A14" s="934">
        <v>40103</v>
      </c>
      <c r="B14" s="943" t="s">
        <v>179</v>
      </c>
      <c r="C14" s="933">
        <f>'B1104'!AY6*0.5/100</f>
        <v>0</v>
      </c>
      <c r="D14" s="6"/>
    </row>
    <row r="15" spans="1:4" ht="14.25" customHeight="1" x14ac:dyDescent="0.3">
      <c r="A15" s="934">
        <v>40104</v>
      </c>
      <c r="B15" s="943" t="s">
        <v>180</v>
      </c>
      <c r="C15" s="933">
        <f>'B1104'!AY7*0.5/100</f>
        <v>0</v>
      </c>
      <c r="D15" s="6"/>
    </row>
    <row r="16" spans="1:4" ht="16.5" customHeight="1" x14ac:dyDescent="0.3">
      <c r="A16" s="934">
        <v>40105</v>
      </c>
      <c r="B16" s="943" t="s">
        <v>181</v>
      </c>
      <c r="C16" s="933">
        <f>'B1104'!AY8*0.5/100</f>
        <v>0</v>
      </c>
      <c r="D16" s="6"/>
    </row>
    <row r="17" spans="1:4" ht="15" customHeight="1" x14ac:dyDescent="0.3">
      <c r="A17" s="934">
        <v>40106</v>
      </c>
      <c r="B17" s="943" t="s">
        <v>182</v>
      </c>
      <c r="C17" s="933">
        <f>'B1104'!AY9*0.5/100</f>
        <v>0</v>
      </c>
      <c r="D17" s="6"/>
    </row>
    <row r="18" spans="1:4" ht="17.25" customHeight="1" x14ac:dyDescent="0.3">
      <c r="A18" s="934">
        <v>40107</v>
      </c>
      <c r="B18" s="943" t="s">
        <v>183</v>
      </c>
      <c r="C18" s="933">
        <f>'B1104'!AY10*0.5/100</f>
        <v>0</v>
      </c>
      <c r="D18" s="6"/>
    </row>
    <row r="19" spans="1:4" ht="15" customHeight="1" x14ac:dyDescent="0.3">
      <c r="A19" s="934">
        <v>40108</v>
      </c>
      <c r="B19" s="943" t="s">
        <v>184</v>
      </c>
      <c r="C19" s="933">
        <f>'B1104'!AY11*0.5/100</f>
        <v>0</v>
      </c>
      <c r="D19" s="6"/>
    </row>
    <row r="20" spans="1:4" ht="16.5" customHeight="1" x14ac:dyDescent="0.3">
      <c r="A20" s="934">
        <v>40111</v>
      </c>
      <c r="B20" s="943" t="s">
        <v>185</v>
      </c>
      <c r="C20" s="933">
        <f>'B1104'!AY12*0.5/100</f>
        <v>0</v>
      </c>
      <c r="D20" s="6"/>
    </row>
    <row r="21" spans="1:4" ht="16.5" customHeight="1" x14ac:dyDescent="0.3">
      <c r="A21" s="934">
        <v>40112</v>
      </c>
      <c r="B21" s="943" t="s">
        <v>186</v>
      </c>
      <c r="C21" s="933">
        <v>50000</v>
      </c>
      <c r="D21" s="6"/>
    </row>
    <row r="22" spans="1:4" ht="14.25" customHeight="1" x14ac:dyDescent="0.3">
      <c r="A22" s="934">
        <v>40113</v>
      </c>
      <c r="B22" s="943" t="s">
        <v>222</v>
      </c>
      <c r="C22" s="933">
        <f>'B1104'!AY14*0.5/100</f>
        <v>0</v>
      </c>
      <c r="D22" s="6"/>
    </row>
    <row r="23" spans="1:4" ht="17.25" customHeight="1" x14ac:dyDescent="0.3">
      <c r="A23" s="934" t="s">
        <v>784</v>
      </c>
      <c r="B23" s="943" t="s">
        <v>793</v>
      </c>
      <c r="C23" s="933">
        <f>'B1104'!AY15*0.5/100</f>
        <v>0</v>
      </c>
      <c r="D23" s="6"/>
    </row>
    <row r="24" spans="1:4" ht="17.25" customHeight="1" x14ac:dyDescent="0.3">
      <c r="A24" s="934" t="s">
        <v>1027</v>
      </c>
      <c r="B24" s="943" t="s">
        <v>1024</v>
      </c>
      <c r="C24" s="933">
        <f>'B1104'!AY16*0.5/100</f>
        <v>0</v>
      </c>
      <c r="D24" s="6"/>
    </row>
    <row r="25" spans="1:4" ht="15" customHeight="1" x14ac:dyDescent="0.3">
      <c r="A25" s="934">
        <v>40200</v>
      </c>
      <c r="B25" s="944" t="s">
        <v>187</v>
      </c>
      <c r="C25" s="933">
        <f>'B1104'!AY17*0.5/100</f>
        <v>0</v>
      </c>
      <c r="D25" s="6"/>
    </row>
    <row r="26" spans="1:4" ht="14.25" customHeight="1" x14ac:dyDescent="0.3">
      <c r="A26" s="934">
        <v>40201</v>
      </c>
      <c r="B26" s="943" t="s">
        <v>188</v>
      </c>
      <c r="C26" s="933">
        <f>'B1104'!AY18*0.5/100</f>
        <v>0</v>
      </c>
      <c r="D26" s="6"/>
    </row>
    <row r="27" spans="1:4" ht="15" customHeight="1" x14ac:dyDescent="0.3">
      <c r="A27" s="934">
        <v>40202</v>
      </c>
      <c r="B27" s="943" t="s">
        <v>189</v>
      </c>
      <c r="C27" s="933">
        <f>'B1104'!AY19*0.5/100</f>
        <v>0</v>
      </c>
      <c r="D27" s="6"/>
    </row>
    <row r="28" spans="1:4" ht="18" customHeight="1" x14ac:dyDescent="0.3">
      <c r="A28" s="934">
        <v>40203</v>
      </c>
      <c r="B28" s="943" t="s">
        <v>190</v>
      </c>
      <c r="C28" s="933">
        <f>'B1104'!AY20*0.5/100</f>
        <v>0</v>
      </c>
      <c r="D28" s="6"/>
    </row>
    <row r="29" spans="1:4" ht="16.5" customHeight="1" x14ac:dyDescent="0.3">
      <c r="A29" s="934">
        <v>40204</v>
      </c>
      <c r="B29" s="943" t="s">
        <v>191</v>
      </c>
      <c r="C29" s="933">
        <f>'B1104'!AY21*0.5/100</f>
        <v>0</v>
      </c>
      <c r="D29" s="6"/>
    </row>
    <row r="30" spans="1:4" ht="15.75" customHeight="1" x14ac:dyDescent="0.3">
      <c r="A30" s="934">
        <v>40205</v>
      </c>
      <c r="B30" s="943" t="s">
        <v>192</v>
      </c>
      <c r="C30" s="933">
        <f>'B1104'!AY22*0.5/100</f>
        <v>0</v>
      </c>
      <c r="D30" s="6"/>
    </row>
    <row r="31" spans="1:4" ht="17.25" customHeight="1" x14ac:dyDescent="0.3">
      <c r="A31" s="934">
        <v>40208</v>
      </c>
      <c r="B31" s="943" t="s">
        <v>779</v>
      </c>
      <c r="C31" s="933">
        <f>'B1104'!AY23*0.5/100</f>
        <v>0</v>
      </c>
      <c r="D31" s="6"/>
    </row>
    <row r="32" spans="1:4" ht="16.5" customHeight="1" x14ac:dyDescent="0.3">
      <c r="A32" s="934">
        <v>40209</v>
      </c>
      <c r="B32" s="943" t="s">
        <v>194</v>
      </c>
      <c r="C32" s="933">
        <v>10000</v>
      </c>
      <c r="D32" s="6"/>
    </row>
    <row r="33" spans="1:4" ht="16.5" customHeight="1" x14ac:dyDescent="0.3">
      <c r="A33" s="934">
        <v>40210</v>
      </c>
      <c r="B33" s="943" t="s">
        <v>195</v>
      </c>
      <c r="C33" s="933">
        <f>'B1104'!AY25*0.5/100</f>
        <v>0</v>
      </c>
      <c r="D33" s="6"/>
    </row>
    <row r="34" spans="1:4" ht="18.75" customHeight="1" x14ac:dyDescent="0.3">
      <c r="A34" s="934">
        <v>40211</v>
      </c>
      <c r="B34" s="943" t="s">
        <v>196</v>
      </c>
      <c r="C34" s="933">
        <f>'B1104'!AY26*0.5/100</f>
        <v>0</v>
      </c>
      <c r="D34" s="6"/>
    </row>
    <row r="35" spans="1:4" ht="15" customHeight="1" x14ac:dyDescent="0.3">
      <c r="A35" s="934">
        <v>40212</v>
      </c>
      <c r="B35" s="943" t="s">
        <v>197</v>
      </c>
      <c r="C35" s="933">
        <f>'B1104'!AY27*0.5/100</f>
        <v>0</v>
      </c>
      <c r="D35" s="6"/>
    </row>
    <row r="36" spans="1:4" ht="16.5" customHeight="1" x14ac:dyDescent="0.3">
      <c r="A36" s="934">
        <v>40213</v>
      </c>
      <c r="B36" s="943" t="s">
        <v>224</v>
      </c>
      <c r="C36" s="933">
        <f>'B1104'!AY28*0.5/100</f>
        <v>0</v>
      </c>
      <c r="D36" s="6"/>
    </row>
    <row r="37" spans="1:4" ht="17.25" customHeight="1" x14ac:dyDescent="0.3">
      <c r="A37" s="934" t="s">
        <v>738</v>
      </c>
      <c r="B37" s="943" t="s">
        <v>737</v>
      </c>
      <c r="C37" s="933">
        <f>'B1104'!AY29*0.5/100</f>
        <v>0</v>
      </c>
      <c r="D37" s="6"/>
    </row>
    <row r="38" spans="1:4" ht="16.5" customHeight="1" x14ac:dyDescent="0.3">
      <c r="A38" s="934">
        <v>40300</v>
      </c>
      <c r="B38" s="943" t="s">
        <v>198</v>
      </c>
      <c r="C38" s="933">
        <f>'B1104'!AY30*0.5/100</f>
        <v>0</v>
      </c>
      <c r="D38" s="6"/>
    </row>
    <row r="39" spans="1:4" ht="15.75" customHeight="1" x14ac:dyDescent="0.3">
      <c r="A39" s="936">
        <v>40301</v>
      </c>
      <c r="B39" s="945" t="s">
        <v>202</v>
      </c>
      <c r="C39" s="933">
        <f>'B1104'!AY31*0.5/100</f>
        <v>0</v>
      </c>
      <c r="D39" s="6"/>
    </row>
    <row r="40" spans="1:4" ht="16.5" customHeight="1" x14ac:dyDescent="0.3">
      <c r="A40" s="935">
        <v>40302</v>
      </c>
      <c r="B40" s="943" t="s">
        <v>203</v>
      </c>
      <c r="C40" s="933">
        <f>'B1104'!AY32*0.5/100</f>
        <v>0</v>
      </c>
      <c r="D40" s="6"/>
    </row>
    <row r="41" spans="1:4" ht="17.25" customHeight="1" x14ac:dyDescent="0.3">
      <c r="A41" s="934">
        <v>40303</v>
      </c>
      <c r="B41" s="943" t="s">
        <v>204</v>
      </c>
      <c r="C41" s="933">
        <f>'B1104'!AY33*0.5/100</f>
        <v>0</v>
      </c>
      <c r="D41" s="6"/>
    </row>
    <row r="42" spans="1:4" ht="14.25" customHeight="1" x14ac:dyDescent="0.3">
      <c r="A42" s="934">
        <v>40304</v>
      </c>
      <c r="B42" s="943" t="s">
        <v>205</v>
      </c>
      <c r="C42" s="933">
        <f>'B1104'!AY34*0.5/100</f>
        <v>0</v>
      </c>
      <c r="D42" s="6"/>
    </row>
    <row r="43" spans="1:4" ht="15.75" customHeight="1" x14ac:dyDescent="0.3">
      <c r="A43" s="934">
        <v>40305</v>
      </c>
      <c r="B43" s="943" t="s">
        <v>206</v>
      </c>
      <c r="C43" s="933">
        <f>'B1104'!AY35*0.5/100</f>
        <v>0</v>
      </c>
      <c r="D43" s="6"/>
    </row>
    <row r="44" spans="1:4" ht="15" customHeight="1" x14ac:dyDescent="0.3">
      <c r="A44" s="934">
        <v>40306</v>
      </c>
      <c r="B44" s="943" t="s">
        <v>207</v>
      </c>
      <c r="C44" s="933">
        <f>'B1104'!AY36*0.5/100</f>
        <v>0</v>
      </c>
      <c r="D44" s="6"/>
    </row>
    <row r="45" spans="1:4" ht="15" customHeight="1" x14ac:dyDescent="0.3">
      <c r="A45" s="934">
        <v>40307</v>
      </c>
      <c r="B45" s="943" t="s">
        <v>208</v>
      </c>
      <c r="C45" s="933">
        <f>'B1104'!AY37*0.5/100</f>
        <v>0</v>
      </c>
      <c r="D45" s="6"/>
    </row>
    <row r="46" spans="1:4" ht="15.75" customHeight="1" x14ac:dyDescent="0.3">
      <c r="A46" s="934">
        <v>40308</v>
      </c>
      <c r="B46" s="943" t="s">
        <v>209</v>
      </c>
      <c r="C46" s="933">
        <f>'B1104'!AY38*0.5/100</f>
        <v>0</v>
      </c>
      <c r="D46" s="6"/>
    </row>
    <row r="47" spans="1:4" ht="15.75" customHeight="1" x14ac:dyDescent="0.3">
      <c r="A47" s="934" t="s">
        <v>739</v>
      </c>
      <c r="B47" s="943" t="s">
        <v>740</v>
      </c>
      <c r="C47" s="933">
        <f>'B1104'!AY39*0.5/100</f>
        <v>0</v>
      </c>
      <c r="D47" s="6"/>
    </row>
    <row r="48" spans="1:4" ht="16.5" customHeight="1" x14ac:dyDescent="0.3">
      <c r="A48" s="934">
        <v>40400</v>
      </c>
      <c r="B48" s="943" t="s">
        <v>210</v>
      </c>
      <c r="C48" s="933">
        <f>'B1104'!AY40*0.5/100</f>
        <v>0</v>
      </c>
      <c r="D48" s="6"/>
    </row>
    <row r="49" spans="1:4" ht="15" customHeight="1" x14ac:dyDescent="0.3">
      <c r="A49" s="934">
        <v>40401</v>
      </c>
      <c r="B49" s="943" t="s">
        <v>211</v>
      </c>
      <c r="C49" s="933">
        <v>100000</v>
      </c>
      <c r="D49" s="6"/>
    </row>
    <row r="50" spans="1:4" ht="17.25" customHeight="1" x14ac:dyDescent="0.3">
      <c r="A50" s="934">
        <v>40402</v>
      </c>
      <c r="B50" s="943" t="s">
        <v>212</v>
      </c>
      <c r="C50" s="933">
        <f>'B1104'!AY42*0.5/100</f>
        <v>0</v>
      </c>
      <c r="D50" s="6"/>
    </row>
    <row r="51" spans="1:4" ht="14.25" customHeight="1" x14ac:dyDescent="0.3">
      <c r="A51" s="934">
        <v>40403</v>
      </c>
      <c r="B51" s="943" t="s">
        <v>213</v>
      </c>
      <c r="C51" s="933">
        <f>'B1104'!AY43*0.5/100</f>
        <v>0</v>
      </c>
      <c r="D51" s="6"/>
    </row>
    <row r="52" spans="1:4" ht="15" customHeight="1" x14ac:dyDescent="0.3">
      <c r="A52" s="934" t="s">
        <v>579</v>
      </c>
      <c r="B52" s="943" t="s">
        <v>580</v>
      </c>
      <c r="C52" s="933">
        <f>'B1104'!AY44*0.5/100</f>
        <v>0</v>
      </c>
      <c r="D52" s="6"/>
    </row>
    <row r="53" spans="1:4" ht="16.5" customHeight="1" x14ac:dyDescent="0.3">
      <c r="A53" s="934">
        <v>40405</v>
      </c>
      <c r="B53" s="943" t="s">
        <v>214</v>
      </c>
      <c r="C53" s="933">
        <f>'B1104'!AY45*0.5/100</f>
        <v>0</v>
      </c>
      <c r="D53" s="6"/>
    </row>
    <row r="54" spans="1:4" ht="15" customHeight="1" x14ac:dyDescent="0.3">
      <c r="A54" s="934">
        <v>40406</v>
      </c>
      <c r="B54" s="946" t="s">
        <v>215</v>
      </c>
      <c r="C54" s="933">
        <f>'B1104'!AY46*0.5/100</f>
        <v>0</v>
      </c>
      <c r="D54" s="6"/>
    </row>
    <row r="55" spans="1:4" ht="16.5" customHeight="1" x14ac:dyDescent="0.3">
      <c r="A55" s="934">
        <v>40407</v>
      </c>
      <c r="B55" s="946" t="s">
        <v>216</v>
      </c>
      <c r="C55" s="933">
        <f>'B1104'!AY47*0.5/100</f>
        <v>0</v>
      </c>
      <c r="D55" s="6"/>
    </row>
    <row r="56" spans="1:4" ht="17.25" customHeight="1" x14ac:dyDescent="0.3">
      <c r="A56" s="934">
        <v>40408</v>
      </c>
      <c r="B56" s="946" t="s">
        <v>217</v>
      </c>
      <c r="C56" s="933">
        <f>'B1104'!AY48*0.5/100</f>
        <v>0</v>
      </c>
      <c r="D56" s="6"/>
    </row>
    <row r="57" spans="1:4" ht="17.25" customHeight="1" x14ac:dyDescent="0.3">
      <c r="A57" s="934">
        <v>40412</v>
      </c>
      <c r="B57" s="946" t="s">
        <v>218</v>
      </c>
      <c r="C57" s="933">
        <f>'B1104'!AY49*0.5/100</f>
        <v>0</v>
      </c>
      <c r="D57" s="6"/>
    </row>
    <row r="58" spans="1:4" ht="15" customHeight="1" x14ac:dyDescent="0.3">
      <c r="A58" s="934">
        <v>40417</v>
      </c>
      <c r="B58" s="946" t="s">
        <v>219</v>
      </c>
      <c r="C58" s="933">
        <f>'B1104'!AY50*0.5/100</f>
        <v>0</v>
      </c>
      <c r="D58" s="6"/>
    </row>
    <row r="59" spans="1:4" ht="16.5" customHeight="1" x14ac:dyDescent="0.3">
      <c r="A59" s="934">
        <v>40420</v>
      </c>
      <c r="B59" s="946" t="s">
        <v>90</v>
      </c>
      <c r="C59" s="933">
        <f>'B1104'!AY51*0.5/100</f>
        <v>0</v>
      </c>
      <c r="D59" s="6"/>
    </row>
    <row r="60" spans="1:4" ht="15" customHeight="1" x14ac:dyDescent="0.3">
      <c r="A60" s="934">
        <v>40421</v>
      </c>
      <c r="B60" s="946" t="s">
        <v>220</v>
      </c>
      <c r="C60" s="933">
        <f>'B1104'!AY52*0.5/100</f>
        <v>0</v>
      </c>
      <c r="D60" s="6"/>
    </row>
    <row r="61" spans="1:4" ht="15" customHeight="1" x14ac:dyDescent="0.3">
      <c r="A61" s="934">
        <v>40422</v>
      </c>
      <c r="B61" s="946" t="s">
        <v>92</v>
      </c>
      <c r="C61" s="933">
        <f>'B1104'!AY53*0.5/100</f>
        <v>0</v>
      </c>
      <c r="D61" s="6"/>
    </row>
    <row r="62" spans="1:4" ht="16.5" customHeight="1" x14ac:dyDescent="0.3">
      <c r="A62" s="936">
        <v>40423</v>
      </c>
      <c r="B62" s="947" t="s">
        <v>147</v>
      </c>
      <c r="C62" s="933">
        <f>'B1104'!AY54*0.5/100</f>
        <v>0</v>
      </c>
      <c r="D62" s="6"/>
    </row>
    <row r="63" spans="1:4" ht="17.25" customHeight="1" x14ac:dyDescent="0.3">
      <c r="A63" s="937" t="s">
        <v>786</v>
      </c>
      <c r="B63" s="948" t="s">
        <v>792</v>
      </c>
      <c r="C63" s="938">
        <f>'B1104'!AY55*0.5/100</f>
        <v>0</v>
      </c>
      <c r="D63" s="6"/>
    </row>
    <row r="64" spans="1:4" ht="19.5" customHeight="1" thickBot="1" x14ac:dyDescent="0.35">
      <c r="A64" s="937" t="s">
        <v>858</v>
      </c>
      <c r="B64" s="1006" t="s">
        <v>859</v>
      </c>
      <c r="C64" s="938">
        <f>'B1104'!AY56*0.5/100</f>
        <v>0</v>
      </c>
      <c r="D64" s="6"/>
    </row>
    <row r="65" spans="1:4" ht="33" customHeight="1" thickBot="1" x14ac:dyDescent="0.35">
      <c r="A65" s="939" t="s">
        <v>335</v>
      </c>
      <c r="B65" s="1014"/>
      <c r="C65" s="941">
        <f>SUM(C12:C64)</f>
        <v>160000</v>
      </c>
      <c r="D65" s="6"/>
    </row>
    <row r="66" spans="1:4" x14ac:dyDescent="0.2">
      <c r="A66" s="789"/>
    </row>
    <row r="67" spans="1:4" x14ac:dyDescent="0.2">
      <c r="C67" s="790"/>
    </row>
    <row r="68" spans="1:4" x14ac:dyDescent="0.2">
      <c r="C68" s="790"/>
    </row>
    <row r="69" spans="1:4" x14ac:dyDescent="0.2">
      <c r="C69" s="790"/>
    </row>
    <row r="70" spans="1:4" x14ac:dyDescent="0.2">
      <c r="C70" s="791"/>
    </row>
    <row r="71" spans="1:4" x14ac:dyDescent="0.2">
      <c r="C71" s="790"/>
    </row>
    <row r="72" spans="1:4" x14ac:dyDescent="0.2">
      <c r="C72" s="791"/>
    </row>
  </sheetData>
  <phoneticPr fontId="162" type="noConversion"/>
  <pageMargins left="0.4" right="0.36" top="0.2" bottom="0.38" header="0.31" footer="0.4921259845"/>
  <pageSetup paperSize="9" scale="69" orientation="portrait" r:id="rId1"/>
  <headerFooter alignWithMargins="0"/>
  <colBreaks count="1" manualBreakCount="1">
    <brk id="4" max="67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indexed="13"/>
  </sheetPr>
  <dimension ref="A1:I74"/>
  <sheetViews>
    <sheetView view="pageBreakPreview" topLeftCell="A40" zoomScale="60" zoomScaleNormal="60" workbookViewId="0">
      <selection activeCell="D50" sqref="D50"/>
    </sheetView>
  </sheetViews>
  <sheetFormatPr baseColWidth="10" defaultRowHeight="13.2" x14ac:dyDescent="0.25"/>
  <cols>
    <col min="1" max="1" width="11.6640625" customWidth="1"/>
    <col min="2" max="2" width="40.88671875" customWidth="1"/>
    <col min="3" max="3" width="37.5546875" customWidth="1"/>
    <col min="4" max="4" width="37.33203125" customWidth="1"/>
    <col min="5" max="5" width="38.5546875" customWidth="1"/>
    <col min="6" max="6" width="37.33203125" customWidth="1"/>
    <col min="7" max="7" width="21.6640625" customWidth="1"/>
    <col min="8" max="8" width="27.6640625" customWidth="1"/>
    <col min="9" max="9" width="27.33203125" customWidth="1"/>
  </cols>
  <sheetData>
    <row r="1" spans="1:9" ht="17.399999999999999" x14ac:dyDescent="0.3">
      <c r="B1" s="473" t="s">
        <v>557</v>
      </c>
      <c r="C1" s="14"/>
      <c r="D1" s="14"/>
      <c r="E1" s="14"/>
      <c r="F1" s="27"/>
    </row>
    <row r="2" spans="1:9" ht="26.25" customHeight="1" x14ac:dyDescent="0.3">
      <c r="B2" s="229" t="s">
        <v>345</v>
      </c>
      <c r="C2" s="14"/>
      <c r="D2" s="14"/>
      <c r="E2" s="14"/>
      <c r="F2" s="27"/>
    </row>
    <row r="3" spans="1:9" ht="29.25" customHeight="1" x14ac:dyDescent="0.4">
      <c r="A3" s="14" t="s">
        <v>1123</v>
      </c>
      <c r="C3" s="237" t="s">
        <v>1043</v>
      </c>
      <c r="D3" s="14"/>
      <c r="E3" s="14"/>
      <c r="F3" s="27"/>
    </row>
    <row r="4" spans="1:9" ht="18.75" customHeight="1" x14ac:dyDescent="0.3">
      <c r="A4" s="14"/>
      <c r="C4" s="15"/>
      <c r="D4" s="14"/>
      <c r="E4" s="14"/>
      <c r="F4" s="27"/>
    </row>
    <row r="5" spans="1:9" ht="46.5" customHeight="1" x14ac:dyDescent="0.25">
      <c r="A5" s="1187" t="s">
        <v>344</v>
      </c>
      <c r="B5" s="1187" t="s">
        <v>6</v>
      </c>
      <c r="C5" s="1189" t="s">
        <v>637</v>
      </c>
      <c r="D5" s="1190"/>
      <c r="E5" s="1189" t="s">
        <v>1044</v>
      </c>
      <c r="F5" s="1190"/>
    </row>
    <row r="6" spans="1:9" ht="66.75" customHeight="1" x14ac:dyDescent="0.25">
      <c r="A6" s="1188"/>
      <c r="B6" s="1188"/>
      <c r="C6" s="998" t="s">
        <v>1086</v>
      </c>
      <c r="D6" s="998" t="s">
        <v>1087</v>
      </c>
      <c r="E6" s="998" t="s">
        <v>1088</v>
      </c>
      <c r="F6" s="998" t="s">
        <v>1089</v>
      </c>
    </row>
    <row r="7" spans="1:9" ht="21" x14ac:dyDescent="0.4">
      <c r="A7" s="230">
        <v>40100</v>
      </c>
      <c r="B7" s="230" t="s">
        <v>50</v>
      </c>
      <c r="C7" s="660">
        <f>'B1104'!BJ4</f>
        <v>0</v>
      </c>
      <c r="D7" s="660"/>
      <c r="E7" s="660">
        <f>+'B1104'!BJ4</f>
        <v>0</v>
      </c>
      <c r="F7" s="660"/>
      <c r="H7" s="368">
        <f>C7-E7</f>
        <v>0</v>
      </c>
      <c r="I7" s="368">
        <f>D7-F7</f>
        <v>0</v>
      </c>
    </row>
    <row r="8" spans="1:9" ht="21" x14ac:dyDescent="0.4">
      <c r="A8" s="231">
        <v>40102</v>
      </c>
      <c r="B8" s="231" t="s">
        <v>51</v>
      </c>
      <c r="C8" s="660">
        <f>'B1104'!BJ5</f>
        <v>0</v>
      </c>
      <c r="D8" s="660"/>
      <c r="E8" s="660">
        <f>+'B1104'!BJ5</f>
        <v>0</v>
      </c>
      <c r="F8" s="660"/>
      <c r="H8" s="368">
        <f t="shared" ref="H8:I33" si="0">C8-E8</f>
        <v>0</v>
      </c>
      <c r="I8" s="368">
        <f t="shared" si="0"/>
        <v>0</v>
      </c>
    </row>
    <row r="9" spans="1:9" ht="21" x14ac:dyDescent="0.4">
      <c r="A9" s="231">
        <v>40103</v>
      </c>
      <c r="B9" s="231" t="s">
        <v>52</v>
      </c>
      <c r="C9" s="660">
        <f>'B1104'!BJ6</f>
        <v>0</v>
      </c>
      <c r="D9" s="660"/>
      <c r="E9" s="660">
        <f>+'B1104'!BJ6</f>
        <v>0</v>
      </c>
      <c r="F9" s="660"/>
      <c r="H9" s="368">
        <f t="shared" si="0"/>
        <v>0</v>
      </c>
      <c r="I9" s="368">
        <f t="shared" si="0"/>
        <v>0</v>
      </c>
    </row>
    <row r="10" spans="1:9" ht="21" x14ac:dyDescent="0.4">
      <c r="A10" s="231">
        <v>40104</v>
      </c>
      <c r="B10" s="231" t="s">
        <v>53</v>
      </c>
      <c r="C10" s="660">
        <f>'B1104'!BJ7</f>
        <v>0</v>
      </c>
      <c r="D10" s="660"/>
      <c r="E10" s="660">
        <f>+'B1104'!BJ7</f>
        <v>0</v>
      </c>
      <c r="F10" s="660"/>
      <c r="H10" s="368">
        <f t="shared" si="0"/>
        <v>0</v>
      </c>
      <c r="I10" s="368">
        <f t="shared" si="0"/>
        <v>0</v>
      </c>
    </row>
    <row r="11" spans="1:9" ht="21" x14ac:dyDescent="0.4">
      <c r="A11" s="231">
        <v>40105</v>
      </c>
      <c r="B11" s="231" t="s">
        <v>54</v>
      </c>
      <c r="C11" s="660">
        <f>'B1104'!BJ8</f>
        <v>0</v>
      </c>
      <c r="D11" s="660"/>
      <c r="E11" s="660">
        <f>+'B1104'!BJ8</f>
        <v>0</v>
      </c>
      <c r="F11" s="660"/>
      <c r="H11" s="368">
        <f t="shared" si="0"/>
        <v>0</v>
      </c>
      <c r="I11" s="368">
        <f t="shared" si="0"/>
        <v>0</v>
      </c>
    </row>
    <row r="12" spans="1:9" ht="21" x14ac:dyDescent="0.4">
      <c r="A12" s="231">
        <v>40106</v>
      </c>
      <c r="B12" s="231" t="s">
        <v>55</v>
      </c>
      <c r="C12" s="660">
        <f>'B1104'!BJ9</f>
        <v>0</v>
      </c>
      <c r="D12" s="660"/>
      <c r="E12" s="660">
        <f>+'B1104'!BJ9</f>
        <v>0</v>
      </c>
      <c r="F12" s="660"/>
      <c r="H12" s="368">
        <f t="shared" si="0"/>
        <v>0</v>
      </c>
      <c r="I12" s="368">
        <f t="shared" si="0"/>
        <v>0</v>
      </c>
    </row>
    <row r="13" spans="1:9" ht="21" x14ac:dyDescent="0.4">
      <c r="A13" s="231">
        <v>40107</v>
      </c>
      <c r="B13" s="231" t="s">
        <v>56</v>
      </c>
      <c r="C13" s="660">
        <f>'B1104'!BJ10</f>
        <v>120000</v>
      </c>
      <c r="D13" s="660"/>
      <c r="E13" s="660">
        <f>+'B1104'!BJ10</f>
        <v>120000</v>
      </c>
      <c r="F13" s="660"/>
      <c r="H13" s="368">
        <f t="shared" si="0"/>
        <v>0</v>
      </c>
      <c r="I13" s="368">
        <f t="shared" si="0"/>
        <v>0</v>
      </c>
    </row>
    <row r="14" spans="1:9" ht="21" x14ac:dyDescent="0.4">
      <c r="A14" s="231">
        <v>40108</v>
      </c>
      <c r="B14" s="231" t="s">
        <v>57</v>
      </c>
      <c r="C14" s="660">
        <f>'B1104'!BJ11</f>
        <v>0</v>
      </c>
      <c r="D14" s="660"/>
      <c r="E14" s="660">
        <f>+'B1104'!BJ11</f>
        <v>0</v>
      </c>
      <c r="F14" s="660"/>
      <c r="H14" s="368">
        <f t="shared" si="0"/>
        <v>0</v>
      </c>
      <c r="I14" s="368">
        <f t="shared" si="0"/>
        <v>0</v>
      </c>
    </row>
    <row r="15" spans="1:9" ht="21" x14ac:dyDescent="0.4">
      <c r="A15" s="231">
        <v>40111</v>
      </c>
      <c r="B15" s="231" t="s">
        <v>58</v>
      </c>
      <c r="C15" s="660">
        <f>'B1104'!BJ12</f>
        <v>0</v>
      </c>
      <c r="D15" s="660"/>
      <c r="E15" s="660">
        <f>+'B1104'!BJ12</f>
        <v>0</v>
      </c>
      <c r="F15" s="660"/>
      <c r="H15" s="368">
        <f t="shared" si="0"/>
        <v>0</v>
      </c>
      <c r="I15" s="368">
        <f t="shared" si="0"/>
        <v>0</v>
      </c>
    </row>
    <row r="16" spans="1:9" ht="21" x14ac:dyDescent="0.4">
      <c r="A16" s="231">
        <v>40112</v>
      </c>
      <c r="B16" s="231" t="s">
        <v>59</v>
      </c>
      <c r="C16" s="660">
        <f>'B1104'!BJ13</f>
        <v>0</v>
      </c>
      <c r="D16" s="660"/>
      <c r="E16" s="660">
        <f>+'B1104'!BJ13</f>
        <v>0</v>
      </c>
      <c r="F16" s="660"/>
      <c r="H16" s="368">
        <f t="shared" si="0"/>
        <v>0</v>
      </c>
      <c r="I16" s="368">
        <f t="shared" si="0"/>
        <v>0</v>
      </c>
    </row>
    <row r="17" spans="1:9" ht="21" x14ac:dyDescent="0.4">
      <c r="A17" s="231">
        <v>40113</v>
      </c>
      <c r="B17" s="231" t="s">
        <v>60</v>
      </c>
      <c r="C17" s="660">
        <f>'B1104'!BJ14</f>
        <v>0</v>
      </c>
      <c r="D17" s="660"/>
      <c r="E17" s="660">
        <f>+'B1104'!BJ14</f>
        <v>0</v>
      </c>
      <c r="F17" s="660"/>
      <c r="H17" s="368">
        <f t="shared" si="0"/>
        <v>0</v>
      </c>
      <c r="I17" s="368">
        <f t="shared" si="0"/>
        <v>0</v>
      </c>
    </row>
    <row r="18" spans="1:9" ht="21" x14ac:dyDescent="0.4">
      <c r="A18" s="231">
        <v>40114</v>
      </c>
      <c r="B18" s="231" t="s">
        <v>788</v>
      </c>
      <c r="C18" s="660">
        <f>'B1104'!BJ15</f>
        <v>0</v>
      </c>
      <c r="D18" s="660"/>
      <c r="E18" s="660">
        <f>+'B1104'!BJ15</f>
        <v>0</v>
      </c>
      <c r="F18" s="660"/>
      <c r="H18" s="368">
        <f t="shared" si="0"/>
        <v>0</v>
      </c>
      <c r="I18" s="368">
        <f t="shared" si="0"/>
        <v>0</v>
      </c>
    </row>
    <row r="19" spans="1:9" ht="21" x14ac:dyDescent="0.4">
      <c r="A19" s="231">
        <v>40115</v>
      </c>
      <c r="B19" s="231" t="s">
        <v>1049</v>
      </c>
      <c r="C19" s="660">
        <f>'B1104'!BJ16</f>
        <v>0</v>
      </c>
      <c r="D19" s="660"/>
      <c r="E19" s="660">
        <f>+'B1104'!BJ16</f>
        <v>0</v>
      </c>
      <c r="F19" s="660"/>
      <c r="H19" s="368"/>
      <c r="I19" s="368"/>
    </row>
    <row r="20" spans="1:9" ht="21" x14ac:dyDescent="0.4">
      <c r="A20" s="231">
        <v>40200</v>
      </c>
      <c r="B20" s="231" t="s">
        <v>61</v>
      </c>
      <c r="C20" s="660">
        <f>'B1104'!BJ17</f>
        <v>0</v>
      </c>
      <c r="D20" s="660"/>
      <c r="E20" s="660">
        <f>+'B1104'!BJ17</f>
        <v>0</v>
      </c>
      <c r="F20" s="660"/>
      <c r="H20" s="368">
        <f t="shared" si="0"/>
        <v>0</v>
      </c>
      <c r="I20" s="368">
        <f t="shared" si="0"/>
        <v>0</v>
      </c>
    </row>
    <row r="21" spans="1:9" ht="21" x14ac:dyDescent="0.4">
      <c r="A21" s="231">
        <v>40201</v>
      </c>
      <c r="B21" s="231" t="s">
        <v>62</v>
      </c>
      <c r="C21" s="660">
        <f>'B1104'!BJ18</f>
        <v>0</v>
      </c>
      <c r="D21" s="660"/>
      <c r="E21" s="660">
        <f>+'B1104'!BJ18</f>
        <v>0</v>
      </c>
      <c r="F21" s="660"/>
      <c r="H21" s="368">
        <f t="shared" si="0"/>
        <v>0</v>
      </c>
      <c r="I21" s="368">
        <f t="shared" si="0"/>
        <v>0</v>
      </c>
    </row>
    <row r="22" spans="1:9" ht="21" x14ac:dyDescent="0.4">
      <c r="A22" s="231">
        <v>40202</v>
      </c>
      <c r="B22" s="231" t="s">
        <v>63</v>
      </c>
      <c r="C22" s="660">
        <f>'B1104'!BJ19</f>
        <v>0</v>
      </c>
      <c r="D22" s="660"/>
      <c r="E22" s="660">
        <f>+'B1104'!BJ19</f>
        <v>0</v>
      </c>
      <c r="F22" s="660"/>
      <c r="H22" s="368">
        <f t="shared" si="0"/>
        <v>0</v>
      </c>
      <c r="I22" s="368">
        <f t="shared" si="0"/>
        <v>0</v>
      </c>
    </row>
    <row r="23" spans="1:9" ht="21" x14ac:dyDescent="0.4">
      <c r="A23" s="231">
        <v>40203</v>
      </c>
      <c r="B23" s="231" t="s">
        <v>64</v>
      </c>
      <c r="C23" s="660">
        <v>0</v>
      </c>
      <c r="D23" s="660"/>
      <c r="E23" s="660">
        <v>0</v>
      </c>
      <c r="F23" s="660"/>
      <c r="H23" s="368">
        <f t="shared" si="0"/>
        <v>0</v>
      </c>
      <c r="I23" s="368">
        <f t="shared" si="0"/>
        <v>0</v>
      </c>
    </row>
    <row r="24" spans="1:9" ht="21" x14ac:dyDescent="0.4">
      <c r="A24" s="231">
        <v>40204</v>
      </c>
      <c r="B24" s="231" t="s">
        <v>65</v>
      </c>
      <c r="C24" s="660">
        <f>'B1104'!BJ21</f>
        <v>0</v>
      </c>
      <c r="D24" s="660"/>
      <c r="E24" s="660">
        <f>+'B1104'!BJ21</f>
        <v>0</v>
      </c>
      <c r="F24" s="660"/>
      <c r="H24" s="368">
        <f t="shared" si="0"/>
        <v>0</v>
      </c>
      <c r="I24" s="368">
        <f t="shared" si="0"/>
        <v>0</v>
      </c>
    </row>
    <row r="25" spans="1:9" ht="21" x14ac:dyDescent="0.4">
      <c r="A25" s="231">
        <v>40205</v>
      </c>
      <c r="B25" s="231" t="s">
        <v>66</v>
      </c>
      <c r="C25" s="660">
        <f>'B1104'!BJ22</f>
        <v>0</v>
      </c>
      <c r="D25" s="660"/>
      <c r="E25" s="660">
        <f>+'B1104'!BJ22</f>
        <v>0</v>
      </c>
      <c r="F25" s="660"/>
      <c r="H25" s="368">
        <f t="shared" si="0"/>
        <v>0</v>
      </c>
      <c r="I25" s="368">
        <f t="shared" si="0"/>
        <v>0</v>
      </c>
    </row>
    <row r="26" spans="1:9" ht="21" x14ac:dyDescent="0.4">
      <c r="A26" s="231">
        <v>40208</v>
      </c>
      <c r="B26" s="231" t="s">
        <v>67</v>
      </c>
      <c r="C26" s="660">
        <f>'B1104'!BJ23</f>
        <v>0</v>
      </c>
      <c r="D26" s="660"/>
      <c r="E26" s="660">
        <f>+'B1104'!BJ23</f>
        <v>0</v>
      </c>
      <c r="F26" s="660"/>
      <c r="H26" s="368">
        <f t="shared" si="0"/>
        <v>0</v>
      </c>
      <c r="I26" s="368">
        <f t="shared" si="0"/>
        <v>0</v>
      </c>
    </row>
    <row r="27" spans="1:9" ht="21" x14ac:dyDescent="0.4">
      <c r="A27" s="231">
        <v>40209</v>
      </c>
      <c r="B27" s="231" t="s">
        <v>68</v>
      </c>
      <c r="C27" s="660">
        <v>0</v>
      </c>
      <c r="D27" s="660"/>
      <c r="E27" s="660">
        <v>0</v>
      </c>
      <c r="F27" s="660"/>
      <c r="H27" s="368">
        <f t="shared" si="0"/>
        <v>0</v>
      </c>
      <c r="I27" s="368">
        <f t="shared" si="0"/>
        <v>0</v>
      </c>
    </row>
    <row r="28" spans="1:9" ht="21" x14ac:dyDescent="0.4">
      <c r="A28" s="231">
        <v>40210</v>
      </c>
      <c r="B28" s="231" t="s">
        <v>69</v>
      </c>
      <c r="C28" s="660">
        <f>'B1104'!BJ25</f>
        <v>0</v>
      </c>
      <c r="D28" s="660"/>
      <c r="E28" s="660">
        <f>+'B1104'!BJ25</f>
        <v>0</v>
      </c>
      <c r="F28" s="660"/>
      <c r="H28" s="368">
        <f t="shared" si="0"/>
        <v>0</v>
      </c>
      <c r="I28" s="368">
        <f t="shared" si="0"/>
        <v>0</v>
      </c>
    </row>
    <row r="29" spans="1:9" ht="21" x14ac:dyDescent="0.4">
      <c r="A29" s="231">
        <v>40211</v>
      </c>
      <c r="B29" s="231" t="s">
        <v>70</v>
      </c>
      <c r="C29" s="660">
        <f>'B1104'!BJ26</f>
        <v>0</v>
      </c>
      <c r="D29" s="660"/>
      <c r="E29" s="660">
        <f>+'B1104'!BJ26</f>
        <v>0</v>
      </c>
      <c r="F29" s="660"/>
      <c r="H29" s="368">
        <f t="shared" si="0"/>
        <v>0</v>
      </c>
      <c r="I29" s="368">
        <f t="shared" si="0"/>
        <v>0</v>
      </c>
    </row>
    <row r="30" spans="1:9" ht="21" x14ac:dyDescent="0.4">
      <c r="A30" s="231">
        <v>40212</v>
      </c>
      <c r="B30" s="231" t="s">
        <v>135</v>
      </c>
      <c r="C30" s="660">
        <f>'B1104'!BJ27</f>
        <v>0</v>
      </c>
      <c r="D30" s="660"/>
      <c r="E30" s="660">
        <f>+'B1104'!BJ27</f>
        <v>0</v>
      </c>
      <c r="F30" s="660"/>
      <c r="H30" s="368">
        <f t="shared" si="0"/>
        <v>0</v>
      </c>
      <c r="I30" s="368">
        <f t="shared" si="0"/>
        <v>0</v>
      </c>
    </row>
    <row r="31" spans="1:9" ht="21" x14ac:dyDescent="0.4">
      <c r="A31" s="231">
        <v>40213</v>
      </c>
      <c r="B31" s="231" t="s">
        <v>336</v>
      </c>
      <c r="C31" s="660">
        <f>'B1104'!BJ28</f>
        <v>0</v>
      </c>
      <c r="D31" s="660"/>
      <c r="E31" s="660">
        <f>+'B1104'!BJ28</f>
        <v>0</v>
      </c>
      <c r="F31" s="660"/>
      <c r="H31" s="368">
        <f t="shared" si="0"/>
        <v>0</v>
      </c>
      <c r="I31" s="368">
        <f t="shared" si="0"/>
        <v>0</v>
      </c>
    </row>
    <row r="32" spans="1:9" ht="21" x14ac:dyDescent="0.4">
      <c r="A32" s="231">
        <v>40214</v>
      </c>
      <c r="B32" s="231" t="s">
        <v>733</v>
      </c>
      <c r="C32" s="660">
        <f>'B1104'!BJ29</f>
        <v>0</v>
      </c>
      <c r="D32" s="660"/>
      <c r="E32" s="660">
        <f>+'B1104'!BJ29</f>
        <v>0</v>
      </c>
      <c r="F32" s="660"/>
      <c r="H32" s="368">
        <f t="shared" si="0"/>
        <v>0</v>
      </c>
      <c r="I32" s="368">
        <f t="shared" si="0"/>
        <v>0</v>
      </c>
    </row>
    <row r="33" spans="1:9" ht="21" x14ac:dyDescent="0.4">
      <c r="A33" s="231">
        <v>40300</v>
      </c>
      <c r="B33" s="231" t="s">
        <v>71</v>
      </c>
      <c r="C33" s="660">
        <f>'B1104'!BJ30</f>
        <v>0</v>
      </c>
      <c r="D33" s="660"/>
      <c r="E33" s="660">
        <f>+'B1104'!BJ30</f>
        <v>0</v>
      </c>
      <c r="F33" s="660"/>
      <c r="H33" s="368">
        <f t="shared" si="0"/>
        <v>0</v>
      </c>
      <c r="I33" s="368">
        <f t="shared" si="0"/>
        <v>0</v>
      </c>
    </row>
    <row r="34" spans="1:9" ht="33.75" customHeight="1" x14ac:dyDescent="0.25">
      <c r="A34" s="1185" t="s">
        <v>0</v>
      </c>
      <c r="B34" s="1186"/>
      <c r="C34" s="1063">
        <f>SUM(C7:C33)</f>
        <v>120000</v>
      </c>
      <c r="D34" s="1063">
        <f>SUM(D7:D33)</f>
        <v>0</v>
      </c>
      <c r="E34" s="1063">
        <f>SUM(E7:E33)</f>
        <v>120000</v>
      </c>
      <c r="F34" s="1063">
        <f>SUM(F7:F33)</f>
        <v>0</v>
      </c>
    </row>
    <row r="35" spans="1:9" ht="50.25" customHeight="1" x14ac:dyDescent="0.4">
      <c r="A35" s="235"/>
      <c r="B35" s="233"/>
      <c r="C35" s="234"/>
      <c r="D35" s="234"/>
      <c r="E35" s="234"/>
      <c r="F35" s="234"/>
    </row>
    <row r="36" spans="1:9" ht="46.5" customHeight="1" x14ac:dyDescent="0.25">
      <c r="A36" s="1187" t="s">
        <v>344</v>
      </c>
      <c r="B36" s="1187" t="s">
        <v>6</v>
      </c>
      <c r="C36" s="1189" t="s">
        <v>637</v>
      </c>
      <c r="D36" s="1190"/>
      <c r="E36" s="1189" t="s">
        <v>1044</v>
      </c>
      <c r="F36" s="1190"/>
    </row>
    <row r="37" spans="1:9" ht="63.75" customHeight="1" x14ac:dyDescent="0.25">
      <c r="A37" s="1188"/>
      <c r="B37" s="1188"/>
      <c r="C37" s="998" t="s">
        <v>1086</v>
      </c>
      <c r="D37" s="998" t="s">
        <v>1087</v>
      </c>
      <c r="E37" s="998" t="s">
        <v>1088</v>
      </c>
      <c r="F37" s="998" t="s">
        <v>1089</v>
      </c>
    </row>
    <row r="38" spans="1:9" ht="46.5" customHeight="1" x14ac:dyDescent="0.25">
      <c r="A38" s="1185" t="s">
        <v>201</v>
      </c>
      <c r="B38" s="1186"/>
      <c r="C38" s="1080">
        <f>C34</f>
        <v>120000</v>
      </c>
      <c r="D38" s="1080">
        <f>D34</f>
        <v>0</v>
      </c>
      <c r="E38" s="1080">
        <f>E34</f>
        <v>120000</v>
      </c>
      <c r="F38" s="1080">
        <f>F34</f>
        <v>0</v>
      </c>
    </row>
    <row r="39" spans="1:9" ht="21" x14ac:dyDescent="0.4">
      <c r="A39" s="231">
        <v>40301</v>
      </c>
      <c r="B39" s="231" t="s">
        <v>72</v>
      </c>
      <c r="C39" s="660">
        <f>'B1104'!X31</f>
        <v>0</v>
      </c>
      <c r="D39" s="660"/>
      <c r="E39" s="660">
        <f>'B1104'!BJ31</f>
        <v>0</v>
      </c>
      <c r="F39" s="660"/>
      <c r="H39" s="368">
        <f>C39-E39</f>
        <v>0</v>
      </c>
      <c r="I39" s="368">
        <f>D39-F39</f>
        <v>0</v>
      </c>
    </row>
    <row r="40" spans="1:9" ht="21" x14ac:dyDescent="0.4">
      <c r="A40" s="231">
        <v>40302</v>
      </c>
      <c r="B40" s="231" t="s">
        <v>73</v>
      </c>
      <c r="C40" s="660">
        <f>'B1104'!X32</f>
        <v>0</v>
      </c>
      <c r="D40" s="660"/>
      <c r="E40" s="660">
        <f>'B1104'!BJ32</f>
        <v>0</v>
      </c>
      <c r="F40" s="660"/>
      <c r="H40" s="368">
        <f t="shared" ref="H40:I64" si="1">C40-E40</f>
        <v>0</v>
      </c>
      <c r="I40" s="368">
        <f t="shared" si="1"/>
        <v>0</v>
      </c>
    </row>
    <row r="41" spans="1:9" ht="21" x14ac:dyDescent="0.4">
      <c r="A41" s="231">
        <v>40303</v>
      </c>
      <c r="B41" s="231" t="s">
        <v>74</v>
      </c>
      <c r="C41" s="660">
        <f>'B1104'!X33</f>
        <v>0</v>
      </c>
      <c r="D41" s="660"/>
      <c r="E41" s="660">
        <f>'B1104'!BJ33</f>
        <v>0</v>
      </c>
      <c r="F41" s="660"/>
      <c r="H41" s="368">
        <f t="shared" si="1"/>
        <v>0</v>
      </c>
      <c r="I41" s="368">
        <f t="shared" si="1"/>
        <v>0</v>
      </c>
    </row>
    <row r="42" spans="1:9" ht="21" x14ac:dyDescent="0.4">
      <c r="A42" s="231">
        <v>40304</v>
      </c>
      <c r="B42" s="231" t="s">
        <v>75</v>
      </c>
      <c r="C42" s="660">
        <f>'B1104'!X34</f>
        <v>0</v>
      </c>
      <c r="D42" s="660"/>
      <c r="E42" s="660">
        <f>'B1104'!BJ34</f>
        <v>0</v>
      </c>
      <c r="F42" s="660"/>
      <c r="H42" s="368">
        <f t="shared" si="1"/>
        <v>0</v>
      </c>
      <c r="I42" s="368">
        <f t="shared" si="1"/>
        <v>0</v>
      </c>
    </row>
    <row r="43" spans="1:9" ht="21" x14ac:dyDescent="0.4">
      <c r="A43" s="231">
        <v>40305</v>
      </c>
      <c r="B43" s="231" t="s">
        <v>76</v>
      </c>
      <c r="C43" s="660">
        <f>'B1104'!X35</f>
        <v>0</v>
      </c>
      <c r="D43" s="660"/>
      <c r="E43" s="660">
        <f>'B1104'!BJ35</f>
        <v>0</v>
      </c>
      <c r="F43" s="660"/>
      <c r="H43" s="368">
        <f t="shared" si="1"/>
        <v>0</v>
      </c>
      <c r="I43" s="368">
        <f t="shared" si="1"/>
        <v>0</v>
      </c>
    </row>
    <row r="44" spans="1:9" ht="21" x14ac:dyDescent="0.4">
      <c r="A44" s="231">
        <v>40306</v>
      </c>
      <c r="B44" s="231" t="s">
        <v>77</v>
      </c>
      <c r="C44" s="660">
        <f>'B1104'!X36</f>
        <v>0</v>
      </c>
      <c r="D44" s="660"/>
      <c r="E44" s="660">
        <f>'B1104'!BJ36</f>
        <v>0</v>
      </c>
      <c r="F44" s="660"/>
      <c r="H44" s="368">
        <f t="shared" si="1"/>
        <v>0</v>
      </c>
      <c r="I44" s="368">
        <f t="shared" si="1"/>
        <v>0</v>
      </c>
    </row>
    <row r="45" spans="1:9" ht="21" x14ac:dyDescent="0.4">
      <c r="A45" s="231">
        <v>40307</v>
      </c>
      <c r="B45" s="231" t="s">
        <v>78</v>
      </c>
      <c r="C45" s="660">
        <f>'B1104'!X37</f>
        <v>0</v>
      </c>
      <c r="D45" s="660"/>
      <c r="E45" s="660">
        <f>'B1104'!BJ37</f>
        <v>0</v>
      </c>
      <c r="F45" s="660"/>
      <c r="H45" s="368">
        <f t="shared" si="1"/>
        <v>0</v>
      </c>
      <c r="I45" s="368">
        <f t="shared" si="1"/>
        <v>0</v>
      </c>
    </row>
    <row r="46" spans="1:9" ht="21" x14ac:dyDescent="0.4">
      <c r="A46" s="231">
        <v>40308</v>
      </c>
      <c r="B46" s="231" t="s">
        <v>79</v>
      </c>
      <c r="C46" s="660">
        <f>'B1104'!X38</f>
        <v>0</v>
      </c>
      <c r="D46" s="660"/>
      <c r="E46" s="660">
        <f>'B1104'!BJ38</f>
        <v>0</v>
      </c>
      <c r="F46" s="660"/>
      <c r="H46" s="368">
        <f t="shared" si="1"/>
        <v>0</v>
      </c>
      <c r="I46" s="368">
        <f t="shared" si="1"/>
        <v>0</v>
      </c>
    </row>
    <row r="47" spans="1:9" ht="21" x14ac:dyDescent="0.4">
      <c r="A47" s="231">
        <v>40309</v>
      </c>
      <c r="B47" s="231" t="s">
        <v>734</v>
      </c>
      <c r="C47" s="660">
        <f>'B1104'!X39</f>
        <v>0</v>
      </c>
      <c r="D47" s="660"/>
      <c r="E47" s="660">
        <f>'B1104'!BJ39</f>
        <v>0</v>
      </c>
      <c r="F47" s="660"/>
      <c r="H47" s="368">
        <f t="shared" si="1"/>
        <v>0</v>
      </c>
      <c r="I47" s="368">
        <f t="shared" si="1"/>
        <v>0</v>
      </c>
    </row>
    <row r="48" spans="1:9" ht="21" x14ac:dyDescent="0.4">
      <c r="A48" s="268">
        <v>40400</v>
      </c>
      <c r="B48" s="232" t="s">
        <v>80</v>
      </c>
      <c r="C48" s="660">
        <f>'B1104'!X40</f>
        <v>0</v>
      </c>
      <c r="D48" s="660"/>
      <c r="E48" s="660">
        <f>'B1104'!BJ40</f>
        <v>0</v>
      </c>
      <c r="F48" s="660"/>
      <c r="H48" s="368">
        <f t="shared" si="1"/>
        <v>0</v>
      </c>
      <c r="I48" s="368">
        <f>D48-F48</f>
        <v>0</v>
      </c>
    </row>
    <row r="49" spans="1:9" ht="21" x14ac:dyDescent="0.4">
      <c r="A49" s="268">
        <v>40401</v>
      </c>
      <c r="B49" s="232" t="s">
        <v>81</v>
      </c>
      <c r="C49" s="660">
        <f>'B1104'!X41</f>
        <v>0</v>
      </c>
      <c r="D49" s="660"/>
      <c r="E49" s="660">
        <f>'B1104'!BJ41</f>
        <v>0</v>
      </c>
      <c r="F49" s="660"/>
      <c r="H49" s="368">
        <f t="shared" si="1"/>
        <v>0</v>
      </c>
      <c r="I49" s="368">
        <f t="shared" si="1"/>
        <v>0</v>
      </c>
    </row>
    <row r="50" spans="1:9" ht="21" x14ac:dyDescent="0.4">
      <c r="A50" s="268">
        <v>40402</v>
      </c>
      <c r="B50" s="232" t="s">
        <v>82</v>
      </c>
      <c r="C50" s="660">
        <f>'B1104'!X42</f>
        <v>0</v>
      </c>
      <c r="D50" s="660"/>
      <c r="E50" s="660">
        <f>'B1104'!BJ42</f>
        <v>0</v>
      </c>
      <c r="F50" s="660"/>
      <c r="H50" s="368">
        <f t="shared" si="1"/>
        <v>0</v>
      </c>
      <c r="I50" s="368">
        <f t="shared" si="1"/>
        <v>0</v>
      </c>
    </row>
    <row r="51" spans="1:9" ht="21" x14ac:dyDescent="0.4">
      <c r="A51" s="268">
        <v>40403</v>
      </c>
      <c r="B51" s="232" t="s">
        <v>83</v>
      </c>
      <c r="C51" s="660">
        <f>'B1104'!X43</f>
        <v>0</v>
      </c>
      <c r="D51" s="660"/>
      <c r="E51" s="660">
        <f>'B1104'!BJ43</f>
        <v>0</v>
      </c>
      <c r="F51" s="660"/>
      <c r="H51" s="368">
        <f t="shared" si="1"/>
        <v>0</v>
      </c>
      <c r="I51" s="368">
        <f t="shared" si="1"/>
        <v>0</v>
      </c>
    </row>
    <row r="52" spans="1:9" ht="21" x14ac:dyDescent="0.4">
      <c r="A52" s="268">
        <v>40404</v>
      </c>
      <c r="B52" s="232" t="s">
        <v>576</v>
      </c>
      <c r="C52" s="660">
        <f>'B1104'!X44</f>
        <v>0</v>
      </c>
      <c r="D52" s="660"/>
      <c r="E52" s="660">
        <f>'B1104'!BJ44</f>
        <v>0</v>
      </c>
      <c r="F52" s="660"/>
      <c r="H52" s="368">
        <f t="shared" si="1"/>
        <v>0</v>
      </c>
      <c r="I52" s="368">
        <f t="shared" si="1"/>
        <v>0</v>
      </c>
    </row>
    <row r="53" spans="1:9" ht="21" x14ac:dyDescent="0.4">
      <c r="A53" s="268">
        <v>40405</v>
      </c>
      <c r="B53" s="232" t="s">
        <v>84</v>
      </c>
      <c r="C53" s="660">
        <f>'B1104'!X45</f>
        <v>0</v>
      </c>
      <c r="D53" s="660"/>
      <c r="E53" s="660">
        <f>'B1104'!BJ45</f>
        <v>0</v>
      </c>
      <c r="F53" s="660"/>
      <c r="H53" s="368">
        <f t="shared" si="1"/>
        <v>0</v>
      </c>
      <c r="I53" s="368">
        <f t="shared" si="1"/>
        <v>0</v>
      </c>
    </row>
    <row r="54" spans="1:9" ht="21" x14ac:dyDescent="0.4">
      <c r="A54" s="268">
        <v>40406</v>
      </c>
      <c r="B54" s="232" t="s">
        <v>85</v>
      </c>
      <c r="C54" s="660">
        <f>'B1104'!X46</f>
        <v>0</v>
      </c>
      <c r="D54" s="660"/>
      <c r="E54" s="660">
        <f>'B1104'!BJ46</f>
        <v>0</v>
      </c>
      <c r="F54" s="660"/>
      <c r="H54" s="368">
        <f t="shared" si="1"/>
        <v>0</v>
      </c>
      <c r="I54" s="368">
        <f t="shared" si="1"/>
        <v>0</v>
      </c>
    </row>
    <row r="55" spans="1:9" ht="21" x14ac:dyDescent="0.4">
      <c r="A55" s="268">
        <v>40407</v>
      </c>
      <c r="B55" s="232" t="s">
        <v>86</v>
      </c>
      <c r="C55" s="660">
        <f>'B1104'!X47</f>
        <v>0</v>
      </c>
      <c r="D55" s="660"/>
      <c r="E55" s="660">
        <f>'B1104'!BJ47</f>
        <v>0</v>
      </c>
      <c r="F55" s="660"/>
      <c r="H55" s="368">
        <f t="shared" si="1"/>
        <v>0</v>
      </c>
      <c r="I55" s="368">
        <f t="shared" si="1"/>
        <v>0</v>
      </c>
    </row>
    <row r="56" spans="1:9" ht="21" x14ac:dyDescent="0.4">
      <c r="A56" s="268">
        <v>40408</v>
      </c>
      <c r="B56" s="232" t="s">
        <v>87</v>
      </c>
      <c r="C56" s="660">
        <f>'B1104'!X48</f>
        <v>0</v>
      </c>
      <c r="D56" s="660"/>
      <c r="E56" s="660">
        <f>'B1104'!BJ48</f>
        <v>0</v>
      </c>
      <c r="F56" s="660"/>
      <c r="H56" s="368">
        <f t="shared" si="1"/>
        <v>0</v>
      </c>
      <c r="I56" s="368">
        <f t="shared" si="1"/>
        <v>0</v>
      </c>
    </row>
    <row r="57" spans="1:9" ht="21" x14ac:dyDescent="0.4">
      <c r="A57" s="268">
        <v>40412</v>
      </c>
      <c r="B57" s="232" t="s">
        <v>88</v>
      </c>
      <c r="C57" s="660">
        <f>'B1104'!X49</f>
        <v>0</v>
      </c>
      <c r="D57" s="660"/>
      <c r="E57" s="660">
        <f>'B1104'!BJ49</f>
        <v>0</v>
      </c>
      <c r="F57" s="660"/>
      <c r="H57" s="368">
        <f t="shared" si="1"/>
        <v>0</v>
      </c>
      <c r="I57" s="368">
        <f t="shared" si="1"/>
        <v>0</v>
      </c>
    </row>
    <row r="58" spans="1:9" ht="21" x14ac:dyDescent="0.4">
      <c r="A58" s="268">
        <v>40417</v>
      </c>
      <c r="B58" s="232" t="s">
        <v>89</v>
      </c>
      <c r="C58" s="660">
        <f>'B1104'!X50</f>
        <v>0</v>
      </c>
      <c r="D58" s="660"/>
      <c r="E58" s="660">
        <f>'B1104'!BJ50</f>
        <v>0</v>
      </c>
      <c r="F58" s="660"/>
      <c r="H58" s="368">
        <f t="shared" si="1"/>
        <v>0</v>
      </c>
      <c r="I58" s="368">
        <f t="shared" si="1"/>
        <v>0</v>
      </c>
    </row>
    <row r="59" spans="1:9" ht="21" x14ac:dyDescent="0.4">
      <c r="A59" s="268">
        <v>40420</v>
      </c>
      <c r="B59" s="232" t="s">
        <v>90</v>
      </c>
      <c r="C59" s="660">
        <f>'B1104'!X51</f>
        <v>0</v>
      </c>
      <c r="D59" s="660"/>
      <c r="E59" s="660">
        <f>'B1104'!BJ51</f>
        <v>0</v>
      </c>
      <c r="F59" s="660"/>
      <c r="H59" s="368">
        <f t="shared" si="1"/>
        <v>0</v>
      </c>
      <c r="I59" s="368">
        <f t="shared" si="1"/>
        <v>0</v>
      </c>
    </row>
    <row r="60" spans="1:9" ht="21" x14ac:dyDescent="0.4">
      <c r="A60" s="268">
        <v>40421</v>
      </c>
      <c r="B60" s="232" t="s">
        <v>91</v>
      </c>
      <c r="C60" s="660">
        <f>'B1104'!X52</f>
        <v>0</v>
      </c>
      <c r="D60" s="660"/>
      <c r="E60" s="660">
        <f>'B1104'!BJ52</f>
        <v>0</v>
      </c>
      <c r="F60" s="660"/>
      <c r="H60" s="368">
        <f t="shared" si="1"/>
        <v>0</v>
      </c>
      <c r="I60" s="368">
        <f t="shared" si="1"/>
        <v>0</v>
      </c>
    </row>
    <row r="61" spans="1:9" ht="21" x14ac:dyDescent="0.4">
      <c r="A61" s="268">
        <v>40422</v>
      </c>
      <c r="B61" s="232" t="s">
        <v>92</v>
      </c>
      <c r="C61" s="660">
        <f>'B1104'!X53</f>
        <v>0</v>
      </c>
      <c r="D61" s="660"/>
      <c r="E61" s="660">
        <f>'B1104'!BJ53</f>
        <v>0</v>
      </c>
      <c r="F61" s="660"/>
      <c r="H61" s="368">
        <f t="shared" si="1"/>
        <v>0</v>
      </c>
      <c r="I61" s="368">
        <f>D61-F61</f>
        <v>0</v>
      </c>
    </row>
    <row r="62" spans="1:9" ht="21" x14ac:dyDescent="0.4">
      <c r="A62" s="268">
        <v>40423</v>
      </c>
      <c r="B62" s="232" t="s">
        <v>93</v>
      </c>
      <c r="C62" s="660">
        <f>'B1104'!X54</f>
        <v>0</v>
      </c>
      <c r="D62" s="660"/>
      <c r="E62" s="660">
        <f>'B1104'!BJ54</f>
        <v>0</v>
      </c>
      <c r="F62" s="660"/>
      <c r="H62" s="368">
        <f t="shared" si="1"/>
        <v>0</v>
      </c>
      <c r="I62" s="368">
        <f t="shared" si="1"/>
        <v>0</v>
      </c>
    </row>
    <row r="63" spans="1:9" ht="21" x14ac:dyDescent="0.4">
      <c r="A63" s="268">
        <v>40424</v>
      </c>
      <c r="B63" s="232" t="s">
        <v>790</v>
      </c>
      <c r="C63" s="660">
        <f>'B1104'!X55</f>
        <v>0</v>
      </c>
      <c r="D63" s="660"/>
      <c r="E63" s="660">
        <f>'B1104'!BJ55</f>
        <v>0</v>
      </c>
      <c r="F63" s="660"/>
      <c r="H63" s="368">
        <f t="shared" si="1"/>
        <v>0</v>
      </c>
      <c r="I63" s="368">
        <f t="shared" si="1"/>
        <v>0</v>
      </c>
    </row>
    <row r="64" spans="1:9" ht="21" x14ac:dyDescent="0.4">
      <c r="A64" s="834">
        <v>40425</v>
      </c>
      <c r="B64" s="835" t="s">
        <v>859</v>
      </c>
      <c r="C64" s="660">
        <f>'B1104'!X56</f>
        <v>0</v>
      </c>
      <c r="D64" s="660"/>
      <c r="E64" s="660">
        <f>'B1104'!BJ56</f>
        <v>0</v>
      </c>
      <c r="F64" s="660"/>
      <c r="H64" s="368">
        <f t="shared" si="1"/>
        <v>0</v>
      </c>
      <c r="I64" s="368">
        <f>D64-F64</f>
        <v>0</v>
      </c>
    </row>
    <row r="65" spans="1:9" ht="33.75" customHeight="1" x14ac:dyDescent="0.4">
      <c r="A65" s="1185" t="s">
        <v>0</v>
      </c>
      <c r="B65" s="1186"/>
      <c r="C65" s="660">
        <f>'B1104'!X58</f>
        <v>120000</v>
      </c>
      <c r="D65" s="660"/>
      <c r="E65" s="660">
        <f>SUM(E36:E61)</f>
        <v>120000</v>
      </c>
      <c r="F65" s="1063">
        <f>SUM(F37:F64)</f>
        <v>0</v>
      </c>
      <c r="H65" s="1064">
        <f>+C65-E65</f>
        <v>0</v>
      </c>
      <c r="I65" s="1064">
        <f>+D65-F65</f>
        <v>0</v>
      </c>
    </row>
    <row r="66" spans="1:9" x14ac:dyDescent="0.25">
      <c r="E66" s="511"/>
    </row>
    <row r="67" spans="1:9" ht="27.75" customHeight="1" x14ac:dyDescent="0.4">
      <c r="D67" s="660">
        <v>4</v>
      </c>
      <c r="E67" s="660">
        <v>91500</v>
      </c>
    </row>
    <row r="68" spans="1:9" ht="27.75" customHeight="1" x14ac:dyDescent="0.4">
      <c r="D68" s="660">
        <v>4</v>
      </c>
      <c r="E68" s="660">
        <v>70000</v>
      </c>
    </row>
    <row r="69" spans="1:9" ht="29.25" customHeight="1" x14ac:dyDescent="0.4">
      <c r="D69" s="660">
        <v>3</v>
      </c>
      <c r="E69" s="660">
        <v>36000</v>
      </c>
    </row>
    <row r="70" spans="1:9" ht="35.25" customHeight="1" x14ac:dyDescent="0.4">
      <c r="D70" s="660">
        <v>2</v>
      </c>
      <c r="E70" s="660">
        <v>6000</v>
      </c>
    </row>
    <row r="71" spans="1:9" ht="29.25" customHeight="1" x14ac:dyDescent="0.4">
      <c r="D71" s="660">
        <v>4</v>
      </c>
      <c r="E71" s="660">
        <v>5000</v>
      </c>
    </row>
    <row r="72" spans="1:9" ht="21" x14ac:dyDescent="0.4">
      <c r="D72" s="660">
        <f>SUM(D67:D71)</f>
        <v>17</v>
      </c>
      <c r="E72" s="660">
        <f>SUM(E67:E71)</f>
        <v>208500</v>
      </c>
    </row>
    <row r="73" spans="1:9" ht="21" x14ac:dyDescent="0.4">
      <c r="D73" s="660"/>
      <c r="E73" s="660"/>
    </row>
    <row r="74" spans="1:9" ht="21" x14ac:dyDescent="0.4">
      <c r="D74" s="660"/>
      <c r="E74" s="660"/>
    </row>
  </sheetData>
  <mergeCells count="11">
    <mergeCell ref="A5:A6"/>
    <mergeCell ref="B5:B6"/>
    <mergeCell ref="C5:D5"/>
    <mergeCell ref="E5:F5"/>
    <mergeCell ref="E36:F36"/>
    <mergeCell ref="A65:B65"/>
    <mergeCell ref="A34:B34"/>
    <mergeCell ref="A36:A37"/>
    <mergeCell ref="B36:B37"/>
    <mergeCell ref="C36:D36"/>
    <mergeCell ref="A38:B38"/>
  </mergeCells>
  <phoneticPr fontId="162" type="noConversion"/>
  <pageMargins left="0.39370078740157483" right="0.39370078740157483" top="0.26" bottom="0.39370078740157483" header="0.25" footer="0.51181102362204722"/>
  <pageSetup paperSize="9" scale="58" orientation="landscape" verticalDpi="180" r:id="rId1"/>
  <headerFooter alignWithMargins="0"/>
  <rowBreaks count="2" manualBreakCount="2">
    <brk id="35" max="5" man="1"/>
    <brk id="65" max="5" man="1"/>
  </rowBreaks>
  <drawing r:id="rId2"/>
  <legacyDrawing r:id="rId3"/>
  <oleObjects>
    <mc:AlternateContent xmlns:mc="http://schemas.openxmlformats.org/markup-compatibility/2006">
      <mc:Choice Requires="x14">
        <oleObject progId="ViewerFrameClass" shapeId="306177" r:id="rId4">
          <objectPr defaultSize="0" autoPict="0" r:id="rId5">
            <anchor moveWithCells="1" sizeWithCells="1">
              <from>
                <xdr:col>0</xdr:col>
                <xdr:colOff>60960</xdr:colOff>
                <xdr:row>0</xdr:row>
                <xdr:rowOff>45720</xdr:rowOff>
              </from>
              <to>
                <xdr:col>1</xdr:col>
                <xdr:colOff>0</xdr:colOff>
                <xdr:row>2</xdr:row>
                <xdr:rowOff>99060</xdr:rowOff>
              </to>
            </anchor>
          </objectPr>
        </oleObject>
      </mc:Choice>
      <mc:Fallback>
        <oleObject progId="ViewerFrameClass" shapeId="306177" r:id="rId4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indexed="13"/>
  </sheetPr>
  <dimension ref="A1:I76"/>
  <sheetViews>
    <sheetView view="pageBreakPreview" topLeftCell="A37" zoomScale="60" zoomScaleNormal="60" workbookViewId="0">
      <selection activeCell="D50" sqref="D50"/>
    </sheetView>
  </sheetViews>
  <sheetFormatPr baseColWidth="10" defaultRowHeight="13.2" x14ac:dyDescent="0.25"/>
  <cols>
    <col min="1" max="1" width="11.6640625" customWidth="1"/>
    <col min="2" max="2" width="45.5546875" customWidth="1"/>
    <col min="3" max="3" width="37.5546875" customWidth="1"/>
    <col min="4" max="4" width="37.33203125" customWidth="1"/>
    <col min="5" max="5" width="38.5546875" customWidth="1"/>
    <col min="6" max="6" width="37.33203125" customWidth="1"/>
    <col min="7" max="7" width="21.6640625" customWidth="1"/>
    <col min="8" max="8" width="27.6640625" customWidth="1"/>
    <col min="9" max="9" width="27.33203125" customWidth="1"/>
  </cols>
  <sheetData>
    <row r="1" spans="1:9" ht="17.399999999999999" x14ac:dyDescent="0.3">
      <c r="B1" s="473" t="s">
        <v>557</v>
      </c>
      <c r="C1" s="14"/>
      <c r="D1" s="14"/>
      <c r="E1" s="14"/>
      <c r="F1" s="27"/>
    </row>
    <row r="2" spans="1:9" ht="26.25" customHeight="1" x14ac:dyDescent="0.3">
      <c r="B2" s="229" t="s">
        <v>345</v>
      </c>
      <c r="C2" s="14"/>
      <c r="D2" s="14"/>
      <c r="E2" s="14"/>
      <c r="F2" s="27"/>
    </row>
    <row r="3" spans="1:9" ht="29.25" customHeight="1" x14ac:dyDescent="0.4">
      <c r="A3" s="14" t="s">
        <v>1122</v>
      </c>
      <c r="C3" s="237" t="s">
        <v>1045</v>
      </c>
      <c r="D3" s="14"/>
      <c r="E3" s="14"/>
      <c r="F3" s="27"/>
    </row>
    <row r="4" spans="1:9" ht="18.75" customHeight="1" x14ac:dyDescent="0.3">
      <c r="A4" s="14"/>
      <c r="C4" s="15"/>
      <c r="D4" s="14"/>
      <c r="E4" s="14"/>
      <c r="F4" s="27"/>
    </row>
    <row r="5" spans="1:9" ht="46.5" customHeight="1" x14ac:dyDescent="0.25">
      <c r="A5" s="1187" t="s">
        <v>344</v>
      </c>
      <c r="B5" s="1187" t="s">
        <v>6</v>
      </c>
      <c r="C5" s="1189" t="s">
        <v>637</v>
      </c>
      <c r="D5" s="1190"/>
      <c r="E5" s="1189" t="s">
        <v>1044</v>
      </c>
      <c r="F5" s="1190"/>
    </row>
    <row r="6" spans="1:9" ht="46.5" customHeight="1" x14ac:dyDescent="0.25">
      <c r="A6" s="1188"/>
      <c r="B6" s="1188"/>
      <c r="C6" s="998" t="s">
        <v>1090</v>
      </c>
      <c r="D6" s="998" t="s">
        <v>1091</v>
      </c>
      <c r="E6" s="998" t="s">
        <v>1092</v>
      </c>
      <c r="F6" s="998" t="s">
        <v>1093</v>
      </c>
    </row>
    <row r="7" spans="1:9" ht="21" x14ac:dyDescent="0.4">
      <c r="A7" s="230">
        <v>40100</v>
      </c>
      <c r="B7" s="230" t="s">
        <v>50</v>
      </c>
      <c r="C7" s="660">
        <f>'B1104'!V4</f>
        <v>4000</v>
      </c>
      <c r="D7" s="660">
        <f>'B1104'!BG4</f>
        <v>60</v>
      </c>
      <c r="E7" s="660">
        <f>'B1104'!BH4</f>
        <v>4000</v>
      </c>
      <c r="F7" s="660">
        <f>+'B1104'!BG4</f>
        <v>60</v>
      </c>
      <c r="H7" s="368">
        <f>C7-E7</f>
        <v>0</v>
      </c>
      <c r="I7" s="368">
        <f>D7-F7</f>
        <v>0</v>
      </c>
    </row>
    <row r="8" spans="1:9" ht="21" x14ac:dyDescent="0.4">
      <c r="A8" s="231">
        <v>40102</v>
      </c>
      <c r="B8" s="231" t="s">
        <v>51</v>
      </c>
      <c r="C8" s="660">
        <f>'B1104'!V5</f>
        <v>0</v>
      </c>
      <c r="D8" s="660">
        <f>'B1104'!BG5</f>
        <v>0</v>
      </c>
      <c r="E8" s="660">
        <f>'B1104'!BH5</f>
        <v>0</v>
      </c>
      <c r="F8" s="660">
        <f>+'B1104'!BG5</f>
        <v>0</v>
      </c>
      <c r="H8" s="368">
        <f t="shared" ref="H8:I33" si="0">C8-E8</f>
        <v>0</v>
      </c>
      <c r="I8" s="368">
        <f t="shared" si="0"/>
        <v>0</v>
      </c>
    </row>
    <row r="9" spans="1:9" ht="21" x14ac:dyDescent="0.4">
      <c r="A9" s="231">
        <v>40103</v>
      </c>
      <c r="B9" s="231" t="s">
        <v>52</v>
      </c>
      <c r="C9" s="660">
        <f>'B1104'!V6</f>
        <v>0</v>
      </c>
      <c r="D9" s="660">
        <f>'B1104'!BG6</f>
        <v>0</v>
      </c>
      <c r="E9" s="660">
        <f>'B1104'!BH6</f>
        <v>0</v>
      </c>
      <c r="F9" s="660">
        <f>+'B1104'!BG6</f>
        <v>0</v>
      </c>
      <c r="H9" s="368">
        <f t="shared" si="0"/>
        <v>0</v>
      </c>
      <c r="I9" s="368">
        <f t="shared" si="0"/>
        <v>0</v>
      </c>
    </row>
    <row r="10" spans="1:9" ht="21" x14ac:dyDescent="0.4">
      <c r="A10" s="231">
        <v>40104</v>
      </c>
      <c r="B10" s="231" t="s">
        <v>53</v>
      </c>
      <c r="C10" s="660">
        <f>'B1104'!V7</f>
        <v>0</v>
      </c>
      <c r="D10" s="660">
        <f>'B1104'!BG7</f>
        <v>0</v>
      </c>
      <c r="E10" s="660">
        <f>'B1104'!BH7</f>
        <v>0</v>
      </c>
      <c r="F10" s="660">
        <f>+'B1104'!BG7</f>
        <v>0</v>
      </c>
      <c r="H10" s="368">
        <f t="shared" si="0"/>
        <v>0</v>
      </c>
      <c r="I10" s="368">
        <f t="shared" si="0"/>
        <v>0</v>
      </c>
    </row>
    <row r="11" spans="1:9" ht="21" x14ac:dyDescent="0.4">
      <c r="A11" s="231">
        <v>40105</v>
      </c>
      <c r="B11" s="231" t="s">
        <v>54</v>
      </c>
      <c r="C11" s="660">
        <f>'B1104'!V8</f>
        <v>0</v>
      </c>
      <c r="D11" s="660">
        <f>'B1104'!BG8</f>
        <v>0</v>
      </c>
      <c r="E11" s="660">
        <f>'B1104'!BH8</f>
        <v>0</v>
      </c>
      <c r="F11" s="660">
        <f>+'B1104'!BG8</f>
        <v>0</v>
      </c>
      <c r="H11" s="368">
        <f t="shared" si="0"/>
        <v>0</v>
      </c>
      <c r="I11" s="368">
        <f t="shared" si="0"/>
        <v>0</v>
      </c>
    </row>
    <row r="12" spans="1:9" ht="21" x14ac:dyDescent="0.4">
      <c r="A12" s="231">
        <v>40106</v>
      </c>
      <c r="B12" s="231" t="s">
        <v>55</v>
      </c>
      <c r="C12" s="660">
        <f>'B1104'!V9</f>
        <v>0</v>
      </c>
      <c r="D12" s="660">
        <f>'B1104'!BG9</f>
        <v>0</v>
      </c>
      <c r="E12" s="660">
        <f>'B1104'!BH9</f>
        <v>0</v>
      </c>
      <c r="F12" s="660">
        <f>+'B1104'!BG9</f>
        <v>0</v>
      </c>
      <c r="H12" s="368">
        <f t="shared" si="0"/>
        <v>0</v>
      </c>
      <c r="I12" s="368">
        <f t="shared" si="0"/>
        <v>0</v>
      </c>
    </row>
    <row r="13" spans="1:9" ht="21" x14ac:dyDescent="0.4">
      <c r="A13" s="231">
        <v>40107</v>
      </c>
      <c r="B13" s="231" t="s">
        <v>56</v>
      </c>
      <c r="C13" s="660">
        <f>'B1104'!V10</f>
        <v>0</v>
      </c>
      <c r="D13" s="660">
        <f>'B1104'!BG10</f>
        <v>0</v>
      </c>
      <c r="E13" s="660">
        <f>'B1104'!BH10</f>
        <v>0</v>
      </c>
      <c r="F13" s="660">
        <f>+'B1104'!BG10</f>
        <v>0</v>
      </c>
      <c r="H13" s="368">
        <f t="shared" si="0"/>
        <v>0</v>
      </c>
      <c r="I13" s="368">
        <f t="shared" si="0"/>
        <v>0</v>
      </c>
    </row>
    <row r="14" spans="1:9" ht="21" x14ac:dyDescent="0.4">
      <c r="A14" s="231">
        <v>40108</v>
      </c>
      <c r="B14" s="231" t="s">
        <v>57</v>
      </c>
      <c r="C14" s="660">
        <f>'B1104'!V11</f>
        <v>0</v>
      </c>
      <c r="D14" s="660">
        <f>'B1104'!BG11</f>
        <v>0</v>
      </c>
      <c r="E14" s="660">
        <f>'B1104'!BH11</f>
        <v>0</v>
      </c>
      <c r="F14" s="660">
        <f>+'B1104'!BG11</f>
        <v>0</v>
      </c>
      <c r="H14" s="368">
        <f t="shared" si="0"/>
        <v>0</v>
      </c>
      <c r="I14" s="368">
        <f t="shared" si="0"/>
        <v>0</v>
      </c>
    </row>
    <row r="15" spans="1:9" ht="21" x14ac:dyDescent="0.4">
      <c r="A15" s="231">
        <v>40111</v>
      </c>
      <c r="B15" s="231" t="s">
        <v>58</v>
      </c>
      <c r="C15" s="660">
        <f>'B1104'!V12</f>
        <v>0</v>
      </c>
      <c r="D15" s="660">
        <f>'B1104'!BG12</f>
        <v>0</v>
      </c>
      <c r="E15" s="660">
        <f>'B1104'!BH12</f>
        <v>0</v>
      </c>
      <c r="F15" s="660">
        <f>+'B1104'!BG12</f>
        <v>0</v>
      </c>
      <c r="H15" s="368">
        <f t="shared" si="0"/>
        <v>0</v>
      </c>
      <c r="I15" s="368">
        <f t="shared" si="0"/>
        <v>0</v>
      </c>
    </row>
    <row r="16" spans="1:9" ht="21" x14ac:dyDescent="0.4">
      <c r="A16" s="231">
        <v>40112</v>
      </c>
      <c r="B16" s="231" t="s">
        <v>59</v>
      </c>
      <c r="C16" s="660">
        <f>'B1104'!V13</f>
        <v>0</v>
      </c>
      <c r="D16" s="660">
        <f>'B1104'!BG13</f>
        <v>0</v>
      </c>
      <c r="E16" s="660">
        <f>'B1104'!BH13</f>
        <v>0</v>
      </c>
      <c r="F16" s="660">
        <f>+'B1104'!BG13</f>
        <v>0</v>
      </c>
      <c r="H16" s="368">
        <f t="shared" si="0"/>
        <v>0</v>
      </c>
      <c r="I16" s="368">
        <f t="shared" si="0"/>
        <v>0</v>
      </c>
    </row>
    <row r="17" spans="1:9" ht="21" x14ac:dyDescent="0.4">
      <c r="A17" s="231">
        <v>40113</v>
      </c>
      <c r="B17" s="231" t="s">
        <v>60</v>
      </c>
      <c r="C17" s="660">
        <f>'B1104'!V14</f>
        <v>0</v>
      </c>
      <c r="D17" s="660">
        <f>'B1104'!BG14</f>
        <v>0</v>
      </c>
      <c r="E17" s="660">
        <f>'B1104'!BH14</f>
        <v>0</v>
      </c>
      <c r="F17" s="660">
        <f>+'B1104'!BG14</f>
        <v>0</v>
      </c>
      <c r="H17" s="368">
        <f t="shared" si="0"/>
        <v>0</v>
      </c>
      <c r="I17" s="368">
        <f t="shared" si="0"/>
        <v>0</v>
      </c>
    </row>
    <row r="18" spans="1:9" ht="21" x14ac:dyDescent="0.4">
      <c r="A18" s="231">
        <v>40114</v>
      </c>
      <c r="B18" s="231" t="s">
        <v>788</v>
      </c>
      <c r="C18" s="660">
        <f>'B1104'!V15</f>
        <v>0</v>
      </c>
      <c r="D18" s="660">
        <f>'B1104'!BG15</f>
        <v>0</v>
      </c>
      <c r="E18" s="660">
        <f>'B1104'!BH15</f>
        <v>0</v>
      </c>
      <c r="F18" s="660">
        <f>+'B1104'!BG15</f>
        <v>0</v>
      </c>
      <c r="H18" s="368">
        <f t="shared" si="0"/>
        <v>0</v>
      </c>
      <c r="I18" s="368">
        <f t="shared" si="0"/>
        <v>0</v>
      </c>
    </row>
    <row r="19" spans="1:9" ht="21" x14ac:dyDescent="0.4">
      <c r="A19" s="231">
        <v>40115</v>
      </c>
      <c r="B19" s="231" t="s">
        <v>1050</v>
      </c>
      <c r="C19" s="660">
        <f>'B1104'!V16</f>
        <v>0</v>
      </c>
      <c r="D19" s="660">
        <f>'B1104'!BG16</f>
        <v>0</v>
      </c>
      <c r="E19" s="660">
        <f>'B1104'!BH16</f>
        <v>0</v>
      </c>
      <c r="F19" s="660">
        <f>+'B1104'!BG16</f>
        <v>0</v>
      </c>
      <c r="H19" s="368"/>
      <c r="I19" s="368"/>
    </row>
    <row r="20" spans="1:9" ht="21" x14ac:dyDescent="0.4">
      <c r="A20" s="231">
        <v>40200</v>
      </c>
      <c r="B20" s="231" t="s">
        <v>61</v>
      </c>
      <c r="C20" s="660">
        <f>'B1104'!V17</f>
        <v>0</v>
      </c>
      <c r="D20" s="660">
        <f>'B1104'!BG17</f>
        <v>0</v>
      </c>
      <c r="E20" s="660">
        <f>'B1104'!BH17</f>
        <v>0</v>
      </c>
      <c r="F20" s="660">
        <f>+'B1104'!BG17</f>
        <v>0</v>
      </c>
      <c r="H20" s="368">
        <f t="shared" si="0"/>
        <v>0</v>
      </c>
      <c r="I20" s="368">
        <f t="shared" si="0"/>
        <v>0</v>
      </c>
    </row>
    <row r="21" spans="1:9" ht="21" x14ac:dyDescent="0.4">
      <c r="A21" s="231">
        <v>40201</v>
      </c>
      <c r="B21" s="231" t="s">
        <v>62</v>
      </c>
      <c r="C21" s="660">
        <f>'B1104'!V18</f>
        <v>0</v>
      </c>
      <c r="D21" s="660">
        <f>'B1104'!BG18</f>
        <v>0</v>
      </c>
      <c r="E21" s="660">
        <f>'B1104'!BH18</f>
        <v>0</v>
      </c>
      <c r="F21" s="660">
        <f>+'B1104'!BG18</f>
        <v>0</v>
      </c>
      <c r="H21" s="368">
        <f t="shared" si="0"/>
        <v>0</v>
      </c>
      <c r="I21" s="368">
        <f t="shared" si="0"/>
        <v>0</v>
      </c>
    </row>
    <row r="22" spans="1:9" ht="21" x14ac:dyDescent="0.4">
      <c r="A22" s="231">
        <v>40202</v>
      </c>
      <c r="B22" s="231" t="s">
        <v>63</v>
      </c>
      <c r="C22" s="660">
        <f>'B1104'!V19</f>
        <v>0</v>
      </c>
      <c r="D22" s="660">
        <f>'B1104'!BG19</f>
        <v>0</v>
      </c>
      <c r="E22" s="660">
        <f>'B1104'!BH19</f>
        <v>0</v>
      </c>
      <c r="F22" s="660">
        <f>+'B1104'!BG19</f>
        <v>0</v>
      </c>
      <c r="H22" s="368">
        <f t="shared" si="0"/>
        <v>0</v>
      </c>
      <c r="I22" s="368">
        <f t="shared" si="0"/>
        <v>0</v>
      </c>
    </row>
    <row r="23" spans="1:9" ht="21" x14ac:dyDescent="0.4">
      <c r="A23" s="231">
        <v>40203</v>
      </c>
      <c r="B23" s="231" t="s">
        <v>64</v>
      </c>
      <c r="C23" s="660">
        <f>'B1104'!V20</f>
        <v>0</v>
      </c>
      <c r="D23" s="660">
        <f>'B1104'!BG20</f>
        <v>0</v>
      </c>
      <c r="E23" s="660">
        <f>'B1104'!BH20</f>
        <v>0</v>
      </c>
      <c r="F23" s="660">
        <f>+'B1104'!BG20</f>
        <v>0</v>
      </c>
      <c r="H23" s="368">
        <f t="shared" si="0"/>
        <v>0</v>
      </c>
      <c r="I23" s="368">
        <f t="shared" si="0"/>
        <v>0</v>
      </c>
    </row>
    <row r="24" spans="1:9" ht="21" x14ac:dyDescent="0.4">
      <c r="A24" s="231">
        <v>40204</v>
      </c>
      <c r="B24" s="231" t="s">
        <v>65</v>
      </c>
      <c r="C24" s="660">
        <f>'B1104'!V21</f>
        <v>0</v>
      </c>
      <c r="D24" s="660">
        <f>'B1104'!BG21</f>
        <v>0</v>
      </c>
      <c r="E24" s="660">
        <f>'B1104'!BH21</f>
        <v>0</v>
      </c>
      <c r="F24" s="660">
        <f>+'B1104'!BG21</f>
        <v>0</v>
      </c>
      <c r="H24" s="368">
        <f t="shared" si="0"/>
        <v>0</v>
      </c>
      <c r="I24" s="368">
        <f t="shared" si="0"/>
        <v>0</v>
      </c>
    </row>
    <row r="25" spans="1:9" ht="21" x14ac:dyDescent="0.4">
      <c r="A25" s="231">
        <v>40205</v>
      </c>
      <c r="B25" s="231" t="s">
        <v>66</v>
      </c>
      <c r="C25" s="660">
        <f>'B1104'!V22</f>
        <v>0</v>
      </c>
      <c r="D25" s="660">
        <f>'B1104'!BG22</f>
        <v>0</v>
      </c>
      <c r="E25" s="660">
        <f>'B1104'!BH22</f>
        <v>0</v>
      </c>
      <c r="F25" s="660">
        <f>+'B1104'!BG22</f>
        <v>0</v>
      </c>
      <c r="H25" s="368">
        <f t="shared" si="0"/>
        <v>0</v>
      </c>
      <c r="I25" s="368">
        <f t="shared" si="0"/>
        <v>0</v>
      </c>
    </row>
    <row r="26" spans="1:9" ht="21" x14ac:dyDescent="0.4">
      <c r="A26" s="231">
        <v>40208</v>
      </c>
      <c r="B26" s="231" t="s">
        <v>67</v>
      </c>
      <c r="C26" s="660">
        <f>'B1104'!V23</f>
        <v>0</v>
      </c>
      <c r="D26" s="660">
        <f>'B1104'!BG23</f>
        <v>0</v>
      </c>
      <c r="E26" s="660">
        <f>'B1104'!BH23</f>
        <v>0</v>
      </c>
      <c r="F26" s="660">
        <f>+'B1104'!BG23</f>
        <v>0</v>
      </c>
      <c r="H26" s="368">
        <f t="shared" si="0"/>
        <v>0</v>
      </c>
      <c r="I26" s="368">
        <f t="shared" si="0"/>
        <v>0</v>
      </c>
    </row>
    <row r="27" spans="1:9" ht="21" x14ac:dyDescent="0.4">
      <c r="A27" s="231">
        <v>40209</v>
      </c>
      <c r="B27" s="231" t="s">
        <v>68</v>
      </c>
      <c r="C27" s="660">
        <f>'B1104'!V24</f>
        <v>0</v>
      </c>
      <c r="D27" s="660">
        <f>'B1104'!BG24</f>
        <v>0</v>
      </c>
      <c r="E27" s="660">
        <f>'B1104'!BH24</f>
        <v>0</v>
      </c>
      <c r="F27" s="660">
        <f>+'B1104'!BG24</f>
        <v>0</v>
      </c>
      <c r="H27" s="368">
        <f t="shared" si="0"/>
        <v>0</v>
      </c>
      <c r="I27" s="368">
        <f t="shared" si="0"/>
        <v>0</v>
      </c>
    </row>
    <row r="28" spans="1:9" ht="21" x14ac:dyDescent="0.4">
      <c r="A28" s="231">
        <v>40210</v>
      </c>
      <c r="B28" s="231" t="s">
        <v>69</v>
      </c>
      <c r="C28" s="660">
        <f>'B1104'!V25</f>
        <v>0</v>
      </c>
      <c r="D28" s="660">
        <f>'B1104'!BG25</f>
        <v>0</v>
      </c>
      <c r="E28" s="660">
        <f>'B1104'!BH25</f>
        <v>0</v>
      </c>
      <c r="F28" s="660">
        <f>+'B1104'!BG25</f>
        <v>0</v>
      </c>
      <c r="H28" s="368">
        <f t="shared" si="0"/>
        <v>0</v>
      </c>
      <c r="I28" s="368">
        <f t="shared" si="0"/>
        <v>0</v>
      </c>
    </row>
    <row r="29" spans="1:9" ht="21" x14ac:dyDescent="0.4">
      <c r="A29" s="231">
        <v>40211</v>
      </c>
      <c r="B29" s="231" t="s">
        <v>70</v>
      </c>
      <c r="C29" s="660">
        <f>'B1104'!V26</f>
        <v>0</v>
      </c>
      <c r="D29" s="660">
        <f>'B1104'!BG26</f>
        <v>0</v>
      </c>
      <c r="E29" s="660">
        <f>'B1104'!BH26</f>
        <v>0</v>
      </c>
      <c r="F29" s="660">
        <f>+'B1104'!BG26</f>
        <v>0</v>
      </c>
      <c r="H29" s="368">
        <f t="shared" si="0"/>
        <v>0</v>
      </c>
      <c r="I29" s="368">
        <f t="shared" si="0"/>
        <v>0</v>
      </c>
    </row>
    <row r="30" spans="1:9" ht="21" x14ac:dyDescent="0.4">
      <c r="A30" s="231">
        <v>40212</v>
      </c>
      <c r="B30" s="231" t="s">
        <v>135</v>
      </c>
      <c r="C30" s="660">
        <f>'B1104'!V27</f>
        <v>0</v>
      </c>
      <c r="D30" s="660">
        <f>'B1104'!BG27</f>
        <v>0</v>
      </c>
      <c r="E30" s="660">
        <f>'B1104'!BH27</f>
        <v>0</v>
      </c>
      <c r="F30" s="660">
        <f>+'B1104'!BG27</f>
        <v>0</v>
      </c>
      <c r="H30" s="368">
        <f t="shared" si="0"/>
        <v>0</v>
      </c>
      <c r="I30" s="368">
        <f t="shared" si="0"/>
        <v>0</v>
      </c>
    </row>
    <row r="31" spans="1:9" ht="21" x14ac:dyDescent="0.4">
      <c r="A31" s="231">
        <v>40213</v>
      </c>
      <c r="B31" s="231" t="s">
        <v>336</v>
      </c>
      <c r="C31" s="660">
        <f>'B1104'!V28</f>
        <v>0</v>
      </c>
      <c r="D31" s="660">
        <f>'B1104'!BG28</f>
        <v>0</v>
      </c>
      <c r="E31" s="660">
        <f>'B1104'!BH28</f>
        <v>0</v>
      </c>
      <c r="F31" s="660">
        <f>+'B1104'!BG28</f>
        <v>0</v>
      </c>
      <c r="H31" s="368">
        <f t="shared" si="0"/>
        <v>0</v>
      </c>
      <c r="I31" s="368">
        <f t="shared" si="0"/>
        <v>0</v>
      </c>
    </row>
    <row r="32" spans="1:9" ht="21" x14ac:dyDescent="0.4">
      <c r="A32" s="231">
        <v>40214</v>
      </c>
      <c r="B32" s="231" t="s">
        <v>733</v>
      </c>
      <c r="C32" s="660">
        <f>'B1104'!V29</f>
        <v>0</v>
      </c>
      <c r="D32" s="660">
        <f>'B1104'!BG29</f>
        <v>0</v>
      </c>
      <c r="E32" s="660">
        <f>'B1104'!BH29</f>
        <v>0</v>
      </c>
      <c r="F32" s="660">
        <f>+'B1104'!BG29</f>
        <v>0</v>
      </c>
      <c r="H32" s="368">
        <f t="shared" si="0"/>
        <v>0</v>
      </c>
      <c r="I32" s="368">
        <f t="shared" si="0"/>
        <v>0</v>
      </c>
    </row>
    <row r="33" spans="1:9" ht="21" x14ac:dyDescent="0.4">
      <c r="A33" s="231">
        <v>40300</v>
      </c>
      <c r="B33" s="231" t="s">
        <v>71</v>
      </c>
      <c r="C33" s="660">
        <f>'B1104'!V30</f>
        <v>0</v>
      </c>
      <c r="D33" s="660">
        <f>'B1104'!BG30</f>
        <v>0</v>
      </c>
      <c r="E33" s="660">
        <f>'B1104'!BH30</f>
        <v>0</v>
      </c>
      <c r="F33" s="660">
        <f>+'B1104'!BG30</f>
        <v>0</v>
      </c>
      <c r="H33" s="368">
        <f t="shared" si="0"/>
        <v>0</v>
      </c>
      <c r="I33" s="368">
        <f t="shared" si="0"/>
        <v>0</v>
      </c>
    </row>
    <row r="34" spans="1:9" ht="33.75" customHeight="1" x14ac:dyDescent="0.25">
      <c r="A34" s="1185" t="s">
        <v>0</v>
      </c>
      <c r="B34" s="1186"/>
      <c r="C34" s="1063">
        <f>SUM(C7:C33)</f>
        <v>4000</v>
      </c>
      <c r="D34" s="1063">
        <f>SUM(D7:D33)</f>
        <v>60</v>
      </c>
      <c r="E34" s="1063">
        <f>SUM(E7:E33)</f>
        <v>4000</v>
      </c>
      <c r="F34" s="1063">
        <f>SUM(F7:F33)</f>
        <v>60</v>
      </c>
    </row>
    <row r="35" spans="1:9" ht="50.25" customHeight="1" x14ac:dyDescent="0.4">
      <c r="A35" s="235"/>
      <c r="B35" s="233"/>
      <c r="C35" s="234"/>
      <c r="D35" s="234"/>
      <c r="E35" s="234"/>
      <c r="F35" s="234"/>
    </row>
    <row r="36" spans="1:9" ht="46.5" customHeight="1" x14ac:dyDescent="0.25">
      <c r="A36" s="1187" t="s">
        <v>344</v>
      </c>
      <c r="B36" s="1187" t="s">
        <v>6</v>
      </c>
      <c r="C36" s="1189" t="s">
        <v>637</v>
      </c>
      <c r="D36" s="1190"/>
      <c r="E36" s="1189" t="s">
        <v>1044</v>
      </c>
      <c r="F36" s="1190"/>
    </row>
    <row r="37" spans="1:9" ht="46.5" customHeight="1" x14ac:dyDescent="0.25">
      <c r="A37" s="1188"/>
      <c r="B37" s="1188"/>
      <c r="C37" s="998" t="s">
        <v>1046</v>
      </c>
      <c r="D37" s="998" t="s">
        <v>1047</v>
      </c>
      <c r="E37" s="998" t="s">
        <v>1051</v>
      </c>
      <c r="F37" s="998" t="s">
        <v>1048</v>
      </c>
    </row>
    <row r="38" spans="1:9" ht="46.5" customHeight="1" x14ac:dyDescent="0.25">
      <c r="A38" s="1185" t="s">
        <v>201</v>
      </c>
      <c r="B38" s="1186"/>
      <c r="C38" s="1080">
        <f>C34</f>
        <v>4000</v>
      </c>
      <c r="D38" s="1080">
        <f>D34</f>
        <v>60</v>
      </c>
      <c r="E38" s="1080">
        <f>E34</f>
        <v>4000</v>
      </c>
      <c r="F38" s="1080">
        <f>F34</f>
        <v>60</v>
      </c>
    </row>
    <row r="39" spans="1:9" ht="21" x14ac:dyDescent="0.4">
      <c r="A39" s="231">
        <v>40301</v>
      </c>
      <c r="B39" s="231" t="s">
        <v>72</v>
      </c>
      <c r="C39" s="660">
        <f>'B1104'!V31</f>
        <v>0</v>
      </c>
      <c r="D39" s="660">
        <f>'B1104'!G31</f>
        <v>0</v>
      </c>
      <c r="E39" s="660">
        <f>'B1104'!BH31</f>
        <v>0</v>
      </c>
      <c r="F39" s="660">
        <f>+'B1104'!BG31</f>
        <v>0</v>
      </c>
      <c r="H39" s="368">
        <f>C39-E39</f>
        <v>0</v>
      </c>
      <c r="I39" s="368">
        <f>D39-F39</f>
        <v>0</v>
      </c>
    </row>
    <row r="40" spans="1:9" ht="21" x14ac:dyDescent="0.4">
      <c r="A40" s="231">
        <v>40302</v>
      </c>
      <c r="B40" s="231" t="s">
        <v>73</v>
      </c>
      <c r="C40" s="660">
        <f>'B1104'!V32</f>
        <v>0</v>
      </c>
      <c r="D40" s="660">
        <f>'B1104'!G32</f>
        <v>0</v>
      </c>
      <c r="E40" s="660">
        <f>'B1104'!BH32</f>
        <v>0</v>
      </c>
      <c r="F40" s="660">
        <f>+'B1104'!BG32</f>
        <v>0</v>
      </c>
      <c r="H40" s="368">
        <f t="shared" ref="H40:I64" si="1">C40-E40</f>
        <v>0</v>
      </c>
      <c r="I40" s="368">
        <f t="shared" si="1"/>
        <v>0</v>
      </c>
    </row>
    <row r="41" spans="1:9" ht="21" x14ac:dyDescent="0.4">
      <c r="A41" s="231">
        <v>40303</v>
      </c>
      <c r="B41" s="231" t="s">
        <v>74</v>
      </c>
      <c r="C41" s="660">
        <f>'B1104'!V33</f>
        <v>0</v>
      </c>
      <c r="D41" s="660">
        <f>'B1104'!G33</f>
        <v>0</v>
      </c>
      <c r="E41" s="660">
        <f>'B1104'!BH33</f>
        <v>0</v>
      </c>
      <c r="F41" s="660">
        <f>+'B1104'!BG33</f>
        <v>0</v>
      </c>
      <c r="H41" s="368">
        <f t="shared" si="1"/>
        <v>0</v>
      </c>
      <c r="I41" s="368">
        <f t="shared" si="1"/>
        <v>0</v>
      </c>
    </row>
    <row r="42" spans="1:9" ht="21" x14ac:dyDescent="0.4">
      <c r="A42" s="231">
        <v>40304</v>
      </c>
      <c r="B42" s="231" t="s">
        <v>75</v>
      </c>
      <c r="C42" s="660">
        <f>'B1104'!V34</f>
        <v>0</v>
      </c>
      <c r="D42" s="660">
        <f>'B1104'!G34</f>
        <v>0</v>
      </c>
      <c r="E42" s="660">
        <f>'B1104'!BH34</f>
        <v>0</v>
      </c>
      <c r="F42" s="660">
        <f>+'B1104'!BG34</f>
        <v>0</v>
      </c>
      <c r="H42" s="368">
        <f t="shared" si="1"/>
        <v>0</v>
      </c>
      <c r="I42" s="368">
        <f t="shared" si="1"/>
        <v>0</v>
      </c>
    </row>
    <row r="43" spans="1:9" ht="21" x14ac:dyDescent="0.4">
      <c r="A43" s="231">
        <v>40305</v>
      </c>
      <c r="B43" s="231" t="s">
        <v>76</v>
      </c>
      <c r="C43" s="660">
        <f>'B1104'!V35</f>
        <v>0</v>
      </c>
      <c r="D43" s="660">
        <f>'B1104'!G35</f>
        <v>0</v>
      </c>
      <c r="E43" s="660">
        <f>'B1104'!BH35</f>
        <v>0</v>
      </c>
      <c r="F43" s="660">
        <f>+'B1104'!BG35</f>
        <v>0</v>
      </c>
      <c r="H43" s="368">
        <f t="shared" si="1"/>
        <v>0</v>
      </c>
      <c r="I43" s="368">
        <f t="shared" si="1"/>
        <v>0</v>
      </c>
    </row>
    <row r="44" spans="1:9" ht="21" x14ac:dyDescent="0.4">
      <c r="A44" s="231">
        <v>40306</v>
      </c>
      <c r="B44" s="231" t="s">
        <v>77</v>
      </c>
      <c r="C44" s="660">
        <f>'B1104'!V36</f>
        <v>0</v>
      </c>
      <c r="D44" s="660">
        <f>'B1104'!G36</f>
        <v>0</v>
      </c>
      <c r="E44" s="660">
        <f>'B1104'!BH36</f>
        <v>0</v>
      </c>
      <c r="F44" s="660">
        <f>+'B1104'!BG36</f>
        <v>0</v>
      </c>
      <c r="H44" s="368">
        <f t="shared" si="1"/>
        <v>0</v>
      </c>
      <c r="I44" s="368">
        <f t="shared" si="1"/>
        <v>0</v>
      </c>
    </row>
    <row r="45" spans="1:9" ht="21" x14ac:dyDescent="0.4">
      <c r="A45" s="231">
        <v>40307</v>
      </c>
      <c r="B45" s="231" t="s">
        <v>78</v>
      </c>
      <c r="C45" s="660">
        <f>'B1104'!V37</f>
        <v>0</v>
      </c>
      <c r="D45" s="660">
        <f>'B1104'!G37</f>
        <v>0</v>
      </c>
      <c r="E45" s="660">
        <f>'B1104'!BH37</f>
        <v>0</v>
      </c>
      <c r="F45" s="660">
        <f>+'B1104'!BG37</f>
        <v>0</v>
      </c>
      <c r="H45" s="368">
        <f t="shared" si="1"/>
        <v>0</v>
      </c>
      <c r="I45" s="368">
        <f t="shared" si="1"/>
        <v>0</v>
      </c>
    </row>
    <row r="46" spans="1:9" ht="21" x14ac:dyDescent="0.4">
      <c r="A46" s="231">
        <v>40308</v>
      </c>
      <c r="B46" s="231" t="s">
        <v>79</v>
      </c>
      <c r="C46" s="660">
        <f>'B1104'!V38</f>
        <v>0</v>
      </c>
      <c r="D46" s="660">
        <f>'B1104'!G38</f>
        <v>0</v>
      </c>
      <c r="E46" s="660">
        <f>'B1104'!BH38</f>
        <v>0</v>
      </c>
      <c r="F46" s="660">
        <f>+'B1104'!BG38</f>
        <v>0</v>
      </c>
      <c r="H46" s="368">
        <f t="shared" si="1"/>
        <v>0</v>
      </c>
      <c r="I46" s="368">
        <f t="shared" si="1"/>
        <v>0</v>
      </c>
    </row>
    <row r="47" spans="1:9" ht="21" x14ac:dyDescent="0.4">
      <c r="A47" s="231">
        <v>40309</v>
      </c>
      <c r="B47" s="231" t="s">
        <v>734</v>
      </c>
      <c r="C47" s="660">
        <f>'B1104'!V39</f>
        <v>0</v>
      </c>
      <c r="D47" s="660">
        <f>'B1104'!G39</f>
        <v>0</v>
      </c>
      <c r="E47" s="660">
        <f>'B1104'!BH39</f>
        <v>0</v>
      </c>
      <c r="F47" s="660">
        <f>+'B1104'!BG39</f>
        <v>0</v>
      </c>
      <c r="H47" s="368">
        <f t="shared" si="1"/>
        <v>0</v>
      </c>
      <c r="I47" s="368">
        <f t="shared" si="1"/>
        <v>0</v>
      </c>
    </row>
    <row r="48" spans="1:9" ht="21" x14ac:dyDescent="0.4">
      <c r="A48" s="268">
        <v>40400</v>
      </c>
      <c r="B48" s="232" t="s">
        <v>80</v>
      </c>
      <c r="C48" s="660">
        <f>'B1104'!V40</f>
        <v>0</v>
      </c>
      <c r="D48" s="660">
        <f>'B1104'!G40</f>
        <v>0</v>
      </c>
      <c r="E48" s="660">
        <f>'B1104'!BH40</f>
        <v>0</v>
      </c>
      <c r="F48" s="660">
        <f>+'B1104'!BG40</f>
        <v>0</v>
      </c>
      <c r="H48" s="368">
        <f t="shared" si="1"/>
        <v>0</v>
      </c>
      <c r="I48" s="368">
        <f>D48-F48</f>
        <v>0</v>
      </c>
    </row>
    <row r="49" spans="1:9" ht="21" x14ac:dyDescent="0.4">
      <c r="A49" s="268">
        <v>40401</v>
      </c>
      <c r="B49" s="232" t="s">
        <v>81</v>
      </c>
      <c r="C49" s="660">
        <f>'B1104'!V41</f>
        <v>0</v>
      </c>
      <c r="D49" s="660">
        <f>'B1104'!G41</f>
        <v>0</v>
      </c>
      <c r="E49" s="660">
        <f>'B1104'!BH41</f>
        <v>0</v>
      </c>
      <c r="F49" s="660">
        <f>+'B1104'!BG41</f>
        <v>0</v>
      </c>
      <c r="H49" s="368">
        <f t="shared" si="1"/>
        <v>0</v>
      </c>
      <c r="I49" s="368">
        <f t="shared" si="1"/>
        <v>0</v>
      </c>
    </row>
    <row r="50" spans="1:9" ht="21" x14ac:dyDescent="0.4">
      <c r="A50" s="268">
        <v>40402</v>
      </c>
      <c r="B50" s="232" t="s">
        <v>82</v>
      </c>
      <c r="C50" s="660">
        <f>'B1104'!V42</f>
        <v>0</v>
      </c>
      <c r="D50" s="660">
        <f>'B1104'!G42</f>
        <v>0</v>
      </c>
      <c r="E50" s="660">
        <f>'B1104'!BH42</f>
        <v>0</v>
      </c>
      <c r="F50" s="660">
        <f>+'B1104'!BG42</f>
        <v>0</v>
      </c>
      <c r="H50" s="368">
        <f t="shared" si="1"/>
        <v>0</v>
      </c>
      <c r="I50" s="368">
        <f t="shared" si="1"/>
        <v>0</v>
      </c>
    </row>
    <row r="51" spans="1:9" ht="21" x14ac:dyDescent="0.4">
      <c r="A51" s="268">
        <v>40403</v>
      </c>
      <c r="B51" s="232" t="s">
        <v>83</v>
      </c>
      <c r="C51" s="660">
        <f>'B1104'!V43</f>
        <v>0</v>
      </c>
      <c r="D51" s="660">
        <f>'B1104'!G43</f>
        <v>0</v>
      </c>
      <c r="E51" s="660">
        <f>'B1104'!BH43</f>
        <v>0</v>
      </c>
      <c r="F51" s="660">
        <f>+'B1104'!BG43</f>
        <v>0</v>
      </c>
      <c r="H51" s="368">
        <f t="shared" si="1"/>
        <v>0</v>
      </c>
      <c r="I51" s="368">
        <f t="shared" si="1"/>
        <v>0</v>
      </c>
    </row>
    <row r="52" spans="1:9" ht="21" x14ac:dyDescent="0.4">
      <c r="A52" s="268">
        <v>40404</v>
      </c>
      <c r="B52" s="232" t="s">
        <v>576</v>
      </c>
      <c r="C52" s="660">
        <f>'B1104'!V44</f>
        <v>0</v>
      </c>
      <c r="D52" s="660">
        <f>'B1104'!G44</f>
        <v>0</v>
      </c>
      <c r="E52" s="660">
        <f>'B1104'!BH44</f>
        <v>0</v>
      </c>
      <c r="F52" s="660">
        <f>+'B1104'!BG44</f>
        <v>0</v>
      </c>
      <c r="H52" s="368">
        <f t="shared" si="1"/>
        <v>0</v>
      </c>
      <c r="I52" s="368">
        <f t="shared" si="1"/>
        <v>0</v>
      </c>
    </row>
    <row r="53" spans="1:9" ht="21" x14ac:dyDescent="0.4">
      <c r="A53" s="268">
        <v>40405</v>
      </c>
      <c r="B53" s="232" t="s">
        <v>84</v>
      </c>
      <c r="C53" s="660">
        <f>'B1104'!V45</f>
        <v>0</v>
      </c>
      <c r="D53" s="660">
        <f>'B1104'!G45</f>
        <v>0</v>
      </c>
      <c r="E53" s="660">
        <f>'B1104'!BH45</f>
        <v>0</v>
      </c>
      <c r="F53" s="660">
        <f>+'B1104'!BG45</f>
        <v>0</v>
      </c>
      <c r="H53" s="368">
        <f t="shared" si="1"/>
        <v>0</v>
      </c>
      <c r="I53" s="368">
        <f t="shared" si="1"/>
        <v>0</v>
      </c>
    </row>
    <row r="54" spans="1:9" ht="21" x14ac:dyDescent="0.4">
      <c r="A54" s="268">
        <v>40406</v>
      </c>
      <c r="B54" s="232" t="s">
        <v>85</v>
      </c>
      <c r="C54" s="660">
        <f>'B1104'!V46</f>
        <v>0</v>
      </c>
      <c r="D54" s="660">
        <f>'B1104'!G46</f>
        <v>0</v>
      </c>
      <c r="E54" s="660">
        <f>'B1104'!BH46</f>
        <v>0</v>
      </c>
      <c r="F54" s="660">
        <f>+'B1104'!BG46</f>
        <v>0</v>
      </c>
      <c r="H54" s="368">
        <f t="shared" si="1"/>
        <v>0</v>
      </c>
      <c r="I54" s="368">
        <f t="shared" si="1"/>
        <v>0</v>
      </c>
    </row>
    <row r="55" spans="1:9" ht="21" x14ac:dyDescent="0.4">
      <c r="A55" s="268">
        <v>40407</v>
      </c>
      <c r="B55" s="232" t="s">
        <v>86</v>
      </c>
      <c r="C55" s="660">
        <f>'B1104'!V47</f>
        <v>0</v>
      </c>
      <c r="D55" s="660">
        <f>'B1104'!G47</f>
        <v>0</v>
      </c>
      <c r="E55" s="660">
        <f>'B1104'!BH47</f>
        <v>0</v>
      </c>
      <c r="F55" s="660">
        <f>+'B1104'!BG47</f>
        <v>0</v>
      </c>
      <c r="H55" s="368">
        <f t="shared" si="1"/>
        <v>0</v>
      </c>
      <c r="I55" s="368">
        <f t="shared" si="1"/>
        <v>0</v>
      </c>
    </row>
    <row r="56" spans="1:9" ht="21" x14ac:dyDescent="0.4">
      <c r="A56" s="268">
        <v>40408</v>
      </c>
      <c r="B56" s="232" t="s">
        <v>87</v>
      </c>
      <c r="C56" s="660">
        <f>'B1104'!V48</f>
        <v>0</v>
      </c>
      <c r="D56" s="660">
        <f>'B1104'!G48</f>
        <v>0</v>
      </c>
      <c r="E56" s="660">
        <f>'B1104'!BH48</f>
        <v>0</v>
      </c>
      <c r="F56" s="660">
        <f>+'B1104'!BG48</f>
        <v>0</v>
      </c>
      <c r="H56" s="368">
        <f t="shared" si="1"/>
        <v>0</v>
      </c>
      <c r="I56" s="368">
        <f t="shared" si="1"/>
        <v>0</v>
      </c>
    </row>
    <row r="57" spans="1:9" ht="21" x14ac:dyDescent="0.4">
      <c r="A57" s="268">
        <v>40412</v>
      </c>
      <c r="B57" s="232" t="s">
        <v>88</v>
      </c>
      <c r="C57" s="660">
        <f>'B1104'!V49</f>
        <v>0</v>
      </c>
      <c r="D57" s="660">
        <f>'B1104'!G49</f>
        <v>0</v>
      </c>
      <c r="E57" s="660">
        <f>'B1104'!BH49</f>
        <v>0</v>
      </c>
      <c r="F57" s="660">
        <f>+'B1104'!BG49</f>
        <v>0</v>
      </c>
      <c r="H57" s="368">
        <f t="shared" si="1"/>
        <v>0</v>
      </c>
      <c r="I57" s="368">
        <f t="shared" si="1"/>
        <v>0</v>
      </c>
    </row>
    <row r="58" spans="1:9" ht="21" x14ac:dyDescent="0.4">
      <c r="A58" s="268">
        <v>40417</v>
      </c>
      <c r="B58" s="232" t="s">
        <v>89</v>
      </c>
      <c r="C58" s="660">
        <f>'B1104'!V50</f>
        <v>0</v>
      </c>
      <c r="D58" s="660">
        <f>'B1104'!G50</f>
        <v>0</v>
      </c>
      <c r="E58" s="660">
        <f>'B1104'!BH50</f>
        <v>0</v>
      </c>
      <c r="F58" s="660">
        <f>+'B1104'!BG50</f>
        <v>0</v>
      </c>
      <c r="H58" s="368">
        <f t="shared" si="1"/>
        <v>0</v>
      </c>
      <c r="I58" s="368">
        <f t="shared" si="1"/>
        <v>0</v>
      </c>
    </row>
    <row r="59" spans="1:9" ht="21" x14ac:dyDescent="0.4">
      <c r="A59" s="268">
        <v>40420</v>
      </c>
      <c r="B59" s="232" t="s">
        <v>90</v>
      </c>
      <c r="C59" s="660">
        <f>'B1104'!V51</f>
        <v>0</v>
      </c>
      <c r="D59" s="660">
        <f>'B1104'!G51</f>
        <v>0</v>
      </c>
      <c r="E59" s="660">
        <f>'B1104'!BH51</f>
        <v>0</v>
      </c>
      <c r="F59" s="660">
        <f>+'B1104'!BG51</f>
        <v>0</v>
      </c>
      <c r="H59" s="368">
        <f t="shared" si="1"/>
        <v>0</v>
      </c>
      <c r="I59" s="368">
        <f t="shared" si="1"/>
        <v>0</v>
      </c>
    </row>
    <row r="60" spans="1:9" ht="21" x14ac:dyDescent="0.4">
      <c r="A60" s="268">
        <v>40421</v>
      </c>
      <c r="B60" s="232" t="s">
        <v>91</v>
      </c>
      <c r="C60" s="660">
        <f>'B1104'!V52</f>
        <v>0</v>
      </c>
      <c r="D60" s="660">
        <f>'B1104'!G52</f>
        <v>0</v>
      </c>
      <c r="E60" s="660">
        <f>'B1104'!BH52</f>
        <v>0</v>
      </c>
      <c r="F60" s="660">
        <f>+'B1104'!BG52</f>
        <v>0</v>
      </c>
      <c r="H60" s="368">
        <f t="shared" si="1"/>
        <v>0</v>
      </c>
      <c r="I60" s="368">
        <f t="shared" si="1"/>
        <v>0</v>
      </c>
    </row>
    <row r="61" spans="1:9" ht="21" x14ac:dyDescent="0.4">
      <c r="A61" s="268">
        <v>40422</v>
      </c>
      <c r="B61" s="232" t="s">
        <v>92</v>
      </c>
      <c r="C61" s="660">
        <f>'B1104'!V53</f>
        <v>0</v>
      </c>
      <c r="D61" s="660">
        <f>'B1104'!G53</f>
        <v>0</v>
      </c>
      <c r="E61" s="660">
        <f>'B1104'!BH53</f>
        <v>0</v>
      </c>
      <c r="F61" s="660">
        <f>+'B1104'!BG53</f>
        <v>0</v>
      </c>
      <c r="H61" s="368">
        <f t="shared" si="1"/>
        <v>0</v>
      </c>
      <c r="I61" s="368">
        <f>D61-F61</f>
        <v>0</v>
      </c>
    </row>
    <row r="62" spans="1:9" ht="21" x14ac:dyDescent="0.4">
      <c r="A62" s="268">
        <v>40423</v>
      </c>
      <c r="B62" s="232" t="s">
        <v>93</v>
      </c>
      <c r="C62" s="660">
        <f>'B1104'!V54</f>
        <v>0</v>
      </c>
      <c r="D62" s="660">
        <f>'B1104'!G54</f>
        <v>0</v>
      </c>
      <c r="E62" s="660">
        <f>'B1104'!BH54</f>
        <v>0</v>
      </c>
      <c r="F62" s="660">
        <f>+'B1104'!BG54</f>
        <v>0</v>
      </c>
      <c r="H62" s="368">
        <f t="shared" si="1"/>
        <v>0</v>
      </c>
      <c r="I62" s="368">
        <f t="shared" si="1"/>
        <v>0</v>
      </c>
    </row>
    <row r="63" spans="1:9" ht="21" x14ac:dyDescent="0.4">
      <c r="A63" s="268">
        <v>40424</v>
      </c>
      <c r="B63" s="232" t="s">
        <v>790</v>
      </c>
      <c r="C63" s="660">
        <f>'B1104'!V55</f>
        <v>0</v>
      </c>
      <c r="D63" s="660">
        <f>'B1104'!G55</f>
        <v>0</v>
      </c>
      <c r="E63" s="660">
        <f>'B1104'!BH55</f>
        <v>0</v>
      </c>
      <c r="F63" s="660">
        <f>+'B1104'!BG55</f>
        <v>0</v>
      </c>
      <c r="H63" s="368">
        <f t="shared" si="1"/>
        <v>0</v>
      </c>
      <c r="I63" s="368">
        <f t="shared" si="1"/>
        <v>0</v>
      </c>
    </row>
    <row r="64" spans="1:9" ht="21" x14ac:dyDescent="0.4">
      <c r="A64" s="834">
        <v>40425</v>
      </c>
      <c r="B64" s="835" t="s">
        <v>859</v>
      </c>
      <c r="C64" s="660">
        <f>'B1104'!V56</f>
        <v>0</v>
      </c>
      <c r="D64" s="660">
        <f>'B1104'!G56</f>
        <v>0</v>
      </c>
      <c r="E64" s="660">
        <f>'B1104'!BH56</f>
        <v>0</v>
      </c>
      <c r="F64" s="660">
        <f>+'B1104'!BG56</f>
        <v>0</v>
      </c>
      <c r="H64" s="368">
        <f t="shared" si="1"/>
        <v>0</v>
      </c>
      <c r="I64" s="368">
        <f>D64-F64</f>
        <v>0</v>
      </c>
    </row>
    <row r="65" spans="1:9" ht="21" x14ac:dyDescent="0.4">
      <c r="A65" s="268">
        <v>40403</v>
      </c>
      <c r="B65" s="232" t="s">
        <v>1116</v>
      </c>
      <c r="C65" s="660">
        <f>'B1104'!V57</f>
        <v>0</v>
      </c>
      <c r="D65" s="660">
        <f>'B1104'!G57</f>
        <v>0</v>
      </c>
      <c r="E65" s="660">
        <f>'B1104'!BH57</f>
        <v>0</v>
      </c>
      <c r="F65" s="660">
        <f>+'B1104'!BG57</f>
        <v>0</v>
      </c>
      <c r="H65" s="368">
        <f>C65-E65</f>
        <v>0</v>
      </c>
      <c r="I65" s="368">
        <f>D65-F65</f>
        <v>0</v>
      </c>
    </row>
    <row r="66" spans="1:9" ht="33.75" customHeight="1" x14ac:dyDescent="0.25">
      <c r="A66" s="1185" t="s">
        <v>0</v>
      </c>
      <c r="B66" s="1186"/>
      <c r="C66" s="1063">
        <f>SUM(C37:C64)</f>
        <v>4000</v>
      </c>
      <c r="D66" s="1063">
        <f>SUM(D37:D64)</f>
        <v>60</v>
      </c>
      <c r="E66" s="1063">
        <f>SUM(E37:E64)</f>
        <v>4000</v>
      </c>
      <c r="F66" s="1063">
        <f>SUM(F37:F64)</f>
        <v>60</v>
      </c>
      <c r="H66" s="1064">
        <f>+C66-E66</f>
        <v>0</v>
      </c>
      <c r="I66" s="1064">
        <f>+D66-F66</f>
        <v>0</v>
      </c>
    </row>
    <row r="68" spans="1:9" ht="24.6" x14ac:dyDescent="0.25">
      <c r="D68" s="1063">
        <v>4</v>
      </c>
      <c r="E68" s="1063">
        <v>127000</v>
      </c>
    </row>
    <row r="69" spans="1:9" ht="24.6" x14ac:dyDescent="0.25">
      <c r="D69" s="1063">
        <v>4</v>
      </c>
      <c r="E69" s="1063">
        <v>71000</v>
      </c>
    </row>
    <row r="70" spans="1:9" ht="24.6" x14ac:dyDescent="0.25">
      <c r="D70" s="1063">
        <v>5</v>
      </c>
      <c r="E70" s="1063">
        <v>87800</v>
      </c>
    </row>
    <row r="71" spans="1:9" ht="24.6" x14ac:dyDescent="0.25">
      <c r="D71" s="1063">
        <v>4</v>
      </c>
      <c r="E71" s="1063">
        <v>285100</v>
      </c>
    </row>
    <row r="72" spans="1:9" ht="24.6" x14ac:dyDescent="0.25">
      <c r="D72" s="1063">
        <v>5</v>
      </c>
      <c r="E72" s="1063">
        <v>99000</v>
      </c>
    </row>
    <row r="73" spans="1:9" ht="24.6" x14ac:dyDescent="0.25">
      <c r="D73" s="1063">
        <v>4</v>
      </c>
      <c r="E73" s="1063">
        <v>10000</v>
      </c>
    </row>
    <row r="74" spans="1:9" ht="24.6" x14ac:dyDescent="0.25">
      <c r="D74" s="1063">
        <f>SUM(D68:D73)</f>
        <v>26</v>
      </c>
      <c r="E74" s="1063">
        <f>SUM(E68:E73)</f>
        <v>679900</v>
      </c>
    </row>
    <row r="75" spans="1:9" ht="24.6" x14ac:dyDescent="0.25">
      <c r="D75" s="1063"/>
      <c r="E75" s="1063"/>
    </row>
    <row r="76" spans="1:9" ht="24.6" x14ac:dyDescent="0.25">
      <c r="E76" s="1063"/>
    </row>
  </sheetData>
  <mergeCells count="11">
    <mergeCell ref="A5:A6"/>
    <mergeCell ref="B5:B6"/>
    <mergeCell ref="C5:D5"/>
    <mergeCell ref="E5:F5"/>
    <mergeCell ref="E36:F36"/>
    <mergeCell ref="A66:B66"/>
    <mergeCell ref="A34:B34"/>
    <mergeCell ref="A36:A37"/>
    <mergeCell ref="B36:B37"/>
    <mergeCell ref="C36:D36"/>
    <mergeCell ref="A38:B38"/>
  </mergeCells>
  <phoneticPr fontId="162" type="noConversion"/>
  <pageMargins left="0.39370078740157483" right="0.39370078740157483" top="0.26" bottom="0.39370078740157483" header="0.25" footer="0.51181102362204722"/>
  <pageSetup paperSize="9" scale="59" orientation="landscape" verticalDpi="180" r:id="rId1"/>
  <headerFooter alignWithMargins="0"/>
  <rowBreaks count="3" manualBreakCount="3">
    <brk id="35" max="5" man="1"/>
    <brk id="66" max="5" man="1"/>
    <brk id="79" max="5" man="1"/>
  </rowBreaks>
  <drawing r:id="rId2"/>
  <legacyDrawing r:id="rId3"/>
  <oleObjects>
    <mc:AlternateContent xmlns:mc="http://schemas.openxmlformats.org/markup-compatibility/2006">
      <mc:Choice Requires="x14">
        <oleObject progId="ViewerFrameClass" shapeId="307201" r:id="rId4">
          <objectPr defaultSize="0" autoPict="0" r:id="rId5">
            <anchor moveWithCells="1" sizeWithCells="1">
              <from>
                <xdr:col>0</xdr:col>
                <xdr:colOff>60960</xdr:colOff>
                <xdr:row>0</xdr:row>
                <xdr:rowOff>45720</xdr:rowOff>
              </from>
              <to>
                <xdr:col>1</xdr:col>
                <xdr:colOff>0</xdr:colOff>
                <xdr:row>2</xdr:row>
                <xdr:rowOff>99060</xdr:rowOff>
              </to>
            </anchor>
          </objectPr>
        </oleObject>
      </mc:Choice>
      <mc:Fallback>
        <oleObject progId="ViewerFrameClass" shapeId="307201" r:id="rId4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indexed="14"/>
  </sheetPr>
  <dimension ref="A1:C73"/>
  <sheetViews>
    <sheetView view="pageBreakPreview" topLeftCell="A25" zoomScale="70" workbookViewId="0">
      <selection activeCell="A57" sqref="A57:IV57"/>
    </sheetView>
  </sheetViews>
  <sheetFormatPr baseColWidth="10" defaultColWidth="11.44140625" defaultRowHeight="11.4" x14ac:dyDescent="0.2"/>
  <cols>
    <col min="1" max="1" width="19.88671875" style="777" customWidth="1"/>
    <col min="2" max="2" width="46.109375" style="777" customWidth="1"/>
    <col min="3" max="3" width="44.44140625" style="777" customWidth="1"/>
    <col min="4" max="16384" width="11.44140625" style="777"/>
  </cols>
  <sheetData>
    <row r="1" spans="1:3" ht="18.75" customHeight="1" x14ac:dyDescent="0.25">
      <c r="C1" s="778"/>
    </row>
    <row r="2" spans="1:3" ht="22.5" customHeight="1" x14ac:dyDescent="0.25">
      <c r="C2" s="778"/>
    </row>
    <row r="3" spans="1:3" ht="17.25" customHeight="1" x14ac:dyDescent="0.3">
      <c r="A3" s="31" t="s">
        <v>986</v>
      </c>
      <c r="B3" s="31"/>
      <c r="C3" s="868"/>
    </row>
    <row r="4" spans="1:3" ht="13.5" customHeight="1" x14ac:dyDescent="0.3">
      <c r="A4" s="31" t="s">
        <v>987</v>
      </c>
      <c r="B4" s="31"/>
      <c r="C4" s="868"/>
    </row>
    <row r="5" spans="1:3" ht="17.399999999999999" x14ac:dyDescent="0.3">
      <c r="A5" s="867"/>
      <c r="B5" s="11" t="s">
        <v>985</v>
      </c>
      <c r="C5" s="868"/>
    </row>
    <row r="6" spans="1:3" ht="6" customHeight="1" x14ac:dyDescent="0.2">
      <c r="A6" s="867"/>
      <c r="B6" s="867"/>
      <c r="C6" s="867"/>
    </row>
    <row r="7" spans="1:3" ht="18" thickBot="1" x14ac:dyDescent="0.35">
      <c r="A7" s="867"/>
      <c r="B7" s="5" t="str">
        <f>'V TP'!H6</f>
        <v>Mois de Janvier  2020</v>
      </c>
      <c r="C7" s="868"/>
    </row>
    <row r="8" spans="1:3" ht="17.399999999999999" x14ac:dyDescent="0.3">
      <c r="A8" s="925" t="s">
        <v>101</v>
      </c>
      <c r="B8" s="925"/>
      <c r="C8" s="925"/>
    </row>
    <row r="9" spans="1:3" ht="17.399999999999999" x14ac:dyDescent="0.3">
      <c r="A9" s="950"/>
      <c r="B9" s="950" t="s">
        <v>111</v>
      </c>
      <c r="C9" s="950"/>
    </row>
    <row r="10" spans="1:3" ht="17.399999999999999" x14ac:dyDescent="0.3">
      <c r="A10" s="950" t="s">
        <v>318</v>
      </c>
      <c r="B10" s="950" t="s">
        <v>318</v>
      </c>
      <c r="C10" s="950" t="s">
        <v>980</v>
      </c>
    </row>
    <row r="11" spans="1:3" ht="18" thickBot="1" x14ac:dyDescent="0.35">
      <c r="A11" s="922" t="s">
        <v>2</v>
      </c>
      <c r="B11" s="922" t="s">
        <v>2</v>
      </c>
      <c r="C11" s="931"/>
    </row>
    <row r="12" spans="1:3" ht="17.25" customHeight="1" x14ac:dyDescent="0.2">
      <c r="A12" s="951">
        <v>40100</v>
      </c>
      <c r="B12" s="952" t="s">
        <v>176</v>
      </c>
      <c r="C12" s="933">
        <f>'B1104'!AY4*0.5/100</f>
        <v>0</v>
      </c>
    </row>
    <row r="13" spans="1:3" ht="16.5" customHeight="1" x14ac:dyDescent="0.2">
      <c r="A13" s="951">
        <v>40102</v>
      </c>
      <c r="B13" s="952" t="s">
        <v>178</v>
      </c>
      <c r="C13" s="933">
        <f>'B1104'!AY5*0.5/100</f>
        <v>0</v>
      </c>
    </row>
    <row r="14" spans="1:3" ht="16.5" customHeight="1" x14ac:dyDescent="0.2">
      <c r="A14" s="951">
        <v>40103</v>
      </c>
      <c r="B14" s="952" t="s">
        <v>179</v>
      </c>
      <c r="C14" s="933">
        <f>'B1104'!AY6*0.5/100</f>
        <v>0</v>
      </c>
    </row>
    <row r="15" spans="1:3" ht="16.5" customHeight="1" x14ac:dyDescent="0.2">
      <c r="A15" s="951">
        <v>40104</v>
      </c>
      <c r="B15" s="952" t="s">
        <v>180</v>
      </c>
      <c r="C15" s="933">
        <f>'B1104'!AY7*0.5/100</f>
        <v>0</v>
      </c>
    </row>
    <row r="16" spans="1:3" ht="16.5" customHeight="1" x14ac:dyDescent="0.2">
      <c r="A16" s="951">
        <v>40105</v>
      </c>
      <c r="B16" s="952" t="s">
        <v>181</v>
      </c>
      <c r="C16" s="933">
        <f>'B1104'!AY8*0.5/100</f>
        <v>0</v>
      </c>
    </row>
    <row r="17" spans="1:3" ht="17.25" customHeight="1" x14ac:dyDescent="0.2">
      <c r="A17" s="951">
        <v>40106</v>
      </c>
      <c r="B17" s="952" t="s">
        <v>182</v>
      </c>
      <c r="C17" s="933">
        <f>'B1104'!AY9*0.5/100</f>
        <v>0</v>
      </c>
    </row>
    <row r="18" spans="1:3" ht="16.5" customHeight="1" x14ac:dyDescent="0.2">
      <c r="A18" s="951">
        <v>40107</v>
      </c>
      <c r="B18" s="952" t="s">
        <v>183</v>
      </c>
      <c r="C18" s="933">
        <f>'B1104'!AY10*0.5/100</f>
        <v>0</v>
      </c>
    </row>
    <row r="19" spans="1:3" ht="17.25" customHeight="1" x14ac:dyDescent="0.2">
      <c r="A19" s="951">
        <v>40108</v>
      </c>
      <c r="B19" s="952" t="s">
        <v>184</v>
      </c>
      <c r="C19" s="933">
        <f>'B1104'!AY11*0.5/100</f>
        <v>0</v>
      </c>
    </row>
    <row r="20" spans="1:3" ht="16.5" customHeight="1" x14ac:dyDescent="0.2">
      <c r="A20" s="951">
        <v>40111</v>
      </c>
      <c r="B20" s="952" t="s">
        <v>185</v>
      </c>
      <c r="C20" s="933">
        <f>'B1104'!AY12*0.5/100</f>
        <v>0</v>
      </c>
    </row>
    <row r="21" spans="1:3" ht="15.75" customHeight="1" x14ac:dyDescent="0.2">
      <c r="A21" s="951">
        <v>40112</v>
      </c>
      <c r="B21" s="952" t="s">
        <v>186</v>
      </c>
      <c r="C21" s="933">
        <f>'B1104'!BO13</f>
        <v>0</v>
      </c>
    </row>
    <row r="22" spans="1:3" ht="15.75" customHeight="1" x14ac:dyDescent="0.2">
      <c r="A22" s="951">
        <v>40113</v>
      </c>
      <c r="B22" s="952" t="s">
        <v>222</v>
      </c>
      <c r="C22" s="933">
        <f>'B1104'!AY14*0.5/100</f>
        <v>0</v>
      </c>
    </row>
    <row r="23" spans="1:3" ht="16.5" customHeight="1" x14ac:dyDescent="0.2">
      <c r="A23" s="951" t="s">
        <v>784</v>
      </c>
      <c r="B23" s="952" t="s">
        <v>793</v>
      </c>
      <c r="C23" s="933">
        <f>'B1104'!AY15*0.5/100</f>
        <v>0</v>
      </c>
    </row>
    <row r="24" spans="1:3" ht="16.5" customHeight="1" x14ac:dyDescent="0.2">
      <c r="A24" s="951" t="s">
        <v>1027</v>
      </c>
      <c r="B24" s="747" t="s">
        <v>1024</v>
      </c>
      <c r="C24" s="933">
        <f>'B1104'!AY16*0.5/100</f>
        <v>0</v>
      </c>
    </row>
    <row r="25" spans="1:3" ht="17.25" customHeight="1" x14ac:dyDescent="0.2">
      <c r="A25" s="951">
        <v>40200</v>
      </c>
      <c r="B25" s="952" t="s">
        <v>187</v>
      </c>
      <c r="C25" s="933">
        <f>'B1104'!AY17*0.5/100</f>
        <v>0</v>
      </c>
    </row>
    <row r="26" spans="1:3" ht="16.5" customHeight="1" x14ac:dyDescent="0.2">
      <c r="A26" s="951">
        <v>40201</v>
      </c>
      <c r="B26" s="952" t="s">
        <v>188</v>
      </c>
      <c r="C26" s="933">
        <f>'B1104'!AY18*0.5/100</f>
        <v>0</v>
      </c>
    </row>
    <row r="27" spans="1:3" ht="17.25" customHeight="1" x14ac:dyDescent="0.2">
      <c r="A27" s="951">
        <v>40202</v>
      </c>
      <c r="B27" s="952" t="s">
        <v>189</v>
      </c>
      <c r="C27" s="933">
        <f>'B1104'!AY19*0.5/100</f>
        <v>0</v>
      </c>
    </row>
    <row r="28" spans="1:3" ht="17.25" customHeight="1" x14ac:dyDescent="0.2">
      <c r="A28" s="951">
        <v>40203</v>
      </c>
      <c r="B28" s="952" t="s">
        <v>190</v>
      </c>
      <c r="C28" s="933">
        <f>'B1104'!AY20*0.5/100</f>
        <v>0</v>
      </c>
    </row>
    <row r="29" spans="1:3" ht="16.5" customHeight="1" x14ac:dyDescent="0.2">
      <c r="A29" s="951">
        <v>40204</v>
      </c>
      <c r="B29" s="952" t="s">
        <v>191</v>
      </c>
      <c r="C29" s="933">
        <f>'B1104'!AY21*0.5/100</f>
        <v>0</v>
      </c>
    </row>
    <row r="30" spans="1:3" ht="16.5" customHeight="1" x14ac:dyDescent="0.2">
      <c r="A30" s="951">
        <v>40205</v>
      </c>
      <c r="B30" s="952" t="s">
        <v>192</v>
      </c>
      <c r="C30" s="933">
        <f>'B1104'!AY22*0.5/100</f>
        <v>0</v>
      </c>
    </row>
    <row r="31" spans="1:3" ht="15.75" customHeight="1" x14ac:dyDescent="0.2">
      <c r="A31" s="951">
        <v>40208</v>
      </c>
      <c r="B31" s="952" t="s">
        <v>779</v>
      </c>
      <c r="C31" s="933">
        <f>'B1104'!AY23*0.5/100</f>
        <v>0</v>
      </c>
    </row>
    <row r="32" spans="1:3" ht="15" customHeight="1" x14ac:dyDescent="0.2">
      <c r="A32" s="951">
        <v>40209</v>
      </c>
      <c r="B32" s="952" t="s">
        <v>194</v>
      </c>
      <c r="C32" s="933">
        <f>'B1104'!AY24*0.5/100</f>
        <v>0</v>
      </c>
    </row>
    <row r="33" spans="1:3" ht="15" customHeight="1" x14ac:dyDescent="0.2">
      <c r="A33" s="951">
        <v>40210</v>
      </c>
      <c r="B33" s="952" t="s">
        <v>195</v>
      </c>
      <c r="C33" s="933">
        <f>'B1104'!AY25*0.5/100</f>
        <v>0</v>
      </c>
    </row>
    <row r="34" spans="1:3" ht="15.75" customHeight="1" x14ac:dyDescent="0.2">
      <c r="A34" s="951">
        <v>40211</v>
      </c>
      <c r="B34" s="952" t="s">
        <v>196</v>
      </c>
      <c r="C34" s="933">
        <f>'B1104'!AY26*0.5/100</f>
        <v>0</v>
      </c>
    </row>
    <row r="35" spans="1:3" ht="15.75" customHeight="1" x14ac:dyDescent="0.2">
      <c r="A35" s="951">
        <v>40212</v>
      </c>
      <c r="B35" s="952" t="s">
        <v>197</v>
      </c>
      <c r="C35" s="933">
        <f>'B1104'!AY27*0.5/100</f>
        <v>0</v>
      </c>
    </row>
    <row r="36" spans="1:3" ht="17.25" customHeight="1" x14ac:dyDescent="0.2">
      <c r="A36" s="951">
        <v>40213</v>
      </c>
      <c r="B36" s="952" t="s">
        <v>224</v>
      </c>
      <c r="C36" s="933">
        <f>'B1104'!AY28*0.5/100</f>
        <v>0</v>
      </c>
    </row>
    <row r="37" spans="1:3" ht="15" customHeight="1" x14ac:dyDescent="0.2">
      <c r="A37" s="951" t="s">
        <v>738</v>
      </c>
      <c r="B37" s="952" t="s">
        <v>737</v>
      </c>
      <c r="C37" s="933">
        <f>'B1104'!AY29*0.5/100</f>
        <v>0</v>
      </c>
    </row>
    <row r="38" spans="1:3" ht="17.25" customHeight="1" x14ac:dyDescent="0.2">
      <c r="A38" s="951">
        <v>40300</v>
      </c>
      <c r="B38" s="952" t="s">
        <v>198</v>
      </c>
      <c r="C38" s="933">
        <f>'B1104'!AY30*0.5/100</f>
        <v>0</v>
      </c>
    </row>
    <row r="39" spans="1:3" ht="16.5" customHeight="1" x14ac:dyDescent="0.2">
      <c r="A39" s="951">
        <v>40301</v>
      </c>
      <c r="B39" s="952" t="s">
        <v>202</v>
      </c>
      <c r="C39" s="933">
        <f>'B1104'!AY31*0.5/100</f>
        <v>0</v>
      </c>
    </row>
    <row r="40" spans="1:3" ht="16.5" customHeight="1" x14ac:dyDescent="0.2">
      <c r="A40" s="951">
        <v>40302</v>
      </c>
      <c r="B40" s="952" t="s">
        <v>203</v>
      </c>
      <c r="C40" s="933">
        <f>'B1104'!AY32*0.5/100</f>
        <v>0</v>
      </c>
    </row>
    <row r="41" spans="1:3" ht="16.5" customHeight="1" x14ac:dyDescent="0.2">
      <c r="A41" s="951">
        <v>40303</v>
      </c>
      <c r="B41" s="952" t="s">
        <v>204</v>
      </c>
      <c r="C41" s="933">
        <f>'B1104'!AY33*0.5/100</f>
        <v>0</v>
      </c>
    </row>
    <row r="42" spans="1:3" ht="15" customHeight="1" x14ac:dyDescent="0.2">
      <c r="A42" s="951">
        <v>40304</v>
      </c>
      <c r="B42" s="952" t="s">
        <v>205</v>
      </c>
      <c r="C42" s="933">
        <f>'B1104'!AY34*0.5/100</f>
        <v>0</v>
      </c>
    </row>
    <row r="43" spans="1:3" ht="16.5" customHeight="1" x14ac:dyDescent="0.2">
      <c r="A43" s="951">
        <v>40305</v>
      </c>
      <c r="B43" s="952" t="s">
        <v>206</v>
      </c>
      <c r="C43" s="933">
        <f>'B1104'!AY35*0.5/100</f>
        <v>0</v>
      </c>
    </row>
    <row r="44" spans="1:3" ht="16.5" customHeight="1" x14ac:dyDescent="0.2">
      <c r="A44" s="951">
        <v>40306</v>
      </c>
      <c r="B44" s="952" t="s">
        <v>207</v>
      </c>
      <c r="C44" s="933">
        <f>'B1104'!AY36*0.5/100</f>
        <v>0</v>
      </c>
    </row>
    <row r="45" spans="1:3" ht="17.25" customHeight="1" x14ac:dyDescent="0.2">
      <c r="A45" s="951">
        <v>40307</v>
      </c>
      <c r="B45" s="952" t="s">
        <v>208</v>
      </c>
      <c r="C45" s="933">
        <f>'B1104'!AY37*0.5/100</f>
        <v>0</v>
      </c>
    </row>
    <row r="46" spans="1:3" ht="15" customHeight="1" x14ac:dyDescent="0.2">
      <c r="A46" s="951">
        <v>40308</v>
      </c>
      <c r="B46" s="952" t="s">
        <v>209</v>
      </c>
      <c r="C46" s="933">
        <f>'B1104'!AY38*0.5/100</f>
        <v>0</v>
      </c>
    </row>
    <row r="47" spans="1:3" ht="15" customHeight="1" x14ac:dyDescent="0.2">
      <c r="A47" s="951" t="s">
        <v>739</v>
      </c>
      <c r="B47" s="952" t="s">
        <v>740</v>
      </c>
      <c r="C47" s="933">
        <f>'B1104'!AY39*0.5/100</f>
        <v>0</v>
      </c>
    </row>
    <row r="48" spans="1:3" ht="16.5" customHeight="1" x14ac:dyDescent="0.2">
      <c r="A48" s="951">
        <v>40400</v>
      </c>
      <c r="B48" s="952" t="s">
        <v>210</v>
      </c>
      <c r="C48" s="933">
        <f>'B1104'!AY40*0.5/100</f>
        <v>0</v>
      </c>
    </row>
    <row r="49" spans="1:3" ht="15.75" customHeight="1" x14ac:dyDescent="0.2">
      <c r="A49" s="951">
        <v>40401</v>
      </c>
      <c r="B49" s="952" t="s">
        <v>211</v>
      </c>
      <c r="C49" s="933">
        <f>'B1104'!AY41*0.5/100</f>
        <v>0</v>
      </c>
    </row>
    <row r="50" spans="1:3" ht="14.25" customHeight="1" x14ac:dyDescent="0.2">
      <c r="A50" s="951">
        <v>40402</v>
      </c>
      <c r="B50" s="952" t="s">
        <v>212</v>
      </c>
      <c r="C50" s="933">
        <f>'B1104'!AY42*0.5/100</f>
        <v>0</v>
      </c>
    </row>
    <row r="51" spans="1:3" ht="17.25" customHeight="1" x14ac:dyDescent="0.2">
      <c r="A51" s="951">
        <v>40403</v>
      </c>
      <c r="B51" s="952" t="s">
        <v>213</v>
      </c>
      <c r="C51" s="933">
        <f>'B1104'!AY43*0.5/100</f>
        <v>0</v>
      </c>
    </row>
    <row r="52" spans="1:3" ht="15" customHeight="1" x14ac:dyDescent="0.2">
      <c r="A52" s="951" t="s">
        <v>579</v>
      </c>
      <c r="B52" s="952" t="s">
        <v>580</v>
      </c>
      <c r="C52" s="933">
        <f>'B1104'!AY44*0.5/100</f>
        <v>0</v>
      </c>
    </row>
    <row r="53" spans="1:3" ht="16.5" customHeight="1" x14ac:dyDescent="0.2">
      <c r="A53" s="951">
        <v>40405</v>
      </c>
      <c r="B53" s="952" t="s">
        <v>214</v>
      </c>
      <c r="C53" s="933">
        <f>'B1104'!AY45*0.5/100</f>
        <v>0</v>
      </c>
    </row>
    <row r="54" spans="1:3" ht="15" customHeight="1" x14ac:dyDescent="0.2">
      <c r="A54" s="951">
        <v>40406</v>
      </c>
      <c r="B54" s="952" t="s">
        <v>215</v>
      </c>
      <c r="C54" s="933">
        <f>'B1104'!AY46*0.5/100</f>
        <v>0</v>
      </c>
    </row>
    <row r="55" spans="1:3" ht="16.5" customHeight="1" x14ac:dyDescent="0.2">
      <c r="A55" s="951">
        <v>40407</v>
      </c>
      <c r="B55" s="952" t="s">
        <v>216</v>
      </c>
      <c r="C55" s="933">
        <f>'B1104'!AY47*0.5/100</f>
        <v>0</v>
      </c>
    </row>
    <row r="56" spans="1:3" ht="15" customHeight="1" x14ac:dyDescent="0.2">
      <c r="A56" s="951">
        <v>40408</v>
      </c>
      <c r="B56" s="952" t="s">
        <v>217</v>
      </c>
      <c r="C56" s="933">
        <f>'B1104'!AY48*0.5/100</f>
        <v>0</v>
      </c>
    </row>
    <row r="57" spans="1:3" ht="16.5" customHeight="1" x14ac:dyDescent="0.2">
      <c r="A57" s="951">
        <v>40412</v>
      </c>
      <c r="B57" s="952" t="s">
        <v>218</v>
      </c>
      <c r="C57" s="933">
        <f>'B1104'!AY49*0.5/100</f>
        <v>0</v>
      </c>
    </row>
    <row r="58" spans="1:3" ht="15" customHeight="1" x14ac:dyDescent="0.2">
      <c r="A58" s="951">
        <v>40417</v>
      </c>
      <c r="B58" s="952" t="s">
        <v>219</v>
      </c>
      <c r="C58" s="933">
        <f>'B1104'!AY50*0.5/100</f>
        <v>0</v>
      </c>
    </row>
    <row r="59" spans="1:3" ht="16.5" customHeight="1" x14ac:dyDescent="0.2">
      <c r="A59" s="951">
        <v>40420</v>
      </c>
      <c r="B59" s="952" t="s">
        <v>90</v>
      </c>
      <c r="C59" s="933">
        <f>'B1104'!AY51*0.5/100</f>
        <v>0</v>
      </c>
    </row>
    <row r="60" spans="1:3" ht="16.5" customHeight="1" x14ac:dyDescent="0.2">
      <c r="A60" s="951">
        <v>40421</v>
      </c>
      <c r="B60" s="952" t="s">
        <v>220</v>
      </c>
      <c r="C60" s="933">
        <f>'B1104'!AY52*0.5/100</f>
        <v>0</v>
      </c>
    </row>
    <row r="61" spans="1:3" ht="17.25" customHeight="1" x14ac:dyDescent="0.2">
      <c r="A61" s="951">
        <v>40422</v>
      </c>
      <c r="B61" s="952" t="s">
        <v>92</v>
      </c>
      <c r="C61" s="933">
        <f>'B1104'!AY53*0.5/100</f>
        <v>0</v>
      </c>
    </row>
    <row r="62" spans="1:3" ht="15" customHeight="1" x14ac:dyDescent="0.2">
      <c r="A62" s="951">
        <v>40423</v>
      </c>
      <c r="B62" s="952" t="s">
        <v>147</v>
      </c>
      <c r="C62" s="933">
        <f>'B1104'!AY54*0.5/100</f>
        <v>0</v>
      </c>
    </row>
    <row r="63" spans="1:3" ht="15" customHeight="1" x14ac:dyDescent="0.2">
      <c r="A63" s="951" t="s">
        <v>786</v>
      </c>
      <c r="B63" s="952" t="s">
        <v>792</v>
      </c>
      <c r="C63" s="933">
        <f>'B1104'!AY55*0.5/100</f>
        <v>0</v>
      </c>
    </row>
    <row r="64" spans="1:3" ht="15" customHeight="1" x14ac:dyDescent="0.2">
      <c r="A64" s="951" t="s">
        <v>858</v>
      </c>
      <c r="B64" s="952" t="s">
        <v>859</v>
      </c>
      <c r="C64" s="933">
        <f>'B1104'!AY56*0.5/100</f>
        <v>0</v>
      </c>
    </row>
    <row r="65" spans="1:3" ht="17.25" customHeight="1" thickBot="1" x14ac:dyDescent="0.25">
      <c r="A65" s="951">
        <v>40403</v>
      </c>
      <c r="B65" s="952" t="s">
        <v>1117</v>
      </c>
      <c r="C65" s="933">
        <f>'B1104'!AY57*0.5/100</f>
        <v>0</v>
      </c>
    </row>
    <row r="66" spans="1:3" ht="33" customHeight="1" thickBot="1" x14ac:dyDescent="0.25">
      <c r="A66" s="939" t="s">
        <v>335</v>
      </c>
      <c r="B66" s="940"/>
      <c r="C66" s="941">
        <f>SUM(C12:C64)</f>
        <v>0</v>
      </c>
    </row>
    <row r="67" spans="1:3" ht="15" x14ac:dyDescent="0.25">
      <c r="A67" s="949"/>
      <c r="B67" s="927"/>
      <c r="C67" s="927"/>
    </row>
    <row r="68" spans="1:3" x14ac:dyDescent="0.2">
      <c r="C68" s="790"/>
    </row>
    <row r="69" spans="1:3" x14ac:dyDescent="0.2">
      <c r="C69" s="790"/>
    </row>
    <row r="70" spans="1:3" x14ac:dyDescent="0.2">
      <c r="C70" s="790"/>
    </row>
    <row r="71" spans="1:3" x14ac:dyDescent="0.2">
      <c r="C71" s="791"/>
    </row>
    <row r="72" spans="1:3" x14ac:dyDescent="0.2">
      <c r="C72" s="790"/>
    </row>
    <row r="73" spans="1:3" x14ac:dyDescent="0.2">
      <c r="C73" s="791"/>
    </row>
  </sheetData>
  <phoneticPr fontId="162" type="noConversion"/>
  <pageMargins left="0.4" right="0.36" top="0.2" bottom="0.38" header="0.31" footer="0.4921259845"/>
  <pageSetup paperSize="9" scale="67" orientation="portrait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11">
    <tabColor indexed="13"/>
  </sheetPr>
  <dimension ref="A1:M80"/>
  <sheetViews>
    <sheetView view="pageBreakPreview" topLeftCell="A37" zoomScale="55" zoomScaleNormal="60" workbookViewId="0">
      <selection activeCell="E55" sqref="E55"/>
    </sheetView>
  </sheetViews>
  <sheetFormatPr baseColWidth="10" defaultRowHeight="13.2" x14ac:dyDescent="0.25"/>
  <cols>
    <col min="1" max="1" width="23.33203125" customWidth="1"/>
    <col min="2" max="2" width="51" customWidth="1"/>
    <col min="3" max="3" width="36.109375" customWidth="1"/>
    <col min="4" max="5" width="33.109375" customWidth="1"/>
    <col min="6" max="6" width="30.88671875" customWidth="1"/>
    <col min="7" max="7" width="33.109375" customWidth="1"/>
    <col min="8" max="8" width="33.5546875" customWidth="1"/>
    <col min="9" max="9" width="31.6640625" customWidth="1"/>
    <col min="10" max="10" width="32.33203125" customWidth="1"/>
    <col min="12" max="12" width="33.5546875" customWidth="1"/>
    <col min="13" max="13" width="32.109375" customWidth="1"/>
  </cols>
  <sheetData>
    <row r="1" spans="1:13" ht="27.6" x14ac:dyDescent="0.45">
      <c r="B1" s="131"/>
      <c r="C1" s="179"/>
      <c r="D1" s="179"/>
      <c r="E1" s="179"/>
      <c r="F1" s="179"/>
      <c r="G1" s="179"/>
      <c r="H1" s="179"/>
      <c r="I1" s="179"/>
      <c r="J1" s="179"/>
      <c r="L1" s="529"/>
      <c r="M1" s="530"/>
    </row>
    <row r="2" spans="1:13" ht="30" x14ac:dyDescent="0.5">
      <c r="B2" s="79"/>
      <c r="C2" s="171" t="s">
        <v>295</v>
      </c>
      <c r="D2" s="180"/>
      <c r="E2" s="180"/>
      <c r="F2" s="181"/>
      <c r="G2" s="172"/>
      <c r="H2" s="172"/>
      <c r="I2" s="172" t="s">
        <v>1</v>
      </c>
      <c r="J2" s="172"/>
      <c r="L2" s="529"/>
      <c r="M2" s="530"/>
    </row>
    <row r="3" spans="1:13" ht="30" x14ac:dyDescent="0.5">
      <c r="B3" s="182"/>
      <c r="C3" s="173"/>
      <c r="D3" s="172"/>
      <c r="E3" s="172"/>
      <c r="F3" s="174"/>
      <c r="G3" s="175"/>
      <c r="H3" s="175"/>
      <c r="I3" s="175"/>
      <c r="J3" s="175"/>
    </row>
    <row r="4" spans="1:13" ht="35.4" x14ac:dyDescent="0.6">
      <c r="B4" s="82" t="s">
        <v>868</v>
      </c>
      <c r="C4" s="531"/>
      <c r="D4" s="531"/>
      <c r="E4" s="531"/>
      <c r="F4" s="531"/>
      <c r="G4" s="110"/>
      <c r="H4" s="110"/>
      <c r="I4" s="175"/>
    </row>
    <row r="5" spans="1:13" ht="30" x14ac:dyDescent="0.5">
      <c r="B5" s="176"/>
      <c r="C5" s="170"/>
      <c r="D5" s="172"/>
      <c r="E5" s="172"/>
      <c r="F5" s="172"/>
      <c r="G5" s="172"/>
      <c r="H5" s="172"/>
      <c r="I5" s="172"/>
      <c r="J5" s="172"/>
    </row>
    <row r="6" spans="1:13" ht="30" x14ac:dyDescent="0.5">
      <c r="B6" s="176"/>
      <c r="C6" s="128"/>
      <c r="D6" s="535" t="str">
        <f>'V TFTA'!F7</f>
        <v>Mois de Janvier  2020</v>
      </c>
      <c r="E6" s="535"/>
      <c r="F6" s="172"/>
      <c r="G6" s="171"/>
      <c r="H6" s="171"/>
      <c r="I6" s="172"/>
      <c r="J6" s="172"/>
    </row>
    <row r="7" spans="1:13" ht="30" customHeight="1" thickBot="1" x14ac:dyDescent="0.55000000000000004">
      <c r="B7" s="28"/>
      <c r="C7" s="173"/>
      <c r="D7" s="172"/>
      <c r="E7" s="172"/>
      <c r="F7" s="172"/>
      <c r="G7" s="171"/>
      <c r="H7" s="171"/>
      <c r="I7" s="172"/>
      <c r="J7" s="172"/>
    </row>
    <row r="8" spans="1:13" ht="28.2" hidden="1" thickBot="1" x14ac:dyDescent="0.5">
      <c r="B8" s="183"/>
      <c r="C8" s="183"/>
      <c r="D8" s="183"/>
      <c r="E8" s="183"/>
      <c r="F8" s="183"/>
      <c r="G8" s="183"/>
      <c r="H8" s="183"/>
      <c r="I8" s="183"/>
      <c r="J8" s="183"/>
    </row>
    <row r="9" spans="1:13" ht="26.25" customHeight="1" x14ac:dyDescent="0.25">
      <c r="A9" s="1191" t="s">
        <v>296</v>
      </c>
      <c r="B9" s="1191" t="s">
        <v>297</v>
      </c>
      <c r="C9" s="524" t="s">
        <v>873</v>
      </c>
      <c r="D9" s="524" t="s">
        <v>874</v>
      </c>
      <c r="E9" s="524" t="s">
        <v>874</v>
      </c>
      <c r="F9" s="863">
        <v>4240.8999999999996</v>
      </c>
      <c r="G9" s="525" t="s">
        <v>875</v>
      </c>
      <c r="H9" s="525" t="s">
        <v>871</v>
      </c>
      <c r="I9" s="921" t="s">
        <v>1085</v>
      </c>
      <c r="J9" s="1195">
        <v>5010</v>
      </c>
    </row>
    <row r="10" spans="1:13" ht="32.25" customHeight="1" thickBot="1" x14ac:dyDescent="0.35">
      <c r="A10" s="1197"/>
      <c r="B10" s="1192"/>
      <c r="C10" s="527" t="s">
        <v>872</v>
      </c>
      <c r="D10" s="527" t="s">
        <v>635</v>
      </c>
      <c r="E10" s="527" t="s">
        <v>1077</v>
      </c>
      <c r="F10" s="864"/>
      <c r="G10" s="526" t="s">
        <v>636</v>
      </c>
      <c r="H10" s="526" t="s">
        <v>1058</v>
      </c>
      <c r="I10" s="526" t="s">
        <v>975</v>
      </c>
      <c r="J10" s="1196"/>
    </row>
    <row r="11" spans="1:13" ht="28.2" x14ac:dyDescent="0.5">
      <c r="A11" s="184">
        <v>40100</v>
      </c>
      <c r="B11" s="185" t="s">
        <v>298</v>
      </c>
      <c r="C11" s="186" t="s">
        <v>177</v>
      </c>
      <c r="D11" s="186">
        <v>0</v>
      </c>
      <c r="E11" s="186">
        <v>0</v>
      </c>
      <c r="F11" s="186">
        <v>0</v>
      </c>
      <c r="G11" s="189">
        <f>'B1104'!CS4</f>
        <v>0</v>
      </c>
      <c r="H11" s="186">
        <v>0</v>
      </c>
      <c r="I11" s="186">
        <f>'B1104'!CP4</f>
        <v>0</v>
      </c>
      <c r="J11" s="186">
        <f>'B1104'!DK4</f>
        <v>100000</v>
      </c>
      <c r="L11" s="609">
        <v>100000</v>
      </c>
      <c r="M11" s="481">
        <f>'B1104'!DK4</f>
        <v>100000</v>
      </c>
    </row>
    <row r="12" spans="1:13" ht="28.2" x14ac:dyDescent="0.5">
      <c r="A12" s="187">
        <v>40102</v>
      </c>
      <c r="B12" s="188" t="s">
        <v>309</v>
      </c>
      <c r="C12" s="186" t="s">
        <v>177</v>
      </c>
      <c r="D12" s="186">
        <f>'B1104'!AT5</f>
        <v>0</v>
      </c>
      <c r="E12" s="186">
        <v>0</v>
      </c>
      <c r="F12" s="186">
        <v>0</v>
      </c>
      <c r="G12" s="189">
        <f>'B1104'!CS5</f>
        <v>0</v>
      </c>
      <c r="H12" s="186">
        <f>'B1104'!CS5</f>
        <v>0</v>
      </c>
      <c r="I12" s="186">
        <f>'B1104'!CP5</f>
        <v>0</v>
      </c>
      <c r="J12" s="186">
        <f>'B1104'!DM5</f>
        <v>0</v>
      </c>
      <c r="L12" s="609">
        <v>0</v>
      </c>
      <c r="M12" s="481">
        <f>'B1104'!DK5</f>
        <v>0</v>
      </c>
    </row>
    <row r="13" spans="1:13" ht="28.2" x14ac:dyDescent="0.5">
      <c r="A13" s="187">
        <v>40103</v>
      </c>
      <c r="B13" s="188" t="s">
        <v>52</v>
      </c>
      <c r="C13" s="189" t="s">
        <v>177</v>
      </c>
      <c r="D13" s="186">
        <f>'B1104'!AT6</f>
        <v>0</v>
      </c>
      <c r="E13" s="186">
        <v>0</v>
      </c>
      <c r="F13" s="186">
        <v>0</v>
      </c>
      <c r="G13" s="189">
        <f>'B1104'!CS6</f>
        <v>0</v>
      </c>
      <c r="H13" s="186">
        <f>'B1104'!CS6</f>
        <v>0</v>
      </c>
      <c r="I13" s="186">
        <f>'B1104'!CP6</f>
        <v>0</v>
      </c>
      <c r="J13" s="186">
        <f>'B1104'!DK6</f>
        <v>0</v>
      </c>
      <c r="L13" s="609">
        <v>0</v>
      </c>
      <c r="M13" s="481">
        <f>'B1104'!DK6</f>
        <v>0</v>
      </c>
    </row>
    <row r="14" spans="1:13" ht="28.2" x14ac:dyDescent="0.5">
      <c r="A14" s="187">
        <v>40104</v>
      </c>
      <c r="B14" s="188" t="s">
        <v>310</v>
      </c>
      <c r="C14" s="189" t="s">
        <v>177</v>
      </c>
      <c r="D14" s="186">
        <f>'B1104'!AT7</f>
        <v>0</v>
      </c>
      <c r="E14" s="186">
        <v>0</v>
      </c>
      <c r="F14" s="186">
        <v>0</v>
      </c>
      <c r="G14" s="189">
        <f>'B1104'!CS7</f>
        <v>0</v>
      </c>
      <c r="H14" s="186">
        <f>'B1104'!CS7</f>
        <v>0</v>
      </c>
      <c r="I14" s="186">
        <f>'B1104'!CP7</f>
        <v>0</v>
      </c>
      <c r="J14" s="186">
        <f>'B1104'!DK7</f>
        <v>0</v>
      </c>
      <c r="L14" s="609">
        <v>0</v>
      </c>
      <c r="M14" s="481">
        <f>'B1104'!DK7</f>
        <v>0</v>
      </c>
    </row>
    <row r="15" spans="1:13" ht="28.2" x14ac:dyDescent="0.5">
      <c r="A15" s="187">
        <v>40105</v>
      </c>
      <c r="B15" s="188" t="s">
        <v>311</v>
      </c>
      <c r="C15" s="189" t="s">
        <v>177</v>
      </c>
      <c r="D15" s="186">
        <f>'B1104'!AT8</f>
        <v>0</v>
      </c>
      <c r="E15" s="186">
        <v>0</v>
      </c>
      <c r="F15" s="186">
        <v>0</v>
      </c>
      <c r="G15" s="189">
        <f>'B1104'!CS8</f>
        <v>0</v>
      </c>
      <c r="H15" s="186">
        <f>'B1104'!CS8</f>
        <v>0</v>
      </c>
      <c r="I15" s="186">
        <f>'B1104'!CP8</f>
        <v>0</v>
      </c>
      <c r="J15" s="186">
        <f>'B1104'!DK8</f>
        <v>0</v>
      </c>
      <c r="L15" s="609">
        <v>0</v>
      </c>
      <c r="M15" s="481">
        <f>'B1104'!DK8</f>
        <v>0</v>
      </c>
    </row>
    <row r="16" spans="1:13" ht="28.2" x14ac:dyDescent="0.5">
      <c r="A16" s="187">
        <v>40106</v>
      </c>
      <c r="B16" s="188" t="s">
        <v>300</v>
      </c>
      <c r="C16" s="189" t="s">
        <v>177</v>
      </c>
      <c r="D16" s="186">
        <f>'B1104'!AT9</f>
        <v>0</v>
      </c>
      <c r="E16" s="186">
        <v>0</v>
      </c>
      <c r="F16" s="186">
        <v>0</v>
      </c>
      <c r="G16" s="189">
        <f>'B1104'!CS9</f>
        <v>0</v>
      </c>
      <c r="H16" s="186">
        <f>'B1104'!CS9</f>
        <v>0</v>
      </c>
      <c r="I16" s="186">
        <f>'B1104'!CP9</f>
        <v>0</v>
      </c>
      <c r="J16" s="186">
        <f>'B1104'!DK9</f>
        <v>0</v>
      </c>
      <c r="L16" s="609">
        <v>0</v>
      </c>
      <c r="M16" s="481">
        <f>'B1104'!DK9</f>
        <v>0</v>
      </c>
    </row>
    <row r="17" spans="1:13" ht="28.2" x14ac:dyDescent="0.5">
      <c r="A17" s="187">
        <v>40107</v>
      </c>
      <c r="B17" s="188" t="s">
        <v>301</v>
      </c>
      <c r="C17" s="189" t="s">
        <v>177</v>
      </c>
      <c r="D17" s="186">
        <f>'B1104'!AT10</f>
        <v>0</v>
      </c>
      <c r="E17" s="186">
        <v>0</v>
      </c>
      <c r="F17" s="186">
        <v>0</v>
      </c>
      <c r="G17" s="189">
        <f>'B1104'!CS10</f>
        <v>0</v>
      </c>
      <c r="H17" s="186">
        <f>'B1104'!CS10</f>
        <v>0</v>
      </c>
      <c r="I17" s="186">
        <f>'B1104'!CP10</f>
        <v>0</v>
      </c>
      <c r="J17" s="186">
        <f>'B1104'!DK10</f>
        <v>0</v>
      </c>
      <c r="L17" s="609">
        <v>0</v>
      </c>
      <c r="M17" s="481">
        <f>'B1104'!DK10</f>
        <v>0</v>
      </c>
    </row>
    <row r="18" spans="1:13" ht="28.2" x14ac:dyDescent="0.5">
      <c r="A18" s="187">
        <v>40108</v>
      </c>
      <c r="B18" s="188" t="s">
        <v>302</v>
      </c>
      <c r="C18" s="186" t="s">
        <v>177</v>
      </c>
      <c r="D18" s="186">
        <f>'B1104'!AT11</f>
        <v>0</v>
      </c>
      <c r="E18" s="186">
        <v>0</v>
      </c>
      <c r="F18" s="186">
        <v>0</v>
      </c>
      <c r="G18" s="189">
        <f>'B1104'!CS11</f>
        <v>0</v>
      </c>
      <c r="H18" s="186">
        <f>'B1104'!CS11</f>
        <v>0</v>
      </c>
      <c r="I18" s="186">
        <f>'B1104'!CP11</f>
        <v>0</v>
      </c>
      <c r="J18" s="186">
        <f>'B1104'!DK11</f>
        <v>0</v>
      </c>
      <c r="L18" s="609">
        <v>0</v>
      </c>
      <c r="M18" s="481">
        <f>'B1104'!DK11</f>
        <v>0</v>
      </c>
    </row>
    <row r="19" spans="1:13" ht="28.2" x14ac:dyDescent="0.5">
      <c r="A19" s="187">
        <v>40111</v>
      </c>
      <c r="B19" s="188" t="s">
        <v>303</v>
      </c>
      <c r="C19" s="189" t="s">
        <v>177</v>
      </c>
      <c r="D19" s="186">
        <f>'B1104'!AT12</f>
        <v>0</v>
      </c>
      <c r="E19" s="186">
        <v>0</v>
      </c>
      <c r="F19" s="186">
        <v>0</v>
      </c>
      <c r="G19" s="189">
        <f>'B1104'!CS12</f>
        <v>0</v>
      </c>
      <c r="H19" s="186">
        <f>'B1104'!CS12</f>
        <v>0</v>
      </c>
      <c r="I19" s="186">
        <f>'B1104'!CP12</f>
        <v>0</v>
      </c>
      <c r="J19" s="186">
        <f>'B1104'!DK12</f>
        <v>0</v>
      </c>
      <c r="L19" s="609">
        <v>0</v>
      </c>
      <c r="M19" s="481">
        <f>'B1104'!DK12</f>
        <v>0</v>
      </c>
    </row>
    <row r="20" spans="1:13" ht="28.2" x14ac:dyDescent="0.5">
      <c r="A20" s="187">
        <v>40112</v>
      </c>
      <c r="B20" s="188" t="s">
        <v>630</v>
      </c>
      <c r="C20" s="189" t="s">
        <v>177</v>
      </c>
      <c r="D20" s="186">
        <f>'B1104'!AT13</f>
        <v>0</v>
      </c>
      <c r="E20" s="186">
        <v>0</v>
      </c>
      <c r="F20" s="186">
        <f>'B1104'!AY13</f>
        <v>0</v>
      </c>
      <c r="G20" s="189">
        <f>'B1104'!CS13</f>
        <v>0</v>
      </c>
      <c r="H20" s="186">
        <f>'B1104'!CS13</f>
        <v>0</v>
      </c>
      <c r="I20" s="186">
        <f>'B1104'!CP13</f>
        <v>0</v>
      </c>
      <c r="J20" s="186">
        <f>'B1104'!DK13</f>
        <v>180000</v>
      </c>
      <c r="L20" s="609">
        <v>180000</v>
      </c>
      <c r="M20" s="481">
        <f>'B1104'!DK13</f>
        <v>180000</v>
      </c>
    </row>
    <row r="21" spans="1:13" ht="28.2" x14ac:dyDescent="0.5">
      <c r="A21" s="187">
        <v>40113</v>
      </c>
      <c r="B21" s="188" t="s">
        <v>629</v>
      </c>
      <c r="C21" s="189" t="s">
        <v>177</v>
      </c>
      <c r="D21" s="186">
        <f>'B1104'!AT14</f>
        <v>0</v>
      </c>
      <c r="E21" s="186">
        <v>0</v>
      </c>
      <c r="F21" s="186">
        <v>0</v>
      </c>
      <c r="G21" s="189">
        <f>'B1104'!CS14</f>
        <v>0</v>
      </c>
      <c r="H21" s="186">
        <f>'B1104'!CS14</f>
        <v>0</v>
      </c>
      <c r="I21" s="186">
        <f>'B1104'!CP14</f>
        <v>0</v>
      </c>
      <c r="J21" s="186">
        <f>'B1104'!DK14</f>
        <v>0</v>
      </c>
      <c r="L21" s="609">
        <v>0</v>
      </c>
      <c r="M21" s="481">
        <f>'B1104'!DK14</f>
        <v>0</v>
      </c>
    </row>
    <row r="22" spans="1:13" ht="28.2" x14ac:dyDescent="0.5">
      <c r="A22" s="187">
        <v>40114</v>
      </c>
      <c r="B22" s="188" t="s">
        <v>788</v>
      </c>
      <c r="C22" s="189" t="s">
        <v>177</v>
      </c>
      <c r="D22" s="186">
        <f>'B1104'!AT15</f>
        <v>0</v>
      </c>
      <c r="E22" s="186">
        <v>0</v>
      </c>
      <c r="F22" s="186">
        <v>0</v>
      </c>
      <c r="G22" s="189">
        <f>'B1104'!CS15</f>
        <v>0</v>
      </c>
      <c r="H22" s="186">
        <f>'B1104'!CS15</f>
        <v>0</v>
      </c>
      <c r="I22" s="186">
        <f>'B1104'!CP15</f>
        <v>0</v>
      </c>
      <c r="J22" s="186">
        <f>'B1104'!DK15</f>
        <v>0</v>
      </c>
      <c r="L22" s="609">
        <v>0</v>
      </c>
      <c r="M22" s="481"/>
    </row>
    <row r="23" spans="1:13" ht="28.2" x14ac:dyDescent="0.5">
      <c r="A23" s="187">
        <v>40426</v>
      </c>
      <c r="B23" s="188" t="s">
        <v>1024</v>
      </c>
      <c r="C23" s="189" t="s">
        <v>177</v>
      </c>
      <c r="D23" s="186">
        <f>'B1104'!AT16</f>
        <v>0</v>
      </c>
      <c r="E23" s="186">
        <v>0</v>
      </c>
      <c r="F23" s="186">
        <v>0</v>
      </c>
      <c r="G23" s="189">
        <f>'B1104'!CS16</f>
        <v>0</v>
      </c>
      <c r="H23" s="186">
        <f>'B1104'!CS16</f>
        <v>0</v>
      </c>
      <c r="I23" s="186">
        <f>'B1104'!CP16</f>
        <v>0</v>
      </c>
      <c r="J23" s="186">
        <f>'B1104'!DK16</f>
        <v>0</v>
      </c>
      <c r="L23" s="609">
        <v>0</v>
      </c>
      <c r="M23" s="481"/>
    </row>
    <row r="24" spans="1:13" ht="28.2" x14ac:dyDescent="0.5">
      <c r="A24" s="187">
        <v>40200</v>
      </c>
      <c r="B24" s="188" t="s">
        <v>61</v>
      </c>
      <c r="C24" s="189" t="s">
        <v>177</v>
      </c>
      <c r="D24" s="186">
        <f>'B1104'!AT17</f>
        <v>0</v>
      </c>
      <c r="E24" s="186">
        <v>0</v>
      </c>
      <c r="F24" s="186">
        <v>0</v>
      </c>
      <c r="G24" s="189">
        <f>'B1104'!CS17</f>
        <v>0</v>
      </c>
      <c r="H24" s="186">
        <f>'B1104'!CS17</f>
        <v>0</v>
      </c>
      <c r="I24" s="186">
        <f>'B1104'!CP17</f>
        <v>0</v>
      </c>
      <c r="J24" s="186">
        <f>'B1104'!DK17</f>
        <v>0</v>
      </c>
      <c r="L24" s="609">
        <v>0</v>
      </c>
      <c r="M24" s="481">
        <f>'B1104'!DK17</f>
        <v>0</v>
      </c>
    </row>
    <row r="25" spans="1:13" ht="28.2" x14ac:dyDescent="0.5">
      <c r="A25" s="187">
        <v>40201</v>
      </c>
      <c r="B25" s="188" t="s">
        <v>131</v>
      </c>
      <c r="C25" s="189" t="s">
        <v>177</v>
      </c>
      <c r="D25" s="186">
        <f>'B1104'!AT18</f>
        <v>0</v>
      </c>
      <c r="E25" s="186">
        <v>0</v>
      </c>
      <c r="F25" s="186">
        <v>0</v>
      </c>
      <c r="G25" s="189">
        <f>'B1104'!CS18</f>
        <v>0</v>
      </c>
      <c r="H25" s="186">
        <f>'B1104'!CS18</f>
        <v>0</v>
      </c>
      <c r="I25" s="186">
        <f>'B1104'!CP18</f>
        <v>0</v>
      </c>
      <c r="J25" s="186">
        <f>'B1104'!DK18</f>
        <v>0</v>
      </c>
      <c r="L25" s="609">
        <v>0</v>
      </c>
      <c r="M25" s="481">
        <f>'B1104'!DK18</f>
        <v>0</v>
      </c>
    </row>
    <row r="26" spans="1:13" ht="28.2" x14ac:dyDescent="0.5">
      <c r="A26" s="187">
        <v>40202</v>
      </c>
      <c r="B26" s="188" t="s">
        <v>132</v>
      </c>
      <c r="C26" s="189" t="s">
        <v>177</v>
      </c>
      <c r="D26" s="186">
        <f>'B1104'!AT19</f>
        <v>0</v>
      </c>
      <c r="E26" s="186">
        <v>0</v>
      </c>
      <c r="F26" s="186">
        <v>0</v>
      </c>
      <c r="G26" s="189">
        <f>'B1104'!CS19</f>
        <v>0</v>
      </c>
      <c r="H26" s="186">
        <f>'B1104'!CS19</f>
        <v>0</v>
      </c>
      <c r="I26" s="186">
        <f>'B1104'!CP19</f>
        <v>0</v>
      </c>
      <c r="J26" s="186">
        <f>'B1104'!DK19</f>
        <v>0</v>
      </c>
      <c r="L26" s="609">
        <v>0</v>
      </c>
      <c r="M26" s="481">
        <f>'B1104'!DK19</f>
        <v>0</v>
      </c>
    </row>
    <row r="27" spans="1:13" ht="28.2" x14ac:dyDescent="0.5">
      <c r="A27" s="187">
        <v>40203</v>
      </c>
      <c r="B27" s="188" t="s">
        <v>64</v>
      </c>
      <c r="C27" s="189" t="s">
        <v>177</v>
      </c>
      <c r="D27" s="186">
        <f>'B1104'!AT20</f>
        <v>0</v>
      </c>
      <c r="E27" s="186">
        <v>0</v>
      </c>
      <c r="F27" s="186">
        <v>0</v>
      </c>
      <c r="G27" s="189">
        <f>'B1104'!CS20</f>
        <v>0</v>
      </c>
      <c r="H27" s="186">
        <f>'B1104'!CS20</f>
        <v>0</v>
      </c>
      <c r="I27" s="186">
        <f>'B1104'!CP20</f>
        <v>0</v>
      </c>
      <c r="J27" s="186">
        <f>'B1104'!DK20</f>
        <v>0</v>
      </c>
      <c r="L27" s="609">
        <v>0</v>
      </c>
      <c r="M27" s="481">
        <f>'B1104'!DK20</f>
        <v>0</v>
      </c>
    </row>
    <row r="28" spans="1:13" ht="28.2" x14ac:dyDescent="0.5">
      <c r="A28" s="187">
        <v>40204</v>
      </c>
      <c r="B28" s="188" t="s">
        <v>65</v>
      </c>
      <c r="C28" s="189" t="s">
        <v>177</v>
      </c>
      <c r="D28" s="186">
        <f>'B1104'!AT21</f>
        <v>0</v>
      </c>
      <c r="E28" s="186">
        <v>0</v>
      </c>
      <c r="F28" s="186">
        <v>0</v>
      </c>
      <c r="G28" s="189">
        <f>'B1104'!CS21</f>
        <v>0</v>
      </c>
      <c r="H28" s="186">
        <f>'B1104'!CS21</f>
        <v>0</v>
      </c>
      <c r="I28" s="186">
        <f>'B1104'!CP21</f>
        <v>0</v>
      </c>
      <c r="J28" s="186">
        <f>'B1104'!DK21</f>
        <v>0</v>
      </c>
      <c r="L28" s="609">
        <v>0</v>
      </c>
      <c r="M28" s="481">
        <f>'B1104'!DK21</f>
        <v>0</v>
      </c>
    </row>
    <row r="29" spans="1:13" ht="28.2" x14ac:dyDescent="0.5">
      <c r="A29" s="187">
        <v>40205</v>
      </c>
      <c r="B29" s="188" t="s">
        <v>66</v>
      </c>
      <c r="C29" s="189" t="s">
        <v>177</v>
      </c>
      <c r="D29" s="186">
        <f>'B1104'!AT22</f>
        <v>0</v>
      </c>
      <c r="E29" s="186">
        <v>0</v>
      </c>
      <c r="F29" s="186">
        <v>0</v>
      </c>
      <c r="G29" s="189">
        <f>'B1104'!CS22</f>
        <v>0</v>
      </c>
      <c r="H29" s="186">
        <f>'B1104'!CS22</f>
        <v>0</v>
      </c>
      <c r="I29" s="186">
        <f>'B1104'!CP22</f>
        <v>0</v>
      </c>
      <c r="J29" s="186">
        <f>'B1104'!DK22</f>
        <v>0</v>
      </c>
      <c r="L29" s="609">
        <v>0</v>
      </c>
      <c r="M29" s="481">
        <f>'B1104'!DK22</f>
        <v>0</v>
      </c>
    </row>
    <row r="30" spans="1:13" ht="28.2" x14ac:dyDescent="0.5">
      <c r="A30" s="187">
        <v>40208</v>
      </c>
      <c r="B30" s="188" t="s">
        <v>67</v>
      </c>
      <c r="C30" s="189" t="s">
        <v>177</v>
      </c>
      <c r="D30" s="186">
        <f>'B1104'!AT23</f>
        <v>0</v>
      </c>
      <c r="E30" s="186">
        <v>0</v>
      </c>
      <c r="F30" s="186">
        <v>0</v>
      </c>
      <c r="G30" s="189">
        <f>'B1104'!CS23</f>
        <v>0</v>
      </c>
      <c r="H30" s="186">
        <f>'B1104'!CS23</f>
        <v>0</v>
      </c>
      <c r="I30" s="186">
        <f>'B1104'!CP23</f>
        <v>0</v>
      </c>
      <c r="J30" s="186">
        <f>'B1104'!DK23</f>
        <v>0</v>
      </c>
      <c r="L30" s="609">
        <v>0</v>
      </c>
      <c r="M30" s="481">
        <f>'B1104'!DK23</f>
        <v>0</v>
      </c>
    </row>
    <row r="31" spans="1:13" ht="28.2" x14ac:dyDescent="0.5">
      <c r="A31" s="187">
        <v>40209</v>
      </c>
      <c r="B31" s="188" t="s">
        <v>68</v>
      </c>
      <c r="C31" s="189" t="s">
        <v>177</v>
      </c>
      <c r="D31" s="186">
        <f>'B1104'!AT24</f>
        <v>0</v>
      </c>
      <c r="E31" s="186">
        <v>0</v>
      </c>
      <c r="F31" s="186">
        <v>0</v>
      </c>
      <c r="G31" s="189">
        <f>'B1104'!CS24</f>
        <v>0</v>
      </c>
      <c r="H31" s="186">
        <f>'B1104'!CS24</f>
        <v>0</v>
      </c>
      <c r="I31" s="186">
        <f>'B1104'!CP24</f>
        <v>0</v>
      </c>
      <c r="J31" s="186">
        <f>'B1104'!DK24</f>
        <v>0</v>
      </c>
      <c r="L31" s="609">
        <v>0</v>
      </c>
      <c r="M31" s="481">
        <f>'B1104'!DK24</f>
        <v>0</v>
      </c>
    </row>
    <row r="32" spans="1:13" ht="28.2" x14ac:dyDescent="0.5">
      <c r="A32" s="187">
        <v>40210</v>
      </c>
      <c r="B32" s="188" t="s">
        <v>134</v>
      </c>
      <c r="C32" s="189" t="s">
        <v>177</v>
      </c>
      <c r="D32" s="186">
        <f>'B1104'!AT25</f>
        <v>0</v>
      </c>
      <c r="E32" s="186">
        <v>0</v>
      </c>
      <c r="F32" s="186">
        <v>0</v>
      </c>
      <c r="G32" s="189">
        <f>'B1104'!CS25</f>
        <v>0</v>
      </c>
      <c r="H32" s="186">
        <f>'B1104'!CS25</f>
        <v>0</v>
      </c>
      <c r="I32" s="186">
        <f>'B1104'!CP25</f>
        <v>0</v>
      </c>
      <c r="J32" s="186">
        <f>'B1104'!DK25</f>
        <v>0</v>
      </c>
      <c r="L32" s="609">
        <v>0</v>
      </c>
      <c r="M32" s="481">
        <f>'B1104'!DK25</f>
        <v>0</v>
      </c>
    </row>
    <row r="33" spans="1:13" ht="28.2" x14ac:dyDescent="0.5">
      <c r="A33" s="187">
        <v>40211</v>
      </c>
      <c r="B33" s="188" t="s">
        <v>70</v>
      </c>
      <c r="C33" s="189" t="s">
        <v>177</v>
      </c>
      <c r="D33" s="186">
        <f>'B1104'!AT26</f>
        <v>0</v>
      </c>
      <c r="E33" s="186">
        <v>0</v>
      </c>
      <c r="F33" s="186">
        <v>0</v>
      </c>
      <c r="G33" s="189">
        <f>'B1104'!CS26</f>
        <v>0</v>
      </c>
      <c r="H33" s="186">
        <f>'B1104'!CS26</f>
        <v>0</v>
      </c>
      <c r="I33" s="186">
        <f>'B1104'!CP26</f>
        <v>0</v>
      </c>
      <c r="J33" s="186">
        <f>'B1104'!DK26</f>
        <v>0</v>
      </c>
      <c r="L33" s="609">
        <v>0</v>
      </c>
      <c r="M33" s="481">
        <f>'B1104'!DK26</f>
        <v>0</v>
      </c>
    </row>
    <row r="34" spans="1:13" ht="28.2" x14ac:dyDescent="0.5">
      <c r="A34" s="187">
        <v>40212</v>
      </c>
      <c r="B34" s="188" t="s">
        <v>135</v>
      </c>
      <c r="C34" s="189" t="s">
        <v>177</v>
      </c>
      <c r="D34" s="186">
        <f>'B1104'!AT27</f>
        <v>0</v>
      </c>
      <c r="E34" s="186">
        <v>0</v>
      </c>
      <c r="F34" s="186">
        <v>0</v>
      </c>
      <c r="G34" s="189">
        <f>'B1104'!CS27</f>
        <v>0</v>
      </c>
      <c r="H34" s="186">
        <f>'B1104'!CS27</f>
        <v>0</v>
      </c>
      <c r="I34" s="186">
        <f>'B1104'!CP27</f>
        <v>0</v>
      </c>
      <c r="J34" s="186">
        <f>'B1104'!DK27</f>
        <v>0</v>
      </c>
      <c r="L34" s="609">
        <v>0</v>
      </c>
      <c r="M34" s="481">
        <f>'B1104'!DK27</f>
        <v>0</v>
      </c>
    </row>
    <row r="35" spans="1:13" ht="28.2" x14ac:dyDescent="0.5">
      <c r="A35" s="187">
        <v>40213</v>
      </c>
      <c r="B35" s="188" t="s">
        <v>136</v>
      </c>
      <c r="C35" s="189" t="s">
        <v>177</v>
      </c>
      <c r="D35" s="186">
        <f>'B1104'!AT28</f>
        <v>0</v>
      </c>
      <c r="E35" s="186">
        <v>0</v>
      </c>
      <c r="F35" s="186">
        <v>0</v>
      </c>
      <c r="G35" s="189">
        <f>'B1104'!CS28</f>
        <v>0</v>
      </c>
      <c r="H35" s="186">
        <f>'B1104'!CS28</f>
        <v>0</v>
      </c>
      <c r="I35" s="186">
        <f>'B1104'!CP28</f>
        <v>0</v>
      </c>
      <c r="J35" s="186">
        <f>'B1104'!DK28</f>
        <v>0</v>
      </c>
      <c r="L35" s="609">
        <v>0</v>
      </c>
      <c r="M35" s="481">
        <f>'B1104'!DK28</f>
        <v>0</v>
      </c>
    </row>
    <row r="36" spans="1:13" ht="28.2" x14ac:dyDescent="0.5">
      <c r="A36" s="187">
        <v>40214</v>
      </c>
      <c r="B36" s="188" t="s">
        <v>743</v>
      </c>
      <c r="C36" s="189" t="s">
        <v>177</v>
      </c>
      <c r="D36" s="186"/>
      <c r="E36" s="186">
        <v>0</v>
      </c>
      <c r="F36" s="186">
        <v>0</v>
      </c>
      <c r="G36" s="189">
        <f>'B1104'!CS29</f>
        <v>0</v>
      </c>
      <c r="H36" s="186">
        <f>'B1104'!CS29</f>
        <v>0</v>
      </c>
      <c r="I36" s="186">
        <f>'B1104'!CP29</f>
        <v>0</v>
      </c>
      <c r="J36" s="186">
        <f>'B1104'!DK29</f>
        <v>0</v>
      </c>
      <c r="L36" s="609">
        <v>0</v>
      </c>
      <c r="M36" s="481"/>
    </row>
    <row r="37" spans="1:13" ht="28.2" x14ac:dyDescent="0.5">
      <c r="A37" s="204">
        <v>40300</v>
      </c>
      <c r="B37" s="188" t="s">
        <v>71</v>
      </c>
      <c r="C37" s="189" t="s">
        <v>177</v>
      </c>
      <c r="D37" s="186">
        <f>'B1104'!AT30</f>
        <v>0</v>
      </c>
      <c r="E37" s="186">
        <v>0</v>
      </c>
      <c r="F37" s="186">
        <v>0</v>
      </c>
      <c r="G37" s="189">
        <f>'B1104'!CS30</f>
        <v>0</v>
      </c>
      <c r="H37" s="186">
        <f>'B1104'!CS30</f>
        <v>0</v>
      </c>
      <c r="I37" s="186">
        <f>'B1104'!CP30</f>
        <v>0</v>
      </c>
      <c r="J37" s="186">
        <f>'B1104'!DK30</f>
        <v>0</v>
      </c>
      <c r="L37" s="609">
        <v>0</v>
      </c>
      <c r="M37" s="481">
        <f>'B1104'!DK30</f>
        <v>0</v>
      </c>
    </row>
    <row r="38" spans="1:13" ht="28.2" x14ac:dyDescent="0.5">
      <c r="A38" s="17"/>
      <c r="B38" s="191" t="s">
        <v>137</v>
      </c>
      <c r="C38" s="192">
        <f t="shared" ref="C38:I38" si="0">SUM(C11:C37)</f>
        <v>0</v>
      </c>
      <c r="D38" s="192">
        <f t="shared" si="0"/>
        <v>0</v>
      </c>
      <c r="E38" s="192">
        <f t="shared" si="0"/>
        <v>0</v>
      </c>
      <c r="F38" s="186">
        <f t="shared" si="0"/>
        <v>0</v>
      </c>
      <c r="G38" s="192">
        <f t="shared" si="0"/>
        <v>0</v>
      </c>
      <c r="H38" s="192">
        <f>SUM(H11:H37)</f>
        <v>0</v>
      </c>
      <c r="I38" s="192">
        <f t="shared" si="0"/>
        <v>0</v>
      </c>
      <c r="J38" s="192">
        <f>SUM(J11:J37)</f>
        <v>280000</v>
      </c>
      <c r="L38" s="609">
        <f>SUM(L11:L37)</f>
        <v>280000</v>
      </c>
      <c r="M38" s="481">
        <f>SUM(M11:M37)</f>
        <v>280000</v>
      </c>
    </row>
    <row r="39" spans="1:13" ht="28.2" x14ac:dyDescent="0.5">
      <c r="A39" s="27"/>
      <c r="B39" s="27"/>
      <c r="C39" s="178"/>
      <c r="D39" s="178"/>
      <c r="E39" s="178"/>
      <c r="F39" s="178"/>
      <c r="G39" s="178"/>
      <c r="H39" s="178"/>
      <c r="I39" s="178"/>
      <c r="J39" s="178"/>
      <c r="L39" s="610"/>
    </row>
    <row r="40" spans="1:13" ht="28.8" thickBot="1" x14ac:dyDescent="0.55000000000000004">
      <c r="A40" s="27"/>
      <c r="B40" s="27"/>
      <c r="C40" s="178"/>
      <c r="D40" s="178"/>
      <c r="E40" s="178"/>
      <c r="F40" s="178"/>
      <c r="G40" s="178"/>
      <c r="H40" s="178"/>
      <c r="I40" s="178"/>
      <c r="J40" s="178"/>
      <c r="L40" s="610"/>
    </row>
    <row r="41" spans="1:13" ht="28.8" thickBot="1" x14ac:dyDescent="0.55000000000000004">
      <c r="A41" s="1191"/>
      <c r="B41" s="27"/>
      <c r="C41" s="178"/>
      <c r="D41" s="178"/>
      <c r="E41" s="178"/>
      <c r="F41" s="178"/>
      <c r="G41" s="178"/>
      <c r="H41" s="178"/>
      <c r="I41" s="178"/>
      <c r="J41" s="178"/>
      <c r="L41" s="610"/>
    </row>
    <row r="42" spans="1:13" ht="26.25" customHeight="1" thickBot="1" x14ac:dyDescent="0.35">
      <c r="A42" s="1198"/>
      <c r="B42" s="1191" t="s">
        <v>297</v>
      </c>
      <c r="C42" s="524" t="s">
        <v>873</v>
      </c>
      <c r="D42" s="524" t="s">
        <v>874</v>
      </c>
      <c r="E42" s="524" t="s">
        <v>874</v>
      </c>
      <c r="F42" s="863">
        <v>4240.8999999999996</v>
      </c>
      <c r="G42" s="525" t="s">
        <v>875</v>
      </c>
      <c r="H42" s="923" t="s">
        <v>875</v>
      </c>
      <c r="I42" s="925" t="s">
        <v>1085</v>
      </c>
      <c r="J42" s="1193">
        <v>5010</v>
      </c>
    </row>
    <row r="43" spans="1:13" ht="32.25" customHeight="1" thickBot="1" x14ac:dyDescent="0.35">
      <c r="A43" s="193" t="s">
        <v>312</v>
      </c>
      <c r="B43" s="1192"/>
      <c r="C43" s="527" t="s">
        <v>872</v>
      </c>
      <c r="D43" s="527" t="s">
        <v>635</v>
      </c>
      <c r="E43" s="1081" t="s">
        <v>1077</v>
      </c>
      <c r="F43" s="864"/>
      <c r="G43" s="526" t="s">
        <v>636</v>
      </c>
      <c r="H43" s="924" t="s">
        <v>1080</v>
      </c>
      <c r="I43" s="922" t="s">
        <v>975</v>
      </c>
      <c r="J43" s="1194"/>
    </row>
    <row r="44" spans="1:13" ht="28.2" x14ac:dyDescent="0.5">
      <c r="A44" s="193" t="s">
        <v>138</v>
      </c>
      <c r="B44" s="194"/>
      <c r="C44" s="195">
        <f t="shared" ref="C44:I45" si="1">C38</f>
        <v>0</v>
      </c>
      <c r="D44" s="195">
        <f t="shared" si="1"/>
        <v>0</v>
      </c>
      <c r="E44" s="195">
        <f t="shared" si="1"/>
        <v>0</v>
      </c>
      <c r="F44" s="195">
        <f t="shared" si="1"/>
        <v>0</v>
      </c>
      <c r="G44" s="195">
        <f t="shared" si="1"/>
        <v>0</v>
      </c>
      <c r="H44" s="195">
        <f>H38</f>
        <v>0</v>
      </c>
      <c r="I44" s="195">
        <f t="shared" si="1"/>
        <v>0</v>
      </c>
      <c r="J44" s="195">
        <f>J38</f>
        <v>280000</v>
      </c>
      <c r="L44" s="609">
        <f>L38</f>
        <v>280000</v>
      </c>
      <c r="M44" s="481">
        <f>M38</f>
        <v>280000</v>
      </c>
    </row>
    <row r="45" spans="1:13" ht="28.2" x14ac:dyDescent="0.5">
      <c r="A45" s="196">
        <v>40301</v>
      </c>
      <c r="B45" s="197" t="s">
        <v>304</v>
      </c>
      <c r="C45" s="189" t="s">
        <v>177</v>
      </c>
      <c r="D45" s="186">
        <f>'B1104'!AT31</f>
        <v>0</v>
      </c>
      <c r="E45" s="186">
        <v>0</v>
      </c>
      <c r="F45" s="186">
        <v>0</v>
      </c>
      <c r="G45" s="195">
        <f t="shared" si="1"/>
        <v>0</v>
      </c>
      <c r="H45" s="543">
        <f>'B1104'!CS31</f>
        <v>0</v>
      </c>
      <c r="I45" s="186">
        <f>F45</f>
        <v>0</v>
      </c>
      <c r="J45" s="190">
        <v>0</v>
      </c>
      <c r="L45" s="609">
        <v>0</v>
      </c>
      <c r="M45" s="481">
        <f>'B1104'!DK31</f>
        <v>0</v>
      </c>
    </row>
    <row r="46" spans="1:13" ht="28.2" x14ac:dyDescent="0.5">
      <c r="A46" s="196">
        <v>40302</v>
      </c>
      <c r="B46" s="197" t="s">
        <v>139</v>
      </c>
      <c r="C46" s="189" t="s">
        <v>177</v>
      </c>
      <c r="D46" s="186">
        <f>'B1104'!AT32</f>
        <v>0</v>
      </c>
      <c r="E46" s="186">
        <v>0</v>
      </c>
      <c r="F46" s="186">
        <v>0</v>
      </c>
      <c r="G46" s="195">
        <f>G40</f>
        <v>0</v>
      </c>
      <c r="H46" s="543">
        <f>'B1104'!CS32</f>
        <v>0</v>
      </c>
      <c r="I46" s="186">
        <f t="shared" ref="I46:I70" si="2">F46</f>
        <v>0</v>
      </c>
      <c r="J46" s="190">
        <v>0</v>
      </c>
      <c r="L46" s="609">
        <v>0</v>
      </c>
      <c r="M46" s="481">
        <f>'B1104'!DK32</f>
        <v>0</v>
      </c>
    </row>
    <row r="47" spans="1:13" ht="28.2" x14ac:dyDescent="0.5">
      <c r="A47" s="196">
        <v>40303</v>
      </c>
      <c r="B47" s="198" t="s">
        <v>74</v>
      </c>
      <c r="C47" s="189" t="s">
        <v>177</v>
      </c>
      <c r="D47" s="186">
        <f>'B1104'!AT33</f>
        <v>0</v>
      </c>
      <c r="E47" s="186">
        <v>0</v>
      </c>
      <c r="F47" s="186">
        <v>0</v>
      </c>
      <c r="G47" s="195">
        <f>G41</f>
        <v>0</v>
      </c>
      <c r="H47" s="543">
        <f>'B1104'!CS33</f>
        <v>0</v>
      </c>
      <c r="I47" s="186">
        <f t="shared" si="2"/>
        <v>0</v>
      </c>
      <c r="J47" s="190">
        <v>0</v>
      </c>
      <c r="L47" s="609">
        <v>0</v>
      </c>
      <c r="M47" s="481">
        <f>'B1104'!DK33</f>
        <v>0</v>
      </c>
    </row>
    <row r="48" spans="1:13" ht="28.2" x14ac:dyDescent="0.5">
      <c r="A48" s="196">
        <v>40304</v>
      </c>
      <c r="B48" s="198" t="s">
        <v>75</v>
      </c>
      <c r="C48" s="189" t="s">
        <v>177</v>
      </c>
      <c r="D48" s="186">
        <f>'B1104'!AT34</f>
        <v>0</v>
      </c>
      <c r="E48" s="186">
        <v>0</v>
      </c>
      <c r="F48" s="186">
        <v>0</v>
      </c>
      <c r="G48" s="190">
        <v>0</v>
      </c>
      <c r="H48" s="543">
        <f>'B1104'!CS34</f>
        <v>0</v>
      </c>
      <c r="I48" s="186">
        <f t="shared" si="2"/>
        <v>0</v>
      </c>
      <c r="J48" s="190">
        <v>0</v>
      </c>
      <c r="L48" s="609">
        <v>0</v>
      </c>
      <c r="M48" s="481">
        <f>'B1104'!DK34</f>
        <v>0</v>
      </c>
    </row>
    <row r="49" spans="1:13" ht="28.2" x14ac:dyDescent="0.5">
      <c r="A49" s="196">
        <v>40305</v>
      </c>
      <c r="B49" s="198" t="s">
        <v>76</v>
      </c>
      <c r="C49" s="189" t="s">
        <v>177</v>
      </c>
      <c r="D49" s="186">
        <f>'B1104'!AT35</f>
        <v>0</v>
      </c>
      <c r="E49" s="186">
        <v>0</v>
      </c>
      <c r="F49" s="186">
        <v>0</v>
      </c>
      <c r="G49" s="190">
        <v>0</v>
      </c>
      <c r="H49" s="543">
        <f>'B1104'!CS35</f>
        <v>0</v>
      </c>
      <c r="I49" s="186">
        <f t="shared" si="2"/>
        <v>0</v>
      </c>
      <c r="J49" s="190">
        <v>0</v>
      </c>
      <c r="L49" s="609">
        <v>0</v>
      </c>
      <c r="M49" s="481">
        <f>'B1104'!DK35</f>
        <v>0</v>
      </c>
    </row>
    <row r="50" spans="1:13" ht="28.2" x14ac:dyDescent="0.5">
      <c r="A50" s="196">
        <v>40306</v>
      </c>
      <c r="B50" s="198" t="s">
        <v>627</v>
      </c>
      <c r="C50" s="186" t="s">
        <v>177</v>
      </c>
      <c r="D50" s="186">
        <f>'B1104'!AT36</f>
        <v>0</v>
      </c>
      <c r="E50" s="186">
        <v>0</v>
      </c>
      <c r="F50" s="186">
        <v>0</v>
      </c>
      <c r="G50" s="190">
        <v>0</v>
      </c>
      <c r="H50" s="543">
        <f>'B1104'!CS36</f>
        <v>0</v>
      </c>
      <c r="I50" s="186">
        <f t="shared" si="2"/>
        <v>0</v>
      </c>
      <c r="J50" s="190">
        <v>0</v>
      </c>
      <c r="L50" s="609">
        <v>0</v>
      </c>
      <c r="M50" s="481">
        <f>'B1104'!DK36</f>
        <v>0</v>
      </c>
    </row>
    <row r="51" spans="1:13" ht="28.2" x14ac:dyDescent="0.5">
      <c r="A51" s="196">
        <v>40307</v>
      </c>
      <c r="B51" s="198" t="s">
        <v>305</v>
      </c>
      <c r="C51" s="189" t="s">
        <v>177</v>
      </c>
      <c r="D51" s="186">
        <f>'B1104'!AT37</f>
        <v>0</v>
      </c>
      <c r="E51" s="186">
        <v>0</v>
      </c>
      <c r="F51" s="186">
        <v>0</v>
      </c>
      <c r="G51" s="190">
        <v>0</v>
      </c>
      <c r="H51" s="543">
        <f>'B1104'!CS37</f>
        <v>0</v>
      </c>
      <c r="I51" s="186">
        <f t="shared" si="2"/>
        <v>0</v>
      </c>
      <c r="J51" s="190">
        <v>0</v>
      </c>
      <c r="L51" s="609">
        <v>0</v>
      </c>
      <c r="M51" s="481">
        <f>'B1104'!DK37</f>
        <v>0</v>
      </c>
    </row>
    <row r="52" spans="1:13" ht="28.2" x14ac:dyDescent="0.5">
      <c r="A52" s="196">
        <v>40308</v>
      </c>
      <c r="B52" s="198" t="s">
        <v>306</v>
      </c>
      <c r="C52" s="189" t="s">
        <v>177</v>
      </c>
      <c r="D52" s="186">
        <f>'B1104'!AT38</f>
        <v>0</v>
      </c>
      <c r="E52" s="186">
        <v>0</v>
      </c>
      <c r="F52" s="186">
        <v>0</v>
      </c>
      <c r="G52" s="190">
        <v>0</v>
      </c>
      <c r="H52" s="543">
        <f>'B1104'!CS38</f>
        <v>0</v>
      </c>
      <c r="I52" s="186">
        <f t="shared" si="2"/>
        <v>0</v>
      </c>
      <c r="J52" s="190">
        <v>0</v>
      </c>
      <c r="L52" s="609">
        <v>0</v>
      </c>
      <c r="M52" s="481">
        <f>'B1104'!DK38</f>
        <v>0</v>
      </c>
    </row>
    <row r="53" spans="1:13" ht="28.2" x14ac:dyDescent="0.5">
      <c r="A53" s="196">
        <v>40309</v>
      </c>
      <c r="B53" s="198" t="s">
        <v>744</v>
      </c>
      <c r="C53" s="201" t="s">
        <v>177</v>
      </c>
      <c r="D53" s="186">
        <f>'B1104'!AT39</f>
        <v>0</v>
      </c>
      <c r="E53" s="186">
        <v>0</v>
      </c>
      <c r="F53" s="186">
        <v>0</v>
      </c>
      <c r="G53" s="190">
        <v>0</v>
      </c>
      <c r="H53" s="543">
        <f>'B1104'!CS39</f>
        <v>0</v>
      </c>
      <c r="I53" s="186">
        <f t="shared" si="2"/>
        <v>0</v>
      </c>
      <c r="J53" s="190">
        <v>0</v>
      </c>
      <c r="L53" s="609">
        <v>0</v>
      </c>
      <c r="M53" s="481"/>
    </row>
    <row r="54" spans="1:13" ht="28.2" x14ac:dyDescent="0.5">
      <c r="A54" s="196">
        <v>40400</v>
      </c>
      <c r="B54" s="198" t="s">
        <v>289</v>
      </c>
      <c r="C54" s="189" t="s">
        <v>177</v>
      </c>
      <c r="D54" s="186">
        <f>'B1104'!AT40</f>
        <v>0</v>
      </c>
      <c r="E54" s="186">
        <v>0</v>
      </c>
      <c r="F54" s="186">
        <v>0</v>
      </c>
      <c r="G54" s="190">
        <v>0</v>
      </c>
      <c r="H54" s="543">
        <f>'B1104'!CS40</f>
        <v>0</v>
      </c>
      <c r="I54" s="186">
        <f t="shared" si="2"/>
        <v>0</v>
      </c>
      <c r="J54" s="190">
        <v>0</v>
      </c>
      <c r="L54" s="609">
        <v>0</v>
      </c>
      <c r="M54" s="481">
        <f>'B1104'!DK40</f>
        <v>0</v>
      </c>
    </row>
    <row r="55" spans="1:13" ht="28.2" x14ac:dyDescent="0.5">
      <c r="A55" s="196">
        <v>40401</v>
      </c>
      <c r="B55" s="198" t="s">
        <v>81</v>
      </c>
      <c r="C55" s="186" t="s">
        <v>177</v>
      </c>
      <c r="D55" s="186">
        <f>'B1104'!AT41</f>
        <v>0</v>
      </c>
      <c r="E55" s="186">
        <v>0</v>
      </c>
      <c r="F55" s="186">
        <v>0</v>
      </c>
      <c r="G55" s="190">
        <v>0</v>
      </c>
      <c r="H55" s="543">
        <f>'B1104'!CS41</f>
        <v>0</v>
      </c>
      <c r="I55" s="186">
        <f t="shared" si="2"/>
        <v>0</v>
      </c>
      <c r="J55" s="190">
        <v>0</v>
      </c>
      <c r="L55" s="609">
        <v>0</v>
      </c>
      <c r="M55" s="481">
        <f>'B1104'!DK41</f>
        <v>0</v>
      </c>
    </row>
    <row r="56" spans="1:13" ht="28.2" x14ac:dyDescent="0.5">
      <c r="A56" s="196">
        <v>40402</v>
      </c>
      <c r="B56" s="198" t="s">
        <v>82</v>
      </c>
      <c r="C56" s="189" t="s">
        <v>177</v>
      </c>
      <c r="D56" s="186">
        <f>'B1104'!AT42</f>
        <v>0</v>
      </c>
      <c r="E56" s="186">
        <v>0</v>
      </c>
      <c r="F56" s="186">
        <v>0</v>
      </c>
      <c r="G56" s="190">
        <v>0</v>
      </c>
      <c r="H56" s="543">
        <f>'B1104'!CS42</f>
        <v>0</v>
      </c>
      <c r="I56" s="186">
        <f t="shared" si="2"/>
        <v>0</v>
      </c>
      <c r="J56" s="190">
        <v>0</v>
      </c>
      <c r="L56" s="609">
        <v>0</v>
      </c>
      <c r="M56" s="481">
        <f>'B1104'!DK42</f>
        <v>0</v>
      </c>
    </row>
    <row r="57" spans="1:13" ht="28.2" x14ac:dyDescent="0.5">
      <c r="A57" s="196">
        <v>40403</v>
      </c>
      <c r="B57" s="197" t="s">
        <v>308</v>
      </c>
      <c r="C57" s="189" t="s">
        <v>177</v>
      </c>
      <c r="D57" s="186">
        <f>'B1104'!AT43</f>
        <v>0</v>
      </c>
      <c r="E57" s="186">
        <v>0</v>
      </c>
      <c r="F57" s="186">
        <v>0</v>
      </c>
      <c r="G57" s="190">
        <v>0</v>
      </c>
      <c r="H57" s="543">
        <f>'B1104'!CS43</f>
        <v>0</v>
      </c>
      <c r="I57" s="186">
        <f t="shared" si="2"/>
        <v>0</v>
      </c>
      <c r="J57" s="190">
        <v>0</v>
      </c>
      <c r="L57" s="609">
        <v>0</v>
      </c>
      <c r="M57" s="481">
        <f>'B1104'!DK43</f>
        <v>0</v>
      </c>
    </row>
    <row r="58" spans="1:13" ht="28.2" x14ac:dyDescent="0.5">
      <c r="A58" s="196">
        <v>40404</v>
      </c>
      <c r="B58" s="197" t="s">
        <v>577</v>
      </c>
      <c r="C58" s="189" t="s">
        <v>177</v>
      </c>
      <c r="D58" s="186">
        <f>'B1104'!AT44</f>
        <v>0</v>
      </c>
      <c r="E58" s="186">
        <v>0</v>
      </c>
      <c r="F58" s="186">
        <v>0</v>
      </c>
      <c r="G58" s="190">
        <v>0</v>
      </c>
      <c r="H58" s="543">
        <f>'B1104'!CS44</f>
        <v>0</v>
      </c>
      <c r="I58" s="186">
        <f t="shared" si="2"/>
        <v>0</v>
      </c>
      <c r="J58" s="190">
        <v>0</v>
      </c>
      <c r="L58" s="609">
        <v>0</v>
      </c>
      <c r="M58" s="481">
        <f>'B1104'!DK44</f>
        <v>0</v>
      </c>
    </row>
    <row r="59" spans="1:13" ht="28.2" x14ac:dyDescent="0.5">
      <c r="A59" s="196">
        <v>40405</v>
      </c>
      <c r="B59" s="198" t="s">
        <v>84</v>
      </c>
      <c r="C59" s="189" t="s">
        <v>177</v>
      </c>
      <c r="D59" s="186">
        <f>'B1104'!AT45</f>
        <v>0</v>
      </c>
      <c r="E59" s="186">
        <v>0</v>
      </c>
      <c r="F59" s="186">
        <v>0</v>
      </c>
      <c r="G59" s="190">
        <v>0</v>
      </c>
      <c r="H59" s="543">
        <f>'B1104'!CS45</f>
        <v>0</v>
      </c>
      <c r="I59" s="186">
        <f t="shared" si="2"/>
        <v>0</v>
      </c>
      <c r="J59" s="190">
        <v>0</v>
      </c>
      <c r="L59" s="609">
        <v>0</v>
      </c>
      <c r="M59" s="481">
        <f>'B1104'!DK45</f>
        <v>0</v>
      </c>
    </row>
    <row r="60" spans="1:13" ht="28.2" x14ac:dyDescent="0.5">
      <c r="A60" s="196">
        <v>40406</v>
      </c>
      <c r="B60" s="198" t="s">
        <v>85</v>
      </c>
      <c r="C60" s="189" t="s">
        <v>177</v>
      </c>
      <c r="D60" s="186">
        <f>'B1104'!AT46</f>
        <v>0</v>
      </c>
      <c r="E60" s="186">
        <v>0</v>
      </c>
      <c r="F60" s="186">
        <v>0</v>
      </c>
      <c r="G60" s="190">
        <v>0</v>
      </c>
      <c r="H60" s="543">
        <f>'B1104'!CS46</f>
        <v>0</v>
      </c>
      <c r="I60" s="186">
        <f t="shared" si="2"/>
        <v>0</v>
      </c>
      <c r="J60" s="190">
        <v>0</v>
      </c>
      <c r="L60" s="609">
        <v>0</v>
      </c>
      <c r="M60" s="481">
        <f>'B1104'!DK46</f>
        <v>0</v>
      </c>
    </row>
    <row r="61" spans="1:13" ht="28.2" x14ac:dyDescent="0.5">
      <c r="A61" s="196">
        <v>40407</v>
      </c>
      <c r="B61" s="198" t="s">
        <v>145</v>
      </c>
      <c r="C61" s="189" t="s">
        <v>177</v>
      </c>
      <c r="D61" s="186">
        <f>'B1104'!AT47</f>
        <v>0</v>
      </c>
      <c r="E61" s="186">
        <v>0</v>
      </c>
      <c r="F61" s="186">
        <v>0</v>
      </c>
      <c r="G61" s="190">
        <v>0</v>
      </c>
      <c r="H61" s="543">
        <f>'B1104'!CS47</f>
        <v>0</v>
      </c>
      <c r="I61" s="186">
        <f t="shared" si="2"/>
        <v>0</v>
      </c>
      <c r="J61" s="190">
        <v>0</v>
      </c>
      <c r="L61" s="609">
        <v>0</v>
      </c>
      <c r="M61" s="481">
        <f>'B1104'!DK47</f>
        <v>0</v>
      </c>
    </row>
    <row r="62" spans="1:13" ht="28.2" x14ac:dyDescent="0.5">
      <c r="A62" s="196">
        <v>40408</v>
      </c>
      <c r="B62" s="198" t="s">
        <v>146</v>
      </c>
      <c r="C62" s="186" t="s">
        <v>177</v>
      </c>
      <c r="D62" s="186">
        <f>'B1104'!AT48</f>
        <v>0</v>
      </c>
      <c r="E62" s="186">
        <v>0</v>
      </c>
      <c r="F62" s="186">
        <v>0</v>
      </c>
      <c r="G62" s="190">
        <v>0</v>
      </c>
      <c r="H62" s="543">
        <f>'B1104'!CS48</f>
        <v>0</v>
      </c>
      <c r="I62" s="186">
        <f t="shared" si="2"/>
        <v>0</v>
      </c>
      <c r="J62" s="190">
        <v>0</v>
      </c>
      <c r="L62" s="609">
        <v>0</v>
      </c>
      <c r="M62" s="481">
        <f>'B1104'!DK48</f>
        <v>0</v>
      </c>
    </row>
    <row r="63" spans="1:13" ht="28.2" x14ac:dyDescent="0.5">
      <c r="A63" s="196">
        <v>40412</v>
      </c>
      <c r="B63" s="198" t="s">
        <v>88</v>
      </c>
      <c r="C63" s="186" t="s">
        <v>177</v>
      </c>
      <c r="D63" s="186">
        <f>'B1104'!AT49</f>
        <v>0</v>
      </c>
      <c r="E63" s="186">
        <v>0</v>
      </c>
      <c r="F63" s="186">
        <v>0</v>
      </c>
      <c r="G63" s="190">
        <v>0</v>
      </c>
      <c r="H63" s="543">
        <f>'B1104'!CS49</f>
        <v>0</v>
      </c>
      <c r="I63" s="186">
        <f t="shared" si="2"/>
        <v>0</v>
      </c>
      <c r="J63" s="190">
        <v>0</v>
      </c>
      <c r="L63" s="609">
        <v>0</v>
      </c>
      <c r="M63" s="481">
        <f>'B1104'!DK49</f>
        <v>0</v>
      </c>
    </row>
    <row r="64" spans="1:13" ht="28.2" x14ac:dyDescent="0.5">
      <c r="A64" s="196">
        <v>40417</v>
      </c>
      <c r="B64" s="198" t="s">
        <v>89</v>
      </c>
      <c r="C64" s="186" t="s">
        <v>177</v>
      </c>
      <c r="D64" s="186">
        <f>'B1104'!AT50</f>
        <v>0</v>
      </c>
      <c r="E64" s="186">
        <v>0</v>
      </c>
      <c r="F64" s="186">
        <v>0</v>
      </c>
      <c r="G64" s="190">
        <v>0</v>
      </c>
      <c r="H64" s="543">
        <f>'B1104'!CS50</f>
        <v>0</v>
      </c>
      <c r="I64" s="186">
        <f t="shared" si="2"/>
        <v>0</v>
      </c>
      <c r="J64" s="190">
        <v>0</v>
      </c>
      <c r="L64" s="609">
        <v>0</v>
      </c>
      <c r="M64" s="481">
        <f>'B1104'!DK50</f>
        <v>0</v>
      </c>
    </row>
    <row r="65" spans="1:13" ht="28.2" x14ac:dyDescent="0.5">
      <c r="A65" s="199">
        <v>40420</v>
      </c>
      <c r="B65" s="532" t="s">
        <v>90</v>
      </c>
      <c r="C65" s="186" t="s">
        <v>177</v>
      </c>
      <c r="D65" s="186">
        <f>'B1104'!AT51</f>
        <v>0</v>
      </c>
      <c r="E65" s="186">
        <v>0</v>
      </c>
      <c r="F65" s="186">
        <v>0</v>
      </c>
      <c r="G65" s="190">
        <v>0</v>
      </c>
      <c r="H65" s="543">
        <f>'B1104'!CS51</f>
        <v>0</v>
      </c>
      <c r="I65" s="186">
        <f t="shared" si="2"/>
        <v>0</v>
      </c>
      <c r="J65" s="190">
        <v>0</v>
      </c>
      <c r="L65" s="609">
        <v>0</v>
      </c>
      <c r="M65" s="481">
        <f>'B1104'!DK51</f>
        <v>0</v>
      </c>
    </row>
    <row r="66" spans="1:13" ht="28.8" thickBot="1" x14ac:dyDescent="0.55000000000000004">
      <c r="A66" s="199">
        <v>40421</v>
      </c>
      <c r="B66" s="200" t="s">
        <v>91</v>
      </c>
      <c r="C66" s="186" t="s">
        <v>177</v>
      </c>
      <c r="D66" s="186">
        <f>'B1104'!AT52</f>
        <v>0</v>
      </c>
      <c r="E66" s="186">
        <v>0</v>
      </c>
      <c r="F66" s="186">
        <v>0</v>
      </c>
      <c r="G66" s="190">
        <v>0</v>
      </c>
      <c r="H66" s="543">
        <f>'B1104'!CS52</f>
        <v>0</v>
      </c>
      <c r="I66" s="186">
        <f t="shared" si="2"/>
        <v>0</v>
      </c>
      <c r="J66" s="190">
        <v>0</v>
      </c>
      <c r="L66" s="609">
        <v>0</v>
      </c>
      <c r="M66" s="481">
        <f>'B1104'!DK52</f>
        <v>0</v>
      </c>
    </row>
    <row r="67" spans="1:13" ht="28.8" thickBot="1" x14ac:dyDescent="0.55000000000000004">
      <c r="A67" s="199">
        <v>40422</v>
      </c>
      <c r="B67" s="200" t="s">
        <v>92</v>
      </c>
      <c r="C67" s="186" t="s">
        <v>177</v>
      </c>
      <c r="D67" s="186">
        <f>'B1104'!AT53</f>
        <v>0</v>
      </c>
      <c r="E67" s="186">
        <v>0</v>
      </c>
      <c r="F67" s="552">
        <v>0</v>
      </c>
      <c r="G67" s="190">
        <v>0</v>
      </c>
      <c r="H67" s="543">
        <f>'B1104'!CS53</f>
        <v>0</v>
      </c>
      <c r="I67" s="186">
        <f t="shared" si="2"/>
        <v>0</v>
      </c>
      <c r="J67" s="190">
        <v>0</v>
      </c>
      <c r="L67" s="609">
        <v>0</v>
      </c>
      <c r="M67" s="481">
        <f>'B1104'!DK53</f>
        <v>0</v>
      </c>
    </row>
    <row r="68" spans="1:13" ht="28.8" thickBot="1" x14ac:dyDescent="0.55000000000000004">
      <c r="A68" s="199">
        <v>40423</v>
      </c>
      <c r="B68" s="689" t="s">
        <v>93</v>
      </c>
      <c r="C68" s="189" t="s">
        <v>177</v>
      </c>
      <c r="D68" s="186">
        <f>'B1104'!AT54</f>
        <v>0</v>
      </c>
      <c r="E68" s="186">
        <v>0</v>
      </c>
      <c r="F68" s="189">
        <v>0</v>
      </c>
      <c r="G68" s="190">
        <v>0</v>
      </c>
      <c r="H68" s="543">
        <f>'B1104'!CS54</f>
        <v>0</v>
      </c>
      <c r="I68" s="186">
        <f t="shared" si="2"/>
        <v>0</v>
      </c>
      <c r="J68" s="190">
        <v>0</v>
      </c>
      <c r="L68" s="609">
        <v>0</v>
      </c>
      <c r="M68" s="481">
        <f>'B1104'!DK54</f>
        <v>0</v>
      </c>
    </row>
    <row r="69" spans="1:13" ht="28.8" thickBot="1" x14ac:dyDescent="0.55000000000000004">
      <c r="A69" s="568">
        <v>40424</v>
      </c>
      <c r="B69" s="688" t="s">
        <v>787</v>
      </c>
      <c r="C69" s="189" t="s">
        <v>177</v>
      </c>
      <c r="D69" s="186">
        <f>'B1104'!AT55</f>
        <v>0</v>
      </c>
      <c r="E69" s="186">
        <v>0</v>
      </c>
      <c r="F69" s="189">
        <v>0</v>
      </c>
      <c r="G69" s="190">
        <v>0</v>
      </c>
      <c r="H69" s="543">
        <f>'B1104'!CS55</f>
        <v>0</v>
      </c>
      <c r="I69" s="186">
        <f t="shared" si="2"/>
        <v>0</v>
      </c>
      <c r="J69" s="190">
        <v>0</v>
      </c>
      <c r="L69" s="609">
        <v>0</v>
      </c>
      <c r="M69" s="481">
        <f>'B1104'!DK55</f>
        <v>0</v>
      </c>
    </row>
    <row r="70" spans="1:13" ht="28.8" thickBot="1" x14ac:dyDescent="0.55000000000000004">
      <c r="A70" s="568">
        <v>40425</v>
      </c>
      <c r="B70" s="1007" t="s">
        <v>1025</v>
      </c>
      <c r="C70" s="189" t="s">
        <v>177</v>
      </c>
      <c r="D70" s="186">
        <f>'B1104'!AT56</f>
        <v>0</v>
      </c>
      <c r="E70" s="186">
        <v>0</v>
      </c>
      <c r="F70" s="189">
        <v>0</v>
      </c>
      <c r="G70" s="190">
        <v>0</v>
      </c>
      <c r="H70" s="543">
        <f>'B1104'!CS56</f>
        <v>0</v>
      </c>
      <c r="I70" s="186">
        <f t="shared" si="2"/>
        <v>0</v>
      </c>
      <c r="J70" s="190">
        <v>0</v>
      </c>
      <c r="L70" s="609">
        <v>0</v>
      </c>
      <c r="M70" s="481"/>
    </row>
    <row r="71" spans="1:13" ht="60" customHeight="1" thickBot="1" x14ac:dyDescent="0.55000000000000004">
      <c r="A71" s="202" t="s">
        <v>148</v>
      </c>
      <c r="B71" s="203"/>
      <c r="C71" s="678">
        <f t="shared" ref="C71:I71" si="3">SUM(C44:C69)</f>
        <v>0</v>
      </c>
      <c r="D71" s="678">
        <f t="shared" si="3"/>
        <v>0</v>
      </c>
      <c r="E71" s="678">
        <f t="shared" si="3"/>
        <v>0</v>
      </c>
      <c r="F71" s="678">
        <f t="shared" si="3"/>
        <v>0</v>
      </c>
      <c r="G71" s="678">
        <f t="shared" si="3"/>
        <v>0</v>
      </c>
      <c r="H71" s="678">
        <f>SUM(H44:H69)</f>
        <v>0</v>
      </c>
      <c r="I71" s="678">
        <f t="shared" si="3"/>
        <v>0</v>
      </c>
      <c r="J71" s="678">
        <f>SUM(J44:J70)</f>
        <v>280000</v>
      </c>
      <c r="L71" s="609">
        <f>SUM(L44:L69)</f>
        <v>280000</v>
      </c>
      <c r="M71" s="481">
        <f>SUM(M44:M68)</f>
        <v>280000</v>
      </c>
    </row>
    <row r="72" spans="1:13" ht="21" customHeight="1" x14ac:dyDescent="0.25"/>
    <row r="73" spans="1:13" ht="24" customHeight="1" x14ac:dyDescent="0.25"/>
    <row r="74" spans="1:13" ht="29.25" customHeight="1" thickBot="1" x14ac:dyDescent="0.3"/>
    <row r="75" spans="1:13" ht="22.5" customHeight="1" thickBot="1" x14ac:dyDescent="0.4">
      <c r="A75" s="1067" t="s">
        <v>151</v>
      </c>
      <c r="B75" s="1068" t="s">
        <v>152</v>
      </c>
      <c r="C75" s="1068" t="s">
        <v>153</v>
      </c>
      <c r="D75" s="1069" t="s">
        <v>0</v>
      </c>
      <c r="E75" s="1082"/>
    </row>
    <row r="76" spans="1:13" ht="27.75" customHeight="1" thickBot="1" x14ac:dyDescent="0.4">
      <c r="A76" s="1070" t="s">
        <v>1079</v>
      </c>
      <c r="B76" s="1071">
        <v>0</v>
      </c>
      <c r="C76" s="1071"/>
      <c r="D76" s="1071">
        <f>B76+C76</f>
        <v>0</v>
      </c>
      <c r="E76" s="1083"/>
    </row>
    <row r="77" spans="1:13" ht="31.5" customHeight="1" thickBot="1" x14ac:dyDescent="0.4">
      <c r="A77" s="1070" t="s">
        <v>1078</v>
      </c>
      <c r="B77" s="1071">
        <v>0</v>
      </c>
      <c r="C77" s="1071"/>
      <c r="D77" s="1071">
        <f>B77+C77</f>
        <v>0</v>
      </c>
      <c r="E77" s="1083"/>
    </row>
    <row r="78" spans="1:13" ht="21" customHeight="1" x14ac:dyDescent="0.25"/>
    <row r="79" spans="1:13" ht="22.5" customHeight="1" x14ac:dyDescent="0.25"/>
    <row r="80" spans="1:13" ht="24" customHeight="1" x14ac:dyDescent="0.25"/>
  </sheetData>
  <sheetProtection selectLockedCells="1" selectUnlockedCells="1"/>
  <mergeCells count="6">
    <mergeCell ref="B9:B10"/>
    <mergeCell ref="J42:J43"/>
    <mergeCell ref="J9:J10"/>
    <mergeCell ref="A9:A10"/>
    <mergeCell ref="A41:A42"/>
    <mergeCell ref="B42:B43"/>
  </mergeCells>
  <phoneticPr fontId="0" type="noConversion"/>
  <pageMargins left="0.39370078740157483" right="0.39370078740157483" top="0.23" bottom="0.39370078740157483" header="0.2" footer="0.51"/>
  <pageSetup paperSize="9" scale="41" orientation="landscape" horizontalDpi="120" verticalDpi="144" r:id="rId1"/>
  <headerFooter alignWithMargins="0"/>
  <rowBreaks count="1" manualBreakCount="1">
    <brk id="40" max="16383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12">
    <tabColor indexed="13"/>
  </sheetPr>
  <dimension ref="A1:I63"/>
  <sheetViews>
    <sheetView view="pageBreakPreview" topLeftCell="A37" zoomScale="60" zoomScaleNormal="60" workbookViewId="0">
      <selection activeCell="D47" sqref="D47"/>
    </sheetView>
  </sheetViews>
  <sheetFormatPr baseColWidth="10" defaultRowHeight="13.2" x14ac:dyDescent="0.25"/>
  <cols>
    <col min="1" max="1" width="11.6640625" customWidth="1"/>
    <col min="2" max="2" width="44.109375" customWidth="1"/>
    <col min="3" max="3" width="37.5546875" customWidth="1"/>
    <col min="4" max="4" width="37.33203125" customWidth="1"/>
    <col min="5" max="5" width="38.5546875" customWidth="1"/>
    <col min="6" max="6" width="37.33203125" customWidth="1"/>
    <col min="7" max="7" width="21.6640625" customWidth="1"/>
    <col min="8" max="8" width="27.6640625" customWidth="1"/>
    <col min="9" max="9" width="27.33203125" customWidth="1"/>
  </cols>
  <sheetData>
    <row r="1" spans="1:9" ht="17.399999999999999" x14ac:dyDescent="0.3">
      <c r="B1" s="473" t="s">
        <v>557</v>
      </c>
      <c r="C1" s="14"/>
      <c r="D1" s="14"/>
      <c r="E1" s="14"/>
      <c r="F1" s="27"/>
    </row>
    <row r="2" spans="1:9" ht="26.25" customHeight="1" x14ac:dyDescent="0.3">
      <c r="B2" s="229" t="s">
        <v>345</v>
      </c>
      <c r="C2" s="14"/>
      <c r="D2" s="14"/>
      <c r="E2" s="14"/>
      <c r="F2" s="27"/>
    </row>
    <row r="3" spans="1:9" ht="29.25" customHeight="1" x14ac:dyDescent="0.4">
      <c r="A3" s="176" t="s">
        <v>1124</v>
      </c>
      <c r="B3" s="979"/>
      <c r="C3" s="237" t="s">
        <v>33</v>
      </c>
      <c r="D3" s="14"/>
      <c r="E3" s="14"/>
      <c r="F3" s="27"/>
    </row>
    <row r="4" spans="1:9" ht="18.75" customHeight="1" x14ac:dyDescent="0.3">
      <c r="A4" s="14"/>
      <c r="C4" s="15"/>
      <c r="D4" s="14"/>
      <c r="E4" s="14"/>
      <c r="F4" s="27"/>
    </row>
    <row r="5" spans="1:9" ht="46.5" customHeight="1" x14ac:dyDescent="0.3">
      <c r="A5" s="30" t="s">
        <v>344</v>
      </c>
      <c r="B5" s="228" t="s">
        <v>6</v>
      </c>
      <c r="C5" s="30" t="s">
        <v>97</v>
      </c>
      <c r="D5" s="30" t="s">
        <v>98</v>
      </c>
      <c r="E5" s="30" t="s">
        <v>96</v>
      </c>
      <c r="F5" s="30" t="s">
        <v>47</v>
      </c>
    </row>
    <row r="6" spans="1:9" ht="21" x14ac:dyDescent="0.4">
      <c r="A6" s="230">
        <v>40100</v>
      </c>
      <c r="B6" s="230" t="s">
        <v>50</v>
      </c>
      <c r="C6" s="660">
        <f>'B1104'!AZ4</f>
        <v>4144309746.3800001</v>
      </c>
      <c r="D6" s="660">
        <f>'B1104'!BA4</f>
        <v>101005189.29000001</v>
      </c>
      <c r="E6" s="660">
        <f>C6</f>
        <v>4144309746.3800001</v>
      </c>
      <c r="F6" s="660">
        <f>D6</f>
        <v>101005189.29000001</v>
      </c>
      <c r="H6" s="368">
        <f>C6-E6</f>
        <v>0</v>
      </c>
      <c r="I6" s="368">
        <f>D6-F6</f>
        <v>0</v>
      </c>
    </row>
    <row r="7" spans="1:9" ht="21" x14ac:dyDescent="0.4">
      <c r="A7" s="231">
        <v>40102</v>
      </c>
      <c r="B7" s="231" t="s">
        <v>51</v>
      </c>
      <c r="C7" s="660">
        <f>'B1104'!AZ5</f>
        <v>107725100</v>
      </c>
      <c r="D7" s="660">
        <f>'B1104'!BA5</f>
        <v>18957515.59</v>
      </c>
      <c r="E7" s="660">
        <f t="shared" ref="E7:E32" si="0">C7</f>
        <v>107725100</v>
      </c>
      <c r="F7" s="660">
        <f t="shared" ref="F7:F32" si="1">D7</f>
        <v>18957515.59</v>
      </c>
      <c r="H7" s="368">
        <f t="shared" ref="H7:H32" si="2">C7-E7</f>
        <v>0</v>
      </c>
      <c r="I7" s="368">
        <f t="shared" ref="I7:I32" si="3">D7-F7</f>
        <v>0</v>
      </c>
    </row>
    <row r="8" spans="1:9" ht="21" x14ac:dyDescent="0.4">
      <c r="A8" s="231">
        <v>40103</v>
      </c>
      <c r="B8" s="231" t="s">
        <v>52</v>
      </c>
      <c r="C8" s="660">
        <f>'B1104'!AZ6</f>
        <v>58898756.799999997</v>
      </c>
      <c r="D8" s="660">
        <f>'B1104'!BA6</f>
        <v>12817327.970000001</v>
      </c>
      <c r="E8" s="660">
        <f t="shared" si="0"/>
        <v>58898756.799999997</v>
      </c>
      <c r="F8" s="660">
        <f t="shared" si="1"/>
        <v>12817327.970000001</v>
      </c>
      <c r="H8" s="368">
        <f t="shared" si="2"/>
        <v>0</v>
      </c>
      <c r="I8" s="368">
        <f t="shared" si="3"/>
        <v>0</v>
      </c>
    </row>
    <row r="9" spans="1:9" ht="21" x14ac:dyDescent="0.4">
      <c r="A9" s="231">
        <v>40104</v>
      </c>
      <c r="B9" s="231" t="s">
        <v>53</v>
      </c>
      <c r="C9" s="660">
        <f>'B1104'!AZ7</f>
        <v>158749358.09999999</v>
      </c>
      <c r="D9" s="660">
        <f>'B1104'!BA7</f>
        <v>28824909.640000001</v>
      </c>
      <c r="E9" s="660">
        <f t="shared" si="0"/>
        <v>158749358.09999999</v>
      </c>
      <c r="F9" s="660">
        <f t="shared" si="1"/>
        <v>28824909.640000001</v>
      </c>
      <c r="H9" s="368">
        <f t="shared" si="2"/>
        <v>0</v>
      </c>
      <c r="I9" s="368">
        <f t="shared" si="3"/>
        <v>0</v>
      </c>
    </row>
    <row r="10" spans="1:9" ht="21" x14ac:dyDescent="0.4">
      <c r="A10" s="231">
        <v>40105</v>
      </c>
      <c r="B10" s="231" t="s">
        <v>54</v>
      </c>
      <c r="C10" s="660">
        <f>'B1104'!AZ8</f>
        <v>89302624.799999997</v>
      </c>
      <c r="D10" s="660">
        <f>'B1104'!BA8</f>
        <v>26715602.739999998</v>
      </c>
      <c r="E10" s="660">
        <f t="shared" si="0"/>
        <v>89302624.799999997</v>
      </c>
      <c r="F10" s="660">
        <f t="shared" si="1"/>
        <v>26715602.739999998</v>
      </c>
      <c r="H10" s="368">
        <f t="shared" si="2"/>
        <v>0</v>
      </c>
      <c r="I10" s="368">
        <f t="shared" si="3"/>
        <v>0</v>
      </c>
    </row>
    <row r="11" spans="1:9" ht="21" x14ac:dyDescent="0.4">
      <c r="A11" s="231">
        <v>40106</v>
      </c>
      <c r="B11" s="231" t="s">
        <v>55</v>
      </c>
      <c r="C11" s="660">
        <f>'B1104'!AZ9</f>
        <v>166410400.90000001</v>
      </c>
      <c r="D11" s="660">
        <f>'B1104'!BA9</f>
        <v>35966586.840000004</v>
      </c>
      <c r="E11" s="660">
        <f>C11</f>
        <v>166410400.90000001</v>
      </c>
      <c r="F11" s="660">
        <f t="shared" si="1"/>
        <v>35966586.840000004</v>
      </c>
      <c r="H11" s="368">
        <f t="shared" si="2"/>
        <v>0</v>
      </c>
      <c r="I11" s="368">
        <f t="shared" si="3"/>
        <v>0</v>
      </c>
    </row>
    <row r="12" spans="1:9" ht="21" x14ac:dyDescent="0.4">
      <c r="A12" s="231">
        <v>40107</v>
      </c>
      <c r="B12" s="231" t="s">
        <v>56</v>
      </c>
      <c r="C12" s="660">
        <f>'B1104'!AZ10</f>
        <v>163053562</v>
      </c>
      <c r="D12" s="660">
        <f>'B1104'!BA10</f>
        <v>41837887.229999997</v>
      </c>
      <c r="E12" s="660">
        <f t="shared" si="0"/>
        <v>163053562</v>
      </c>
      <c r="F12" s="660">
        <f t="shared" si="1"/>
        <v>41837887.229999997</v>
      </c>
      <c r="H12" s="368">
        <f t="shared" si="2"/>
        <v>0</v>
      </c>
      <c r="I12" s="368">
        <f t="shared" si="3"/>
        <v>0</v>
      </c>
    </row>
    <row r="13" spans="1:9" ht="21" x14ac:dyDescent="0.4">
      <c r="A13" s="231">
        <v>40108</v>
      </c>
      <c r="B13" s="231" t="s">
        <v>57</v>
      </c>
      <c r="C13" s="660">
        <f>'B1104'!AZ11</f>
        <v>99571918.799999997</v>
      </c>
      <c r="D13" s="660">
        <f>'B1104'!BA11</f>
        <v>28101165.530000001</v>
      </c>
      <c r="E13" s="660">
        <f t="shared" si="0"/>
        <v>99571918.799999997</v>
      </c>
      <c r="F13" s="660">
        <f t="shared" si="1"/>
        <v>28101165.530000001</v>
      </c>
      <c r="H13" s="368">
        <f t="shared" si="2"/>
        <v>0</v>
      </c>
      <c r="I13" s="368">
        <f t="shared" si="3"/>
        <v>0</v>
      </c>
    </row>
    <row r="14" spans="1:9" ht="21" x14ac:dyDescent="0.4">
      <c r="A14" s="231">
        <v>40111</v>
      </c>
      <c r="B14" s="231" t="s">
        <v>58</v>
      </c>
      <c r="C14" s="660">
        <f>'B1104'!AZ12</f>
        <v>221381527.41</v>
      </c>
      <c r="D14" s="660">
        <f>'B1104'!BA12</f>
        <v>28468414.600000001</v>
      </c>
      <c r="E14" s="660">
        <f t="shared" si="0"/>
        <v>221381527.41</v>
      </c>
      <c r="F14" s="660">
        <f t="shared" si="1"/>
        <v>28468414.600000001</v>
      </c>
      <c r="H14" s="368">
        <f t="shared" si="2"/>
        <v>0</v>
      </c>
      <c r="I14" s="368">
        <f t="shared" si="3"/>
        <v>0</v>
      </c>
    </row>
    <row r="15" spans="1:9" ht="21" x14ac:dyDescent="0.4">
      <c r="A15" s="231">
        <v>40112</v>
      </c>
      <c r="B15" s="231" t="s">
        <v>59</v>
      </c>
      <c r="C15" s="660">
        <f>'B1104'!AZ13</f>
        <v>65503951</v>
      </c>
      <c r="D15" s="660">
        <f>'B1104'!BA13</f>
        <v>14289241.67</v>
      </c>
      <c r="E15" s="660">
        <f t="shared" si="0"/>
        <v>65503951</v>
      </c>
      <c r="F15" s="660">
        <f t="shared" si="1"/>
        <v>14289241.67</v>
      </c>
      <c r="H15" s="368">
        <f t="shared" si="2"/>
        <v>0</v>
      </c>
      <c r="I15" s="368">
        <f t="shared" si="3"/>
        <v>0</v>
      </c>
    </row>
    <row r="16" spans="1:9" ht="21" x14ac:dyDescent="0.4">
      <c r="A16" s="231">
        <v>40113</v>
      </c>
      <c r="B16" s="231" t="s">
        <v>60</v>
      </c>
      <c r="C16" s="660">
        <f>'B1104'!AZ14</f>
        <v>115608476</v>
      </c>
      <c r="D16" s="660">
        <f>'B1104'!BA14</f>
        <v>13162755.6</v>
      </c>
      <c r="E16" s="660">
        <f t="shared" si="0"/>
        <v>115608476</v>
      </c>
      <c r="F16" s="660">
        <f t="shared" si="1"/>
        <v>13162755.6</v>
      </c>
      <c r="H16" s="368">
        <f t="shared" si="2"/>
        <v>0</v>
      </c>
      <c r="I16" s="368">
        <f t="shared" si="3"/>
        <v>0</v>
      </c>
    </row>
    <row r="17" spans="1:9" ht="21" x14ac:dyDescent="0.4">
      <c r="A17" s="231">
        <v>40114</v>
      </c>
      <c r="B17" s="231" t="s">
        <v>788</v>
      </c>
      <c r="C17" s="660">
        <f>'B1104'!AZ15</f>
        <v>14972250</v>
      </c>
      <c r="D17" s="660">
        <f>'B1104'!BA15</f>
        <v>1764367.73</v>
      </c>
      <c r="E17" s="660">
        <f t="shared" si="0"/>
        <v>14972250</v>
      </c>
      <c r="F17" s="660">
        <f t="shared" si="1"/>
        <v>1764367.73</v>
      </c>
      <c r="H17" s="368">
        <f t="shared" si="2"/>
        <v>0</v>
      </c>
      <c r="I17" s="368">
        <f t="shared" si="3"/>
        <v>0</v>
      </c>
    </row>
    <row r="18" spans="1:9" ht="21" x14ac:dyDescent="0.4">
      <c r="A18" s="231">
        <v>40115</v>
      </c>
      <c r="B18" s="835" t="s">
        <v>1024</v>
      </c>
      <c r="C18" s="660">
        <f>'B1104'!AZ16</f>
        <v>10841000</v>
      </c>
      <c r="D18" s="660">
        <f>'B1104'!BA16</f>
        <v>583300</v>
      </c>
      <c r="E18" s="660">
        <f t="shared" si="0"/>
        <v>10841000</v>
      </c>
      <c r="F18" s="660">
        <f t="shared" si="1"/>
        <v>583300</v>
      </c>
      <c r="H18" s="368"/>
      <c r="I18" s="368"/>
    </row>
    <row r="19" spans="1:9" ht="21" x14ac:dyDescent="0.4">
      <c r="A19" s="231">
        <v>40200</v>
      </c>
      <c r="B19" s="231" t="s">
        <v>61</v>
      </c>
      <c r="C19" s="660">
        <f>'B1104'!AZ17</f>
        <v>178166017.30000001</v>
      </c>
      <c r="D19" s="660">
        <f>'B1104'!BA17</f>
        <v>16491428.949999999</v>
      </c>
      <c r="E19" s="660">
        <f t="shared" si="0"/>
        <v>178166017.30000001</v>
      </c>
      <c r="F19" s="660">
        <f t="shared" si="1"/>
        <v>16491428.949999999</v>
      </c>
      <c r="H19" s="368">
        <f t="shared" si="2"/>
        <v>0</v>
      </c>
      <c r="I19" s="368">
        <f t="shared" si="3"/>
        <v>0</v>
      </c>
    </row>
    <row r="20" spans="1:9" ht="21" x14ac:dyDescent="0.4">
      <c r="A20" s="231">
        <v>40201</v>
      </c>
      <c r="B20" s="231" t="s">
        <v>62</v>
      </c>
      <c r="C20" s="660">
        <f>'B1104'!AZ18</f>
        <v>11487992</v>
      </c>
      <c r="D20" s="660">
        <f>'B1104'!BA18</f>
        <v>799552.2</v>
      </c>
      <c r="E20" s="660">
        <f t="shared" si="0"/>
        <v>11487992</v>
      </c>
      <c r="F20" s="660">
        <f t="shared" si="1"/>
        <v>799552.2</v>
      </c>
      <c r="H20" s="368">
        <f t="shared" si="2"/>
        <v>0</v>
      </c>
      <c r="I20" s="368">
        <f t="shared" si="3"/>
        <v>0</v>
      </c>
    </row>
    <row r="21" spans="1:9" ht="21" x14ac:dyDescent="0.4">
      <c r="A21" s="231">
        <v>40202</v>
      </c>
      <c r="B21" s="231" t="s">
        <v>63</v>
      </c>
      <c r="C21" s="660">
        <f>'B1104'!AZ19</f>
        <v>203523072.90000001</v>
      </c>
      <c r="D21" s="660">
        <f>'B1104'!BA19</f>
        <v>19502175.390000001</v>
      </c>
      <c r="E21" s="660">
        <f t="shared" si="0"/>
        <v>203523072.90000001</v>
      </c>
      <c r="F21" s="660">
        <f t="shared" si="1"/>
        <v>19502175.390000001</v>
      </c>
      <c r="H21" s="368">
        <f t="shared" si="2"/>
        <v>0</v>
      </c>
      <c r="I21" s="368">
        <f t="shared" si="3"/>
        <v>0</v>
      </c>
    </row>
    <row r="22" spans="1:9" ht="21" x14ac:dyDescent="0.4">
      <c r="A22" s="231">
        <v>40203</v>
      </c>
      <c r="B22" s="231" t="s">
        <v>64</v>
      </c>
      <c r="C22" s="660">
        <f>'B1104'!AZ20</f>
        <v>62615520.799999997</v>
      </c>
      <c r="D22" s="660">
        <f>'B1104'!BA20</f>
        <v>6267024.1399999997</v>
      </c>
      <c r="E22" s="660">
        <f t="shared" si="0"/>
        <v>62615520.799999997</v>
      </c>
      <c r="F22" s="660">
        <f t="shared" si="1"/>
        <v>6267024.1399999997</v>
      </c>
      <c r="H22" s="368">
        <f t="shared" si="2"/>
        <v>0</v>
      </c>
      <c r="I22" s="368">
        <f t="shared" si="3"/>
        <v>0</v>
      </c>
    </row>
    <row r="23" spans="1:9" ht="21" x14ac:dyDescent="0.4">
      <c r="A23" s="231">
        <v>40204</v>
      </c>
      <c r="B23" s="231" t="s">
        <v>65</v>
      </c>
      <c r="C23" s="660">
        <f>'B1104'!AZ21</f>
        <v>5650386.4000000004</v>
      </c>
      <c r="D23" s="660">
        <f>'B1104'!BA21</f>
        <v>1041824.37</v>
      </c>
      <c r="E23" s="660">
        <f t="shared" si="0"/>
        <v>5650386.4000000004</v>
      </c>
      <c r="F23" s="660">
        <f t="shared" si="1"/>
        <v>1041824.37</v>
      </c>
      <c r="H23" s="368">
        <f t="shared" si="2"/>
        <v>0</v>
      </c>
      <c r="I23" s="368">
        <f t="shared" si="3"/>
        <v>0</v>
      </c>
    </row>
    <row r="24" spans="1:9" ht="21" x14ac:dyDescent="0.4">
      <c r="A24" s="231">
        <v>40205</v>
      </c>
      <c r="B24" s="231" t="s">
        <v>66</v>
      </c>
      <c r="C24" s="660">
        <f>'B1104'!AZ22</f>
        <v>15387725.15</v>
      </c>
      <c r="D24" s="660">
        <f>'B1104'!BA22</f>
        <v>2914479.63</v>
      </c>
      <c r="E24" s="660">
        <f t="shared" si="0"/>
        <v>15387725.15</v>
      </c>
      <c r="F24" s="660">
        <f t="shared" si="1"/>
        <v>2914479.63</v>
      </c>
      <c r="H24" s="368">
        <f t="shared" si="2"/>
        <v>0</v>
      </c>
      <c r="I24" s="368">
        <f t="shared" si="3"/>
        <v>0</v>
      </c>
    </row>
    <row r="25" spans="1:9" ht="21" x14ac:dyDescent="0.4">
      <c r="A25" s="231">
        <v>40208</v>
      </c>
      <c r="B25" s="231" t="s">
        <v>67</v>
      </c>
      <c r="C25" s="660">
        <f>'B1104'!AZ23</f>
        <v>48674729</v>
      </c>
      <c r="D25" s="660">
        <f>'B1104'!BA23</f>
        <v>27278030.449999999</v>
      </c>
      <c r="E25" s="660">
        <f t="shared" si="0"/>
        <v>48674729</v>
      </c>
      <c r="F25" s="660">
        <f t="shared" si="1"/>
        <v>27278030.449999999</v>
      </c>
      <c r="H25" s="368">
        <f t="shared" si="2"/>
        <v>0</v>
      </c>
      <c r="I25" s="368">
        <f t="shared" si="3"/>
        <v>0</v>
      </c>
    </row>
    <row r="26" spans="1:9" ht="21" x14ac:dyDescent="0.4">
      <c r="A26" s="231">
        <v>40209</v>
      </c>
      <c r="B26" s="231" t="s">
        <v>68</v>
      </c>
      <c r="C26" s="660">
        <f>'B1104'!AZ24</f>
        <v>168835737.44</v>
      </c>
      <c r="D26" s="660">
        <f>'B1104'!BA24</f>
        <v>16300732.779999999</v>
      </c>
      <c r="E26" s="660">
        <f t="shared" si="0"/>
        <v>168835737.44</v>
      </c>
      <c r="F26" s="660">
        <f t="shared" si="1"/>
        <v>16300732.779999999</v>
      </c>
      <c r="H26" s="368">
        <f t="shared" si="2"/>
        <v>0</v>
      </c>
      <c r="I26" s="368">
        <f t="shared" si="3"/>
        <v>0</v>
      </c>
    </row>
    <row r="27" spans="1:9" ht="21" x14ac:dyDescent="0.4">
      <c r="A27" s="231">
        <v>40210</v>
      </c>
      <c r="B27" s="231" t="s">
        <v>69</v>
      </c>
      <c r="C27" s="660">
        <f>'B1104'!AZ25</f>
        <v>41815172.899999999</v>
      </c>
      <c r="D27" s="660">
        <f>'B1104'!BA25</f>
        <v>2795217.02</v>
      </c>
      <c r="E27" s="660">
        <f t="shared" si="0"/>
        <v>41815172.899999999</v>
      </c>
      <c r="F27" s="660">
        <f t="shared" si="1"/>
        <v>2795217.02</v>
      </c>
      <c r="H27" s="368">
        <f t="shared" si="2"/>
        <v>0</v>
      </c>
      <c r="I27" s="368">
        <f t="shared" si="3"/>
        <v>0</v>
      </c>
    </row>
    <row r="28" spans="1:9" ht="21" x14ac:dyDescent="0.4">
      <c r="A28" s="231">
        <v>40211</v>
      </c>
      <c r="B28" s="231" t="s">
        <v>70</v>
      </c>
      <c r="C28" s="660">
        <f>'B1104'!AZ26</f>
        <v>11275032.800000001</v>
      </c>
      <c r="D28" s="660">
        <f>'B1104'!BA26</f>
        <v>390274.23</v>
      </c>
      <c r="E28" s="660">
        <f t="shared" si="0"/>
        <v>11275032.800000001</v>
      </c>
      <c r="F28" s="660">
        <f t="shared" si="1"/>
        <v>390274.23</v>
      </c>
      <c r="H28" s="368">
        <f t="shared" si="2"/>
        <v>0</v>
      </c>
      <c r="I28" s="368">
        <f t="shared" si="3"/>
        <v>0</v>
      </c>
    </row>
    <row r="29" spans="1:9" ht="21" x14ac:dyDescent="0.4">
      <c r="A29" s="231">
        <v>40212</v>
      </c>
      <c r="B29" s="231" t="s">
        <v>135</v>
      </c>
      <c r="C29" s="660">
        <f>'B1104'!AZ27</f>
        <v>14368950.9</v>
      </c>
      <c r="D29" s="660">
        <f>'B1104'!BA27</f>
        <v>2022547.44</v>
      </c>
      <c r="E29" s="660">
        <f t="shared" si="0"/>
        <v>14368950.9</v>
      </c>
      <c r="F29" s="660">
        <f t="shared" si="1"/>
        <v>2022547.44</v>
      </c>
      <c r="H29" s="368">
        <f t="shared" si="2"/>
        <v>0</v>
      </c>
      <c r="I29" s="368">
        <f t="shared" si="3"/>
        <v>0</v>
      </c>
    </row>
    <row r="30" spans="1:9" ht="21" x14ac:dyDescent="0.4">
      <c r="A30" s="231">
        <v>40213</v>
      </c>
      <c r="B30" s="231" t="s">
        <v>336</v>
      </c>
      <c r="C30" s="660">
        <f>'B1104'!AZ28</f>
        <v>36574499.700000003</v>
      </c>
      <c r="D30" s="660">
        <f>'B1104'!BA28</f>
        <v>2921949.29</v>
      </c>
      <c r="E30" s="660">
        <f t="shared" si="0"/>
        <v>36574499.700000003</v>
      </c>
      <c r="F30" s="660">
        <f t="shared" si="1"/>
        <v>2921949.29</v>
      </c>
      <c r="H30" s="368">
        <f t="shared" si="2"/>
        <v>0</v>
      </c>
      <c r="I30" s="368">
        <f t="shared" si="3"/>
        <v>0</v>
      </c>
    </row>
    <row r="31" spans="1:9" ht="21" x14ac:dyDescent="0.4">
      <c r="A31" s="231">
        <v>40214</v>
      </c>
      <c r="B31" s="231" t="s">
        <v>733</v>
      </c>
      <c r="C31" s="660">
        <f>'B1104'!AZ29</f>
        <v>10500159.5</v>
      </c>
      <c r="D31" s="660">
        <f>'B1104'!BA29</f>
        <v>899834.5</v>
      </c>
      <c r="E31" s="660">
        <f t="shared" si="0"/>
        <v>10500159.5</v>
      </c>
      <c r="F31" s="660">
        <f t="shared" si="1"/>
        <v>899834.5</v>
      </c>
      <c r="H31" s="368">
        <f t="shared" si="2"/>
        <v>0</v>
      </c>
      <c r="I31" s="368">
        <f t="shared" si="3"/>
        <v>0</v>
      </c>
    </row>
    <row r="32" spans="1:9" ht="21" x14ac:dyDescent="0.4">
      <c r="A32" s="231">
        <v>40300</v>
      </c>
      <c r="B32" s="231" t="s">
        <v>71</v>
      </c>
      <c r="C32" s="660">
        <f>'B1104'!AZ30</f>
        <v>304105559.94999999</v>
      </c>
      <c r="D32" s="660">
        <f>'B1104'!BA30</f>
        <v>65486432.880000003</v>
      </c>
      <c r="E32" s="660">
        <f t="shared" si="0"/>
        <v>304105559.94999999</v>
      </c>
      <c r="F32" s="660">
        <f t="shared" si="1"/>
        <v>65486432.880000003</v>
      </c>
      <c r="H32" s="368">
        <f t="shared" si="2"/>
        <v>0</v>
      </c>
      <c r="I32" s="368">
        <f t="shared" si="3"/>
        <v>0</v>
      </c>
    </row>
    <row r="33" spans="1:9" ht="33.75" customHeight="1" x14ac:dyDescent="0.25">
      <c r="A33" s="1200" t="s">
        <v>0</v>
      </c>
      <c r="B33" s="1199"/>
      <c r="C33" s="661">
        <f>SUM(C6:C32)</f>
        <v>6529309228.9299984</v>
      </c>
      <c r="D33" s="661">
        <f>SUM(D6:D32)</f>
        <v>517605767.70000005</v>
      </c>
      <c r="E33" s="661">
        <f>SUM(E6:E32)</f>
        <v>6529309228.9299984</v>
      </c>
      <c r="F33" s="661">
        <f>SUM(F6:F32)</f>
        <v>517605767.70000005</v>
      </c>
    </row>
    <row r="34" spans="1:9" ht="50.25" customHeight="1" x14ac:dyDescent="0.4">
      <c r="A34" s="235"/>
      <c r="B34" s="233"/>
      <c r="C34" s="234"/>
      <c r="D34" s="234"/>
      <c r="E34" s="234"/>
      <c r="F34" s="234"/>
    </row>
    <row r="35" spans="1:9" ht="36" customHeight="1" x14ac:dyDescent="0.25">
      <c r="A35" s="1200" t="s">
        <v>201</v>
      </c>
      <c r="B35" s="1199"/>
      <c r="C35" s="661">
        <f>C33</f>
        <v>6529309228.9299984</v>
      </c>
      <c r="D35" s="661">
        <f>D33</f>
        <v>517605767.70000005</v>
      </c>
      <c r="E35" s="661">
        <f>E33</f>
        <v>6529309228.9299984</v>
      </c>
      <c r="F35" s="661">
        <f>F33</f>
        <v>517605767.70000005</v>
      </c>
    </row>
    <row r="36" spans="1:9" ht="21" x14ac:dyDescent="0.4">
      <c r="A36" s="231">
        <v>40301</v>
      </c>
      <c r="B36" s="231" t="s">
        <v>72</v>
      </c>
      <c r="C36" s="660">
        <f>'B1104'!AZ31</f>
        <v>148055836.5</v>
      </c>
      <c r="D36" s="660">
        <f>'B1104'!BA31</f>
        <v>41464669.200000003</v>
      </c>
      <c r="E36" s="660">
        <f>C36</f>
        <v>148055836.5</v>
      </c>
      <c r="F36" s="660">
        <f>D36</f>
        <v>41464669.200000003</v>
      </c>
      <c r="H36" s="368">
        <f>C36-E36</f>
        <v>0</v>
      </c>
      <c r="I36" s="368">
        <f>D36-F36</f>
        <v>0</v>
      </c>
    </row>
    <row r="37" spans="1:9" ht="21" x14ac:dyDescent="0.4">
      <c r="A37" s="231">
        <v>40302</v>
      </c>
      <c r="B37" s="231" t="s">
        <v>73</v>
      </c>
      <c r="C37" s="660">
        <f>'B1104'!AZ32</f>
        <v>138670136</v>
      </c>
      <c r="D37" s="660">
        <f>'B1104'!BA32</f>
        <v>9066351.9299999997</v>
      </c>
      <c r="E37" s="660">
        <f t="shared" ref="E37:E61" si="4">C37</f>
        <v>138670136</v>
      </c>
      <c r="F37" s="660">
        <f t="shared" ref="F37:F43" si="5">D37</f>
        <v>9066351.9299999997</v>
      </c>
      <c r="H37" s="368">
        <f t="shared" ref="H37:H61" si="6">C37-E37</f>
        <v>0</v>
      </c>
      <c r="I37" s="368">
        <f t="shared" ref="I37:I44" si="7">D37-F37</f>
        <v>0</v>
      </c>
    </row>
    <row r="38" spans="1:9" ht="21" x14ac:dyDescent="0.4">
      <c r="A38" s="231">
        <v>40303</v>
      </c>
      <c r="B38" s="231" t="s">
        <v>74</v>
      </c>
      <c r="C38" s="660">
        <f>'B1104'!AZ33</f>
        <v>16758351.300000001</v>
      </c>
      <c r="D38" s="660">
        <f>'B1104'!BA33</f>
        <v>1308009.5</v>
      </c>
      <c r="E38" s="660">
        <f t="shared" si="4"/>
        <v>16758351.300000001</v>
      </c>
      <c r="F38" s="660">
        <f t="shared" si="5"/>
        <v>1308009.5</v>
      </c>
      <c r="H38" s="368">
        <f t="shared" si="6"/>
        <v>0</v>
      </c>
      <c r="I38" s="368">
        <f t="shared" si="7"/>
        <v>0</v>
      </c>
    </row>
    <row r="39" spans="1:9" ht="21" x14ac:dyDescent="0.4">
      <c r="A39" s="231">
        <v>40304</v>
      </c>
      <c r="B39" s="231" t="s">
        <v>75</v>
      </c>
      <c r="C39" s="660">
        <f>'B1104'!AZ34</f>
        <v>110247196.2</v>
      </c>
      <c r="D39" s="660">
        <f>'B1104'!BA34</f>
        <v>9536842.5600000005</v>
      </c>
      <c r="E39" s="660">
        <f t="shared" si="4"/>
        <v>110247196.2</v>
      </c>
      <c r="F39" s="660">
        <f t="shared" si="5"/>
        <v>9536842.5600000005</v>
      </c>
      <c r="H39" s="368">
        <f t="shared" si="6"/>
        <v>0</v>
      </c>
      <c r="I39" s="368">
        <f t="shared" si="7"/>
        <v>0</v>
      </c>
    </row>
    <row r="40" spans="1:9" ht="21" x14ac:dyDescent="0.4">
      <c r="A40" s="231">
        <v>40305</v>
      </c>
      <c r="B40" s="231" t="s">
        <v>76</v>
      </c>
      <c r="C40" s="660">
        <f>'B1104'!AZ35</f>
        <v>36132022.5</v>
      </c>
      <c r="D40" s="660">
        <f>'B1104'!BA35</f>
        <v>4097818.91</v>
      </c>
      <c r="E40" s="660">
        <f>C40</f>
        <v>36132022.5</v>
      </c>
      <c r="F40" s="660">
        <f t="shared" si="5"/>
        <v>4097818.91</v>
      </c>
      <c r="H40" s="368">
        <f t="shared" si="6"/>
        <v>0</v>
      </c>
      <c r="I40" s="368">
        <f t="shared" si="7"/>
        <v>0</v>
      </c>
    </row>
    <row r="41" spans="1:9" ht="21" x14ac:dyDescent="0.4">
      <c r="A41" s="231">
        <v>40306</v>
      </c>
      <c r="B41" s="231" t="s">
        <v>77</v>
      </c>
      <c r="C41" s="660">
        <f>'B1104'!AZ36</f>
        <v>51164269.200000003</v>
      </c>
      <c r="D41" s="660">
        <f>'B1104'!BA36</f>
        <v>5237897.95</v>
      </c>
      <c r="E41" s="660">
        <f t="shared" si="4"/>
        <v>51164269.200000003</v>
      </c>
      <c r="F41" s="660">
        <f t="shared" si="5"/>
        <v>5237897.95</v>
      </c>
      <c r="H41" s="368">
        <f t="shared" si="6"/>
        <v>0</v>
      </c>
      <c r="I41" s="368">
        <f t="shared" si="7"/>
        <v>0</v>
      </c>
    </row>
    <row r="42" spans="1:9" ht="21" x14ac:dyDescent="0.4">
      <c r="A42" s="231">
        <v>40307</v>
      </c>
      <c r="B42" s="231" t="s">
        <v>78</v>
      </c>
      <c r="C42" s="660">
        <f>'B1104'!AZ37</f>
        <v>91727967.700000003</v>
      </c>
      <c r="D42" s="660">
        <f>'B1104'!BA37</f>
        <v>22727952.359999999</v>
      </c>
      <c r="E42" s="660">
        <f>C42</f>
        <v>91727967.700000003</v>
      </c>
      <c r="F42" s="660">
        <f t="shared" si="5"/>
        <v>22727952.359999999</v>
      </c>
      <c r="H42" s="368">
        <f t="shared" si="6"/>
        <v>0</v>
      </c>
      <c r="I42" s="368">
        <f t="shared" si="7"/>
        <v>0</v>
      </c>
    </row>
    <row r="43" spans="1:9" ht="21" x14ac:dyDescent="0.4">
      <c r="A43" s="231">
        <v>40308</v>
      </c>
      <c r="B43" s="231" t="s">
        <v>79</v>
      </c>
      <c r="C43" s="660">
        <f>'B1104'!AZ38</f>
        <v>131803200</v>
      </c>
      <c r="D43" s="660">
        <f>'B1104'!BA38</f>
        <v>31363140.649999999</v>
      </c>
      <c r="E43" s="660">
        <f t="shared" si="4"/>
        <v>131803200</v>
      </c>
      <c r="F43" s="660">
        <f t="shared" si="5"/>
        <v>31363140.649999999</v>
      </c>
      <c r="H43" s="368">
        <f t="shared" si="6"/>
        <v>0</v>
      </c>
      <c r="I43" s="368">
        <f t="shared" si="7"/>
        <v>0</v>
      </c>
    </row>
    <row r="44" spans="1:9" ht="21" x14ac:dyDescent="0.4">
      <c r="A44" s="231">
        <v>40309</v>
      </c>
      <c r="B44" s="231" t="s">
        <v>734</v>
      </c>
      <c r="C44" s="660">
        <f>'B1104'!AZ39</f>
        <v>59335425</v>
      </c>
      <c r="D44" s="660">
        <f>'B1104'!BA39</f>
        <v>9786385.5600000005</v>
      </c>
      <c r="E44" s="660">
        <f t="shared" si="4"/>
        <v>59335425</v>
      </c>
      <c r="F44" s="660">
        <f>D44</f>
        <v>9786385.5600000005</v>
      </c>
      <c r="H44" s="368">
        <f t="shared" si="6"/>
        <v>0</v>
      </c>
      <c r="I44" s="368">
        <f t="shared" si="7"/>
        <v>0</v>
      </c>
    </row>
    <row r="45" spans="1:9" ht="21" x14ac:dyDescent="0.4">
      <c r="A45" s="268">
        <v>40400</v>
      </c>
      <c r="B45" s="232" t="s">
        <v>80</v>
      </c>
      <c r="C45" s="660">
        <f>'B1104'!AZ40</f>
        <v>25342265.850000001</v>
      </c>
      <c r="D45" s="660">
        <f>'B1104'!BA40</f>
        <v>3520705.74</v>
      </c>
      <c r="E45" s="660">
        <f t="shared" si="4"/>
        <v>25342265.850000001</v>
      </c>
      <c r="F45" s="660">
        <f t="shared" ref="F45:F61" si="8">D45</f>
        <v>3520705.74</v>
      </c>
      <c r="H45" s="368">
        <f t="shared" si="6"/>
        <v>0</v>
      </c>
      <c r="I45" s="368">
        <f>D45-F45</f>
        <v>0</v>
      </c>
    </row>
    <row r="46" spans="1:9" ht="21" x14ac:dyDescent="0.4">
      <c r="A46" s="268">
        <v>40401</v>
      </c>
      <c r="B46" s="232" t="s">
        <v>81</v>
      </c>
      <c r="C46" s="660">
        <f>'B1104'!AZ41</f>
        <v>72984166.400000006</v>
      </c>
      <c r="D46" s="660">
        <f>'B1104'!BA41</f>
        <v>9209437.6600000001</v>
      </c>
      <c r="E46" s="660">
        <f t="shared" si="4"/>
        <v>72984166.400000006</v>
      </c>
      <c r="F46" s="660">
        <f t="shared" si="8"/>
        <v>9209437.6600000001</v>
      </c>
      <c r="H46" s="368">
        <f t="shared" si="6"/>
        <v>0</v>
      </c>
      <c r="I46" s="368">
        <f t="shared" ref="I46:I60" si="9">D46-F46</f>
        <v>0</v>
      </c>
    </row>
    <row r="47" spans="1:9" ht="21" x14ac:dyDescent="0.4">
      <c r="A47" s="268">
        <v>40402</v>
      </c>
      <c r="B47" s="232" t="s">
        <v>82</v>
      </c>
      <c r="C47" s="660">
        <f>'B1104'!AZ42</f>
        <v>15039568.4</v>
      </c>
      <c r="D47" s="660">
        <f>'B1104'!BA42</f>
        <v>1985419.31</v>
      </c>
      <c r="E47" s="660">
        <f t="shared" si="4"/>
        <v>15039568.4</v>
      </c>
      <c r="F47" s="660">
        <f t="shared" si="8"/>
        <v>1985419.31</v>
      </c>
      <c r="H47" s="368">
        <f t="shared" si="6"/>
        <v>0</v>
      </c>
      <c r="I47" s="368">
        <f t="shared" si="9"/>
        <v>0</v>
      </c>
    </row>
    <row r="48" spans="1:9" ht="21" x14ac:dyDescent="0.4">
      <c r="A48" s="268">
        <v>40403</v>
      </c>
      <c r="B48" s="232" t="s">
        <v>83</v>
      </c>
      <c r="C48" s="660">
        <f>'B1104'!AZ43</f>
        <v>381200</v>
      </c>
      <c r="D48" s="660">
        <f>'B1104'!BA43</f>
        <v>20000</v>
      </c>
      <c r="E48" s="660">
        <f t="shared" si="4"/>
        <v>381200</v>
      </c>
      <c r="F48" s="660">
        <f t="shared" si="8"/>
        <v>20000</v>
      </c>
      <c r="H48" s="368">
        <f t="shared" si="6"/>
        <v>0</v>
      </c>
      <c r="I48" s="368">
        <f t="shared" si="9"/>
        <v>0</v>
      </c>
    </row>
    <row r="49" spans="1:9" ht="21" x14ac:dyDescent="0.4">
      <c r="A49" s="268">
        <v>40404</v>
      </c>
      <c r="B49" s="232" t="s">
        <v>576</v>
      </c>
      <c r="C49" s="660">
        <f>'B1104'!AZ44</f>
        <v>125626227.7</v>
      </c>
      <c r="D49" s="660">
        <f>'B1104'!BA44</f>
        <v>15701875.050000001</v>
      </c>
      <c r="E49" s="660">
        <f t="shared" si="4"/>
        <v>125626227.7</v>
      </c>
      <c r="F49" s="660">
        <f t="shared" si="8"/>
        <v>15701875.050000001</v>
      </c>
      <c r="H49" s="368">
        <f t="shared" si="6"/>
        <v>0</v>
      </c>
      <c r="I49" s="368">
        <f t="shared" si="9"/>
        <v>0</v>
      </c>
    </row>
    <row r="50" spans="1:9" ht="21" x14ac:dyDescent="0.4">
      <c r="A50" s="268">
        <v>40405</v>
      </c>
      <c r="B50" s="232" t="s">
        <v>84</v>
      </c>
      <c r="C50" s="660">
        <f>'B1104'!AZ45</f>
        <v>58570304</v>
      </c>
      <c r="D50" s="660">
        <f>'B1104'!BA45</f>
        <v>13125343.18</v>
      </c>
      <c r="E50" s="660">
        <f t="shared" si="4"/>
        <v>58570304</v>
      </c>
      <c r="F50" s="660">
        <f t="shared" si="8"/>
        <v>13125343.18</v>
      </c>
      <c r="H50" s="368">
        <f t="shared" si="6"/>
        <v>0</v>
      </c>
      <c r="I50" s="368">
        <f t="shared" si="9"/>
        <v>0</v>
      </c>
    </row>
    <row r="51" spans="1:9" ht="21" x14ac:dyDescent="0.4">
      <c r="A51" s="268">
        <v>40406</v>
      </c>
      <c r="B51" s="232" t="s">
        <v>85</v>
      </c>
      <c r="C51" s="660">
        <f>'B1104'!AZ46</f>
        <v>92154939.400000006</v>
      </c>
      <c r="D51" s="660">
        <f>'B1104'!BA46</f>
        <v>23274751.949999999</v>
      </c>
      <c r="E51" s="660">
        <f t="shared" si="4"/>
        <v>92154939.400000006</v>
      </c>
      <c r="F51" s="660">
        <f t="shared" si="8"/>
        <v>23274751.949999999</v>
      </c>
      <c r="H51" s="368">
        <f t="shared" si="6"/>
        <v>0</v>
      </c>
      <c r="I51" s="368">
        <f t="shared" si="9"/>
        <v>0</v>
      </c>
    </row>
    <row r="52" spans="1:9" ht="21" x14ac:dyDescent="0.4">
      <c r="A52" s="268">
        <v>40407</v>
      </c>
      <c r="B52" s="232" t="s">
        <v>86</v>
      </c>
      <c r="C52" s="660">
        <f>'B1104'!AZ47</f>
        <v>10233400</v>
      </c>
      <c r="D52" s="660">
        <f>'B1104'!BA47</f>
        <v>598918.76</v>
      </c>
      <c r="E52" s="660">
        <f t="shared" si="4"/>
        <v>10233400</v>
      </c>
      <c r="F52" s="660">
        <f t="shared" si="8"/>
        <v>598918.76</v>
      </c>
      <c r="H52" s="368">
        <f t="shared" si="6"/>
        <v>0</v>
      </c>
      <c r="I52" s="368">
        <f t="shared" si="9"/>
        <v>0</v>
      </c>
    </row>
    <row r="53" spans="1:9" ht="21" x14ac:dyDescent="0.4">
      <c r="A53" s="268">
        <v>40408</v>
      </c>
      <c r="B53" s="232" t="s">
        <v>87</v>
      </c>
      <c r="C53" s="660">
        <f>'B1104'!AZ48</f>
        <v>7211441.0999999996</v>
      </c>
      <c r="D53" s="660">
        <f>'B1104'!BA48</f>
        <v>915990.9</v>
      </c>
      <c r="E53" s="660">
        <f t="shared" si="4"/>
        <v>7211441.0999999996</v>
      </c>
      <c r="F53" s="660">
        <f t="shared" si="8"/>
        <v>915990.9</v>
      </c>
      <c r="H53" s="368">
        <f t="shared" si="6"/>
        <v>0</v>
      </c>
      <c r="I53" s="368">
        <f t="shared" si="9"/>
        <v>0</v>
      </c>
    </row>
    <row r="54" spans="1:9" ht="21" x14ac:dyDescent="0.4">
      <c r="A54" s="268">
        <v>40412</v>
      </c>
      <c r="B54" s="232" t="s">
        <v>88</v>
      </c>
      <c r="C54" s="660">
        <f>'B1104'!AZ49</f>
        <v>307172203</v>
      </c>
      <c r="D54" s="660">
        <f>'B1104'!BA49</f>
        <v>30901105.460000001</v>
      </c>
      <c r="E54" s="660">
        <f t="shared" si="4"/>
        <v>307172203</v>
      </c>
      <c r="F54" s="660">
        <f t="shared" si="8"/>
        <v>30901105.460000001</v>
      </c>
      <c r="H54" s="368">
        <f t="shared" si="6"/>
        <v>0</v>
      </c>
      <c r="I54" s="368">
        <f t="shared" si="9"/>
        <v>0</v>
      </c>
    </row>
    <row r="55" spans="1:9" ht="21" x14ac:dyDescent="0.4">
      <c r="A55" s="268">
        <v>40417</v>
      </c>
      <c r="B55" s="232" t="s">
        <v>89</v>
      </c>
      <c r="C55" s="660">
        <f>'B1104'!AZ50</f>
        <v>5876026.0999999996</v>
      </c>
      <c r="D55" s="660">
        <f>'B1104'!BA50</f>
        <v>507971.27</v>
      </c>
      <c r="E55" s="660">
        <f t="shared" si="4"/>
        <v>5876026.0999999996</v>
      </c>
      <c r="F55" s="660">
        <f t="shared" si="8"/>
        <v>507971.27</v>
      </c>
      <c r="H55" s="368">
        <f t="shared" si="6"/>
        <v>0</v>
      </c>
      <c r="I55" s="368">
        <f t="shared" si="9"/>
        <v>0</v>
      </c>
    </row>
    <row r="56" spans="1:9" ht="21" x14ac:dyDescent="0.4">
      <c r="A56" s="268">
        <v>40420</v>
      </c>
      <c r="B56" s="232" t="s">
        <v>90</v>
      </c>
      <c r="C56" s="660">
        <f>'B1104'!AZ51</f>
        <v>2062979.2</v>
      </c>
      <c r="D56" s="660">
        <f>'B1104'!BA51</f>
        <v>85832.7</v>
      </c>
      <c r="E56" s="660">
        <f t="shared" si="4"/>
        <v>2062979.2</v>
      </c>
      <c r="F56" s="660">
        <f t="shared" si="8"/>
        <v>85832.7</v>
      </c>
      <c r="H56" s="368">
        <f t="shared" si="6"/>
        <v>0</v>
      </c>
      <c r="I56" s="368">
        <f t="shared" si="9"/>
        <v>0</v>
      </c>
    </row>
    <row r="57" spans="1:9" ht="21" x14ac:dyDescent="0.4">
      <c r="A57" s="268">
        <v>40421</v>
      </c>
      <c r="B57" s="232" t="s">
        <v>91</v>
      </c>
      <c r="C57" s="660">
        <f>'B1104'!AZ52</f>
        <v>22138716.800000001</v>
      </c>
      <c r="D57" s="660">
        <f>'B1104'!BA52</f>
        <v>1597636.98</v>
      </c>
      <c r="E57" s="660">
        <f t="shared" si="4"/>
        <v>22138716.800000001</v>
      </c>
      <c r="F57" s="660">
        <f t="shared" si="8"/>
        <v>1597636.98</v>
      </c>
      <c r="H57" s="368">
        <f t="shared" si="6"/>
        <v>0</v>
      </c>
      <c r="I57" s="368">
        <f t="shared" si="9"/>
        <v>0</v>
      </c>
    </row>
    <row r="58" spans="1:9" ht="21" x14ac:dyDescent="0.4">
      <c r="A58" s="268">
        <v>40422</v>
      </c>
      <c r="B58" s="232" t="s">
        <v>92</v>
      </c>
      <c r="C58" s="660">
        <f>'B1104'!AZ53</f>
        <v>23322675.5</v>
      </c>
      <c r="D58" s="660">
        <f>'B1104'!BA53</f>
        <v>1442054.98</v>
      </c>
      <c r="E58" s="660">
        <f t="shared" si="4"/>
        <v>23322675.5</v>
      </c>
      <c r="F58" s="660">
        <f t="shared" si="8"/>
        <v>1442054.98</v>
      </c>
      <c r="H58" s="368">
        <f t="shared" si="6"/>
        <v>0</v>
      </c>
      <c r="I58" s="368">
        <f>D58-F58</f>
        <v>0</v>
      </c>
    </row>
    <row r="59" spans="1:9" ht="21" x14ac:dyDescent="0.4">
      <c r="A59" s="268">
        <v>40423</v>
      </c>
      <c r="B59" s="232" t="s">
        <v>93</v>
      </c>
      <c r="C59" s="660">
        <f>'B1104'!AZ54</f>
        <v>194571096.24000001</v>
      </c>
      <c r="D59" s="660">
        <f>'B1104'!BA54</f>
        <v>194192580.88</v>
      </c>
      <c r="E59" s="660">
        <f t="shared" si="4"/>
        <v>194571096.24000001</v>
      </c>
      <c r="F59" s="660">
        <f t="shared" si="8"/>
        <v>194192580.88</v>
      </c>
      <c r="H59" s="368">
        <f t="shared" si="6"/>
        <v>0</v>
      </c>
      <c r="I59" s="368">
        <f t="shared" si="9"/>
        <v>0</v>
      </c>
    </row>
    <row r="60" spans="1:9" ht="21" x14ac:dyDescent="0.4">
      <c r="A60" s="268">
        <v>40424</v>
      </c>
      <c r="B60" s="232" t="s">
        <v>790</v>
      </c>
      <c r="C60" s="660">
        <f>'B1104'!AZ55</f>
        <v>39160000</v>
      </c>
      <c r="D60" s="660">
        <f>'B1104'!BA55</f>
        <v>15251842.24</v>
      </c>
      <c r="E60" s="660">
        <f t="shared" si="4"/>
        <v>39160000</v>
      </c>
      <c r="F60" s="660">
        <f t="shared" si="8"/>
        <v>15251842.24</v>
      </c>
      <c r="H60" s="368">
        <f t="shared" si="6"/>
        <v>0</v>
      </c>
      <c r="I60" s="368">
        <f t="shared" si="9"/>
        <v>0</v>
      </c>
    </row>
    <row r="61" spans="1:9" ht="21" x14ac:dyDescent="0.4">
      <c r="A61" s="834">
        <v>40425</v>
      </c>
      <c r="B61" s="835" t="s">
        <v>859</v>
      </c>
      <c r="C61" s="660">
        <f>'B1104'!AZ56</f>
        <v>143397800</v>
      </c>
      <c r="D61" s="660">
        <f>'B1104'!BA56</f>
        <v>19913640.199999999</v>
      </c>
      <c r="E61" s="660">
        <f t="shared" si="4"/>
        <v>143397800</v>
      </c>
      <c r="F61" s="660">
        <f t="shared" si="8"/>
        <v>19913640.199999999</v>
      </c>
      <c r="H61" s="368">
        <f t="shared" si="6"/>
        <v>0</v>
      </c>
      <c r="I61" s="368">
        <f>D61-F61</f>
        <v>0</v>
      </c>
    </row>
    <row r="62" spans="1:9" ht="21" x14ac:dyDescent="0.4">
      <c r="A62" s="268">
        <v>40403</v>
      </c>
      <c r="B62" s="232" t="s">
        <v>1118</v>
      </c>
      <c r="C62" s="660">
        <f>'B1104'!AZ57</f>
        <v>3937025</v>
      </c>
      <c r="D62" s="660">
        <f>'B1104'!BA57</f>
        <v>367900</v>
      </c>
      <c r="E62" s="660">
        <f>C62</f>
        <v>3937025</v>
      </c>
      <c r="F62" s="660">
        <f>D62</f>
        <v>367900</v>
      </c>
      <c r="H62" s="368">
        <f>C62-E62</f>
        <v>0</v>
      </c>
      <c r="I62" s="368">
        <f>D62-F62</f>
        <v>0</v>
      </c>
    </row>
    <row r="63" spans="1:9" ht="33.75" customHeight="1" x14ac:dyDescent="0.25">
      <c r="A63" s="1185" t="s">
        <v>0</v>
      </c>
      <c r="B63" s="1199"/>
      <c r="C63" s="661">
        <f>SUM(C35:C62)</f>
        <v>8462385668.0199976</v>
      </c>
      <c r="D63" s="661">
        <f>SUM(D35:D62)</f>
        <v>984807843.57999992</v>
      </c>
      <c r="E63" s="661">
        <f>SUM(E35:E62)</f>
        <v>8462385668.0199976</v>
      </c>
      <c r="F63" s="661">
        <f>SUM(F35:F62)</f>
        <v>984807843.57999992</v>
      </c>
      <c r="H63" s="236">
        <f>+C63-E63</f>
        <v>0</v>
      </c>
      <c r="I63" s="236">
        <f>+D63-F63</f>
        <v>0</v>
      </c>
    </row>
  </sheetData>
  <mergeCells count="3">
    <mergeCell ref="A63:B63"/>
    <mergeCell ref="A33:B33"/>
    <mergeCell ref="A35:B35"/>
  </mergeCells>
  <phoneticPr fontId="3" type="noConversion"/>
  <pageMargins left="0.39370078740157483" right="0.39370078740157483" top="0.26" bottom="0.39370078740157483" header="0.25" footer="0.51181102362204722"/>
  <pageSetup paperSize="9" scale="67" orientation="landscape" verticalDpi="180" r:id="rId1"/>
  <headerFooter alignWithMargins="0"/>
  <rowBreaks count="1" manualBreakCount="1">
    <brk id="34" max="16383" man="1"/>
  </rowBreaks>
  <drawing r:id="rId2"/>
  <legacyDrawing r:id="rId3"/>
  <oleObjects>
    <mc:AlternateContent xmlns:mc="http://schemas.openxmlformats.org/markup-compatibility/2006">
      <mc:Choice Requires="x14">
        <oleObject progId="ViewerFrameClass" shapeId="18433" r:id="rId4">
          <objectPr defaultSize="0" autoPict="0" r:id="rId5">
            <anchor moveWithCells="1" sizeWithCells="1">
              <from>
                <xdr:col>0</xdr:col>
                <xdr:colOff>60960</xdr:colOff>
                <xdr:row>0</xdr:row>
                <xdr:rowOff>45720</xdr:rowOff>
              </from>
              <to>
                <xdr:col>1</xdr:col>
                <xdr:colOff>0</xdr:colOff>
                <xdr:row>2</xdr:row>
                <xdr:rowOff>99060</xdr:rowOff>
              </to>
            </anchor>
          </objectPr>
        </oleObject>
      </mc:Choice>
      <mc:Fallback>
        <oleObject progId="ViewerFrameClass" shapeId="18433" r:id="rId4"/>
      </mc:Fallback>
    </mc:AlternateContent>
  </oleObjec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Feuil13">
    <tabColor indexed="11"/>
  </sheetPr>
  <dimension ref="A1:F30"/>
  <sheetViews>
    <sheetView showZeros="0" view="pageBreakPreview" zoomScale="60" zoomScaleNormal="60" workbookViewId="0">
      <selection activeCell="E29" sqref="E29"/>
    </sheetView>
  </sheetViews>
  <sheetFormatPr baseColWidth="10" defaultRowHeight="13.2" x14ac:dyDescent="0.25"/>
  <cols>
    <col min="1" max="1" width="19.44140625" bestFit="1" customWidth="1"/>
    <col min="2" max="2" width="23.33203125" customWidth="1"/>
    <col min="3" max="3" width="23.88671875" customWidth="1"/>
    <col min="4" max="4" width="26.6640625" customWidth="1"/>
    <col min="5" max="5" width="28.109375" customWidth="1"/>
  </cols>
  <sheetData>
    <row r="1" spans="1:6" ht="20.25" customHeight="1" x14ac:dyDescent="0.25"/>
    <row r="2" spans="1:6" ht="21.75" customHeight="1" x14ac:dyDescent="0.25"/>
    <row r="3" spans="1:6" ht="18.75" customHeight="1" x14ac:dyDescent="0.25"/>
    <row r="4" spans="1:6" ht="19.5" customHeight="1" x14ac:dyDescent="0.3">
      <c r="B4" s="474" t="s">
        <v>558</v>
      </c>
      <c r="C4" s="8"/>
    </row>
    <row r="5" spans="1:6" ht="19.5" customHeight="1" x14ac:dyDescent="0.3">
      <c r="B5" s="7" t="s">
        <v>342</v>
      </c>
      <c r="C5" s="8"/>
    </row>
    <row r="6" spans="1:6" ht="19.5" customHeight="1" x14ac:dyDescent="0.4">
      <c r="A6" s="7"/>
      <c r="B6" s="7"/>
      <c r="C6" s="8"/>
      <c r="D6" s="176" t="s">
        <v>1122</v>
      </c>
      <c r="E6" s="176"/>
    </row>
    <row r="7" spans="1:6" ht="19.5" customHeight="1" x14ac:dyDescent="0.3">
      <c r="A7" s="7"/>
      <c r="B7" s="7"/>
      <c r="C7" s="8"/>
    </row>
    <row r="8" spans="1:6" ht="19.5" customHeight="1" x14ac:dyDescent="0.3">
      <c r="A8" s="6"/>
      <c r="B8" s="6"/>
      <c r="F8" s="9"/>
    </row>
    <row r="9" spans="1:6" ht="19.5" customHeight="1" x14ac:dyDescent="0.3">
      <c r="A9" s="9"/>
      <c r="B9" s="9"/>
      <c r="C9" s="5" t="s">
        <v>3</v>
      </c>
      <c r="D9" s="5"/>
      <c r="E9" s="5"/>
      <c r="F9" s="9"/>
    </row>
    <row r="10" spans="1:6" ht="19.5" customHeight="1" x14ac:dyDescent="0.3">
      <c r="A10" s="10"/>
      <c r="B10" s="10"/>
      <c r="C10" s="5" t="s">
        <v>4</v>
      </c>
      <c r="D10" s="9"/>
      <c r="E10" s="9"/>
    </row>
    <row r="11" spans="1:6" ht="19.5" customHeight="1" x14ac:dyDescent="0.3">
      <c r="A11" s="11"/>
      <c r="B11" s="11"/>
      <c r="C11" s="5" t="s">
        <v>5</v>
      </c>
      <c r="D11" s="9"/>
    </row>
    <row r="12" spans="1:6" ht="19.5" customHeight="1" x14ac:dyDescent="0.3">
      <c r="A12" s="11"/>
      <c r="B12" s="11"/>
      <c r="C12" s="5"/>
      <c r="D12" s="9"/>
    </row>
    <row r="13" spans="1:6" ht="19.5" customHeight="1" x14ac:dyDescent="0.25"/>
    <row r="14" spans="1:6" ht="19.5" customHeight="1" x14ac:dyDescent="0.3">
      <c r="A14" s="269" t="s">
        <v>101</v>
      </c>
      <c r="B14" s="269" t="s">
        <v>6</v>
      </c>
      <c r="C14" s="270" t="s">
        <v>7</v>
      </c>
      <c r="D14" s="270" t="s">
        <v>8</v>
      </c>
      <c r="E14" s="270" t="s">
        <v>9</v>
      </c>
    </row>
    <row r="15" spans="1:6" ht="19.5" customHeight="1" x14ac:dyDescent="0.3">
      <c r="A15" s="271"/>
      <c r="B15" s="271"/>
      <c r="C15" s="270"/>
      <c r="D15" s="270"/>
      <c r="E15" s="270"/>
    </row>
    <row r="16" spans="1:6" ht="19.5" customHeight="1" x14ac:dyDescent="0.3">
      <c r="A16" s="272"/>
      <c r="B16" s="272"/>
      <c r="C16" s="279" t="s">
        <v>10</v>
      </c>
      <c r="D16" s="279" t="s">
        <v>11</v>
      </c>
      <c r="E16" s="270"/>
    </row>
    <row r="17" spans="1:5" ht="19.5" customHeight="1" x14ac:dyDescent="0.3">
      <c r="A17" s="273">
        <v>40111</v>
      </c>
      <c r="B17" s="273" t="s">
        <v>600</v>
      </c>
      <c r="C17" s="274">
        <f>'B1104'!U12</f>
        <v>0</v>
      </c>
      <c r="D17" s="279"/>
      <c r="E17" s="270"/>
    </row>
    <row r="18" spans="1:5" ht="30.75" customHeight="1" x14ac:dyDescent="0.25">
      <c r="A18" s="273">
        <v>40300</v>
      </c>
      <c r="B18" s="273" t="s">
        <v>71</v>
      </c>
      <c r="C18" s="662">
        <f>'B1104'!U30</f>
        <v>4907000</v>
      </c>
      <c r="D18" s="662"/>
      <c r="E18" s="275"/>
    </row>
    <row r="19" spans="1:5" ht="30.75" customHeight="1" x14ac:dyDescent="0.25">
      <c r="A19" s="273">
        <v>40303</v>
      </c>
      <c r="B19" s="273" t="s">
        <v>74</v>
      </c>
      <c r="C19" s="662">
        <f>'B1104'!U33</f>
        <v>0</v>
      </c>
      <c r="D19" s="662"/>
      <c r="E19" s="276"/>
    </row>
    <row r="20" spans="1:5" ht="30.75" customHeight="1" x14ac:dyDescent="0.25">
      <c r="A20" s="273">
        <v>40307</v>
      </c>
      <c r="B20" s="273" t="s">
        <v>78</v>
      </c>
      <c r="C20" s="662">
        <f>'B1104'!U37</f>
        <v>0</v>
      </c>
      <c r="D20" s="662"/>
      <c r="E20" s="276"/>
    </row>
    <row r="21" spans="1:5" ht="54" customHeight="1" x14ac:dyDescent="0.25">
      <c r="A21" s="277"/>
      <c r="B21" s="278" t="s">
        <v>0</v>
      </c>
      <c r="C21" s="662">
        <f>C19+C18+C17+C20</f>
        <v>4907000</v>
      </c>
      <c r="D21" s="663"/>
      <c r="E21" s="276"/>
    </row>
    <row r="22" spans="1:5" ht="19.5" customHeight="1" x14ac:dyDescent="0.25"/>
    <row r="23" spans="1:5" ht="19.5" customHeight="1" x14ac:dyDescent="0.25"/>
    <row r="24" spans="1:5" ht="19.5" customHeight="1" x14ac:dyDescent="0.25"/>
    <row r="25" spans="1:5" ht="19.5" customHeight="1" x14ac:dyDescent="0.25"/>
    <row r="26" spans="1:5" ht="19.5" customHeight="1" x14ac:dyDescent="0.25"/>
    <row r="27" spans="1:5" ht="19.5" customHeight="1" x14ac:dyDescent="0.25"/>
    <row r="28" spans="1:5" ht="19.5" customHeight="1" x14ac:dyDescent="0.25"/>
    <row r="29" spans="1:5" ht="19.5" customHeight="1" x14ac:dyDescent="0.25"/>
    <row r="30" spans="1:5" ht="19.5" customHeight="1" x14ac:dyDescent="0.25"/>
  </sheetData>
  <phoneticPr fontId="3" type="noConversion"/>
  <pageMargins left="0.41" right="0.36" top="0.77" bottom="0.984251969" header="0.4921259845" footer="0.4921259845"/>
  <pageSetup paperSize="9" scale="79" orientation="portrait" verticalDpi="180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ViewerFrameClass" shapeId="13313" r:id="rId4">
          <objectPr defaultSize="0" autoPict="0" r:id="rId5">
            <anchor moveWithCells="1" sizeWithCells="1">
              <from>
                <xdr:col>0</xdr:col>
                <xdr:colOff>53340</xdr:colOff>
                <xdr:row>3</xdr:row>
                <xdr:rowOff>15240</xdr:rowOff>
              </from>
              <to>
                <xdr:col>0</xdr:col>
                <xdr:colOff>982980</xdr:colOff>
                <xdr:row>6</xdr:row>
                <xdr:rowOff>160020</xdr:rowOff>
              </to>
            </anchor>
          </objectPr>
        </oleObject>
      </mc:Choice>
      <mc:Fallback>
        <oleObject progId="ViewerFrameClass" shapeId="13313" r:id="rId4"/>
      </mc:Fallback>
    </mc:AlternateContent>
  </oleObjec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Feuil14">
    <tabColor indexed="45"/>
  </sheetPr>
  <dimension ref="A1:H77"/>
  <sheetViews>
    <sheetView topLeftCell="A52" zoomScale="40" zoomScaleNormal="40" workbookViewId="0">
      <selection activeCell="A66" sqref="A66:IV66"/>
    </sheetView>
  </sheetViews>
  <sheetFormatPr baseColWidth="10" defaultColWidth="11.44140625" defaultRowHeight="14.4" x14ac:dyDescent="0.3"/>
  <cols>
    <col min="1" max="1" width="23" style="389" customWidth="1"/>
    <col min="2" max="2" width="69.109375" style="389" customWidth="1"/>
    <col min="3" max="3" width="67.5546875" style="389" customWidth="1"/>
    <col min="4" max="4" width="72.6640625" style="389" bestFit="1" customWidth="1"/>
    <col min="5" max="5" width="30" style="389" customWidth="1"/>
    <col min="6" max="6" width="33.88671875" style="389" customWidth="1"/>
    <col min="7" max="7" width="1.6640625" style="389" hidden="1" customWidth="1"/>
    <col min="8" max="8" width="71.88671875" style="389" customWidth="1"/>
    <col min="9" max="16384" width="11.44140625" style="389"/>
  </cols>
  <sheetData>
    <row r="1" spans="1:8" ht="21" customHeight="1" x14ac:dyDescent="0.3"/>
    <row r="3" spans="1:8" ht="46.2" x14ac:dyDescent="0.85">
      <c r="A3" s="484"/>
      <c r="B3" s="484" t="s">
        <v>506</v>
      </c>
      <c r="C3" s="485" t="s">
        <v>507</v>
      </c>
      <c r="D3" s="484"/>
    </row>
    <row r="4" spans="1:8" ht="0.75" customHeight="1" x14ac:dyDescent="0.85">
      <c r="A4" s="484"/>
      <c r="B4" s="484"/>
      <c r="C4" s="484"/>
      <c r="D4" s="484"/>
    </row>
    <row r="5" spans="1:8" ht="71.25" customHeight="1" x14ac:dyDescent="0.85">
      <c r="A5" s="484"/>
      <c r="B5" s="485" t="s">
        <v>366</v>
      </c>
      <c r="C5" s="485"/>
      <c r="D5" s="485"/>
      <c r="E5" s="390"/>
      <c r="F5" s="390"/>
      <c r="G5" s="390"/>
    </row>
    <row r="6" spans="1:8" ht="69.75" customHeight="1" x14ac:dyDescent="1.65">
      <c r="A6" s="484"/>
      <c r="B6" s="485" t="s">
        <v>508</v>
      </c>
      <c r="C6" s="486" t="s">
        <v>509</v>
      </c>
      <c r="D6" s="485"/>
      <c r="E6" s="391"/>
      <c r="F6" s="390"/>
      <c r="G6" s="390"/>
    </row>
    <row r="7" spans="1:8" ht="56.25" customHeight="1" x14ac:dyDescent="1.1000000000000001">
      <c r="A7" s="484"/>
      <c r="B7" s="485" t="s">
        <v>510</v>
      </c>
      <c r="C7" s="485"/>
      <c r="D7" s="485"/>
      <c r="E7" s="391"/>
      <c r="F7" s="390"/>
      <c r="G7" s="390"/>
    </row>
    <row r="8" spans="1:8" ht="51" customHeight="1" thickBot="1" x14ac:dyDescent="1.1499999999999999">
      <c r="C8" s="393"/>
      <c r="D8" s="393"/>
      <c r="E8" s="392">
        <f>MASTER!C6</f>
        <v>0</v>
      </c>
      <c r="F8" s="394"/>
    </row>
    <row r="9" spans="1:8" ht="30" customHeight="1" x14ac:dyDescent="0.35">
      <c r="A9" s="395"/>
      <c r="B9" s="1211" t="s">
        <v>511</v>
      </c>
      <c r="C9" s="396"/>
      <c r="D9" s="1216" t="s">
        <v>512</v>
      </c>
      <c r="E9" s="1217"/>
      <c r="F9" s="1218"/>
      <c r="G9" s="1201"/>
      <c r="H9" s="1202"/>
    </row>
    <row r="10" spans="1:8" ht="30" customHeight="1" thickBot="1" x14ac:dyDescent="0.6">
      <c r="A10" s="397" t="s">
        <v>513</v>
      </c>
      <c r="B10" s="1212"/>
      <c r="C10" s="398" t="s">
        <v>514</v>
      </c>
      <c r="D10" s="1219"/>
      <c r="E10" s="1220"/>
      <c r="F10" s="1221"/>
      <c r="G10" s="1203"/>
      <c r="H10" s="1204"/>
    </row>
    <row r="11" spans="1:8" ht="30" customHeight="1" x14ac:dyDescent="0.6">
      <c r="A11" s="399" t="s">
        <v>318</v>
      </c>
      <c r="B11" s="1212"/>
      <c r="C11" s="398"/>
      <c r="D11" s="400" t="s">
        <v>515</v>
      </c>
      <c r="E11" s="1214" t="s">
        <v>516</v>
      </c>
      <c r="F11" s="1214" t="s">
        <v>517</v>
      </c>
      <c r="G11" s="1205" t="s">
        <v>518</v>
      </c>
      <c r="H11" s="1206"/>
    </row>
    <row r="12" spans="1:8" ht="30" customHeight="1" x14ac:dyDescent="0.55000000000000004">
      <c r="A12" s="401" t="s">
        <v>2</v>
      </c>
      <c r="B12" s="1212"/>
      <c r="C12" s="402" t="s">
        <v>519</v>
      </c>
      <c r="D12" s="400" t="s">
        <v>520</v>
      </c>
      <c r="E12" s="1215"/>
      <c r="F12" s="1215"/>
      <c r="G12" s="1207" t="s">
        <v>521</v>
      </c>
      <c r="H12" s="1208"/>
    </row>
    <row r="13" spans="1:8" ht="39" customHeight="1" thickBot="1" x14ac:dyDescent="0.75">
      <c r="A13" s="403"/>
      <c r="B13" s="1213"/>
      <c r="C13" s="404" t="s">
        <v>522</v>
      </c>
      <c r="D13" s="405"/>
      <c r="E13" s="406"/>
      <c r="F13" s="407"/>
      <c r="G13" s="408"/>
      <c r="H13" s="409">
        <v>5713</v>
      </c>
    </row>
    <row r="14" spans="1:8" ht="39.9" customHeight="1" thickBot="1" x14ac:dyDescent="0.6">
      <c r="A14" s="410">
        <v>40100</v>
      </c>
      <c r="B14" s="411" t="s">
        <v>523</v>
      </c>
      <c r="C14" s="412">
        <f>'B1104'!AJ4</f>
        <v>3800000000</v>
      </c>
      <c r="D14" s="413"/>
      <c r="E14" s="414"/>
      <c r="F14" s="415"/>
      <c r="G14" s="416"/>
      <c r="H14" s="417">
        <f>'B1104'!AK4</f>
        <v>4241200000</v>
      </c>
    </row>
    <row r="15" spans="1:8" ht="39.9" customHeight="1" thickBot="1" x14ac:dyDescent="0.6">
      <c r="A15" s="418">
        <v>40102</v>
      </c>
      <c r="B15" s="411" t="s">
        <v>524</v>
      </c>
      <c r="C15" s="412">
        <f>'B1104'!AJ5</f>
        <v>87000000</v>
      </c>
      <c r="D15" s="419"/>
      <c r="E15" s="415"/>
      <c r="F15" s="415"/>
      <c r="G15" s="416"/>
      <c r="H15" s="419"/>
    </row>
    <row r="16" spans="1:8" ht="39.9" customHeight="1" thickBot="1" x14ac:dyDescent="0.6">
      <c r="A16" s="418">
        <v>40103</v>
      </c>
      <c r="B16" s="411" t="s">
        <v>52</v>
      </c>
      <c r="C16" s="412">
        <f>'B1104'!AJ6</f>
        <v>48000000</v>
      </c>
      <c r="D16" s="419"/>
      <c r="E16" s="415"/>
      <c r="F16" s="415"/>
      <c r="G16" s="416"/>
      <c r="H16" s="419"/>
    </row>
    <row r="17" spans="1:8" ht="39.9" customHeight="1" thickBot="1" x14ac:dyDescent="0.6">
      <c r="A17" s="418">
        <v>40104</v>
      </c>
      <c r="B17" s="411" t="s">
        <v>525</v>
      </c>
      <c r="C17" s="412">
        <f>'B1104'!AJ7</f>
        <v>135000000</v>
      </c>
      <c r="D17" s="419"/>
      <c r="E17" s="415"/>
      <c r="F17" s="415"/>
      <c r="G17" s="416"/>
      <c r="H17" s="419"/>
    </row>
    <row r="18" spans="1:8" ht="39.9" customHeight="1" thickBot="1" x14ac:dyDescent="0.6">
      <c r="A18" s="418">
        <v>40105</v>
      </c>
      <c r="B18" s="411" t="s">
        <v>374</v>
      </c>
      <c r="C18" s="412">
        <f>'B1104'!AJ8</f>
        <v>66000000</v>
      </c>
      <c r="D18" s="419"/>
      <c r="E18" s="415"/>
      <c r="F18" s="415"/>
      <c r="G18" s="416"/>
      <c r="H18" s="419"/>
    </row>
    <row r="19" spans="1:8" ht="39.9" customHeight="1" thickBot="1" x14ac:dyDescent="0.6">
      <c r="A19" s="418">
        <v>40106</v>
      </c>
      <c r="B19" s="411" t="s">
        <v>300</v>
      </c>
      <c r="C19" s="412">
        <f>'B1104'!AJ9</f>
        <v>137200000</v>
      </c>
      <c r="D19" s="419"/>
      <c r="E19" s="415"/>
      <c r="F19" s="415"/>
      <c r="G19" s="416"/>
      <c r="H19" s="419"/>
    </row>
    <row r="20" spans="1:8" ht="39.9" customHeight="1" thickBot="1" x14ac:dyDescent="0.6">
      <c r="A20" s="418">
        <v>40107</v>
      </c>
      <c r="B20" s="411" t="s">
        <v>301</v>
      </c>
      <c r="C20" s="412">
        <f>'B1104'!AJ10</f>
        <v>120000000</v>
      </c>
      <c r="D20" s="419"/>
      <c r="E20" s="415"/>
      <c r="F20" s="415"/>
      <c r="G20" s="416"/>
      <c r="H20" s="419"/>
    </row>
    <row r="21" spans="1:8" ht="39.9" customHeight="1" thickBot="1" x14ac:dyDescent="0.6">
      <c r="A21" s="418">
        <v>40108</v>
      </c>
      <c r="B21" s="411" t="s">
        <v>526</v>
      </c>
      <c r="C21" s="412">
        <f>'B1104'!AJ11</f>
        <v>72000000</v>
      </c>
      <c r="D21" s="419"/>
      <c r="E21" s="415"/>
      <c r="F21" s="415"/>
      <c r="G21" s="416"/>
      <c r="H21" s="419"/>
    </row>
    <row r="22" spans="1:8" ht="39.9" customHeight="1" thickBot="1" x14ac:dyDescent="0.6">
      <c r="A22" s="418">
        <v>40111</v>
      </c>
      <c r="B22" s="411" t="s">
        <v>303</v>
      </c>
      <c r="C22" s="412">
        <f>'B1104'!AJ12</f>
        <v>192000000</v>
      </c>
      <c r="D22" s="419"/>
      <c r="E22" s="415"/>
      <c r="F22" s="415"/>
      <c r="G22" s="416"/>
      <c r="H22" s="419"/>
    </row>
    <row r="23" spans="1:8" ht="39.9" customHeight="1" thickBot="1" x14ac:dyDescent="0.6">
      <c r="A23" s="418">
        <v>40112</v>
      </c>
      <c r="B23" s="411" t="s">
        <v>527</v>
      </c>
      <c r="C23" s="412">
        <f>'B1104'!AJ13</f>
        <v>55234858.670000002</v>
      </c>
      <c r="D23" s="419"/>
      <c r="E23" s="415"/>
      <c r="F23" s="415"/>
      <c r="G23" s="416"/>
      <c r="H23" s="419"/>
    </row>
    <row r="24" spans="1:8" ht="39.9" customHeight="1" thickBot="1" x14ac:dyDescent="0.6">
      <c r="A24" s="418">
        <v>40113</v>
      </c>
      <c r="B24" s="411" t="s">
        <v>246</v>
      </c>
      <c r="C24" s="412">
        <f>'B1104'!AJ14</f>
        <v>108000000</v>
      </c>
      <c r="D24" s="419"/>
      <c r="E24" s="415"/>
      <c r="F24" s="415"/>
      <c r="G24" s="416"/>
      <c r="H24" s="419"/>
    </row>
    <row r="25" spans="1:8" ht="39.9" customHeight="1" thickBot="1" x14ac:dyDescent="0.6">
      <c r="A25" s="418">
        <v>40114</v>
      </c>
      <c r="B25" s="411" t="s">
        <v>788</v>
      </c>
      <c r="C25" s="412">
        <f>'B1104'!AJ15</f>
        <v>12000000</v>
      </c>
      <c r="D25" s="419"/>
      <c r="E25" s="415"/>
      <c r="F25" s="415"/>
      <c r="G25" s="416"/>
      <c r="H25" s="419"/>
    </row>
    <row r="26" spans="1:8" ht="39.9" customHeight="1" thickBot="1" x14ac:dyDescent="0.6">
      <c r="A26" s="418">
        <v>40200</v>
      </c>
      <c r="B26" s="411" t="s">
        <v>61</v>
      </c>
      <c r="C26" s="412">
        <f>'B1104'!AJ17</f>
        <v>182000000</v>
      </c>
      <c r="D26" s="419"/>
      <c r="E26" s="415"/>
      <c r="F26" s="415"/>
      <c r="G26" s="416"/>
      <c r="H26" s="419"/>
    </row>
    <row r="27" spans="1:8" ht="39.9" customHeight="1" thickBot="1" x14ac:dyDescent="0.6">
      <c r="A27" s="418">
        <v>40201</v>
      </c>
      <c r="B27" s="411" t="s">
        <v>257</v>
      </c>
      <c r="C27" s="412">
        <f>'B1104'!AJ18</f>
        <v>12000000</v>
      </c>
      <c r="D27" s="419"/>
      <c r="E27" s="415"/>
      <c r="F27" s="415"/>
      <c r="G27" s="416"/>
      <c r="H27" s="419"/>
    </row>
    <row r="28" spans="1:8" ht="39.9" customHeight="1" thickBot="1" x14ac:dyDescent="0.6">
      <c r="A28" s="418">
        <v>40202</v>
      </c>
      <c r="B28" s="411" t="s">
        <v>132</v>
      </c>
      <c r="C28" s="412">
        <f>'B1104'!AJ19</f>
        <v>14300000</v>
      </c>
      <c r="D28" s="419"/>
      <c r="E28" s="415"/>
      <c r="F28" s="415"/>
      <c r="G28" s="416"/>
      <c r="H28" s="419"/>
    </row>
    <row r="29" spans="1:8" ht="39.9" customHeight="1" thickBot="1" x14ac:dyDescent="0.6">
      <c r="A29" s="418">
        <v>40203</v>
      </c>
      <c r="B29" s="411" t="s">
        <v>64</v>
      </c>
      <c r="C29" s="412">
        <f>'B1104'!AJ20</f>
        <v>56000000</v>
      </c>
      <c r="D29" s="419"/>
      <c r="E29" s="415"/>
      <c r="F29" s="415"/>
      <c r="G29" s="416"/>
      <c r="H29" s="419"/>
    </row>
    <row r="30" spans="1:8" ht="39.9" customHeight="1" thickBot="1" x14ac:dyDescent="0.6">
      <c r="A30" s="418">
        <v>40204</v>
      </c>
      <c r="B30" s="411" t="s">
        <v>65</v>
      </c>
      <c r="C30" s="412">
        <f>'B1104'!AJ21</f>
        <v>6000000</v>
      </c>
      <c r="D30" s="419"/>
      <c r="E30" s="415"/>
      <c r="F30" s="415"/>
      <c r="G30" s="416"/>
      <c r="H30" s="419"/>
    </row>
    <row r="31" spans="1:8" ht="39.9" customHeight="1" thickBot="1" x14ac:dyDescent="0.6">
      <c r="A31" s="418">
        <v>40205</v>
      </c>
      <c r="B31" s="411" t="s">
        <v>66</v>
      </c>
      <c r="C31" s="412">
        <f>'B1104'!AJ22</f>
        <v>14400000</v>
      </c>
      <c r="D31" s="419"/>
      <c r="E31" s="415"/>
      <c r="F31" s="415"/>
      <c r="G31" s="416"/>
      <c r="H31" s="419"/>
    </row>
    <row r="32" spans="1:8" ht="39.9" customHeight="1" thickBot="1" x14ac:dyDescent="0.6">
      <c r="A32" s="418">
        <v>40208</v>
      </c>
      <c r="B32" s="411" t="s">
        <v>67</v>
      </c>
      <c r="C32" s="412">
        <f>'B1104'!AJ23</f>
        <v>48000000</v>
      </c>
      <c r="D32" s="419"/>
      <c r="E32" s="415"/>
      <c r="F32" s="415"/>
      <c r="G32" s="416"/>
      <c r="H32" s="419"/>
    </row>
    <row r="33" spans="1:8" ht="39.9" customHeight="1" thickBot="1" x14ac:dyDescent="0.6">
      <c r="A33" s="418">
        <v>40209</v>
      </c>
      <c r="B33" s="411" t="s">
        <v>68</v>
      </c>
      <c r="C33" s="412">
        <f>'B1104'!AJ24</f>
        <v>176000000</v>
      </c>
      <c r="D33" s="419"/>
      <c r="E33" s="415"/>
      <c r="F33" s="415"/>
      <c r="G33" s="416"/>
      <c r="H33" s="419"/>
    </row>
    <row r="34" spans="1:8" ht="39.9" customHeight="1" thickBot="1" x14ac:dyDescent="0.6">
      <c r="A34" s="418">
        <v>40210</v>
      </c>
      <c r="B34" s="411" t="s">
        <v>244</v>
      </c>
      <c r="C34" s="412">
        <f>'B1104'!AJ25</f>
        <v>36000000</v>
      </c>
      <c r="D34" s="419"/>
      <c r="E34" s="415"/>
      <c r="F34" s="415"/>
      <c r="G34" s="416"/>
      <c r="H34" s="419"/>
    </row>
    <row r="35" spans="1:8" ht="39.9" customHeight="1" thickBot="1" x14ac:dyDescent="0.6">
      <c r="A35" s="418">
        <v>40211</v>
      </c>
      <c r="B35" s="411" t="s">
        <v>528</v>
      </c>
      <c r="C35" s="412">
        <f>'B1104'!AJ26</f>
        <v>10800000</v>
      </c>
      <c r="D35" s="419"/>
      <c r="E35" s="415"/>
      <c r="F35" s="415"/>
      <c r="G35" s="416"/>
      <c r="H35" s="419"/>
    </row>
    <row r="36" spans="1:8" ht="39.9" customHeight="1" thickBot="1" x14ac:dyDescent="0.6">
      <c r="A36" s="418">
        <v>40212</v>
      </c>
      <c r="B36" s="411" t="s">
        <v>135</v>
      </c>
      <c r="C36" s="412">
        <f>'B1104'!AJ27</f>
        <v>13000000</v>
      </c>
      <c r="D36" s="419"/>
      <c r="E36" s="415"/>
      <c r="F36" s="415"/>
      <c r="G36" s="416"/>
      <c r="H36" s="419"/>
    </row>
    <row r="37" spans="1:8" ht="39.9" customHeight="1" thickBot="1" x14ac:dyDescent="0.6">
      <c r="A37" s="418">
        <v>40213</v>
      </c>
      <c r="B37" s="411" t="s">
        <v>136</v>
      </c>
      <c r="C37" s="412">
        <f>'B1104'!AJ28</f>
        <v>36000000</v>
      </c>
      <c r="D37" s="419"/>
      <c r="E37" s="415"/>
      <c r="F37" s="415"/>
      <c r="G37" s="416"/>
      <c r="H37" s="419"/>
    </row>
    <row r="38" spans="1:8" ht="45.75" customHeight="1" thickBot="1" x14ac:dyDescent="0.35">
      <c r="A38" s="420"/>
      <c r="B38" s="421" t="s">
        <v>529</v>
      </c>
      <c r="C38" s="412">
        <f>SUM(C14:C37)</f>
        <v>5436934858.6700001</v>
      </c>
      <c r="D38" s="422">
        <f>SUM(D14:D37)</f>
        <v>0</v>
      </c>
      <c r="E38" s="423"/>
      <c r="F38" s="423"/>
      <c r="G38" s="424"/>
      <c r="H38" s="417">
        <f>H14</f>
        <v>4241200000</v>
      </c>
    </row>
    <row r="40" spans="1:8" ht="15.75" customHeight="1" x14ac:dyDescent="0.3"/>
    <row r="41" spans="1:8" ht="15.75" customHeight="1" x14ac:dyDescent="0.3"/>
    <row r="42" spans="1:8" ht="15.75" customHeight="1" x14ac:dyDescent="0.3"/>
    <row r="43" spans="1:8" ht="14.25" customHeight="1" x14ac:dyDescent="0.3"/>
    <row r="44" spans="1:8" ht="14.25" customHeight="1" thickBot="1" x14ac:dyDescent="0.35"/>
    <row r="45" spans="1:8" ht="45.75" customHeight="1" thickBot="1" x14ac:dyDescent="0.35">
      <c r="A45" s="420"/>
      <c r="B45" s="421" t="s">
        <v>541</v>
      </c>
      <c r="C45" s="425">
        <f>C38</f>
        <v>5436934858.6700001</v>
      </c>
      <c r="D45" s="426">
        <f>D38</f>
        <v>0</v>
      </c>
      <c r="E45" s="427"/>
      <c r="F45" s="427"/>
      <c r="G45" s="482"/>
      <c r="H45" s="483">
        <f>H38</f>
        <v>4241200000</v>
      </c>
    </row>
    <row r="46" spans="1:8" ht="39.9" customHeight="1" thickBot="1" x14ac:dyDescent="0.6">
      <c r="A46" s="418">
        <v>40214</v>
      </c>
      <c r="B46" s="428" t="s">
        <v>737</v>
      </c>
      <c r="C46" s="429">
        <f>'B1104'!AJ29</f>
        <v>8200000</v>
      </c>
      <c r="D46" s="430"/>
      <c r="E46" s="431"/>
      <c r="F46" s="431"/>
      <c r="G46" s="432"/>
      <c r="H46" s="434"/>
    </row>
    <row r="47" spans="1:8" ht="39.9" customHeight="1" thickBot="1" x14ac:dyDescent="0.6">
      <c r="A47" s="418">
        <v>40300</v>
      </c>
      <c r="B47" s="428" t="s">
        <v>71</v>
      </c>
      <c r="C47" s="429">
        <f>'B1104'!AJ30</f>
        <v>240000000</v>
      </c>
      <c r="D47" s="434"/>
      <c r="E47" s="431"/>
      <c r="F47" s="436"/>
      <c r="G47" s="437"/>
      <c r="H47" s="434"/>
    </row>
    <row r="48" spans="1:8" ht="39.9" customHeight="1" thickBot="1" x14ac:dyDescent="0.6">
      <c r="A48" s="418">
        <v>40301</v>
      </c>
      <c r="B48" s="433" t="s">
        <v>72</v>
      </c>
      <c r="C48" s="429">
        <f>'B1104'!AJ31</f>
        <v>260000000</v>
      </c>
      <c r="D48" s="434"/>
      <c r="E48" s="435"/>
      <c r="F48" s="436"/>
      <c r="G48" s="437"/>
      <c r="H48" s="434"/>
    </row>
    <row r="49" spans="1:8" ht="39.9" customHeight="1" thickBot="1" x14ac:dyDescent="0.6">
      <c r="A49" s="418">
        <v>40302</v>
      </c>
      <c r="B49" s="433" t="s">
        <v>139</v>
      </c>
      <c r="C49" s="429">
        <f>'B1104'!AJ32</f>
        <v>135000000</v>
      </c>
      <c r="D49" s="434"/>
      <c r="E49" s="436"/>
      <c r="F49" s="436"/>
      <c r="G49" s="437"/>
      <c r="H49" s="434"/>
    </row>
    <row r="50" spans="1:8" ht="39.9" customHeight="1" thickBot="1" x14ac:dyDescent="0.85">
      <c r="A50" s="438">
        <v>40303</v>
      </c>
      <c r="B50" s="439" t="s">
        <v>74</v>
      </c>
      <c r="C50" s="429">
        <f>'B1104'!AJ33</f>
        <v>14600000</v>
      </c>
      <c r="D50" s="440"/>
      <c r="E50" s="440"/>
      <c r="F50" s="440"/>
      <c r="G50" s="441"/>
      <c r="H50" s="434"/>
    </row>
    <row r="51" spans="1:8" ht="39.9" customHeight="1" thickBot="1" x14ac:dyDescent="0.6">
      <c r="A51" s="418">
        <v>40304</v>
      </c>
      <c r="B51" s="442" t="s">
        <v>75</v>
      </c>
      <c r="C51" s="429">
        <f>'B1104'!AJ34</f>
        <v>0</v>
      </c>
      <c r="D51" s="430"/>
      <c r="E51" s="431"/>
      <c r="F51" s="431"/>
      <c r="G51" s="432"/>
      <c r="H51" s="430"/>
    </row>
    <row r="52" spans="1:8" ht="39.9" customHeight="1" thickBot="1" x14ac:dyDescent="0.6">
      <c r="A52" s="418">
        <v>40305</v>
      </c>
      <c r="B52" s="433" t="s">
        <v>76</v>
      </c>
      <c r="C52" s="429">
        <f>'B1104'!AJ35</f>
        <v>0</v>
      </c>
      <c r="D52" s="434"/>
      <c r="E52" s="436"/>
      <c r="F52" s="436"/>
      <c r="G52" s="437"/>
      <c r="H52" s="434"/>
    </row>
    <row r="53" spans="1:8" ht="39.9" customHeight="1" thickBot="1" x14ac:dyDescent="0.6">
      <c r="A53" s="418">
        <v>40306</v>
      </c>
      <c r="B53" s="433" t="s">
        <v>77</v>
      </c>
      <c r="C53" s="429">
        <f>'B1104'!AJ36</f>
        <v>0</v>
      </c>
      <c r="D53" s="434"/>
      <c r="E53" s="436"/>
      <c r="F53" s="436"/>
      <c r="G53" s="437"/>
      <c r="H53" s="434"/>
    </row>
    <row r="54" spans="1:8" ht="39.9" customHeight="1" thickBot="1" x14ac:dyDescent="0.6">
      <c r="A54" s="418">
        <v>40307</v>
      </c>
      <c r="B54" s="433" t="s">
        <v>78</v>
      </c>
      <c r="C54" s="429">
        <f>'B1104'!AJ37</f>
        <v>0</v>
      </c>
      <c r="D54" s="434"/>
      <c r="E54" s="436"/>
      <c r="F54" s="436"/>
      <c r="G54" s="437"/>
      <c r="H54" s="434"/>
    </row>
    <row r="55" spans="1:8" ht="39.9" customHeight="1" thickBot="1" x14ac:dyDescent="0.6">
      <c r="A55" s="418">
        <v>40308</v>
      </c>
      <c r="B55" s="433" t="s">
        <v>79</v>
      </c>
      <c r="C55" s="429">
        <f>'B1104'!AJ38</f>
        <v>0</v>
      </c>
      <c r="D55" s="434"/>
      <c r="E55" s="436"/>
      <c r="F55" s="436"/>
      <c r="G55" s="437"/>
      <c r="H55" s="434"/>
    </row>
    <row r="56" spans="1:8" ht="39.9" customHeight="1" thickBot="1" x14ac:dyDescent="0.6">
      <c r="A56" s="418">
        <v>40309</v>
      </c>
      <c r="B56" s="433" t="s">
        <v>734</v>
      </c>
      <c r="C56" s="429">
        <f>'B1104'!AJ39</f>
        <v>46000000</v>
      </c>
      <c r="D56" s="434"/>
      <c r="E56" s="436"/>
      <c r="F56" s="436"/>
      <c r="G56" s="437"/>
      <c r="H56" s="434"/>
    </row>
    <row r="57" spans="1:8" ht="39.9" customHeight="1" thickBot="1" x14ac:dyDescent="0.6">
      <c r="A57" s="418">
        <v>40400</v>
      </c>
      <c r="B57" s="433" t="s">
        <v>307</v>
      </c>
      <c r="C57" s="429">
        <f>'B1104'!AJ40</f>
        <v>20000000</v>
      </c>
      <c r="D57" s="434"/>
      <c r="E57" s="436"/>
      <c r="F57" s="436"/>
      <c r="G57" s="437"/>
      <c r="H57" s="434"/>
    </row>
    <row r="58" spans="1:8" ht="39.9" customHeight="1" thickBot="1" x14ac:dyDescent="0.6">
      <c r="A58" s="418">
        <v>40401</v>
      </c>
      <c r="B58" s="433" t="s">
        <v>81</v>
      </c>
      <c r="C58" s="429">
        <f>'B1104'!AJ41</f>
        <v>85000000</v>
      </c>
      <c r="D58" s="434"/>
      <c r="E58" s="436"/>
      <c r="F58" s="436"/>
      <c r="G58" s="437"/>
      <c r="H58" s="434"/>
    </row>
    <row r="59" spans="1:8" ht="39.9" customHeight="1" thickBot="1" x14ac:dyDescent="0.6">
      <c r="A59" s="418">
        <v>40402</v>
      </c>
      <c r="B59" s="433" t="s">
        <v>82</v>
      </c>
      <c r="C59" s="429">
        <f>'B1104'!AJ42</f>
        <v>15600000</v>
      </c>
      <c r="D59" s="434"/>
      <c r="E59" s="436"/>
      <c r="F59" s="436"/>
      <c r="G59" s="437"/>
      <c r="H59" s="434"/>
    </row>
    <row r="60" spans="1:8" ht="39.9" customHeight="1" thickBot="1" x14ac:dyDescent="0.6">
      <c r="A60" s="418">
        <v>40403</v>
      </c>
      <c r="B60" s="433" t="s">
        <v>494</v>
      </c>
      <c r="C60" s="429">
        <f>'B1104'!AJ43</f>
        <v>1200000</v>
      </c>
      <c r="D60" s="434"/>
      <c r="E60" s="436"/>
      <c r="F60" s="436"/>
      <c r="G60" s="437"/>
      <c r="H60" s="434"/>
    </row>
    <row r="61" spans="1:8" ht="39.9" customHeight="1" thickBot="1" x14ac:dyDescent="0.6">
      <c r="A61" s="418">
        <v>40404</v>
      </c>
      <c r="B61" s="433" t="s">
        <v>576</v>
      </c>
      <c r="C61" s="429">
        <f>'B1104'!AJ44</f>
        <v>110000000</v>
      </c>
      <c r="D61" s="434"/>
      <c r="E61" s="436"/>
      <c r="F61" s="436"/>
      <c r="G61" s="437"/>
      <c r="H61" s="434"/>
    </row>
    <row r="62" spans="1:8" ht="39.9" customHeight="1" thickBot="1" x14ac:dyDescent="0.6">
      <c r="A62" s="418">
        <v>40405</v>
      </c>
      <c r="B62" s="433" t="s">
        <v>84</v>
      </c>
      <c r="C62" s="429">
        <f>'B1104'!AJ45</f>
        <v>46400000</v>
      </c>
      <c r="D62" s="434"/>
      <c r="E62" s="436"/>
      <c r="F62" s="436"/>
      <c r="G62" s="437"/>
      <c r="H62" s="434"/>
    </row>
    <row r="63" spans="1:8" ht="39.9" customHeight="1" thickBot="1" x14ac:dyDescent="0.6">
      <c r="A63" s="418">
        <v>40406</v>
      </c>
      <c r="B63" s="433" t="s">
        <v>85</v>
      </c>
      <c r="C63" s="429">
        <f>'B1104'!AJ46</f>
        <v>70000000</v>
      </c>
      <c r="D63" s="434"/>
      <c r="E63" s="436"/>
      <c r="F63" s="436"/>
      <c r="G63" s="437"/>
      <c r="H63" s="434"/>
    </row>
    <row r="64" spans="1:8" ht="39.9" customHeight="1" thickBot="1" x14ac:dyDescent="0.6">
      <c r="A64" s="418">
        <v>40407</v>
      </c>
      <c r="B64" s="433" t="s">
        <v>145</v>
      </c>
      <c r="C64" s="429">
        <f>'B1104'!AJ47</f>
        <v>12000000</v>
      </c>
      <c r="D64" s="434"/>
      <c r="E64" s="436"/>
      <c r="F64" s="436"/>
      <c r="G64" s="437"/>
      <c r="H64" s="434"/>
    </row>
    <row r="65" spans="1:8" ht="39.9" customHeight="1" thickBot="1" x14ac:dyDescent="0.6">
      <c r="A65" s="418">
        <v>40408</v>
      </c>
      <c r="B65" s="433" t="s">
        <v>378</v>
      </c>
      <c r="C65" s="429">
        <f>'B1104'!AJ48</f>
        <v>7200000</v>
      </c>
      <c r="D65" s="434"/>
      <c r="E65" s="436"/>
      <c r="F65" s="436"/>
      <c r="G65" s="437"/>
      <c r="H65" s="434"/>
    </row>
    <row r="66" spans="1:8" ht="39.9" customHeight="1" thickBot="1" x14ac:dyDescent="0.6">
      <c r="A66" s="418">
        <v>40412</v>
      </c>
      <c r="B66" s="433" t="s">
        <v>88</v>
      </c>
      <c r="C66" s="429">
        <f>'B1104'!AJ49</f>
        <v>67100000</v>
      </c>
      <c r="D66" s="434"/>
      <c r="E66" s="436"/>
      <c r="F66" s="436"/>
      <c r="G66" s="437"/>
      <c r="H66" s="434"/>
    </row>
    <row r="67" spans="1:8" ht="39.9" customHeight="1" thickBot="1" x14ac:dyDescent="0.6">
      <c r="A67" s="418">
        <v>40417</v>
      </c>
      <c r="B67" s="433" t="s">
        <v>89</v>
      </c>
      <c r="C67" s="429">
        <f>'B1104'!AJ50</f>
        <v>6000000</v>
      </c>
      <c r="D67" s="434"/>
      <c r="E67" s="436"/>
      <c r="F67" s="436"/>
      <c r="G67" s="437"/>
      <c r="H67" s="434"/>
    </row>
    <row r="68" spans="1:8" ht="39.9" customHeight="1" thickBot="1" x14ac:dyDescent="0.6">
      <c r="A68" s="418">
        <v>40420</v>
      </c>
      <c r="B68" s="433" t="s">
        <v>247</v>
      </c>
      <c r="C68" s="429">
        <f>'B1104'!AJ51</f>
        <v>3600000</v>
      </c>
      <c r="D68" s="434"/>
      <c r="E68" s="436"/>
      <c r="F68" s="436"/>
      <c r="G68" s="437"/>
      <c r="H68" s="434"/>
    </row>
    <row r="69" spans="1:8" ht="39.9" customHeight="1" thickBot="1" x14ac:dyDescent="0.6">
      <c r="A69" s="418">
        <v>40421</v>
      </c>
      <c r="B69" s="433" t="s">
        <v>91</v>
      </c>
      <c r="C69" s="429">
        <f>'B1104'!AJ52</f>
        <v>22400000</v>
      </c>
      <c r="D69" s="434"/>
      <c r="E69" s="436"/>
      <c r="F69" s="436"/>
      <c r="G69" s="437"/>
      <c r="H69" s="434"/>
    </row>
    <row r="70" spans="1:8" ht="39.9" customHeight="1" thickBot="1" x14ac:dyDescent="0.6">
      <c r="A70" s="418">
        <v>40422</v>
      </c>
      <c r="B70" s="443" t="s">
        <v>92</v>
      </c>
      <c r="C70" s="429">
        <f>'B1104'!AJ53</f>
        <v>0</v>
      </c>
      <c r="D70" s="434"/>
      <c r="E70" s="436"/>
      <c r="F70" s="436"/>
      <c r="G70" s="437"/>
      <c r="H70" s="434"/>
    </row>
    <row r="71" spans="1:8" ht="39.9" customHeight="1" thickBot="1" x14ac:dyDescent="0.6">
      <c r="A71" s="465">
        <v>40423</v>
      </c>
      <c r="B71" s="466" t="s">
        <v>417</v>
      </c>
      <c r="C71" s="429">
        <f>'B1104'!AJ54</f>
        <v>150000000</v>
      </c>
      <c r="D71" s="434"/>
      <c r="E71" s="436"/>
      <c r="F71" s="436"/>
      <c r="G71" s="437"/>
      <c r="H71" s="434"/>
    </row>
    <row r="72" spans="1:8" ht="39.9" customHeight="1" thickBot="1" x14ac:dyDescent="0.6">
      <c r="A72" s="465">
        <v>40424</v>
      </c>
      <c r="B72" s="466" t="s">
        <v>782</v>
      </c>
      <c r="C72" s="429">
        <f>'B1104'!AJ55</f>
        <v>25200000</v>
      </c>
      <c r="D72" s="434"/>
      <c r="E72" s="436"/>
      <c r="F72" s="436"/>
      <c r="G72" s="437"/>
      <c r="H72" s="434"/>
    </row>
    <row r="73" spans="1:8" ht="39.9" hidden="1" customHeight="1" thickBot="1" x14ac:dyDescent="0.6">
      <c r="A73" s="569">
        <v>40108</v>
      </c>
      <c r="B73" s="570" t="s">
        <v>92</v>
      </c>
      <c r="C73" s="429">
        <f>'B1104'!AJ56</f>
        <v>124000000</v>
      </c>
      <c r="D73" s="434"/>
      <c r="E73" s="436"/>
      <c r="F73" s="436"/>
      <c r="G73" s="437"/>
      <c r="H73" s="434"/>
    </row>
    <row r="74" spans="1:8" ht="39.9" hidden="1" customHeight="1" thickBot="1" x14ac:dyDescent="0.6">
      <c r="A74" s="842">
        <v>40424</v>
      </c>
      <c r="B74" s="843" t="s">
        <v>791</v>
      </c>
      <c r="C74" s="429">
        <f>'B1104'!AJ58</f>
        <v>6920034858.6700001</v>
      </c>
      <c r="D74" s="844"/>
      <c r="E74" s="845"/>
      <c r="F74" s="845"/>
      <c r="G74" s="846"/>
      <c r="H74" s="844"/>
    </row>
    <row r="75" spans="1:8" ht="39.9" customHeight="1" thickBot="1" x14ac:dyDescent="0.6">
      <c r="A75" s="847">
        <v>40425</v>
      </c>
      <c r="B75" s="466" t="s">
        <v>859</v>
      </c>
      <c r="C75" s="429">
        <f>'B1104'!AJ56</f>
        <v>124000000</v>
      </c>
      <c r="D75" s="848"/>
      <c r="E75" s="849"/>
      <c r="F75" s="849"/>
      <c r="G75" s="849"/>
      <c r="H75" s="848"/>
    </row>
    <row r="76" spans="1:8" ht="54" customHeight="1" thickBot="1" x14ac:dyDescent="0.35">
      <c r="A76" s="1209" t="s">
        <v>530</v>
      </c>
      <c r="B76" s="1210"/>
      <c r="C76" s="445">
        <f>SUM(C45:C75)</f>
        <v>13950469717.34</v>
      </c>
      <c r="D76" s="417">
        <f>SUM(D45:D71)</f>
        <v>0</v>
      </c>
      <c r="E76" s="445"/>
      <c r="F76" s="445"/>
      <c r="G76" s="446"/>
      <c r="H76" s="417">
        <f>H45</f>
        <v>4241200000</v>
      </c>
    </row>
    <row r="77" spans="1:8" ht="20.25" customHeight="1" x14ac:dyDescent="0.3"/>
  </sheetData>
  <mergeCells count="9">
    <mergeCell ref="G9:H9"/>
    <mergeCell ref="G10:H10"/>
    <mergeCell ref="G11:H11"/>
    <mergeCell ref="G12:H12"/>
    <mergeCell ref="A76:B76"/>
    <mergeCell ref="B9:B13"/>
    <mergeCell ref="F11:F12"/>
    <mergeCell ref="D9:F10"/>
    <mergeCell ref="E11:E12"/>
  </mergeCells>
  <phoneticPr fontId="97" type="noConversion"/>
  <pageMargins left="0.19685039370078741" right="0.19685039370078741" top="0.15748031496062992" bottom="0.15748031496062992" header="0.31496062992125984" footer="0.31496062992125984"/>
  <pageSetup paperSize="9" scale="37" orientation="landscape" r:id="rId1"/>
  <headerFooter alignWithMargins="0"/>
  <rowBreaks count="1" manualBreakCount="1">
    <brk id="40" max="8" man="1"/>
  </rowBreaks>
  <drawing r:id="rId2"/>
  <legacyDrawing r:id="rId3"/>
  <oleObjects>
    <mc:AlternateContent xmlns:mc="http://schemas.openxmlformats.org/markup-compatibility/2006">
      <mc:Choice Requires="x14">
        <oleObject progId="ViewerFrameClass" shapeId="27649" r:id="rId4">
          <objectPr defaultSize="0" autoPict="0" r:id="rId5">
            <anchor moveWithCells="1" sizeWithCells="1">
              <from>
                <xdr:col>0</xdr:col>
                <xdr:colOff>563880</xdr:colOff>
                <xdr:row>2</xdr:row>
                <xdr:rowOff>0</xdr:rowOff>
              </from>
              <to>
                <xdr:col>1</xdr:col>
                <xdr:colOff>792480</xdr:colOff>
                <xdr:row>4</xdr:row>
                <xdr:rowOff>289560</xdr:rowOff>
              </to>
            </anchor>
          </objectPr>
        </oleObject>
      </mc:Choice>
      <mc:Fallback>
        <oleObject progId="ViewerFrameClass" shapeId="27649" r:id="rId4"/>
      </mc:Fallback>
    </mc:AlternateContent>
  </oleObjec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euil15">
    <tabColor indexed="20"/>
  </sheetPr>
  <dimension ref="A1:H81"/>
  <sheetViews>
    <sheetView view="pageBreakPreview" topLeftCell="A40" zoomScale="30" zoomScaleNormal="40" zoomScaleSheetLayoutView="30" workbookViewId="0">
      <selection activeCell="A63" sqref="A63:IV63"/>
    </sheetView>
  </sheetViews>
  <sheetFormatPr baseColWidth="10" defaultColWidth="11.44140625" defaultRowHeight="14.4" x14ac:dyDescent="0.3"/>
  <cols>
    <col min="1" max="1" width="25.5546875" style="389" customWidth="1"/>
    <col min="2" max="2" width="69.109375" style="389" customWidth="1"/>
    <col min="3" max="3" width="67.5546875" style="389" customWidth="1"/>
    <col min="4" max="4" width="72.6640625" style="389" bestFit="1" customWidth="1"/>
    <col min="5" max="5" width="30" style="389" customWidth="1"/>
    <col min="6" max="6" width="33.88671875" style="389" customWidth="1"/>
    <col min="7" max="7" width="1.6640625" style="389" hidden="1" customWidth="1"/>
    <col min="8" max="8" width="71.88671875" style="389" customWidth="1"/>
    <col min="9" max="16384" width="11.44140625" style="389"/>
  </cols>
  <sheetData>
    <row r="1" spans="1:8" ht="21" customHeight="1" x14ac:dyDescent="0.3"/>
    <row r="4" spans="1:8" ht="46.2" x14ac:dyDescent="0.85">
      <c r="A4" s="484"/>
      <c r="B4" s="484"/>
      <c r="C4" s="484"/>
      <c r="D4" s="484"/>
    </row>
    <row r="5" spans="1:8" ht="46.2" x14ac:dyDescent="0.85">
      <c r="A5" s="484"/>
      <c r="B5" s="484" t="s">
        <v>506</v>
      </c>
      <c r="C5" s="485" t="s">
        <v>507</v>
      </c>
      <c r="D5" s="484"/>
    </row>
    <row r="6" spans="1:8" ht="46.2" x14ac:dyDescent="0.85">
      <c r="A6" s="484"/>
      <c r="B6" s="484"/>
      <c r="C6" s="484"/>
      <c r="D6" s="484"/>
    </row>
    <row r="7" spans="1:8" ht="46.2" x14ac:dyDescent="0.85">
      <c r="A7" s="484"/>
      <c r="B7" s="485" t="s">
        <v>366</v>
      </c>
      <c r="C7" s="485"/>
      <c r="D7" s="485"/>
      <c r="E7" s="390"/>
      <c r="F7" s="390"/>
      <c r="G7" s="390"/>
    </row>
    <row r="8" spans="1:8" ht="91.8" x14ac:dyDescent="1.65">
      <c r="A8" s="484"/>
      <c r="B8" s="485" t="s">
        <v>508</v>
      </c>
      <c r="C8" s="486" t="s">
        <v>542</v>
      </c>
      <c r="D8" s="485"/>
      <c r="E8" s="391"/>
      <c r="F8" s="390"/>
      <c r="G8" s="390"/>
    </row>
    <row r="9" spans="1:8" ht="51.75" customHeight="1" x14ac:dyDescent="1.1000000000000001">
      <c r="A9" s="484"/>
      <c r="B9" s="485" t="s">
        <v>531</v>
      </c>
      <c r="C9" s="485"/>
      <c r="D9" s="485"/>
      <c r="E9" s="391"/>
      <c r="F9" s="390"/>
      <c r="G9" s="390"/>
    </row>
    <row r="10" spans="1:8" ht="42.75" customHeight="1" x14ac:dyDescent="1.1000000000000001">
      <c r="C10" s="393"/>
      <c r="D10" s="393"/>
      <c r="E10" s="392">
        <f>'1208-3'!E8</f>
        <v>0</v>
      </c>
      <c r="F10" s="394"/>
    </row>
    <row r="11" spans="1:8" ht="40.5" customHeight="1" thickBot="1" x14ac:dyDescent="0.6">
      <c r="A11" s="447" t="s">
        <v>513</v>
      </c>
      <c r="B11" s="1222"/>
      <c r="C11" s="495" t="s">
        <v>532</v>
      </c>
      <c r="D11" s="1231"/>
      <c r="E11" s="1232"/>
      <c r="F11" s="1233"/>
      <c r="G11" s="1225"/>
      <c r="H11" s="1226"/>
    </row>
    <row r="12" spans="1:8" ht="32.4" x14ac:dyDescent="0.6">
      <c r="A12" s="448" t="s">
        <v>318</v>
      </c>
      <c r="B12" s="1222"/>
      <c r="C12" s="490"/>
      <c r="D12" s="496" t="s">
        <v>533</v>
      </c>
      <c r="E12" s="1227" t="s">
        <v>516</v>
      </c>
      <c r="F12" s="1227" t="s">
        <v>517</v>
      </c>
      <c r="G12" s="1229" t="s">
        <v>534</v>
      </c>
      <c r="H12" s="1229"/>
    </row>
    <row r="13" spans="1:8" ht="31.2" x14ac:dyDescent="0.5">
      <c r="A13" s="449" t="s">
        <v>2</v>
      </c>
      <c r="B13" s="1222"/>
      <c r="C13" s="491" t="s">
        <v>535</v>
      </c>
      <c r="D13" s="487" t="s">
        <v>536</v>
      </c>
      <c r="E13" s="1228"/>
      <c r="F13" s="1228"/>
      <c r="G13" s="1230" t="s">
        <v>537</v>
      </c>
      <c r="H13" s="1230"/>
    </row>
    <row r="14" spans="1:8" ht="36.6" x14ac:dyDescent="0.7">
      <c r="A14" s="450"/>
      <c r="B14" s="1222"/>
      <c r="C14" s="492" t="s">
        <v>522</v>
      </c>
      <c r="D14" s="493" t="s">
        <v>538</v>
      </c>
      <c r="E14" s="494"/>
      <c r="F14" s="494"/>
      <c r="G14" s="494"/>
      <c r="H14" s="493" t="s">
        <v>539</v>
      </c>
    </row>
    <row r="15" spans="1:8" ht="42" customHeight="1" thickBot="1" x14ac:dyDescent="0.6">
      <c r="A15" s="410">
        <v>40100</v>
      </c>
      <c r="B15" s="411" t="s">
        <v>523</v>
      </c>
      <c r="C15" s="417">
        <f>'B1104'!CI4</f>
        <v>3643400000</v>
      </c>
      <c r="D15" s="417"/>
      <c r="E15" s="436"/>
      <c r="F15" s="436"/>
      <c r="G15" s="437"/>
      <c r="H15" s="417">
        <f>'B1104'!CH4</f>
        <v>4032000000</v>
      </c>
    </row>
    <row r="16" spans="1:8" ht="42" customHeight="1" thickBot="1" x14ac:dyDescent="0.6">
      <c r="A16" s="418">
        <v>40102</v>
      </c>
      <c r="B16" s="411" t="s">
        <v>524</v>
      </c>
      <c r="C16" s="417">
        <f>'B1104'!CI5</f>
        <v>0</v>
      </c>
      <c r="D16" s="434"/>
      <c r="E16" s="436"/>
      <c r="F16" s="436"/>
      <c r="G16" s="437"/>
      <c r="H16" s="417">
        <f>'B1104'!CH5</f>
        <v>83000000</v>
      </c>
    </row>
    <row r="17" spans="1:8" ht="42" customHeight="1" thickBot="1" x14ac:dyDescent="0.6">
      <c r="A17" s="418">
        <v>40103</v>
      </c>
      <c r="B17" s="411" t="s">
        <v>52</v>
      </c>
      <c r="C17" s="417">
        <f>'B1104'!CI6</f>
        <v>0</v>
      </c>
      <c r="D17" s="434"/>
      <c r="E17" s="436"/>
      <c r="F17" s="436"/>
      <c r="G17" s="437"/>
      <c r="H17" s="417">
        <f>'B1104'!CH6</f>
        <v>45000000</v>
      </c>
    </row>
    <row r="18" spans="1:8" ht="42" customHeight="1" thickBot="1" x14ac:dyDescent="0.6">
      <c r="A18" s="418">
        <v>40104</v>
      </c>
      <c r="B18" s="411" t="s">
        <v>525</v>
      </c>
      <c r="C18" s="417">
        <f>'B1104'!CI7</f>
        <v>0</v>
      </c>
      <c r="D18" s="434"/>
      <c r="E18" s="436"/>
      <c r="F18" s="436"/>
      <c r="G18" s="437"/>
      <c r="H18" s="417">
        <f>'B1104'!CH7</f>
        <v>130000000</v>
      </c>
    </row>
    <row r="19" spans="1:8" ht="42" customHeight="1" thickBot="1" x14ac:dyDescent="0.6">
      <c r="A19" s="418">
        <v>40105</v>
      </c>
      <c r="B19" s="411" t="s">
        <v>374</v>
      </c>
      <c r="C19" s="417">
        <f>'B1104'!CI8</f>
        <v>0</v>
      </c>
      <c r="D19" s="434"/>
      <c r="E19" s="436"/>
      <c r="F19" s="436"/>
      <c r="G19" s="437"/>
      <c r="H19" s="417">
        <f>'B1104'!CH8</f>
        <v>62000000</v>
      </c>
    </row>
    <row r="20" spans="1:8" ht="42" customHeight="1" thickBot="1" x14ac:dyDescent="0.6">
      <c r="A20" s="418">
        <v>40106</v>
      </c>
      <c r="B20" s="411" t="s">
        <v>300</v>
      </c>
      <c r="C20" s="417">
        <f>'B1104'!CI9</f>
        <v>0</v>
      </c>
      <c r="D20" s="434"/>
      <c r="E20" s="436"/>
      <c r="F20" s="436"/>
      <c r="G20" s="437"/>
      <c r="H20" s="417">
        <f>'B1104'!CH9</f>
        <v>130000000</v>
      </c>
    </row>
    <row r="21" spans="1:8" ht="42" customHeight="1" thickBot="1" x14ac:dyDescent="0.6">
      <c r="A21" s="418">
        <v>40107</v>
      </c>
      <c r="B21" s="411" t="s">
        <v>301</v>
      </c>
      <c r="C21" s="417">
        <f>'B1104'!CI10</f>
        <v>0</v>
      </c>
      <c r="D21" s="434"/>
      <c r="E21" s="436"/>
      <c r="F21" s="436"/>
      <c r="G21" s="437"/>
      <c r="H21" s="417">
        <f>'B1104'!CH10</f>
        <v>118500000</v>
      </c>
    </row>
    <row r="22" spans="1:8" ht="42" customHeight="1" thickBot="1" x14ac:dyDescent="0.6">
      <c r="A22" s="418">
        <v>40108</v>
      </c>
      <c r="B22" s="411" t="s">
        <v>526</v>
      </c>
      <c r="C22" s="417">
        <f>'B1104'!CI11</f>
        <v>0</v>
      </c>
      <c r="D22" s="434"/>
      <c r="E22" s="436"/>
      <c r="F22" s="436"/>
      <c r="G22" s="437"/>
      <c r="H22" s="417">
        <f>'B1104'!CH11</f>
        <v>0</v>
      </c>
    </row>
    <row r="23" spans="1:8" ht="42" customHeight="1" thickBot="1" x14ac:dyDescent="0.6">
      <c r="A23" s="418">
        <v>40111</v>
      </c>
      <c r="B23" s="411" t="s">
        <v>303</v>
      </c>
      <c r="C23" s="417">
        <f>'B1104'!CI12</f>
        <v>0</v>
      </c>
      <c r="D23" s="434"/>
      <c r="E23" s="436"/>
      <c r="F23" s="436"/>
      <c r="G23" s="437"/>
      <c r="H23" s="417">
        <f>'B1104'!CH12</f>
        <v>403700</v>
      </c>
    </row>
    <row r="24" spans="1:8" ht="42" customHeight="1" thickBot="1" x14ac:dyDescent="0.6">
      <c r="A24" s="418">
        <v>40112</v>
      </c>
      <c r="B24" s="411" t="s">
        <v>527</v>
      </c>
      <c r="C24" s="417">
        <f>'B1104'!CI13</f>
        <v>0</v>
      </c>
      <c r="D24" s="434"/>
      <c r="E24" s="436"/>
      <c r="F24" s="436"/>
      <c r="G24" s="437"/>
      <c r="H24" s="417">
        <f>'B1104'!CH13</f>
        <v>50300000</v>
      </c>
    </row>
    <row r="25" spans="1:8" ht="42" customHeight="1" thickBot="1" x14ac:dyDescent="0.6">
      <c r="A25" s="418">
        <v>40113</v>
      </c>
      <c r="B25" s="411" t="s">
        <v>246</v>
      </c>
      <c r="C25" s="417">
        <f>'B1104'!CI14</f>
        <v>0</v>
      </c>
      <c r="D25" s="434"/>
      <c r="E25" s="436"/>
      <c r="F25" s="436"/>
      <c r="G25" s="437"/>
      <c r="H25" s="417">
        <f>'B1104'!CH14</f>
        <v>101000000</v>
      </c>
    </row>
    <row r="26" spans="1:8" ht="42" customHeight="1" thickBot="1" x14ac:dyDescent="0.6">
      <c r="A26" s="418">
        <v>40114</v>
      </c>
      <c r="B26" s="411" t="s">
        <v>788</v>
      </c>
      <c r="C26" s="417">
        <f>'B1104'!CI15</f>
        <v>0</v>
      </c>
      <c r="D26" s="434"/>
      <c r="E26" s="436"/>
      <c r="F26" s="436"/>
      <c r="G26" s="437"/>
      <c r="H26" s="417">
        <f>'B1104'!CH15</f>
        <v>0</v>
      </c>
    </row>
    <row r="27" spans="1:8" ht="42" customHeight="1" thickBot="1" x14ac:dyDescent="0.6">
      <c r="A27" s="418">
        <v>40200</v>
      </c>
      <c r="B27" s="411" t="s">
        <v>61</v>
      </c>
      <c r="C27" s="417">
        <f>'B1104'!CI17</f>
        <v>0</v>
      </c>
      <c r="D27" s="434"/>
      <c r="E27" s="436"/>
      <c r="F27" s="436"/>
      <c r="G27" s="437"/>
      <c r="H27" s="417">
        <f>'B1104'!CH17</f>
        <v>161000000</v>
      </c>
    </row>
    <row r="28" spans="1:8" ht="42" customHeight="1" thickBot="1" x14ac:dyDescent="0.6">
      <c r="A28" s="418">
        <v>40201</v>
      </c>
      <c r="B28" s="411" t="s">
        <v>257</v>
      </c>
      <c r="C28" s="417">
        <f>'B1104'!CI18</f>
        <v>0</v>
      </c>
      <c r="D28" s="434"/>
      <c r="E28" s="436"/>
      <c r="F28" s="436"/>
      <c r="G28" s="437"/>
      <c r="H28" s="417">
        <f>'B1104'!CH18</f>
        <v>11000000</v>
      </c>
    </row>
    <row r="29" spans="1:8" ht="42" customHeight="1" thickBot="1" x14ac:dyDescent="0.6">
      <c r="A29" s="418">
        <v>40202</v>
      </c>
      <c r="B29" s="411" t="s">
        <v>132</v>
      </c>
      <c r="C29" s="417">
        <f>'B1104'!CI19</f>
        <v>0</v>
      </c>
      <c r="D29" s="434"/>
      <c r="E29" s="436"/>
      <c r="F29" s="436"/>
      <c r="G29" s="437"/>
      <c r="H29" s="417">
        <f>'B1104'!CH19</f>
        <v>31571500</v>
      </c>
    </row>
    <row r="30" spans="1:8" ht="42" customHeight="1" thickBot="1" x14ac:dyDescent="0.6">
      <c r="A30" s="418">
        <v>40203</v>
      </c>
      <c r="B30" s="411" t="s">
        <v>64</v>
      </c>
      <c r="C30" s="417">
        <f>'B1104'!CI20</f>
        <v>0</v>
      </c>
      <c r="D30" s="434"/>
      <c r="E30" s="436"/>
      <c r="F30" s="436"/>
      <c r="G30" s="437"/>
      <c r="H30" s="417">
        <f>'B1104'!CH20</f>
        <v>38000</v>
      </c>
    </row>
    <row r="31" spans="1:8" ht="42" customHeight="1" thickBot="1" x14ac:dyDescent="0.6">
      <c r="A31" s="418">
        <v>40204</v>
      </c>
      <c r="B31" s="411" t="s">
        <v>65</v>
      </c>
      <c r="C31" s="417">
        <f>'B1104'!CI21</f>
        <v>0</v>
      </c>
      <c r="D31" s="434"/>
      <c r="E31" s="436"/>
      <c r="F31" s="436"/>
      <c r="G31" s="437"/>
      <c r="H31" s="417">
        <f>'B1104'!CH21</f>
        <v>4500000</v>
      </c>
    </row>
    <row r="32" spans="1:8" ht="42" customHeight="1" thickBot="1" x14ac:dyDescent="0.6">
      <c r="A32" s="418">
        <v>40205</v>
      </c>
      <c r="B32" s="411" t="s">
        <v>66</v>
      </c>
      <c r="C32" s="417">
        <f>'B1104'!CI22</f>
        <v>0</v>
      </c>
      <c r="D32" s="434"/>
      <c r="E32" s="436"/>
      <c r="F32" s="436"/>
      <c r="G32" s="437"/>
      <c r="H32" s="417">
        <f>'B1104'!CH22</f>
        <v>12100000</v>
      </c>
    </row>
    <row r="33" spans="1:8" ht="42" customHeight="1" thickBot="1" x14ac:dyDescent="0.6">
      <c r="A33" s="418">
        <v>40208</v>
      </c>
      <c r="B33" s="411" t="s">
        <v>67</v>
      </c>
      <c r="C33" s="417">
        <f>'B1104'!CI23</f>
        <v>0</v>
      </c>
      <c r="D33" s="434"/>
      <c r="E33" s="436"/>
      <c r="F33" s="436"/>
      <c r="G33" s="437"/>
      <c r="H33" s="417">
        <f>'B1104'!CH23</f>
        <v>328000</v>
      </c>
    </row>
    <row r="34" spans="1:8" ht="42" customHeight="1" thickBot="1" x14ac:dyDescent="0.6">
      <c r="A34" s="418">
        <v>40209</v>
      </c>
      <c r="B34" s="411" t="s">
        <v>68</v>
      </c>
      <c r="C34" s="417">
        <f>'B1104'!CI24</f>
        <v>0</v>
      </c>
      <c r="D34" s="434"/>
      <c r="E34" s="436"/>
      <c r="F34" s="436"/>
      <c r="G34" s="437"/>
      <c r="H34" s="417">
        <f>'B1104'!CH24</f>
        <v>8400000</v>
      </c>
    </row>
    <row r="35" spans="1:8" ht="42" customHeight="1" thickBot="1" x14ac:dyDescent="0.6">
      <c r="A35" s="418">
        <v>40210</v>
      </c>
      <c r="B35" s="411" t="s">
        <v>244</v>
      </c>
      <c r="C35" s="417">
        <f>'B1104'!CI25</f>
        <v>0</v>
      </c>
      <c r="D35" s="434"/>
      <c r="E35" s="436"/>
      <c r="F35" s="436"/>
      <c r="G35" s="437"/>
      <c r="H35" s="417">
        <f>'B1104'!CH25</f>
        <v>37400000</v>
      </c>
    </row>
    <row r="36" spans="1:8" ht="42" customHeight="1" thickBot="1" x14ac:dyDescent="0.6">
      <c r="A36" s="418">
        <v>40211</v>
      </c>
      <c r="B36" s="411" t="s">
        <v>528</v>
      </c>
      <c r="C36" s="417">
        <f>'B1104'!CI26</f>
        <v>0</v>
      </c>
      <c r="D36" s="434"/>
      <c r="E36" s="436"/>
      <c r="F36" s="436"/>
      <c r="G36" s="437"/>
      <c r="H36" s="417">
        <f>'B1104'!CH26</f>
        <v>10600000</v>
      </c>
    </row>
    <row r="37" spans="1:8" ht="42" customHeight="1" thickBot="1" x14ac:dyDescent="0.6">
      <c r="A37" s="418">
        <v>40212</v>
      </c>
      <c r="B37" s="411" t="s">
        <v>135</v>
      </c>
      <c r="C37" s="417">
        <f>'B1104'!CI27</f>
        <v>0</v>
      </c>
      <c r="D37" s="434"/>
      <c r="E37" s="436"/>
      <c r="F37" s="436"/>
      <c r="G37" s="437"/>
      <c r="H37" s="417">
        <f>'B1104'!CH27</f>
        <v>11700000</v>
      </c>
    </row>
    <row r="38" spans="1:8" ht="42" customHeight="1" thickBot="1" x14ac:dyDescent="0.6">
      <c r="A38" s="418">
        <v>40213</v>
      </c>
      <c r="B38" s="411" t="s">
        <v>540</v>
      </c>
      <c r="C38" s="417">
        <f>'B1104'!CI28</f>
        <v>0</v>
      </c>
      <c r="D38" s="434"/>
      <c r="E38" s="436"/>
      <c r="F38" s="436"/>
      <c r="G38" s="437"/>
      <c r="H38" s="417">
        <f>'B1104'!CH28</f>
        <v>0</v>
      </c>
    </row>
    <row r="39" spans="1:8" ht="69.75" customHeight="1" thickBot="1" x14ac:dyDescent="0.35">
      <c r="A39" s="452"/>
      <c r="B39" s="453" t="s">
        <v>529</v>
      </c>
      <c r="C39" s="451">
        <f>SUM(C15:C38)</f>
        <v>3643400000</v>
      </c>
      <c r="D39" s="417">
        <f>SUM(D15:D38)</f>
        <v>0</v>
      </c>
      <c r="E39" s="436"/>
      <c r="F39" s="436"/>
      <c r="G39" s="437"/>
      <c r="H39" s="417">
        <f>SUM(H15:H38)</f>
        <v>5040841200</v>
      </c>
    </row>
    <row r="40" spans="1:8" ht="15" thickBot="1" x14ac:dyDescent="0.35">
      <c r="C40" s="454"/>
      <c r="D40" s="454"/>
      <c r="E40" s="454"/>
      <c r="F40" s="454"/>
      <c r="G40" s="454"/>
      <c r="H40" s="454"/>
    </row>
    <row r="41" spans="1:8" ht="15" hidden="1" thickBot="1" x14ac:dyDescent="0.35">
      <c r="C41" s="454"/>
      <c r="D41" s="454"/>
      <c r="E41" s="454"/>
      <c r="F41" s="454"/>
      <c r="G41" s="454"/>
      <c r="H41" s="454"/>
    </row>
    <row r="42" spans="1:8" ht="60.75" customHeight="1" thickBot="1" x14ac:dyDescent="0.35">
      <c r="A42" s="452"/>
      <c r="B42" s="421" t="s">
        <v>541</v>
      </c>
      <c r="C42" s="455">
        <f>C39</f>
        <v>3643400000</v>
      </c>
      <c r="D42" s="456">
        <f>D39</f>
        <v>0</v>
      </c>
      <c r="E42" s="431"/>
      <c r="F42" s="431"/>
      <c r="G42" s="432"/>
      <c r="H42" s="451">
        <f>H39</f>
        <v>5040841200</v>
      </c>
    </row>
    <row r="43" spans="1:8" ht="42" customHeight="1" thickBot="1" x14ac:dyDescent="0.6">
      <c r="A43" s="457">
        <v>40214</v>
      </c>
      <c r="B43" s="428" t="s">
        <v>737</v>
      </c>
      <c r="C43" s="429">
        <f>'B1104'!CI29</f>
        <v>0</v>
      </c>
      <c r="D43" s="430"/>
      <c r="E43" s="431"/>
      <c r="F43" s="431"/>
      <c r="G43" s="432"/>
      <c r="H43" s="430">
        <f>'B1104'!CH29</f>
        <v>8800000</v>
      </c>
    </row>
    <row r="44" spans="1:8" ht="42" customHeight="1" thickBot="1" x14ac:dyDescent="0.6">
      <c r="A44" s="457">
        <v>40300</v>
      </c>
      <c r="B44" s="428" t="s">
        <v>71</v>
      </c>
      <c r="C44" s="429">
        <f>'B1104'!CI30</f>
        <v>0</v>
      </c>
      <c r="D44" s="434"/>
      <c r="E44" s="431"/>
      <c r="F44" s="436"/>
      <c r="G44" s="437"/>
      <c r="H44" s="430">
        <f>'B1104'!CH30</f>
        <v>14904000</v>
      </c>
    </row>
    <row r="45" spans="1:8" ht="42" customHeight="1" thickBot="1" x14ac:dyDescent="0.6">
      <c r="A45" s="458">
        <v>40301</v>
      </c>
      <c r="B45" s="433" t="s">
        <v>72</v>
      </c>
      <c r="C45" s="429">
        <f>'B1104'!CI31</f>
        <v>0</v>
      </c>
      <c r="D45" s="434"/>
      <c r="E45" s="435"/>
      <c r="F45" s="436"/>
      <c r="G45" s="437"/>
      <c r="H45" s="430">
        <f>'B1104'!CH31</f>
        <v>118400000</v>
      </c>
    </row>
    <row r="46" spans="1:8" ht="42" customHeight="1" thickBot="1" x14ac:dyDescent="0.6">
      <c r="A46" s="459">
        <v>40302</v>
      </c>
      <c r="B46" s="433" t="s">
        <v>139</v>
      </c>
      <c r="C46" s="429">
        <f>'B1104'!CI32</f>
        <v>0</v>
      </c>
      <c r="D46" s="434"/>
      <c r="E46" s="436"/>
      <c r="F46" s="436"/>
      <c r="G46" s="437"/>
      <c r="H46" s="430">
        <f>'B1104'!CH32</f>
        <v>0</v>
      </c>
    </row>
    <row r="47" spans="1:8" ht="38.25" customHeight="1" thickBot="1" x14ac:dyDescent="0.6">
      <c r="A47" s="457">
        <v>40303</v>
      </c>
      <c r="B47" s="428" t="s">
        <v>74</v>
      </c>
      <c r="C47" s="429">
        <f>'B1104'!CI33</f>
        <v>0</v>
      </c>
      <c r="D47" s="460"/>
      <c r="E47" s="461"/>
      <c r="F47" s="461"/>
      <c r="G47" s="462"/>
      <c r="H47" s="430">
        <f>'B1104'!CH33</f>
        <v>0</v>
      </c>
    </row>
    <row r="48" spans="1:8" ht="42" customHeight="1" thickBot="1" x14ac:dyDescent="0.6">
      <c r="A48" s="463">
        <v>40304</v>
      </c>
      <c r="B48" s="442" t="s">
        <v>75</v>
      </c>
      <c r="C48" s="429">
        <f>'B1104'!CI34</f>
        <v>0</v>
      </c>
      <c r="D48" s="430"/>
      <c r="E48" s="431"/>
      <c r="F48" s="431"/>
      <c r="G48" s="432"/>
      <c r="H48" s="430">
        <f>'B1104'!CH34</f>
        <v>207000</v>
      </c>
    </row>
    <row r="49" spans="1:8" ht="42" customHeight="1" thickBot="1" x14ac:dyDescent="0.6">
      <c r="A49" s="459">
        <v>40305</v>
      </c>
      <c r="B49" s="433" t="s">
        <v>76</v>
      </c>
      <c r="C49" s="429">
        <f>'B1104'!CI35</f>
        <v>0</v>
      </c>
      <c r="D49" s="434"/>
      <c r="E49" s="436"/>
      <c r="F49" s="436"/>
      <c r="G49" s="437"/>
      <c r="H49" s="430">
        <f>'B1104'!CH35</f>
        <v>0</v>
      </c>
    </row>
    <row r="50" spans="1:8" ht="42" customHeight="1" thickBot="1" x14ac:dyDescent="0.6">
      <c r="A50" s="459">
        <v>40306</v>
      </c>
      <c r="B50" s="433" t="s">
        <v>77</v>
      </c>
      <c r="C50" s="429">
        <f>'B1104'!CI36</f>
        <v>0</v>
      </c>
      <c r="D50" s="434"/>
      <c r="E50" s="436"/>
      <c r="F50" s="436"/>
      <c r="G50" s="437"/>
      <c r="H50" s="430">
        <f>'B1104'!CH36</f>
        <v>0</v>
      </c>
    </row>
    <row r="51" spans="1:8" ht="42" customHeight="1" thickBot="1" x14ac:dyDescent="0.6">
      <c r="A51" s="459">
        <v>40307</v>
      </c>
      <c r="B51" s="433" t="s">
        <v>78</v>
      </c>
      <c r="C51" s="429">
        <f>'B1104'!CI37</f>
        <v>0</v>
      </c>
      <c r="D51" s="434"/>
      <c r="E51" s="436"/>
      <c r="F51" s="436"/>
      <c r="G51" s="437"/>
      <c r="H51" s="430">
        <f>'B1104'!CH37</f>
        <v>0</v>
      </c>
    </row>
    <row r="52" spans="1:8" ht="42" customHeight="1" thickBot="1" x14ac:dyDescent="0.6">
      <c r="A52" s="459">
        <v>40308</v>
      </c>
      <c r="B52" s="433" t="s">
        <v>79</v>
      </c>
      <c r="C52" s="429">
        <f>'B1104'!CI38</f>
        <v>0</v>
      </c>
      <c r="D52" s="434"/>
      <c r="E52" s="436"/>
      <c r="F52" s="436"/>
      <c r="G52" s="437"/>
      <c r="H52" s="430">
        <f>'B1104'!CH38</f>
        <v>0</v>
      </c>
    </row>
    <row r="53" spans="1:8" ht="42" customHeight="1" thickBot="1" x14ac:dyDescent="0.6">
      <c r="A53" s="459">
        <v>40309</v>
      </c>
      <c r="B53" s="433" t="s">
        <v>734</v>
      </c>
      <c r="C53" s="429">
        <f>'B1104'!CI39</f>
        <v>0</v>
      </c>
      <c r="D53" s="434"/>
      <c r="E53" s="436"/>
      <c r="F53" s="436"/>
      <c r="G53" s="437"/>
      <c r="H53" s="430">
        <f>'B1104'!CH39</f>
        <v>0</v>
      </c>
    </row>
    <row r="54" spans="1:8" ht="42" customHeight="1" thickBot="1" x14ac:dyDescent="0.6">
      <c r="A54" s="459">
        <v>40400</v>
      </c>
      <c r="B54" s="433" t="s">
        <v>307</v>
      </c>
      <c r="C54" s="429">
        <f>'B1104'!CI40</f>
        <v>0</v>
      </c>
      <c r="D54" s="434"/>
      <c r="E54" s="436"/>
      <c r="F54" s="436"/>
      <c r="G54" s="437"/>
      <c r="H54" s="430">
        <f>'B1104'!CH40</f>
        <v>0</v>
      </c>
    </row>
    <row r="55" spans="1:8" ht="42" customHeight="1" thickBot="1" x14ac:dyDescent="0.6">
      <c r="A55" s="459">
        <v>40401</v>
      </c>
      <c r="B55" s="433" t="s">
        <v>81</v>
      </c>
      <c r="C55" s="429">
        <f>'B1104'!CI41</f>
        <v>0</v>
      </c>
      <c r="D55" s="434"/>
      <c r="E55" s="436"/>
      <c r="F55" s="436"/>
      <c r="G55" s="437"/>
      <c r="H55" s="430">
        <f>'B1104'!CH41</f>
        <v>64000000</v>
      </c>
    </row>
    <row r="56" spans="1:8" ht="42" customHeight="1" thickBot="1" x14ac:dyDescent="0.6">
      <c r="A56" s="459">
        <v>40402</v>
      </c>
      <c r="B56" s="433" t="s">
        <v>82</v>
      </c>
      <c r="C56" s="429">
        <f>'B1104'!CI42</f>
        <v>0</v>
      </c>
      <c r="D56" s="434"/>
      <c r="E56" s="436"/>
      <c r="F56" s="436"/>
      <c r="G56" s="437"/>
      <c r="H56" s="430">
        <f>'B1104'!CH42</f>
        <v>12500000</v>
      </c>
    </row>
    <row r="57" spans="1:8" ht="42" customHeight="1" thickBot="1" x14ac:dyDescent="0.6">
      <c r="A57" s="459">
        <v>40403</v>
      </c>
      <c r="B57" s="433" t="s">
        <v>494</v>
      </c>
      <c r="C57" s="429">
        <f>'B1104'!CI43</f>
        <v>0</v>
      </c>
      <c r="D57" s="434"/>
      <c r="E57" s="436"/>
      <c r="F57" s="436"/>
      <c r="G57" s="437"/>
      <c r="H57" s="430">
        <f>'B1104'!CH43</f>
        <v>0</v>
      </c>
    </row>
    <row r="58" spans="1:8" ht="42" customHeight="1" thickBot="1" x14ac:dyDescent="0.6">
      <c r="A58" s="459">
        <v>40404</v>
      </c>
      <c r="B58" s="433" t="s">
        <v>576</v>
      </c>
      <c r="C58" s="429">
        <f>'B1104'!CI44</f>
        <v>0</v>
      </c>
      <c r="D58" s="434"/>
      <c r="E58" s="436"/>
      <c r="F58" s="436"/>
      <c r="G58" s="437"/>
      <c r="H58" s="430">
        <f>'B1104'!CH44</f>
        <v>106000000</v>
      </c>
    </row>
    <row r="59" spans="1:8" ht="42" customHeight="1" thickBot="1" x14ac:dyDescent="0.6">
      <c r="A59" s="459">
        <v>40405</v>
      </c>
      <c r="B59" s="433" t="s">
        <v>84</v>
      </c>
      <c r="C59" s="429">
        <f>'B1104'!CI45</f>
        <v>0</v>
      </c>
      <c r="D59" s="434"/>
      <c r="E59" s="436"/>
      <c r="F59" s="436"/>
      <c r="G59" s="437"/>
      <c r="H59" s="430">
        <f>'B1104'!CH45</f>
        <v>3400</v>
      </c>
    </row>
    <row r="60" spans="1:8" ht="42" customHeight="1" thickBot="1" x14ac:dyDescent="0.6">
      <c r="A60" s="459">
        <v>40406</v>
      </c>
      <c r="B60" s="433" t="s">
        <v>85</v>
      </c>
      <c r="C60" s="429">
        <f>'B1104'!CI46</f>
        <v>0</v>
      </c>
      <c r="D60" s="434"/>
      <c r="E60" s="436"/>
      <c r="F60" s="436"/>
      <c r="G60" s="437"/>
      <c r="H60" s="430">
        <f>'B1104'!CH46</f>
        <v>4105500</v>
      </c>
    </row>
    <row r="61" spans="1:8" ht="42" customHeight="1" thickBot="1" x14ac:dyDescent="0.6">
      <c r="A61" s="459">
        <v>40407</v>
      </c>
      <c r="B61" s="433" t="s">
        <v>145</v>
      </c>
      <c r="C61" s="429">
        <f>'B1104'!CI47</f>
        <v>0</v>
      </c>
      <c r="D61" s="434"/>
      <c r="E61" s="436"/>
      <c r="F61" s="436"/>
      <c r="G61" s="437"/>
      <c r="H61" s="430">
        <f>'B1104'!CH47</f>
        <v>0</v>
      </c>
    </row>
    <row r="62" spans="1:8" ht="42" customHeight="1" thickBot="1" x14ac:dyDescent="0.6">
      <c r="A62" s="459">
        <v>40408</v>
      </c>
      <c r="B62" s="433" t="s">
        <v>378</v>
      </c>
      <c r="C62" s="429">
        <f>'B1104'!CI48</f>
        <v>0</v>
      </c>
      <c r="D62" s="434"/>
      <c r="E62" s="436"/>
      <c r="F62" s="436"/>
      <c r="G62" s="437"/>
      <c r="H62" s="430">
        <f>'B1104'!CH48</f>
        <v>0</v>
      </c>
    </row>
    <row r="63" spans="1:8" ht="42" customHeight="1" thickBot="1" x14ac:dyDescent="0.6">
      <c r="A63" s="459">
        <v>40412</v>
      </c>
      <c r="B63" s="433" t="s">
        <v>88</v>
      </c>
      <c r="C63" s="429">
        <f>'B1104'!CI49</f>
        <v>0</v>
      </c>
      <c r="D63" s="434"/>
      <c r="E63" s="436"/>
      <c r="F63" s="436"/>
      <c r="G63" s="437"/>
      <c r="H63" s="430">
        <f>'B1104'!CH49</f>
        <v>157000000</v>
      </c>
    </row>
    <row r="64" spans="1:8" ht="42" customHeight="1" thickBot="1" x14ac:dyDescent="0.6">
      <c r="A64" s="459">
        <v>40417</v>
      </c>
      <c r="B64" s="433" t="s">
        <v>89</v>
      </c>
      <c r="C64" s="429">
        <f>'B1104'!CI50</f>
        <v>0</v>
      </c>
      <c r="D64" s="434"/>
      <c r="E64" s="436"/>
      <c r="F64" s="436"/>
      <c r="G64" s="437"/>
      <c r="H64" s="430">
        <f>'B1104'!CH50</f>
        <v>0</v>
      </c>
    </row>
    <row r="65" spans="1:8" ht="42" customHeight="1" thickBot="1" x14ac:dyDescent="0.6">
      <c r="A65" s="459">
        <v>40420</v>
      </c>
      <c r="B65" s="443" t="s">
        <v>90</v>
      </c>
      <c r="C65" s="429">
        <f>'B1104'!CI51</f>
        <v>0</v>
      </c>
      <c r="D65" s="434"/>
      <c r="E65" s="436"/>
      <c r="F65" s="436"/>
      <c r="G65" s="437"/>
      <c r="H65" s="430">
        <f>'B1104'!CH51</f>
        <v>1200000</v>
      </c>
    </row>
    <row r="66" spans="1:8" ht="42" customHeight="1" thickBot="1" x14ac:dyDescent="0.6">
      <c r="A66" s="459">
        <v>40421</v>
      </c>
      <c r="B66" s="443" t="s">
        <v>91</v>
      </c>
      <c r="C66" s="429">
        <f>'B1104'!CI52</f>
        <v>0</v>
      </c>
      <c r="D66" s="434"/>
      <c r="E66" s="436"/>
      <c r="F66" s="436"/>
      <c r="G66" s="437"/>
      <c r="H66" s="430">
        <f>'B1104'!CH52</f>
        <v>0</v>
      </c>
    </row>
    <row r="67" spans="1:8" ht="42" customHeight="1" thickBot="1" x14ac:dyDescent="0.6">
      <c r="A67" s="459">
        <v>40422</v>
      </c>
      <c r="B67" s="489" t="s">
        <v>92</v>
      </c>
      <c r="C67" s="429">
        <f>'B1104'!CI53</f>
        <v>0</v>
      </c>
      <c r="D67" s="434"/>
      <c r="E67" s="436"/>
      <c r="F67" s="436"/>
      <c r="G67" s="437"/>
      <c r="H67" s="430">
        <f>'B1104'!CH53</f>
        <v>20500000</v>
      </c>
    </row>
    <row r="68" spans="1:8" ht="42" customHeight="1" thickBot="1" x14ac:dyDescent="0.6">
      <c r="A68" s="488">
        <v>40423</v>
      </c>
      <c r="B68" s="489" t="s">
        <v>417</v>
      </c>
      <c r="C68" s="429">
        <f>'B1104'!CI54</f>
        <v>0</v>
      </c>
      <c r="D68" s="434"/>
      <c r="E68" s="436"/>
      <c r="F68" s="436"/>
      <c r="G68" s="437"/>
      <c r="H68" s="430">
        <f>'B1104'!CH54</f>
        <v>135000000</v>
      </c>
    </row>
    <row r="69" spans="1:8" ht="42" hidden="1" customHeight="1" thickBot="1" x14ac:dyDescent="0.6">
      <c r="A69" s="488">
        <v>40102</v>
      </c>
      <c r="B69" s="489" t="s">
        <v>765</v>
      </c>
      <c r="C69" s="429">
        <f>'B1104'!CI55</f>
        <v>0</v>
      </c>
      <c r="D69" s="434" t="s">
        <v>767</v>
      </c>
      <c r="E69" s="436"/>
      <c r="F69" s="436"/>
      <c r="G69" s="437"/>
      <c r="H69" s="430">
        <f>'B1104'!CH55</f>
        <v>24000000</v>
      </c>
    </row>
    <row r="70" spans="1:8" ht="42" hidden="1" customHeight="1" thickBot="1" x14ac:dyDescent="0.6">
      <c r="A70" s="488">
        <v>40422</v>
      </c>
      <c r="B70" s="489" t="s">
        <v>76</v>
      </c>
      <c r="C70" s="429">
        <f>'B1104'!CI58</f>
        <v>3643983453.79</v>
      </c>
      <c r="D70" s="434" t="s">
        <v>768</v>
      </c>
      <c r="E70" s="436"/>
      <c r="F70" s="436"/>
      <c r="G70" s="437"/>
      <c r="H70" s="430">
        <f>'B1104'!CH58</f>
        <v>5842061100</v>
      </c>
    </row>
    <row r="71" spans="1:8" ht="42" hidden="1" customHeight="1" thickBot="1" x14ac:dyDescent="0.6">
      <c r="A71" s="488">
        <v>40404</v>
      </c>
      <c r="B71" s="489" t="s">
        <v>576</v>
      </c>
      <c r="C71" s="429">
        <f>'B1104'!CI59</f>
        <v>12600000</v>
      </c>
      <c r="D71" s="434" t="s">
        <v>769</v>
      </c>
      <c r="E71" s="436"/>
      <c r="F71" s="436"/>
      <c r="G71" s="437"/>
      <c r="H71" s="430">
        <f>'B1104'!CH59</f>
        <v>0</v>
      </c>
    </row>
    <row r="72" spans="1:8" ht="42" hidden="1" customHeight="1" thickBot="1" x14ac:dyDescent="0.6">
      <c r="A72" s="571">
        <v>40211</v>
      </c>
      <c r="B72" s="489" t="s">
        <v>757</v>
      </c>
      <c r="C72" s="429">
        <f>'B1104'!CI60</f>
        <v>0</v>
      </c>
      <c r="D72" s="434" t="s">
        <v>766</v>
      </c>
      <c r="E72" s="436"/>
      <c r="F72" s="436"/>
      <c r="G72" s="437"/>
      <c r="H72" s="430">
        <f>'B1104'!CH60</f>
        <v>0</v>
      </c>
    </row>
    <row r="73" spans="1:8" ht="42" customHeight="1" thickBot="1" x14ac:dyDescent="0.6">
      <c r="A73" s="680">
        <v>40424</v>
      </c>
      <c r="B73" s="489" t="s">
        <v>791</v>
      </c>
      <c r="C73" s="429">
        <f>'B1104'!CI55</f>
        <v>0</v>
      </c>
      <c r="D73" s="434"/>
      <c r="E73" s="436"/>
      <c r="F73" s="436"/>
      <c r="G73" s="437"/>
      <c r="H73" s="430">
        <f>'B1104'!CH61</f>
        <v>0</v>
      </c>
    </row>
    <row r="74" spans="1:8" ht="70.5" customHeight="1" thickBot="1" x14ac:dyDescent="0.35">
      <c r="A74" s="1223" t="s">
        <v>530</v>
      </c>
      <c r="B74" s="1224"/>
      <c r="C74" s="444">
        <f>SUM(C42:C73)</f>
        <v>7299983453.79</v>
      </c>
      <c r="D74" s="417">
        <f>SUM(D42:D72)</f>
        <v>0</v>
      </c>
      <c r="E74" s="436"/>
      <c r="F74" s="436"/>
      <c r="G74" s="437"/>
      <c r="H74" s="417">
        <f>SUM(H42:H73)</f>
        <v>11549522200</v>
      </c>
    </row>
    <row r="75" spans="1:8" x14ac:dyDescent="0.3">
      <c r="H75" s="394"/>
    </row>
    <row r="76" spans="1:8" ht="26.4" thickBot="1" x14ac:dyDescent="0.55000000000000004">
      <c r="H76" s="464"/>
    </row>
    <row r="77" spans="1:8" ht="42" customHeight="1" thickBot="1" x14ac:dyDescent="0.35">
      <c r="C77" s="444"/>
      <c r="D77" s="444"/>
    </row>
    <row r="78" spans="1:8" ht="42" customHeight="1" thickBot="1" x14ac:dyDescent="0.35">
      <c r="C78" s="444"/>
      <c r="D78" s="444"/>
    </row>
    <row r="79" spans="1:8" ht="42" customHeight="1" thickBot="1" x14ac:dyDescent="0.35">
      <c r="C79" s="444">
        <f>'1208-3'!C76</f>
        <v>13950469717.34</v>
      </c>
      <c r="D79" s="444">
        <f>C80-D78</f>
        <v>6650486263.5500002</v>
      </c>
    </row>
    <row r="80" spans="1:8" ht="42" customHeight="1" thickBot="1" x14ac:dyDescent="0.35">
      <c r="C80" s="444">
        <f>C79-C74</f>
        <v>6650486263.5500002</v>
      </c>
      <c r="D80" s="444">
        <f>D77+D79-D78</f>
        <v>6650486263.5500002</v>
      </c>
    </row>
    <row r="81" spans="5:5" ht="42" customHeight="1" x14ac:dyDescent="0.45">
      <c r="E81" s="502"/>
    </row>
  </sheetData>
  <mergeCells count="8">
    <mergeCell ref="B11:B14"/>
    <mergeCell ref="A74:B74"/>
    <mergeCell ref="G11:H11"/>
    <mergeCell ref="E12:E13"/>
    <mergeCell ref="F12:F13"/>
    <mergeCell ref="G12:H12"/>
    <mergeCell ref="G13:H13"/>
    <mergeCell ref="D11:F11"/>
  </mergeCells>
  <phoneticPr fontId="97" type="noConversion"/>
  <pageMargins left="0.19685039370078741" right="0.19685039370078741" top="0.15748031496062992" bottom="0.15748031496062992" header="0.31496062992125984" footer="0.31496062992125984"/>
  <pageSetup paperSize="9" scale="35" orientation="landscape" r:id="rId1"/>
  <headerFooter alignWithMargins="0"/>
  <rowBreaks count="2" manualBreakCount="2">
    <brk id="1" max="8" man="1"/>
    <brk id="41" max="8" man="1"/>
  </rowBreaks>
  <drawing r:id="rId2"/>
  <legacyDrawing r:id="rId3"/>
  <oleObjects>
    <mc:AlternateContent xmlns:mc="http://schemas.openxmlformats.org/markup-compatibility/2006">
      <mc:Choice Requires="x14">
        <oleObject progId="ViewerFrameClass" shapeId="28673" r:id="rId4">
          <objectPr defaultSize="0" autoPict="0" r:id="rId5">
            <anchor moveWithCells="1" sizeWithCells="1">
              <from>
                <xdr:col>0</xdr:col>
                <xdr:colOff>563880</xdr:colOff>
                <xdr:row>1</xdr:row>
                <xdr:rowOff>0</xdr:rowOff>
              </from>
              <to>
                <xdr:col>1</xdr:col>
                <xdr:colOff>792480</xdr:colOff>
                <xdr:row>1</xdr:row>
                <xdr:rowOff>0</xdr:rowOff>
              </to>
            </anchor>
          </objectPr>
        </oleObject>
      </mc:Choice>
      <mc:Fallback>
        <oleObject progId="ViewerFrameClass" shapeId="28673" r:id="rId4"/>
      </mc:Fallback>
    </mc:AlternateContent>
    <mc:AlternateContent xmlns:mc="http://schemas.openxmlformats.org/markup-compatibility/2006">
      <mc:Choice Requires="x14">
        <oleObject progId="ViewerFrameClass" shapeId="28674" r:id="rId6">
          <objectPr defaultSize="0" autoPict="0" r:id="rId5">
            <anchor moveWithCells="1" sizeWithCells="1">
              <from>
                <xdr:col>2</xdr:col>
                <xdr:colOff>0</xdr:colOff>
                <xdr:row>1</xdr:row>
                <xdr:rowOff>0</xdr:rowOff>
              </from>
              <to>
                <xdr:col>2</xdr:col>
                <xdr:colOff>1379220</xdr:colOff>
                <xdr:row>1</xdr:row>
                <xdr:rowOff>0</xdr:rowOff>
              </to>
            </anchor>
          </objectPr>
        </oleObject>
      </mc:Choice>
      <mc:Fallback>
        <oleObject progId="ViewerFrameClass" shapeId="28674" r:id="rId6"/>
      </mc:Fallback>
    </mc:AlternateContent>
    <mc:AlternateContent xmlns:mc="http://schemas.openxmlformats.org/markup-compatibility/2006">
      <mc:Choice Requires="x14">
        <oleObject progId="ViewerFrameClass" shapeId="28675" r:id="rId7">
          <objectPr defaultSize="0" autoPict="0" r:id="rId5">
            <anchor moveWithCells="1" sizeWithCells="1">
              <from>
                <xdr:col>0</xdr:col>
                <xdr:colOff>647700</xdr:colOff>
                <xdr:row>1</xdr:row>
                <xdr:rowOff>0</xdr:rowOff>
              </from>
              <to>
                <xdr:col>1</xdr:col>
                <xdr:colOff>868680</xdr:colOff>
                <xdr:row>1</xdr:row>
                <xdr:rowOff>0</xdr:rowOff>
              </to>
            </anchor>
          </objectPr>
        </oleObject>
      </mc:Choice>
      <mc:Fallback>
        <oleObject progId="ViewerFrameClass" shapeId="28675" r:id="rId7"/>
      </mc:Fallback>
    </mc:AlternateContent>
    <mc:AlternateContent xmlns:mc="http://schemas.openxmlformats.org/markup-compatibility/2006">
      <mc:Choice Requires="x14">
        <oleObject progId="ViewerFrameClass" shapeId="28676" r:id="rId8">
          <objectPr defaultSize="0" autoPict="0" r:id="rId5">
            <anchor moveWithCells="1" sizeWithCells="1">
              <from>
                <xdr:col>0</xdr:col>
                <xdr:colOff>563880</xdr:colOff>
                <xdr:row>2</xdr:row>
                <xdr:rowOff>60960</xdr:rowOff>
              </from>
              <to>
                <xdr:col>1</xdr:col>
                <xdr:colOff>792480</xdr:colOff>
                <xdr:row>5</xdr:row>
                <xdr:rowOff>106680</xdr:rowOff>
              </to>
            </anchor>
          </objectPr>
        </oleObject>
      </mc:Choice>
      <mc:Fallback>
        <oleObject progId="ViewerFrameClass" shapeId="28676" r:id="rId8"/>
      </mc:Fallback>
    </mc:AlternateContent>
  </oleObjec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16">
    <tabColor indexed="11"/>
  </sheetPr>
  <dimension ref="A1:J81"/>
  <sheetViews>
    <sheetView view="pageBreakPreview" topLeftCell="A58" zoomScale="115" zoomScaleNormal="75" zoomScaleSheetLayoutView="75" workbookViewId="0">
      <selection activeCell="A65" sqref="A65:IV65"/>
    </sheetView>
  </sheetViews>
  <sheetFormatPr baseColWidth="10" defaultRowHeight="13.2" x14ac:dyDescent="0.25"/>
  <cols>
    <col min="1" max="1" width="11.88671875" bestFit="1" customWidth="1"/>
    <col min="2" max="2" width="21.109375" customWidth="1"/>
    <col min="3" max="3" width="15" customWidth="1"/>
    <col min="4" max="4" width="13.109375" customWidth="1"/>
    <col min="5" max="6" width="11.5546875" bestFit="1" customWidth="1"/>
    <col min="7" max="7" width="13" customWidth="1"/>
    <col min="8" max="9" width="11.5546875" bestFit="1" customWidth="1"/>
    <col min="10" max="10" width="14.33203125" customWidth="1"/>
  </cols>
  <sheetData>
    <row r="1" spans="1:10" ht="17.399999999999999" x14ac:dyDescent="0.3">
      <c r="A1" s="351" t="s">
        <v>419</v>
      </c>
      <c r="B1" s="352"/>
      <c r="C1" s="352"/>
      <c r="D1" s="352"/>
      <c r="E1" s="353" t="s">
        <v>249</v>
      </c>
      <c r="F1" s="352"/>
      <c r="G1" s="354"/>
      <c r="H1" s="354"/>
      <c r="I1" s="352"/>
      <c r="J1" s="352"/>
    </row>
    <row r="2" spans="1:10" x14ac:dyDescent="0.25">
      <c r="A2" s="352"/>
      <c r="B2" s="352"/>
      <c r="C2" s="352" t="s">
        <v>420</v>
      </c>
      <c r="D2" s="352"/>
      <c r="E2" s="352"/>
      <c r="F2" s="352"/>
      <c r="G2" s="352"/>
      <c r="H2" s="352"/>
      <c r="I2" s="352"/>
      <c r="J2" s="352"/>
    </row>
    <row r="3" spans="1:10" ht="16.8" thickBot="1" x14ac:dyDescent="0.45">
      <c r="A3" s="352"/>
      <c r="B3" s="352"/>
      <c r="C3" s="352"/>
      <c r="D3" s="352"/>
      <c r="E3" s="352"/>
      <c r="F3" s="352"/>
      <c r="G3" s="352"/>
      <c r="H3" s="355" t="str">
        <f>'V TP'!H6</f>
        <v>Mois de Janvier  2020</v>
      </c>
      <c r="I3" s="355"/>
      <c r="J3" s="356"/>
    </row>
    <row r="4" spans="1:10" ht="13.8" thickBot="1" x14ac:dyDescent="0.3">
      <c r="A4" s="352"/>
      <c r="B4" s="352"/>
      <c r="C4" s="357" t="s">
        <v>421</v>
      </c>
      <c r="D4" s="357" t="s">
        <v>422</v>
      </c>
      <c r="E4" s="357" t="s">
        <v>423</v>
      </c>
      <c r="F4" s="352"/>
      <c r="G4" s="352"/>
      <c r="H4" s="352"/>
      <c r="I4" s="352"/>
      <c r="J4" s="352"/>
    </row>
    <row r="5" spans="1:10" ht="13.8" thickBot="1" x14ac:dyDescent="0.3">
      <c r="A5" s="352"/>
      <c r="B5" s="352"/>
      <c r="C5" s="358" t="s">
        <v>424</v>
      </c>
      <c r="D5" s="358">
        <v>57</v>
      </c>
      <c r="E5" s="358">
        <v>31</v>
      </c>
      <c r="F5" s="352"/>
      <c r="G5" s="352"/>
      <c r="H5" s="352"/>
      <c r="I5" s="352"/>
      <c r="J5" s="352"/>
    </row>
    <row r="6" spans="1:10" ht="15" x14ac:dyDescent="0.25">
      <c r="A6" s="352" t="s">
        <v>503</v>
      </c>
      <c r="B6" s="352"/>
      <c r="C6" s="352"/>
      <c r="D6" s="352"/>
      <c r="E6" s="352"/>
      <c r="F6" s="352"/>
      <c r="G6" s="352"/>
      <c r="H6" s="352"/>
      <c r="I6" s="352"/>
      <c r="J6" s="352"/>
    </row>
    <row r="7" spans="1:10" x14ac:dyDescent="0.25">
      <c r="A7" s="359" t="s">
        <v>101</v>
      </c>
      <c r="B7" s="359" t="s">
        <v>425</v>
      </c>
      <c r="C7" s="359" t="s">
        <v>426</v>
      </c>
      <c r="D7" s="359" t="s">
        <v>427</v>
      </c>
      <c r="E7" s="359" t="s">
        <v>428</v>
      </c>
      <c r="F7" s="359" t="s">
        <v>429</v>
      </c>
      <c r="G7" s="359" t="s">
        <v>430</v>
      </c>
      <c r="H7" s="359" t="s">
        <v>430</v>
      </c>
      <c r="I7" s="360"/>
      <c r="J7" s="359" t="s">
        <v>0</v>
      </c>
    </row>
    <row r="8" spans="1:10" x14ac:dyDescent="0.25">
      <c r="A8" s="361"/>
      <c r="B8" s="361"/>
      <c r="C8" s="361" t="s">
        <v>431</v>
      </c>
      <c r="D8" s="361" t="s">
        <v>432</v>
      </c>
      <c r="E8" s="361" t="s">
        <v>433</v>
      </c>
      <c r="F8" s="361" t="s">
        <v>434</v>
      </c>
      <c r="G8" s="361" t="s">
        <v>435</v>
      </c>
      <c r="H8" s="361" t="s">
        <v>435</v>
      </c>
      <c r="I8" s="362"/>
      <c r="J8" s="362"/>
    </row>
    <row r="9" spans="1:10" x14ac:dyDescent="0.25">
      <c r="A9" s="361" t="s">
        <v>318</v>
      </c>
      <c r="B9" s="361" t="s">
        <v>436</v>
      </c>
      <c r="C9" s="361" t="s">
        <v>437</v>
      </c>
      <c r="D9" s="361" t="s">
        <v>438</v>
      </c>
      <c r="E9" s="361" t="s">
        <v>439</v>
      </c>
      <c r="F9" s="361" t="s">
        <v>440</v>
      </c>
      <c r="G9" s="361" t="s">
        <v>441</v>
      </c>
      <c r="H9" s="361" t="s">
        <v>442</v>
      </c>
      <c r="I9" s="127" t="s">
        <v>443</v>
      </c>
      <c r="J9" s="361" t="s">
        <v>444</v>
      </c>
    </row>
    <row r="10" spans="1:10" x14ac:dyDescent="0.25">
      <c r="A10" s="361"/>
      <c r="B10" s="361"/>
      <c r="C10" s="363" t="s">
        <v>445</v>
      </c>
      <c r="D10" s="363" t="s">
        <v>446</v>
      </c>
      <c r="E10" s="363" t="s">
        <v>447</v>
      </c>
      <c r="F10" s="364"/>
      <c r="G10" s="363" t="s">
        <v>448</v>
      </c>
      <c r="H10" s="363" t="s">
        <v>449</v>
      </c>
      <c r="I10" s="364"/>
      <c r="J10" s="364"/>
    </row>
    <row r="11" spans="1:10" x14ac:dyDescent="0.25">
      <c r="A11" s="363" t="s">
        <v>2</v>
      </c>
      <c r="B11" s="363" t="s">
        <v>2</v>
      </c>
      <c r="C11" s="365" t="s">
        <v>251</v>
      </c>
      <c r="D11" s="365" t="s">
        <v>251</v>
      </c>
      <c r="E11" s="365" t="s">
        <v>251</v>
      </c>
      <c r="F11" s="365" t="s">
        <v>251</v>
      </c>
      <c r="G11" s="365" t="s">
        <v>251</v>
      </c>
      <c r="H11" s="365" t="s">
        <v>251</v>
      </c>
      <c r="I11" s="365" t="s">
        <v>251</v>
      </c>
      <c r="J11" s="365" t="s">
        <v>251</v>
      </c>
    </row>
    <row r="12" spans="1:10" x14ac:dyDescent="0.25">
      <c r="A12" s="385">
        <v>40100</v>
      </c>
      <c r="B12" s="366" t="s">
        <v>450</v>
      </c>
      <c r="C12" s="664">
        <f>J12-(G12+H12+D12)</f>
        <v>419000</v>
      </c>
      <c r="D12" s="664">
        <v>3000</v>
      </c>
      <c r="E12" s="664"/>
      <c r="F12" s="664"/>
      <c r="G12" s="664">
        <f>'B1104'!M4</f>
        <v>0</v>
      </c>
      <c r="H12" s="664">
        <v>920</v>
      </c>
      <c r="I12" s="664"/>
      <c r="J12" s="665">
        <f>'B1104'!D4</f>
        <v>422920</v>
      </c>
    </row>
    <row r="13" spans="1:10" x14ac:dyDescent="0.25">
      <c r="A13" s="367" t="s">
        <v>451</v>
      </c>
      <c r="B13" s="369" t="s">
        <v>452</v>
      </c>
      <c r="C13" s="664">
        <f t="shared" ref="C13:C37" si="0">J13-(G13+H13)</f>
        <v>102150</v>
      </c>
      <c r="D13" s="664"/>
      <c r="E13" s="664"/>
      <c r="F13" s="664"/>
      <c r="G13" s="664">
        <f>'B1104'!M5</f>
        <v>0</v>
      </c>
      <c r="H13" s="664"/>
      <c r="I13" s="664"/>
      <c r="J13" s="665">
        <f>'B1104'!D5</f>
        <v>102150</v>
      </c>
    </row>
    <row r="14" spans="1:10" x14ac:dyDescent="0.25">
      <c r="A14" s="367" t="s">
        <v>453</v>
      </c>
      <c r="B14" s="370" t="s">
        <v>52</v>
      </c>
      <c r="C14" s="664">
        <f t="shared" si="0"/>
        <v>22000</v>
      </c>
      <c r="D14" s="664"/>
      <c r="E14" s="664"/>
      <c r="F14" s="664"/>
      <c r="G14" s="664">
        <f>'B1104'!M6</f>
        <v>0</v>
      </c>
      <c r="H14" s="664"/>
      <c r="I14" s="664"/>
      <c r="J14" s="665">
        <f>'B1104'!D6</f>
        <v>22000</v>
      </c>
    </row>
    <row r="15" spans="1:10" x14ac:dyDescent="0.25">
      <c r="A15" s="367" t="s">
        <v>454</v>
      </c>
      <c r="B15" s="370" t="s">
        <v>455</v>
      </c>
      <c r="C15" s="664">
        <f t="shared" si="0"/>
        <v>192000</v>
      </c>
      <c r="D15" s="664"/>
      <c r="E15" s="664"/>
      <c r="F15" s="664"/>
      <c r="G15" s="664">
        <f>'B1104'!M7</f>
        <v>0</v>
      </c>
      <c r="H15" s="664"/>
      <c r="I15" s="664"/>
      <c r="J15" s="665">
        <f>'B1104'!D7</f>
        <v>192000</v>
      </c>
    </row>
    <row r="16" spans="1:10" x14ac:dyDescent="0.25">
      <c r="A16" s="367" t="s">
        <v>456</v>
      </c>
      <c r="B16" s="370" t="s">
        <v>457</v>
      </c>
      <c r="C16" s="664">
        <f t="shared" si="0"/>
        <v>64200</v>
      </c>
      <c r="D16" s="664"/>
      <c r="E16" s="664"/>
      <c r="F16" s="664"/>
      <c r="G16" s="664">
        <f>'B1104'!M8</f>
        <v>0</v>
      </c>
      <c r="H16" s="664"/>
      <c r="I16" s="664"/>
      <c r="J16" s="665">
        <f>'B1104'!D8</f>
        <v>64200</v>
      </c>
    </row>
    <row r="17" spans="1:10" x14ac:dyDescent="0.25">
      <c r="A17" s="367" t="s">
        <v>458</v>
      </c>
      <c r="B17" s="370" t="s">
        <v>459</v>
      </c>
      <c r="C17" s="664">
        <f t="shared" si="0"/>
        <v>249800</v>
      </c>
      <c r="D17" s="664"/>
      <c r="E17" s="664"/>
      <c r="F17" s="664"/>
      <c r="G17" s="664">
        <f>'B1104'!M9</f>
        <v>0</v>
      </c>
      <c r="H17" s="664">
        <v>1280</v>
      </c>
      <c r="I17" s="664"/>
      <c r="J17" s="665">
        <f>'B1104'!D9</f>
        <v>251080</v>
      </c>
    </row>
    <row r="18" spans="1:10" x14ac:dyDescent="0.25">
      <c r="A18" s="367" t="s">
        <v>460</v>
      </c>
      <c r="B18" s="370" t="s">
        <v>461</v>
      </c>
      <c r="C18" s="664">
        <f t="shared" si="0"/>
        <v>67600</v>
      </c>
      <c r="D18" s="664"/>
      <c r="E18" s="664"/>
      <c r="F18" s="664"/>
      <c r="G18" s="664">
        <f>'B1104'!M10</f>
        <v>0</v>
      </c>
      <c r="H18" s="664">
        <v>400</v>
      </c>
      <c r="I18" s="664"/>
      <c r="J18" s="665">
        <f>'B1104'!D10</f>
        <v>68000</v>
      </c>
    </row>
    <row r="19" spans="1:10" x14ac:dyDescent="0.25">
      <c r="A19" s="367" t="s">
        <v>462</v>
      </c>
      <c r="B19" s="370" t="s">
        <v>463</v>
      </c>
      <c r="C19" s="664">
        <f t="shared" si="0"/>
        <v>67000</v>
      </c>
      <c r="D19" s="664"/>
      <c r="E19" s="664"/>
      <c r="F19" s="664"/>
      <c r="G19" s="664">
        <f>'B1104'!M11</f>
        <v>0</v>
      </c>
      <c r="H19" s="664"/>
      <c r="I19" s="664"/>
      <c r="J19" s="665">
        <f>'B1104'!D11</f>
        <v>67000</v>
      </c>
    </row>
    <row r="20" spans="1:10" x14ac:dyDescent="0.25">
      <c r="A20" s="367" t="s">
        <v>464</v>
      </c>
      <c r="B20" s="370" t="s">
        <v>465</v>
      </c>
      <c r="C20" s="664">
        <f t="shared" si="0"/>
        <v>199200</v>
      </c>
      <c r="D20" s="664"/>
      <c r="E20" s="664"/>
      <c r="F20" s="664"/>
      <c r="G20" s="664">
        <f>'B1104'!M12</f>
        <v>0</v>
      </c>
      <c r="H20" s="664"/>
      <c r="I20" s="664"/>
      <c r="J20" s="665">
        <f>'B1104'!D12</f>
        <v>199200</v>
      </c>
    </row>
    <row r="21" spans="1:10" x14ac:dyDescent="0.25">
      <c r="A21" s="386">
        <v>40112</v>
      </c>
      <c r="B21" s="370" t="s">
        <v>466</v>
      </c>
      <c r="C21" s="664">
        <f t="shared" si="0"/>
        <v>39000</v>
      </c>
      <c r="D21" s="664"/>
      <c r="E21" s="664"/>
      <c r="F21" s="664"/>
      <c r="G21" s="664">
        <f>'B1104'!M13</f>
        <v>0</v>
      </c>
      <c r="H21" s="664"/>
      <c r="I21" s="664"/>
      <c r="J21" s="665">
        <f>'B1104'!D13</f>
        <v>39000</v>
      </c>
    </row>
    <row r="22" spans="1:10" x14ac:dyDescent="0.25">
      <c r="A22" s="385" t="s">
        <v>255</v>
      </c>
      <c r="B22" s="370" t="s">
        <v>467</v>
      </c>
      <c r="C22" s="664">
        <f t="shared" si="0"/>
        <v>27000</v>
      </c>
      <c r="D22" s="664"/>
      <c r="E22" s="664"/>
      <c r="F22" s="664"/>
      <c r="G22" s="664">
        <f>'B1104'!M14</f>
        <v>0</v>
      </c>
      <c r="H22" s="664">
        <v>380</v>
      </c>
      <c r="I22" s="664"/>
      <c r="J22" s="665">
        <f>'B1104'!D14</f>
        <v>27380</v>
      </c>
    </row>
    <row r="23" spans="1:10" x14ac:dyDescent="0.25">
      <c r="A23" s="572" t="s">
        <v>784</v>
      </c>
      <c r="B23" s="370" t="s">
        <v>788</v>
      </c>
      <c r="C23" s="664">
        <f t="shared" si="0"/>
        <v>0</v>
      </c>
      <c r="D23" s="664"/>
      <c r="E23" s="664"/>
      <c r="F23" s="664"/>
      <c r="G23" s="664">
        <f>'B1104'!M15</f>
        <v>0</v>
      </c>
      <c r="H23" s="664"/>
      <c r="I23" s="664"/>
      <c r="J23" s="665">
        <f>'B1104'!D15</f>
        <v>0</v>
      </c>
    </row>
    <row r="24" spans="1:10" x14ac:dyDescent="0.25">
      <c r="A24" s="572">
        <v>40115</v>
      </c>
      <c r="B24" s="370" t="s">
        <v>1084</v>
      </c>
      <c r="C24" s="664">
        <f t="shared" si="0"/>
        <v>0</v>
      </c>
      <c r="D24" s="664"/>
      <c r="E24" s="664"/>
      <c r="F24" s="664"/>
      <c r="G24" s="664"/>
      <c r="H24" s="664"/>
      <c r="I24" s="664"/>
      <c r="J24" s="665">
        <f>'B1104'!D16</f>
        <v>0</v>
      </c>
    </row>
    <row r="25" spans="1:10" x14ac:dyDescent="0.25">
      <c r="A25" s="367" t="s">
        <v>468</v>
      </c>
      <c r="B25" s="370" t="s">
        <v>229</v>
      </c>
      <c r="C25" s="664">
        <f t="shared" si="0"/>
        <v>22400</v>
      </c>
      <c r="D25" s="664"/>
      <c r="E25" s="664"/>
      <c r="F25" s="664"/>
      <c r="G25" s="664">
        <f>'B1104'!M17</f>
        <v>0</v>
      </c>
      <c r="H25" s="664"/>
      <c r="I25" s="664"/>
      <c r="J25" s="665">
        <f>'B1104'!D17</f>
        <v>22400</v>
      </c>
    </row>
    <row r="26" spans="1:10" x14ac:dyDescent="0.25">
      <c r="A26" s="367" t="s">
        <v>469</v>
      </c>
      <c r="B26" s="370" t="s">
        <v>470</v>
      </c>
      <c r="C26" s="664">
        <f t="shared" si="0"/>
        <v>0</v>
      </c>
      <c r="D26" s="664"/>
      <c r="E26" s="664"/>
      <c r="F26" s="664"/>
      <c r="G26" s="664">
        <f>'B1104'!M18</f>
        <v>0</v>
      </c>
      <c r="H26" s="664"/>
      <c r="I26" s="664"/>
      <c r="J26" s="665">
        <f>'B1104'!D18</f>
        <v>0</v>
      </c>
    </row>
    <row r="27" spans="1:10" x14ac:dyDescent="0.25">
      <c r="A27" s="367" t="s">
        <v>471</v>
      </c>
      <c r="B27" s="370" t="s">
        <v>230</v>
      </c>
      <c r="C27" s="664">
        <f t="shared" si="0"/>
        <v>3000</v>
      </c>
      <c r="D27" s="664"/>
      <c r="E27" s="664"/>
      <c r="F27" s="664"/>
      <c r="G27" s="664">
        <f>'B1104'!M19</f>
        <v>0</v>
      </c>
      <c r="H27" s="664">
        <v>180</v>
      </c>
      <c r="I27" s="664"/>
      <c r="J27" s="665">
        <f>'B1104'!D19</f>
        <v>3180</v>
      </c>
    </row>
    <row r="28" spans="1:10" x14ac:dyDescent="0.25">
      <c r="A28" s="367" t="s">
        <v>472</v>
      </c>
      <c r="B28" s="370" t="s">
        <v>64</v>
      </c>
      <c r="C28" s="664">
        <f t="shared" si="0"/>
        <v>67400</v>
      </c>
      <c r="D28" s="664"/>
      <c r="E28" s="664"/>
      <c r="F28" s="664"/>
      <c r="G28" s="664">
        <f>'B1104'!M20</f>
        <v>0</v>
      </c>
      <c r="H28" s="664"/>
      <c r="I28" s="664"/>
      <c r="J28" s="665">
        <f>'B1104'!D20</f>
        <v>67400</v>
      </c>
    </row>
    <row r="29" spans="1:10" x14ac:dyDescent="0.25">
      <c r="A29" s="367" t="s">
        <v>473</v>
      </c>
      <c r="B29" s="370" t="s">
        <v>65</v>
      </c>
      <c r="C29" s="664">
        <f t="shared" si="0"/>
        <v>0</v>
      </c>
      <c r="D29" s="664"/>
      <c r="E29" s="664"/>
      <c r="F29" s="664"/>
      <c r="G29" s="664">
        <f>'B1104'!M21</f>
        <v>0</v>
      </c>
      <c r="H29" s="664"/>
      <c r="I29" s="664"/>
      <c r="J29" s="665">
        <f>'B1104'!D21</f>
        <v>0</v>
      </c>
    </row>
    <row r="30" spans="1:10" x14ac:dyDescent="0.25">
      <c r="A30" s="367" t="s">
        <v>474</v>
      </c>
      <c r="B30" s="370" t="s">
        <v>66</v>
      </c>
      <c r="C30" s="664">
        <f t="shared" si="0"/>
        <v>0</v>
      </c>
      <c r="D30" s="664"/>
      <c r="E30" s="664"/>
      <c r="F30" s="664"/>
      <c r="G30" s="664">
        <f>'B1104'!M22</f>
        <v>0</v>
      </c>
      <c r="H30" s="664"/>
      <c r="I30" s="664"/>
      <c r="J30" s="665">
        <f>'B1104'!D22</f>
        <v>0</v>
      </c>
    </row>
    <row r="31" spans="1:10" x14ac:dyDescent="0.25">
      <c r="A31" s="367" t="s">
        <v>475</v>
      </c>
      <c r="B31" s="370" t="s">
        <v>476</v>
      </c>
      <c r="C31" s="664">
        <f t="shared" si="0"/>
        <v>27000</v>
      </c>
      <c r="D31" s="664"/>
      <c r="E31" s="664"/>
      <c r="F31" s="664"/>
      <c r="G31" s="664">
        <f>'B1104'!M23</f>
        <v>0</v>
      </c>
      <c r="H31" s="664"/>
      <c r="I31" s="664"/>
      <c r="J31" s="665">
        <f>'B1104'!D23</f>
        <v>27000</v>
      </c>
    </row>
    <row r="32" spans="1:10" x14ac:dyDescent="0.25">
      <c r="A32" s="367" t="s">
        <v>414</v>
      </c>
      <c r="B32" s="370" t="s">
        <v>68</v>
      </c>
      <c r="C32" s="664">
        <f t="shared" si="0"/>
        <v>179000</v>
      </c>
      <c r="D32" s="664"/>
      <c r="E32" s="664"/>
      <c r="F32" s="664"/>
      <c r="G32" s="664">
        <f>'B1104'!M24</f>
        <v>0</v>
      </c>
      <c r="H32" s="664">
        <v>360</v>
      </c>
      <c r="I32" s="664"/>
      <c r="J32" s="665">
        <f>'B1104'!D24</f>
        <v>179360</v>
      </c>
    </row>
    <row r="33" spans="1:10" x14ac:dyDescent="0.25">
      <c r="A33" s="367" t="s">
        <v>477</v>
      </c>
      <c r="B33" s="371" t="s">
        <v>244</v>
      </c>
      <c r="C33" s="664">
        <f t="shared" si="0"/>
        <v>0</v>
      </c>
      <c r="D33" s="664"/>
      <c r="E33" s="664"/>
      <c r="F33" s="664"/>
      <c r="G33" s="664">
        <f>'B1104'!M25</f>
        <v>0</v>
      </c>
      <c r="H33" s="664"/>
      <c r="I33" s="664"/>
      <c r="J33" s="665">
        <f>'B1104'!D25</f>
        <v>0</v>
      </c>
    </row>
    <row r="34" spans="1:10" x14ac:dyDescent="0.25">
      <c r="A34" s="386">
        <v>40211</v>
      </c>
      <c r="B34" s="373" t="s">
        <v>478</v>
      </c>
      <c r="C34" s="664">
        <f t="shared" si="0"/>
        <v>0</v>
      </c>
      <c r="D34" s="664"/>
      <c r="E34" s="664"/>
      <c r="F34" s="664"/>
      <c r="G34" s="664">
        <f>'B1104'!M26</f>
        <v>0</v>
      </c>
      <c r="H34" s="664"/>
      <c r="I34" s="664"/>
      <c r="J34" s="665">
        <f>'B1104'!D26</f>
        <v>0</v>
      </c>
    </row>
    <row r="35" spans="1:10" x14ac:dyDescent="0.25">
      <c r="A35" s="367" t="s">
        <v>479</v>
      </c>
      <c r="B35" s="371" t="s">
        <v>135</v>
      </c>
      <c r="C35" s="664">
        <f t="shared" si="0"/>
        <v>0</v>
      </c>
      <c r="D35" s="664"/>
      <c r="E35" s="664"/>
      <c r="F35" s="664"/>
      <c r="G35" s="664">
        <f>'B1104'!M27</f>
        <v>0</v>
      </c>
      <c r="H35" s="664"/>
      <c r="I35" s="664"/>
      <c r="J35" s="665">
        <f>'B1104'!D27</f>
        <v>0</v>
      </c>
    </row>
    <row r="36" spans="1:10" x14ac:dyDescent="0.25">
      <c r="A36" s="386">
        <v>40213</v>
      </c>
      <c r="B36" s="371" t="s">
        <v>136</v>
      </c>
      <c r="C36" s="664">
        <f t="shared" si="0"/>
        <v>0</v>
      </c>
      <c r="D36" s="664"/>
      <c r="E36" s="664"/>
      <c r="F36" s="664"/>
      <c r="G36" s="664">
        <f>'B1104'!M28</f>
        <v>0</v>
      </c>
      <c r="H36" s="664"/>
      <c r="I36" s="664"/>
      <c r="J36" s="665">
        <f>'B1104'!D28</f>
        <v>0</v>
      </c>
    </row>
    <row r="37" spans="1:10" x14ac:dyDescent="0.25">
      <c r="A37" s="386">
        <v>40214</v>
      </c>
      <c r="B37" s="371" t="s">
        <v>737</v>
      </c>
      <c r="C37" s="664">
        <f t="shared" si="0"/>
        <v>0</v>
      </c>
      <c r="D37" s="664"/>
      <c r="E37" s="664"/>
      <c r="F37" s="664"/>
      <c r="G37" s="664">
        <f>'B1104'!M29</f>
        <v>0</v>
      </c>
      <c r="H37" s="664"/>
      <c r="I37" s="664"/>
      <c r="J37" s="665">
        <f>'B1104'!D29</f>
        <v>0</v>
      </c>
    </row>
    <row r="38" spans="1:10" x14ac:dyDescent="0.25">
      <c r="A38" s="385">
        <v>40300</v>
      </c>
      <c r="B38" s="371" t="s">
        <v>71</v>
      </c>
      <c r="C38" s="664">
        <f>J38-(G38+H38)</f>
        <v>108200</v>
      </c>
      <c r="D38" s="664"/>
      <c r="E38" s="664"/>
      <c r="F38" s="664"/>
      <c r="G38" s="664">
        <f>'B1104'!M30</f>
        <v>0</v>
      </c>
      <c r="H38" s="664"/>
      <c r="I38" s="664"/>
      <c r="J38" s="665">
        <f>'B1104'!D30</f>
        <v>108200</v>
      </c>
    </row>
    <row r="39" spans="1:10" ht="13.8" thickBot="1" x14ac:dyDescent="0.3">
      <c r="A39" s="387">
        <v>40301</v>
      </c>
      <c r="B39" s="359" t="s">
        <v>72</v>
      </c>
      <c r="C39" s="664">
        <f>J39-G39</f>
        <v>2000</v>
      </c>
      <c r="D39" s="664"/>
      <c r="E39" s="664"/>
      <c r="F39" s="664"/>
      <c r="G39" s="664">
        <f>'B1104'!M31</f>
        <v>0</v>
      </c>
      <c r="H39" s="664"/>
      <c r="I39" s="664"/>
      <c r="J39" s="665">
        <f>'B1104'!D31</f>
        <v>2000</v>
      </c>
    </row>
    <row r="40" spans="1:10" ht="13.8" thickBot="1" x14ac:dyDescent="0.3">
      <c r="A40" s="374" t="s">
        <v>480</v>
      </c>
      <c r="B40" s="375"/>
      <c r="C40" s="666">
        <f>SUM(C12:C39)</f>
        <v>1857950</v>
      </c>
      <c r="D40" s="666">
        <f>SUM(D12:D39)</f>
        <v>3000</v>
      </c>
      <c r="E40" s="666"/>
      <c r="F40" s="666"/>
      <c r="G40" s="666">
        <f>SUM(G12:G39)</f>
        <v>0</v>
      </c>
      <c r="H40" s="666">
        <f>SUM(H12:H39)</f>
        <v>3520</v>
      </c>
      <c r="I40" s="666">
        <f>SUM(I12:I39)</f>
        <v>0</v>
      </c>
      <c r="J40" s="666">
        <f>SUM(J12:J39)</f>
        <v>1864470</v>
      </c>
    </row>
    <row r="41" spans="1:10" ht="30" customHeight="1" x14ac:dyDescent="0.25">
      <c r="A41" s="13"/>
      <c r="B41" s="13"/>
      <c r="C41" s="13"/>
      <c r="D41" s="13"/>
      <c r="E41" s="13"/>
      <c r="F41" s="13"/>
      <c r="G41" s="13"/>
      <c r="H41" s="13"/>
      <c r="I41" s="13"/>
      <c r="J41" s="13"/>
    </row>
    <row r="42" spans="1:10" x14ac:dyDescent="0.25">
      <c r="A42" s="359" t="s">
        <v>101</v>
      </c>
      <c r="B42" s="359" t="s">
        <v>425</v>
      </c>
      <c r="C42" s="359" t="s">
        <v>426</v>
      </c>
      <c r="D42" s="359" t="s">
        <v>427</v>
      </c>
      <c r="E42" s="359" t="s">
        <v>428</v>
      </c>
      <c r="F42" s="359" t="s">
        <v>429</v>
      </c>
      <c r="G42" s="359" t="s">
        <v>430</v>
      </c>
      <c r="H42" s="359" t="s">
        <v>430</v>
      </c>
      <c r="I42" s="360"/>
      <c r="J42" s="359" t="s">
        <v>0</v>
      </c>
    </row>
    <row r="43" spans="1:10" x14ac:dyDescent="0.25">
      <c r="A43" s="361"/>
      <c r="B43" s="361"/>
      <c r="C43" s="361" t="s">
        <v>431</v>
      </c>
      <c r="D43" s="361" t="s">
        <v>432</v>
      </c>
      <c r="E43" s="361" t="s">
        <v>433</v>
      </c>
      <c r="F43" s="361" t="s">
        <v>434</v>
      </c>
      <c r="G43" s="361" t="s">
        <v>435</v>
      </c>
      <c r="H43" s="361" t="s">
        <v>435</v>
      </c>
      <c r="I43" s="362"/>
      <c r="J43" s="362"/>
    </row>
    <row r="44" spans="1:10" x14ac:dyDescent="0.25">
      <c r="A44" s="361" t="s">
        <v>318</v>
      </c>
      <c r="B44" s="361" t="s">
        <v>436</v>
      </c>
      <c r="C44" s="361" t="s">
        <v>437</v>
      </c>
      <c r="D44" s="361" t="s">
        <v>438</v>
      </c>
      <c r="E44" s="361" t="s">
        <v>439</v>
      </c>
      <c r="F44" s="361" t="s">
        <v>440</v>
      </c>
      <c r="G44" s="361" t="s">
        <v>481</v>
      </c>
      <c r="H44" s="361" t="s">
        <v>442</v>
      </c>
      <c r="I44" s="127" t="s">
        <v>443</v>
      </c>
      <c r="J44" s="361" t="s">
        <v>444</v>
      </c>
    </row>
    <row r="45" spans="1:10" x14ac:dyDescent="0.25">
      <c r="A45" s="361"/>
      <c r="B45" s="361"/>
      <c r="C45" s="363" t="s">
        <v>445</v>
      </c>
      <c r="D45" s="363" t="s">
        <v>446</v>
      </c>
      <c r="E45" s="363" t="s">
        <v>447</v>
      </c>
      <c r="F45" s="364"/>
      <c r="G45" s="363" t="s">
        <v>448</v>
      </c>
      <c r="H45" s="363" t="s">
        <v>449</v>
      </c>
      <c r="I45" s="364"/>
      <c r="J45" s="364"/>
    </row>
    <row r="46" spans="1:10" ht="13.8" thickBot="1" x14ac:dyDescent="0.3">
      <c r="A46" s="361" t="s">
        <v>2</v>
      </c>
      <c r="B46" s="361" t="s">
        <v>2</v>
      </c>
      <c r="C46" s="376" t="s">
        <v>251</v>
      </c>
      <c r="D46" s="376" t="s">
        <v>251</v>
      </c>
      <c r="E46" s="376" t="s">
        <v>251</v>
      </c>
      <c r="F46" s="376" t="s">
        <v>251</v>
      </c>
      <c r="G46" s="376" t="s">
        <v>251</v>
      </c>
      <c r="H46" s="376" t="s">
        <v>251</v>
      </c>
      <c r="I46" s="376" t="s">
        <v>251</v>
      </c>
      <c r="J46" s="376" t="s">
        <v>251</v>
      </c>
    </row>
    <row r="47" spans="1:10" ht="13.8" thickBot="1" x14ac:dyDescent="0.3">
      <c r="A47" s="374" t="s">
        <v>482</v>
      </c>
      <c r="B47" s="377"/>
      <c r="C47" s="378">
        <f t="shared" ref="C47:J47" si="1">C40</f>
        <v>1857950</v>
      </c>
      <c r="D47" s="666">
        <f t="shared" si="1"/>
        <v>3000</v>
      </c>
      <c r="E47" s="378">
        <f t="shared" si="1"/>
        <v>0</v>
      </c>
      <c r="F47" s="378">
        <f t="shared" si="1"/>
        <v>0</v>
      </c>
      <c r="G47" s="378">
        <f t="shared" si="1"/>
        <v>0</v>
      </c>
      <c r="H47" s="378">
        <f t="shared" si="1"/>
        <v>3520</v>
      </c>
      <c r="I47" s="378">
        <f t="shared" si="1"/>
        <v>0</v>
      </c>
      <c r="J47" s="666">
        <f t="shared" si="1"/>
        <v>1864470</v>
      </c>
    </row>
    <row r="48" spans="1:10" x14ac:dyDescent="0.25">
      <c r="A48" s="383" t="s">
        <v>483</v>
      </c>
      <c r="B48" s="363" t="s">
        <v>139</v>
      </c>
      <c r="C48" s="667">
        <f>J48-G48-H48</f>
        <v>13000</v>
      </c>
      <c r="D48" s="667"/>
      <c r="E48" s="667"/>
      <c r="F48" s="667"/>
      <c r="G48" s="667">
        <f>'B1104'!M32</f>
        <v>0</v>
      </c>
      <c r="H48" s="667"/>
      <c r="I48" s="667"/>
      <c r="J48" s="667">
        <f>'B1104'!D32</f>
        <v>13000</v>
      </c>
    </row>
    <row r="49" spans="1:10" x14ac:dyDescent="0.25">
      <c r="A49" s="384" t="s">
        <v>484</v>
      </c>
      <c r="B49" s="379" t="s">
        <v>74</v>
      </c>
      <c r="C49" s="667">
        <f t="shared" ref="C49:C72" si="2">J49-G49-H49</f>
        <v>0</v>
      </c>
      <c r="D49" s="667"/>
      <c r="E49" s="667"/>
      <c r="F49" s="667"/>
      <c r="G49" s="667">
        <f>'B1104'!M33</f>
        <v>0</v>
      </c>
      <c r="H49" s="667"/>
      <c r="I49" s="667"/>
      <c r="J49" s="667">
        <f>'B1104'!D33</f>
        <v>0</v>
      </c>
    </row>
    <row r="50" spans="1:10" x14ac:dyDescent="0.25">
      <c r="A50" s="384" t="s">
        <v>485</v>
      </c>
      <c r="B50" s="379" t="s">
        <v>75</v>
      </c>
      <c r="C50" s="667">
        <f t="shared" si="2"/>
        <v>0</v>
      </c>
      <c r="D50" s="667"/>
      <c r="E50" s="667"/>
      <c r="F50" s="667"/>
      <c r="G50" s="667">
        <f>'B1104'!M34</f>
        <v>0</v>
      </c>
      <c r="H50" s="667"/>
      <c r="I50" s="667"/>
      <c r="J50" s="667">
        <f>'B1104'!D34</f>
        <v>0</v>
      </c>
    </row>
    <row r="51" spans="1:10" x14ac:dyDescent="0.25">
      <c r="A51" s="384" t="s">
        <v>486</v>
      </c>
      <c r="B51" s="379" t="s">
        <v>76</v>
      </c>
      <c r="C51" s="667">
        <f t="shared" si="2"/>
        <v>0</v>
      </c>
      <c r="D51" s="667"/>
      <c r="E51" s="667"/>
      <c r="F51" s="667"/>
      <c r="G51" s="667">
        <f>'B1104'!M35</f>
        <v>0</v>
      </c>
      <c r="H51" s="667">
        <v>180</v>
      </c>
      <c r="I51" s="667"/>
      <c r="J51" s="667">
        <f>'B1104'!D35</f>
        <v>180</v>
      </c>
    </row>
    <row r="52" spans="1:10" x14ac:dyDescent="0.25">
      <c r="A52" s="384" t="s">
        <v>487</v>
      </c>
      <c r="B52" s="379" t="s">
        <v>140</v>
      </c>
      <c r="C52" s="667">
        <f t="shared" si="2"/>
        <v>0</v>
      </c>
      <c r="D52" s="667"/>
      <c r="E52" s="667"/>
      <c r="F52" s="667"/>
      <c r="G52" s="667">
        <f>'B1104'!M36</f>
        <v>0</v>
      </c>
      <c r="H52" s="667">
        <v>180</v>
      </c>
      <c r="I52" s="667"/>
      <c r="J52" s="667">
        <f>'B1104'!D36</f>
        <v>180</v>
      </c>
    </row>
    <row r="53" spans="1:10" x14ac:dyDescent="0.25">
      <c r="A53" s="384" t="s">
        <v>488</v>
      </c>
      <c r="B53" s="379" t="s">
        <v>78</v>
      </c>
      <c r="C53" s="667">
        <f t="shared" si="2"/>
        <v>7000</v>
      </c>
      <c r="D53" s="667"/>
      <c r="E53" s="667"/>
      <c r="F53" s="667"/>
      <c r="G53" s="667">
        <f>'B1104'!M37</f>
        <v>0</v>
      </c>
      <c r="H53" s="667"/>
      <c r="I53" s="667"/>
      <c r="J53" s="667">
        <f>'B1104'!D37</f>
        <v>7000</v>
      </c>
    </row>
    <row r="54" spans="1:10" x14ac:dyDescent="0.25">
      <c r="A54" s="372">
        <v>40308</v>
      </c>
      <c r="B54" s="379" t="s">
        <v>489</v>
      </c>
      <c r="C54" s="667">
        <f t="shared" si="2"/>
        <v>2000</v>
      </c>
      <c r="D54" s="667"/>
      <c r="E54" s="667"/>
      <c r="F54" s="667"/>
      <c r="G54" s="667">
        <f>'B1104'!M38</f>
        <v>0</v>
      </c>
      <c r="H54" s="667"/>
      <c r="I54" s="667"/>
      <c r="J54" s="667">
        <f>'B1104'!D38</f>
        <v>2000</v>
      </c>
    </row>
    <row r="55" spans="1:10" x14ac:dyDescent="0.25">
      <c r="A55" s="372">
        <v>40309</v>
      </c>
      <c r="B55" s="379" t="s">
        <v>734</v>
      </c>
      <c r="C55" s="667">
        <f t="shared" si="2"/>
        <v>0</v>
      </c>
      <c r="D55" s="667"/>
      <c r="E55" s="667"/>
      <c r="F55" s="667"/>
      <c r="G55" s="667">
        <f>'B1104'!M39</f>
        <v>0</v>
      </c>
      <c r="H55" s="667"/>
      <c r="I55" s="667"/>
      <c r="J55" s="667">
        <f>'B1104'!D39</f>
        <v>0</v>
      </c>
    </row>
    <row r="56" spans="1:10" x14ac:dyDescent="0.25">
      <c r="A56" s="372" t="s">
        <v>490</v>
      </c>
      <c r="B56" s="379" t="s">
        <v>289</v>
      </c>
      <c r="C56" s="667">
        <f t="shared" si="2"/>
        <v>31000</v>
      </c>
      <c r="D56" s="667"/>
      <c r="E56" s="667"/>
      <c r="F56" s="667"/>
      <c r="G56" s="667">
        <f>'B1104'!M40</f>
        <v>0</v>
      </c>
      <c r="H56" s="667"/>
      <c r="I56" s="667"/>
      <c r="J56" s="667">
        <f>'B1104'!D40</f>
        <v>31000</v>
      </c>
    </row>
    <row r="57" spans="1:10" x14ac:dyDescent="0.25">
      <c r="A57" s="372" t="s">
        <v>491</v>
      </c>
      <c r="B57" s="379" t="s">
        <v>81</v>
      </c>
      <c r="C57" s="667">
        <f t="shared" si="2"/>
        <v>38200</v>
      </c>
      <c r="D57" s="667"/>
      <c r="E57" s="667"/>
      <c r="F57" s="667"/>
      <c r="G57" s="667">
        <f>'B1104'!M41</f>
        <v>0</v>
      </c>
      <c r="H57" s="667"/>
      <c r="I57" s="667"/>
      <c r="J57" s="667">
        <f>'B1104'!D41</f>
        <v>38200</v>
      </c>
    </row>
    <row r="58" spans="1:10" x14ac:dyDescent="0.25">
      <c r="A58" s="372" t="s">
        <v>492</v>
      </c>
      <c r="B58" s="379" t="s">
        <v>82</v>
      </c>
      <c r="C58" s="667">
        <f t="shared" si="2"/>
        <v>0</v>
      </c>
      <c r="D58" s="667"/>
      <c r="E58" s="667"/>
      <c r="F58" s="667"/>
      <c r="G58" s="667">
        <f>'B1104'!M42</f>
        <v>0</v>
      </c>
      <c r="H58" s="667"/>
      <c r="I58" s="667"/>
      <c r="J58" s="667">
        <f>'B1104'!D42</f>
        <v>0</v>
      </c>
    </row>
    <row r="59" spans="1:10" x14ac:dyDescent="0.25">
      <c r="A59" s="372" t="s">
        <v>493</v>
      </c>
      <c r="B59" s="379" t="s">
        <v>494</v>
      </c>
      <c r="C59" s="667">
        <f t="shared" si="2"/>
        <v>0</v>
      </c>
      <c r="D59" s="667"/>
      <c r="E59" s="667"/>
      <c r="F59" s="667"/>
      <c r="G59" s="667">
        <f>'B1104'!M43</f>
        <v>0</v>
      </c>
      <c r="H59" s="667"/>
      <c r="I59" s="667"/>
      <c r="J59" s="667">
        <f>'B1104'!D43</f>
        <v>0</v>
      </c>
    </row>
    <row r="60" spans="1:10" x14ac:dyDescent="0.25">
      <c r="A60" s="372">
        <v>40404</v>
      </c>
      <c r="B60" s="379" t="s">
        <v>577</v>
      </c>
      <c r="C60" s="667">
        <f t="shared" si="2"/>
        <v>58200</v>
      </c>
      <c r="D60" s="667"/>
      <c r="E60" s="667"/>
      <c r="F60" s="667"/>
      <c r="G60" s="667"/>
      <c r="H60" s="667">
        <v>710</v>
      </c>
      <c r="I60" s="667"/>
      <c r="J60" s="667">
        <f>'B1104'!D44</f>
        <v>58910</v>
      </c>
    </row>
    <row r="61" spans="1:10" x14ac:dyDescent="0.25">
      <c r="A61" s="372" t="s">
        <v>495</v>
      </c>
      <c r="B61" s="379" t="s">
        <v>84</v>
      </c>
      <c r="C61" s="667">
        <f t="shared" si="2"/>
        <v>0</v>
      </c>
      <c r="D61" s="667"/>
      <c r="E61" s="667"/>
      <c r="F61" s="667"/>
      <c r="G61" s="667">
        <f>'B1104'!M45</f>
        <v>0</v>
      </c>
      <c r="H61" s="667"/>
      <c r="I61" s="667"/>
      <c r="J61" s="667">
        <f>'B1104'!D45</f>
        <v>0</v>
      </c>
    </row>
    <row r="62" spans="1:10" x14ac:dyDescent="0.25">
      <c r="A62" s="372" t="s">
        <v>496</v>
      </c>
      <c r="B62" s="379" t="s">
        <v>85</v>
      </c>
      <c r="C62" s="667">
        <f t="shared" si="2"/>
        <v>103200</v>
      </c>
      <c r="D62" s="667"/>
      <c r="E62" s="667"/>
      <c r="F62" s="667"/>
      <c r="G62" s="667">
        <f>'B1104'!M46</f>
        <v>0</v>
      </c>
      <c r="H62" s="667"/>
      <c r="I62" s="667"/>
      <c r="J62" s="667">
        <f>'B1104'!D46</f>
        <v>103200</v>
      </c>
    </row>
    <row r="63" spans="1:10" x14ac:dyDescent="0.25">
      <c r="A63" s="372" t="s">
        <v>497</v>
      </c>
      <c r="B63" s="379" t="s">
        <v>145</v>
      </c>
      <c r="C63" s="667">
        <f t="shared" si="2"/>
        <v>0</v>
      </c>
      <c r="D63" s="667"/>
      <c r="E63" s="667"/>
      <c r="F63" s="667"/>
      <c r="G63" s="667">
        <f>'B1104'!M47</f>
        <v>0</v>
      </c>
      <c r="H63" s="667"/>
      <c r="I63" s="667"/>
      <c r="J63" s="667">
        <f>'B1104'!D47</f>
        <v>0</v>
      </c>
    </row>
    <row r="64" spans="1:10" x14ac:dyDescent="0.25">
      <c r="A64" s="372" t="s">
        <v>498</v>
      </c>
      <c r="B64" s="379" t="s">
        <v>499</v>
      </c>
      <c r="C64" s="667">
        <f t="shared" si="2"/>
        <v>0</v>
      </c>
      <c r="D64" s="667"/>
      <c r="E64" s="667"/>
      <c r="F64" s="667"/>
      <c r="G64" s="667">
        <f>'B1104'!M48</f>
        <v>0</v>
      </c>
      <c r="H64" s="667"/>
      <c r="I64" s="667"/>
      <c r="J64" s="667">
        <f>'B1104'!D48</f>
        <v>0</v>
      </c>
    </row>
    <row r="65" spans="1:10" x14ac:dyDescent="0.25">
      <c r="A65" s="372" t="s">
        <v>500</v>
      </c>
      <c r="B65" s="379" t="s">
        <v>88</v>
      </c>
      <c r="C65" s="667">
        <f>J65-G65-H65-D65</f>
        <v>14200</v>
      </c>
      <c r="D65" s="667">
        <v>3000</v>
      </c>
      <c r="E65" s="667"/>
      <c r="F65" s="667"/>
      <c r="G65" s="667">
        <f>'B1104'!M49</f>
        <v>0</v>
      </c>
      <c r="H65" s="667"/>
      <c r="I65" s="667"/>
      <c r="J65" s="667">
        <f>'B1104'!D49</f>
        <v>17200</v>
      </c>
    </row>
    <row r="66" spans="1:10" x14ac:dyDescent="0.25">
      <c r="A66" s="372" t="s">
        <v>264</v>
      </c>
      <c r="B66" s="379" t="s">
        <v>89</v>
      </c>
      <c r="C66" s="667">
        <f t="shared" si="2"/>
        <v>0</v>
      </c>
      <c r="D66" s="667"/>
      <c r="E66" s="667"/>
      <c r="F66" s="667"/>
      <c r="G66" s="667">
        <f>'B1104'!M50</f>
        <v>0</v>
      </c>
      <c r="H66" s="667"/>
      <c r="I66" s="667"/>
      <c r="J66" s="667">
        <f>'B1104'!D50</f>
        <v>0</v>
      </c>
    </row>
    <row r="67" spans="1:10" x14ac:dyDescent="0.25">
      <c r="A67" s="372">
        <v>40420</v>
      </c>
      <c r="B67" s="388" t="s">
        <v>90</v>
      </c>
      <c r="C67" s="667">
        <f t="shared" si="2"/>
        <v>0</v>
      </c>
      <c r="D67" s="667"/>
      <c r="E67" s="667"/>
      <c r="F67" s="667"/>
      <c r="G67" s="667">
        <f>'B1104'!M51</f>
        <v>0</v>
      </c>
      <c r="H67" s="667"/>
      <c r="I67" s="667"/>
      <c r="J67" s="667">
        <f>'B1104'!D51</f>
        <v>0</v>
      </c>
    </row>
    <row r="68" spans="1:10" x14ac:dyDescent="0.25">
      <c r="A68" s="372" t="s">
        <v>501</v>
      </c>
      <c r="B68" s="380" t="s">
        <v>91</v>
      </c>
      <c r="C68" s="667">
        <f t="shared" si="2"/>
        <v>0</v>
      </c>
      <c r="D68" s="667"/>
      <c r="E68" s="667"/>
      <c r="F68" s="667"/>
      <c r="G68" s="667">
        <f>'B1104'!M52</f>
        <v>0</v>
      </c>
      <c r="H68" s="667"/>
      <c r="I68" s="667"/>
      <c r="J68" s="667">
        <f>'B1104'!D52</f>
        <v>0</v>
      </c>
    </row>
    <row r="69" spans="1:10" x14ac:dyDescent="0.25">
      <c r="A69" s="372">
        <v>40422</v>
      </c>
      <c r="B69" s="380" t="s">
        <v>248</v>
      </c>
      <c r="C69" s="667">
        <f t="shared" si="2"/>
        <v>0</v>
      </c>
      <c r="D69" s="667"/>
      <c r="E69" s="667"/>
      <c r="F69" s="667"/>
      <c r="G69" s="667">
        <f>'B1104'!M53</f>
        <v>0</v>
      </c>
      <c r="H69" s="667"/>
      <c r="I69" s="667"/>
      <c r="J69" s="667">
        <f>'B1104'!D53</f>
        <v>0</v>
      </c>
    </row>
    <row r="70" spans="1:10" x14ac:dyDescent="0.25">
      <c r="A70" s="372">
        <v>40423</v>
      </c>
      <c r="B70" s="381" t="s">
        <v>147</v>
      </c>
      <c r="C70" s="667">
        <f t="shared" si="2"/>
        <v>38000</v>
      </c>
      <c r="D70" s="667"/>
      <c r="E70" s="667"/>
      <c r="F70" s="667"/>
      <c r="G70" s="667">
        <f>'B1104'!M54</f>
        <v>0</v>
      </c>
      <c r="H70" s="667"/>
      <c r="I70" s="667"/>
      <c r="J70" s="667">
        <f>'B1104'!D54</f>
        <v>38000</v>
      </c>
    </row>
    <row r="71" spans="1:10" x14ac:dyDescent="0.25">
      <c r="A71" s="573">
        <v>40424</v>
      </c>
      <c r="B71" s="381" t="s">
        <v>782</v>
      </c>
      <c r="C71" s="667">
        <f t="shared" si="2"/>
        <v>0</v>
      </c>
      <c r="D71" s="667"/>
      <c r="E71" s="667"/>
      <c r="F71" s="667"/>
      <c r="G71" s="667">
        <f>'B1104'!M55</f>
        <v>0</v>
      </c>
      <c r="H71" s="667"/>
      <c r="I71" s="667"/>
      <c r="J71" s="667">
        <f>'B1104'!D55</f>
        <v>0</v>
      </c>
    </row>
    <row r="72" spans="1:10" x14ac:dyDescent="0.25">
      <c r="A72" s="573">
        <v>40425</v>
      </c>
      <c r="B72" s="380" t="s">
        <v>857</v>
      </c>
      <c r="C72" s="667">
        <f t="shared" si="2"/>
        <v>171200</v>
      </c>
      <c r="D72" s="667"/>
      <c r="E72" s="667"/>
      <c r="F72" s="667"/>
      <c r="G72" s="667">
        <f>'B1104'!M56</f>
        <v>0</v>
      </c>
      <c r="H72" s="667"/>
      <c r="I72" s="667"/>
      <c r="J72" s="667">
        <f>'B1104'!D56</f>
        <v>171200</v>
      </c>
    </row>
    <row r="73" spans="1:10" ht="13.8" thickBot="1" x14ac:dyDescent="0.3">
      <c r="A73" s="372" t="s">
        <v>493</v>
      </c>
      <c r="B73" s="379" t="s">
        <v>1119</v>
      </c>
      <c r="C73" s="667">
        <f>J73-G73-H73</f>
        <v>0</v>
      </c>
      <c r="D73" s="667"/>
      <c r="E73" s="667"/>
      <c r="F73" s="667"/>
      <c r="G73" s="667">
        <f>'B1104'!M57</f>
        <v>0</v>
      </c>
      <c r="H73" s="667"/>
      <c r="I73" s="667"/>
      <c r="J73" s="667">
        <f>'B1104'!D57</f>
        <v>0</v>
      </c>
    </row>
    <row r="74" spans="1:10" ht="13.8" thickBot="1" x14ac:dyDescent="0.3">
      <c r="A74" s="382" t="s">
        <v>502</v>
      </c>
      <c r="B74" s="382"/>
      <c r="C74" s="668">
        <f>SUM(C47:C73)</f>
        <v>2333950</v>
      </c>
      <c r="D74" s="668">
        <f t="shared" ref="D74:J74" si="3">SUM(D47:D73)</f>
        <v>6000</v>
      </c>
      <c r="E74" s="668">
        <f t="shared" si="3"/>
        <v>0</v>
      </c>
      <c r="F74" s="668">
        <f t="shared" si="3"/>
        <v>0</v>
      </c>
      <c r="G74" s="668">
        <f t="shared" si="3"/>
        <v>0</v>
      </c>
      <c r="H74" s="668">
        <f t="shared" si="3"/>
        <v>4590</v>
      </c>
      <c r="I74" s="668">
        <f t="shared" si="3"/>
        <v>0</v>
      </c>
      <c r="J74" s="668">
        <f t="shared" si="3"/>
        <v>2344540</v>
      </c>
    </row>
    <row r="75" spans="1:10" x14ac:dyDescent="0.25">
      <c r="G75" s="511"/>
    </row>
    <row r="78" spans="1:10" x14ac:dyDescent="0.25">
      <c r="J78" s="352"/>
    </row>
    <row r="80" spans="1:10" ht="13.8" thickBot="1" x14ac:dyDescent="0.3"/>
    <row r="81" spans="6:6" ht="13.8" thickBot="1" x14ac:dyDescent="0.3">
      <c r="F81" s="668">
        <f>+C74-J74</f>
        <v>-10590</v>
      </c>
    </row>
  </sheetData>
  <phoneticPr fontId="3" type="noConversion"/>
  <pageMargins left="0.78740157499999996" right="0.78740157499999996" top="0.8" bottom="0.984251969" header="0.4921259845" footer="0.4921259845"/>
  <pageSetup paperSize="9" scale="91" orientation="landscape" verticalDpi="180" r:id="rId1"/>
  <headerFooter alignWithMargins="0"/>
  <rowBreaks count="1" manualBreakCount="1">
    <brk id="40" max="16383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Feuil17">
    <tabColor indexed="48"/>
  </sheetPr>
  <dimension ref="A1:I27"/>
  <sheetViews>
    <sheetView view="pageBreakPreview" zoomScale="10" zoomScaleSheetLayoutView="10" workbookViewId="0">
      <selection activeCell="H19" sqref="H19"/>
    </sheetView>
  </sheetViews>
  <sheetFormatPr baseColWidth="10" defaultRowHeight="13.2" x14ac:dyDescent="0.25"/>
  <cols>
    <col min="1" max="1" width="47.44140625" customWidth="1"/>
    <col min="2" max="2" width="127.5546875" customWidth="1"/>
    <col min="3" max="3" width="44.109375" customWidth="1"/>
    <col min="4" max="4" width="23.33203125" customWidth="1"/>
    <col min="5" max="5" width="81.5546875" customWidth="1"/>
    <col min="6" max="6" width="86.109375" customWidth="1"/>
    <col min="7" max="7" width="32" customWidth="1"/>
    <col min="8" max="8" width="77.109375" customWidth="1"/>
    <col min="9" max="9" width="74.33203125" customWidth="1"/>
  </cols>
  <sheetData>
    <row r="1" spans="1:9" ht="90" x14ac:dyDescent="1.45">
      <c r="A1" s="330"/>
      <c r="B1" s="330"/>
      <c r="C1" s="330"/>
      <c r="D1" s="330"/>
      <c r="E1" s="331"/>
      <c r="F1" s="331"/>
      <c r="G1" s="331"/>
      <c r="H1" s="331"/>
      <c r="I1" s="331"/>
    </row>
    <row r="2" spans="1:9" ht="90" x14ac:dyDescent="1.45">
      <c r="A2" s="332"/>
      <c r="B2" s="333" t="s">
        <v>401</v>
      </c>
      <c r="C2" s="332"/>
      <c r="D2" s="334" t="s">
        <v>268</v>
      </c>
      <c r="E2" s="334"/>
      <c r="F2" s="335"/>
      <c r="G2" s="335"/>
      <c r="H2" s="335"/>
      <c r="I2" s="335"/>
    </row>
    <row r="3" spans="1:9" ht="90" x14ac:dyDescent="1.45">
      <c r="A3" s="332"/>
      <c r="B3" s="336"/>
      <c r="C3" s="332"/>
      <c r="D3" s="337"/>
      <c r="E3" s="334"/>
      <c r="F3" s="335"/>
      <c r="G3" s="335"/>
      <c r="H3" s="335"/>
      <c r="I3" s="335"/>
    </row>
    <row r="4" spans="1:9" ht="90" x14ac:dyDescent="1.45">
      <c r="A4" s="332"/>
      <c r="B4" s="332"/>
      <c r="C4" s="338" t="s">
        <v>402</v>
      </c>
      <c r="D4" s="338"/>
      <c r="E4" s="338"/>
      <c r="F4" s="338"/>
      <c r="G4" s="339"/>
      <c r="H4" s="339"/>
      <c r="I4" s="331"/>
    </row>
    <row r="5" spans="1:9" ht="90" x14ac:dyDescent="1.45">
      <c r="A5" s="332"/>
      <c r="B5" s="332"/>
      <c r="C5" s="340"/>
      <c r="D5" s="340"/>
      <c r="E5" s="338"/>
      <c r="F5" s="338"/>
      <c r="G5" s="339"/>
      <c r="H5" s="339"/>
      <c r="I5" s="331"/>
    </row>
    <row r="6" spans="1:9" ht="90" x14ac:dyDescent="1.45">
      <c r="A6" s="330"/>
      <c r="B6" s="330"/>
      <c r="C6" s="330"/>
      <c r="D6" s="332"/>
      <c r="E6" s="335" t="s">
        <v>403</v>
      </c>
      <c r="F6" s="338"/>
      <c r="G6" s="338"/>
      <c r="H6" s="335"/>
      <c r="I6" s="335"/>
    </row>
    <row r="7" spans="1:9" ht="90" x14ac:dyDescent="1.45">
      <c r="A7" s="337"/>
      <c r="B7" s="337"/>
      <c r="C7" s="337"/>
      <c r="D7" s="332"/>
      <c r="E7" s="331"/>
      <c r="F7" s="331"/>
      <c r="G7" s="331"/>
      <c r="H7" s="331"/>
      <c r="I7" s="335"/>
    </row>
    <row r="8" spans="1:9" ht="90" x14ac:dyDescent="1.45">
      <c r="A8" s="337" t="s">
        <v>106</v>
      </c>
      <c r="B8" s="337"/>
      <c r="C8" s="337"/>
      <c r="D8" s="332"/>
      <c r="E8" s="335"/>
      <c r="F8" s="338"/>
      <c r="G8" s="338"/>
      <c r="H8" s="335"/>
      <c r="I8" s="335"/>
    </row>
    <row r="9" spans="1:9" ht="90" x14ac:dyDescent="1.45">
      <c r="A9" s="337" t="s">
        <v>250</v>
      </c>
      <c r="B9" s="337"/>
      <c r="C9" s="337"/>
      <c r="D9" s="337"/>
      <c r="E9" s="334" t="str">
        <f>'V TP'!H6</f>
        <v>Mois de Janvier  2020</v>
      </c>
      <c r="F9" s="334"/>
      <c r="G9" s="335"/>
      <c r="H9" s="331"/>
      <c r="I9" s="341"/>
    </row>
    <row r="10" spans="1:9" ht="90.6" thickBot="1" x14ac:dyDescent="1.5">
      <c r="A10" s="337"/>
      <c r="B10" s="337"/>
      <c r="C10" s="337"/>
      <c r="D10" s="337"/>
      <c r="E10" s="334"/>
      <c r="F10" s="334"/>
      <c r="G10" s="335"/>
      <c r="H10" s="331"/>
      <c r="I10" s="341"/>
    </row>
    <row r="11" spans="1:9" ht="90" x14ac:dyDescent="1.45">
      <c r="A11" s="342"/>
      <c r="B11" s="342"/>
      <c r="C11" s="343" t="s">
        <v>404</v>
      </c>
      <c r="D11" s="344"/>
      <c r="E11" s="345"/>
      <c r="F11" s="343" t="s">
        <v>405</v>
      </c>
      <c r="G11" s="344"/>
      <c r="H11" s="467"/>
      <c r="I11" s="346"/>
    </row>
    <row r="12" spans="1:9" ht="90" x14ac:dyDescent="1.45">
      <c r="A12" s="347" t="s">
        <v>101</v>
      </c>
      <c r="B12" s="347" t="s">
        <v>111</v>
      </c>
      <c r="C12" s="348" t="s">
        <v>406</v>
      </c>
      <c r="D12" s="349"/>
      <c r="E12" s="341"/>
      <c r="F12" s="468" t="s">
        <v>407</v>
      </c>
      <c r="G12" s="469"/>
      <c r="H12" s="470"/>
      <c r="I12" s="350"/>
    </row>
    <row r="13" spans="1:9" ht="90" x14ac:dyDescent="1.45">
      <c r="A13" s="1115" t="s">
        <v>318</v>
      </c>
      <c r="B13" s="1115" t="s">
        <v>318</v>
      </c>
      <c r="C13" s="1116" t="s">
        <v>408</v>
      </c>
      <c r="D13" s="1117" t="s">
        <v>409</v>
      </c>
      <c r="E13" s="1118" t="s">
        <v>410</v>
      </c>
      <c r="F13" s="1119" t="s">
        <v>408</v>
      </c>
      <c r="G13" s="1120" t="s">
        <v>409</v>
      </c>
      <c r="H13" s="1121" t="s">
        <v>410</v>
      </c>
      <c r="I13" s="1122" t="s">
        <v>0</v>
      </c>
    </row>
    <row r="14" spans="1:9" ht="112.5" customHeight="1" x14ac:dyDescent="1.45">
      <c r="A14" s="1115" t="s">
        <v>2</v>
      </c>
      <c r="B14" s="1115" t="s">
        <v>2</v>
      </c>
      <c r="C14" s="1123" t="s">
        <v>819</v>
      </c>
      <c r="D14" s="1117">
        <v>75</v>
      </c>
      <c r="E14" s="1118">
        <v>32</v>
      </c>
      <c r="F14" s="1123" t="s">
        <v>411</v>
      </c>
      <c r="G14" s="1117">
        <v>79</v>
      </c>
      <c r="H14" s="1121">
        <v>32</v>
      </c>
      <c r="I14" s="1124"/>
    </row>
    <row r="15" spans="1:9" ht="129" customHeight="1" thickBot="1" x14ac:dyDescent="1.5">
      <c r="A15" s="1115"/>
      <c r="B15" s="1115"/>
      <c r="C15" s="1125"/>
      <c r="D15" s="1126" t="s">
        <v>412</v>
      </c>
      <c r="E15" s="1127"/>
      <c r="F15" s="1125"/>
      <c r="G15" s="1126" t="s">
        <v>412</v>
      </c>
      <c r="H15" s="1127"/>
      <c r="I15" s="1124"/>
    </row>
    <row r="16" spans="1:9" ht="172.5" customHeight="1" x14ac:dyDescent="1.45">
      <c r="A16" s="1128">
        <v>40100</v>
      </c>
      <c r="B16" s="1129" t="s">
        <v>122</v>
      </c>
      <c r="C16" s="1130"/>
      <c r="D16" s="1130"/>
      <c r="E16" s="1131">
        <f>'B1104'!E4</f>
        <v>0</v>
      </c>
      <c r="F16" s="1131"/>
      <c r="G16" s="1131"/>
      <c r="H16" s="1131"/>
      <c r="I16" s="1132">
        <f t="shared" ref="I16:I22" si="0">H16+E16</f>
        <v>0</v>
      </c>
    </row>
    <row r="17" spans="1:9" ht="172.5" customHeight="1" x14ac:dyDescent="1.45">
      <c r="A17" s="1133" t="s">
        <v>453</v>
      </c>
      <c r="B17" s="1134" t="s">
        <v>52</v>
      </c>
      <c r="C17" s="1135"/>
      <c r="D17" s="1135"/>
      <c r="E17" s="1136">
        <f>'B1104'!E5</f>
        <v>0</v>
      </c>
      <c r="F17" s="1136"/>
      <c r="G17" s="1136"/>
      <c r="H17" s="1136"/>
      <c r="I17" s="1137">
        <f>H17+E17</f>
        <v>0</v>
      </c>
    </row>
    <row r="18" spans="1:9" ht="172.5" customHeight="1" x14ac:dyDescent="1.45">
      <c r="A18" s="1133" t="s">
        <v>458</v>
      </c>
      <c r="B18" s="1134" t="s">
        <v>543</v>
      </c>
      <c r="C18" s="1135"/>
      <c r="D18" s="1135"/>
      <c r="E18" s="1136"/>
      <c r="F18" s="1136">
        <v>2500</v>
      </c>
      <c r="G18" s="1136"/>
      <c r="H18" s="1136"/>
      <c r="I18" s="1137">
        <f>H18+E18+F18</f>
        <v>2500</v>
      </c>
    </row>
    <row r="19" spans="1:9" ht="179.25" customHeight="1" x14ac:dyDescent="1.45">
      <c r="A19" s="1133">
        <v>40107</v>
      </c>
      <c r="B19" s="1134" t="s">
        <v>413</v>
      </c>
      <c r="C19" s="1135"/>
      <c r="D19" s="1135"/>
      <c r="E19" s="1136">
        <f>'B1104'!E10</f>
        <v>0</v>
      </c>
      <c r="F19" s="1136"/>
      <c r="G19" s="1136"/>
      <c r="H19" s="1136"/>
      <c r="I19" s="1137">
        <f t="shared" si="0"/>
        <v>0</v>
      </c>
    </row>
    <row r="20" spans="1:9" ht="177.75" customHeight="1" x14ac:dyDescent="1.45">
      <c r="A20" s="1133" t="s">
        <v>414</v>
      </c>
      <c r="B20" s="1134" t="s">
        <v>68</v>
      </c>
      <c r="C20" s="1135"/>
      <c r="D20" s="1135"/>
      <c r="E20" s="1136">
        <f>'B1104'!E24</f>
        <v>0</v>
      </c>
      <c r="F20" s="1136"/>
      <c r="G20" s="1136"/>
      <c r="H20" s="1136"/>
      <c r="I20" s="1137">
        <f t="shared" si="0"/>
        <v>0</v>
      </c>
    </row>
    <row r="21" spans="1:9" ht="184.5" customHeight="1" x14ac:dyDescent="1.45">
      <c r="A21" s="1133">
        <v>40300</v>
      </c>
      <c r="B21" s="1134" t="s">
        <v>71</v>
      </c>
      <c r="C21" s="1135"/>
      <c r="D21" s="1135"/>
      <c r="E21" s="1136">
        <f>'B1104'!E30</f>
        <v>0</v>
      </c>
      <c r="F21" s="1136"/>
      <c r="G21" s="1136"/>
      <c r="H21" s="1136"/>
      <c r="I21" s="1137">
        <f t="shared" si="0"/>
        <v>0</v>
      </c>
    </row>
    <row r="22" spans="1:9" ht="189" customHeight="1" x14ac:dyDescent="1.45">
      <c r="A22" s="1133">
        <v>40406</v>
      </c>
      <c r="B22" s="1134" t="s">
        <v>85</v>
      </c>
      <c r="C22" s="1135"/>
      <c r="D22" s="1135"/>
      <c r="E22" s="1136">
        <f>'B1104'!E31</f>
        <v>0</v>
      </c>
      <c r="F22" s="1136"/>
      <c r="G22" s="1136"/>
      <c r="H22" s="1136"/>
      <c r="I22" s="1137">
        <f t="shared" si="0"/>
        <v>0</v>
      </c>
    </row>
    <row r="23" spans="1:9" ht="174" customHeight="1" thickBot="1" x14ac:dyDescent="1.5">
      <c r="A23" s="1138" t="s">
        <v>415</v>
      </c>
      <c r="B23" s="1139"/>
      <c r="C23" s="1235">
        <f>SUM(E16:E22)</f>
        <v>0</v>
      </c>
      <c r="D23" s="1235"/>
      <c r="E23" s="1235"/>
      <c r="F23" s="1234">
        <f>SUM(H16:H22)</f>
        <v>0</v>
      </c>
      <c r="G23" s="1234"/>
      <c r="H23" s="1234"/>
      <c r="I23" s="1140">
        <f>SUM(I16:I22)</f>
        <v>2500</v>
      </c>
    </row>
    <row r="24" spans="1:9" ht="60" x14ac:dyDescent="0.95">
      <c r="A24" s="330"/>
      <c r="B24" s="330"/>
      <c r="C24" s="330"/>
      <c r="D24" s="330"/>
      <c r="E24" s="330"/>
      <c r="F24" s="330"/>
      <c r="G24" s="330"/>
      <c r="H24" s="330"/>
      <c r="I24" s="330"/>
    </row>
    <row r="25" spans="1:9" ht="44.4" x14ac:dyDescent="0.7">
      <c r="A25" s="123"/>
      <c r="B25" s="123"/>
      <c r="C25" s="123"/>
      <c r="D25" s="123"/>
      <c r="E25" s="123"/>
      <c r="F25" s="123"/>
      <c r="G25" s="123"/>
      <c r="H25" s="123"/>
      <c r="I25" s="123"/>
    </row>
    <row r="26" spans="1:9" ht="44.4" x14ac:dyDescent="0.7">
      <c r="A26" s="123"/>
      <c r="B26" s="123"/>
      <c r="C26" s="123"/>
      <c r="D26" s="123"/>
      <c r="E26" s="123"/>
      <c r="F26" s="123"/>
      <c r="G26" s="123"/>
      <c r="H26" s="123"/>
      <c r="I26" s="123"/>
    </row>
    <row r="27" spans="1:9" ht="44.4" x14ac:dyDescent="0.7">
      <c r="A27" s="123"/>
      <c r="B27" s="123"/>
      <c r="C27" s="123"/>
      <c r="D27" s="123"/>
      <c r="E27" s="123"/>
      <c r="F27" s="123"/>
      <c r="G27" s="123"/>
      <c r="H27" s="123"/>
      <c r="I27" s="123"/>
    </row>
  </sheetData>
  <mergeCells count="2">
    <mergeCell ref="F23:H23"/>
    <mergeCell ref="C23:E23"/>
  </mergeCells>
  <phoneticPr fontId="3" type="noConversion"/>
  <pageMargins left="0.78740157499999996" right="0.78740157499999996" top="0.984251969" bottom="1.65" header="0.4921259845" footer="1.29"/>
  <pageSetup paperSize="9" scale="14" orientation="portrait" r:id="rId1"/>
  <headerFooter alignWithMargins="0"/>
  <rowBreaks count="1" manualBreakCount="1">
    <brk id="24" max="9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18">
    <tabColor indexed="14"/>
  </sheetPr>
  <dimension ref="A1:I69"/>
  <sheetViews>
    <sheetView zoomScaleSheetLayoutView="145" workbookViewId="0">
      <selection activeCell="C25" sqref="C25"/>
    </sheetView>
  </sheetViews>
  <sheetFormatPr baseColWidth="10" defaultRowHeight="13.2" x14ac:dyDescent="0.25"/>
  <cols>
    <col min="2" max="2" width="32.5546875" customWidth="1"/>
    <col min="3" max="3" width="28.88671875" customWidth="1"/>
    <col min="4" max="4" width="26.5546875" customWidth="1"/>
  </cols>
  <sheetData>
    <row r="1" spans="1:4" ht="17.399999999999999" x14ac:dyDescent="0.3">
      <c r="C1" s="14"/>
      <c r="D1" s="182"/>
    </row>
    <row r="2" spans="1:4" ht="17.399999999999999" x14ac:dyDescent="0.3">
      <c r="C2" s="14"/>
      <c r="D2" s="182"/>
    </row>
    <row r="3" spans="1:4" ht="17.399999999999999" x14ac:dyDescent="0.3">
      <c r="A3" s="20" t="s">
        <v>106</v>
      </c>
      <c r="C3" s="14"/>
      <c r="D3" s="182"/>
    </row>
    <row r="4" spans="1:4" ht="17.399999999999999" x14ac:dyDescent="0.3">
      <c r="A4" s="20" t="s">
        <v>250</v>
      </c>
      <c r="C4" s="14"/>
      <c r="D4" s="182"/>
    </row>
    <row r="5" spans="1:4" ht="17.399999999999999" x14ac:dyDescent="0.3">
      <c r="B5" s="18" t="s">
        <v>349</v>
      </c>
      <c r="C5" s="14"/>
      <c r="D5" s="182"/>
    </row>
    <row r="6" spans="1:4" ht="6" customHeight="1" x14ac:dyDescent="0.25">
      <c r="C6" s="20"/>
      <c r="D6" s="20"/>
    </row>
    <row r="7" spans="1:4" ht="16.2" thickBot="1" x14ac:dyDescent="0.35">
      <c r="B7" s="20"/>
      <c r="C7" s="28" t="s">
        <v>1125</v>
      </c>
      <c r="D7" s="28"/>
    </row>
    <row r="8" spans="1:4" x14ac:dyDescent="0.25">
      <c r="A8" s="206" t="s">
        <v>101</v>
      </c>
      <c r="B8" s="206"/>
      <c r="C8" s="206" t="s">
        <v>339</v>
      </c>
      <c r="D8" s="208"/>
    </row>
    <row r="9" spans="1:4" x14ac:dyDescent="0.25">
      <c r="A9" s="218"/>
      <c r="B9" s="218" t="s">
        <v>111</v>
      </c>
      <c r="C9" s="218" t="s">
        <v>340</v>
      </c>
      <c r="D9" s="209"/>
    </row>
    <row r="10" spans="1:4" x14ac:dyDescent="0.25">
      <c r="A10" s="218" t="s">
        <v>318</v>
      </c>
      <c r="B10" s="218" t="s">
        <v>318</v>
      </c>
      <c r="C10" s="220" t="s">
        <v>341</v>
      </c>
      <c r="D10" s="223" t="s">
        <v>48</v>
      </c>
    </row>
    <row r="11" spans="1:4" ht="13.8" thickBot="1" x14ac:dyDescent="0.3">
      <c r="A11" s="218" t="s">
        <v>2</v>
      </c>
      <c r="B11" s="218" t="s">
        <v>2</v>
      </c>
      <c r="C11" s="633"/>
      <c r="D11" s="209"/>
    </row>
    <row r="12" spans="1:4" ht="12" customHeight="1" x14ac:dyDescent="0.25">
      <c r="A12" s="1095">
        <v>40100</v>
      </c>
      <c r="B12" s="1096" t="s">
        <v>176</v>
      </c>
      <c r="C12" s="1097">
        <f>'B1104'!Z4</f>
        <v>22264.26</v>
      </c>
      <c r="D12" s="1098"/>
    </row>
    <row r="13" spans="1:4" ht="12" customHeight="1" x14ac:dyDescent="0.25">
      <c r="A13" s="1099">
        <v>40102</v>
      </c>
      <c r="B13" s="1100" t="s">
        <v>178</v>
      </c>
      <c r="C13" s="1093">
        <f>'B1104'!Z5</f>
        <v>4611.07</v>
      </c>
      <c r="D13" s="1101"/>
    </row>
    <row r="14" spans="1:4" ht="12" customHeight="1" x14ac:dyDescent="0.25">
      <c r="A14" s="1099">
        <v>40103</v>
      </c>
      <c r="B14" s="1100" t="s">
        <v>179</v>
      </c>
      <c r="C14" s="1093">
        <f>'B1104'!Z6</f>
        <v>371.38</v>
      </c>
      <c r="D14" s="1101"/>
    </row>
    <row r="15" spans="1:4" ht="12" customHeight="1" x14ac:dyDescent="0.25">
      <c r="A15" s="1099">
        <v>40104</v>
      </c>
      <c r="B15" s="1100" t="s">
        <v>180</v>
      </c>
      <c r="C15" s="1093">
        <f>'B1104'!Z7</f>
        <v>0</v>
      </c>
      <c r="D15" s="1101"/>
    </row>
    <row r="16" spans="1:4" ht="12" customHeight="1" x14ac:dyDescent="0.25">
      <c r="A16" s="1099">
        <v>40105</v>
      </c>
      <c r="B16" s="1100" t="s">
        <v>181</v>
      </c>
      <c r="C16" s="1093">
        <f>'B1104'!Z8</f>
        <v>0</v>
      </c>
      <c r="D16" s="1101"/>
    </row>
    <row r="17" spans="1:4" ht="12" customHeight="1" x14ac:dyDescent="0.25">
      <c r="A17" s="1099">
        <v>40106</v>
      </c>
      <c r="B17" s="1100" t="s">
        <v>182</v>
      </c>
      <c r="C17" s="1093">
        <f>'B1104'!Z9</f>
        <v>7973.22</v>
      </c>
      <c r="D17" s="1101"/>
    </row>
    <row r="18" spans="1:4" ht="12" customHeight="1" x14ac:dyDescent="0.25">
      <c r="A18" s="1099">
        <v>40107</v>
      </c>
      <c r="B18" s="1100" t="s">
        <v>183</v>
      </c>
      <c r="C18" s="1093">
        <f>'B1104'!Z10</f>
        <v>243.12</v>
      </c>
      <c r="D18" s="1101"/>
    </row>
    <row r="19" spans="1:4" ht="12" customHeight="1" x14ac:dyDescent="0.25">
      <c r="A19" s="1099">
        <v>40108</v>
      </c>
      <c r="B19" s="1100" t="s">
        <v>184</v>
      </c>
      <c r="C19" s="1093">
        <f>'B1104'!Z11</f>
        <v>0</v>
      </c>
      <c r="D19" s="1101"/>
    </row>
    <row r="20" spans="1:4" ht="12" customHeight="1" x14ac:dyDescent="0.25">
      <c r="A20" s="1099">
        <v>40111</v>
      </c>
      <c r="B20" s="1100" t="s">
        <v>185</v>
      </c>
      <c r="C20" s="1093">
        <f>'B1104'!Z12</f>
        <v>189610.81</v>
      </c>
      <c r="D20" s="1101"/>
    </row>
    <row r="21" spans="1:4" ht="12" customHeight="1" x14ac:dyDescent="0.25">
      <c r="A21" s="1099">
        <v>40112</v>
      </c>
      <c r="B21" s="1100" t="s">
        <v>186</v>
      </c>
      <c r="C21" s="1093">
        <f>'B1104'!Z13</f>
        <v>436.33</v>
      </c>
      <c r="D21" s="1101"/>
    </row>
    <row r="22" spans="1:4" ht="12" customHeight="1" x14ac:dyDescent="0.25">
      <c r="A22" s="1099">
        <v>40113</v>
      </c>
      <c r="B22" s="1100" t="s">
        <v>222</v>
      </c>
      <c r="C22" s="1093">
        <f>'B1104'!Z14</f>
        <v>53.4</v>
      </c>
      <c r="D22" s="1101"/>
    </row>
    <row r="23" spans="1:4" ht="12" customHeight="1" x14ac:dyDescent="0.25">
      <c r="A23" s="1102" t="s">
        <v>784</v>
      </c>
      <c r="B23" s="1103" t="s">
        <v>793</v>
      </c>
      <c r="C23" s="1093">
        <f>'B1104'!Z15</f>
        <v>0</v>
      </c>
      <c r="D23" s="1101"/>
    </row>
    <row r="24" spans="1:4" ht="12" customHeight="1" x14ac:dyDescent="0.25">
      <c r="A24" s="1102" t="s">
        <v>1027</v>
      </c>
      <c r="B24" s="852" t="s">
        <v>1024</v>
      </c>
      <c r="C24" s="1093">
        <f>'B1104'!Z16</f>
        <v>48</v>
      </c>
      <c r="D24" s="1101"/>
    </row>
    <row r="25" spans="1:4" ht="12" customHeight="1" x14ac:dyDescent="0.25">
      <c r="A25" s="1099">
        <v>40200</v>
      </c>
      <c r="B25" s="1104" t="s">
        <v>187</v>
      </c>
      <c r="C25" s="1093">
        <f>'B1104'!Z17</f>
        <v>1062.01</v>
      </c>
      <c r="D25" s="1101"/>
    </row>
    <row r="26" spans="1:4" ht="12" customHeight="1" x14ac:dyDescent="0.25">
      <c r="A26" s="1099">
        <v>40201</v>
      </c>
      <c r="B26" s="1100" t="s">
        <v>188</v>
      </c>
      <c r="C26" s="1093">
        <f>'B1104'!Z18</f>
        <v>0</v>
      </c>
      <c r="D26" s="1101"/>
    </row>
    <row r="27" spans="1:4" ht="12" customHeight="1" x14ac:dyDescent="0.25">
      <c r="A27" s="1099">
        <v>40202</v>
      </c>
      <c r="B27" s="1100" t="s">
        <v>189</v>
      </c>
      <c r="C27" s="1093">
        <f>'B1104'!Z19</f>
        <v>0</v>
      </c>
      <c r="D27" s="1101"/>
    </row>
    <row r="28" spans="1:4" ht="12" customHeight="1" x14ac:dyDescent="0.25">
      <c r="A28" s="1099">
        <v>40203</v>
      </c>
      <c r="B28" s="1100" t="s">
        <v>190</v>
      </c>
      <c r="C28" s="1093">
        <f>'B1104'!Z20</f>
        <v>27.64</v>
      </c>
      <c r="D28" s="1101"/>
    </row>
    <row r="29" spans="1:4" ht="12" customHeight="1" x14ac:dyDescent="0.25">
      <c r="A29" s="1099">
        <v>40204</v>
      </c>
      <c r="B29" s="1100" t="s">
        <v>191</v>
      </c>
      <c r="C29" s="1093">
        <f>'B1104'!Z21</f>
        <v>0</v>
      </c>
      <c r="D29" s="1101"/>
    </row>
    <row r="30" spans="1:4" ht="12" customHeight="1" x14ac:dyDescent="0.25">
      <c r="A30" s="1099">
        <v>40205</v>
      </c>
      <c r="B30" s="1100" t="s">
        <v>192</v>
      </c>
      <c r="C30" s="1093">
        <f>'B1104'!Z22</f>
        <v>0</v>
      </c>
      <c r="D30" s="1101"/>
    </row>
    <row r="31" spans="1:4" ht="12" customHeight="1" x14ac:dyDescent="0.25">
      <c r="A31" s="1099">
        <v>40208</v>
      </c>
      <c r="B31" s="1100" t="s">
        <v>193</v>
      </c>
      <c r="C31" s="1093">
        <f>'B1104'!Z23</f>
        <v>18.149999999999999</v>
      </c>
      <c r="D31" s="1101"/>
    </row>
    <row r="32" spans="1:4" ht="12" customHeight="1" x14ac:dyDescent="0.25">
      <c r="A32" s="1099">
        <v>40209</v>
      </c>
      <c r="B32" s="1100" t="s">
        <v>194</v>
      </c>
      <c r="C32" s="1093">
        <f>'B1104'!Z24</f>
        <v>0</v>
      </c>
      <c r="D32" s="1101"/>
    </row>
    <row r="33" spans="1:4" ht="12" customHeight="1" x14ac:dyDescent="0.25">
      <c r="A33" s="1099">
        <v>40210</v>
      </c>
      <c r="B33" s="1100" t="s">
        <v>195</v>
      </c>
      <c r="C33" s="1093">
        <f>'B1104'!Z25</f>
        <v>2390.77</v>
      </c>
      <c r="D33" s="1101"/>
    </row>
    <row r="34" spans="1:4" ht="12" customHeight="1" x14ac:dyDescent="0.25">
      <c r="A34" s="1099">
        <v>40211</v>
      </c>
      <c r="B34" s="1100" t="s">
        <v>196</v>
      </c>
      <c r="C34" s="1093">
        <f>'B1104'!Z26</f>
        <v>0</v>
      </c>
      <c r="D34" s="1101"/>
    </row>
    <row r="35" spans="1:4" ht="12" customHeight="1" x14ac:dyDescent="0.25">
      <c r="A35" s="1099">
        <v>40212</v>
      </c>
      <c r="B35" s="1100" t="s">
        <v>197</v>
      </c>
      <c r="C35" s="1093">
        <f>'B1104'!Z27</f>
        <v>47.46</v>
      </c>
      <c r="D35" s="1101"/>
    </row>
    <row r="36" spans="1:4" ht="12" customHeight="1" x14ac:dyDescent="0.25">
      <c r="A36" s="1099">
        <v>40213</v>
      </c>
      <c r="B36" s="1100" t="s">
        <v>224</v>
      </c>
      <c r="C36" s="1093">
        <f>'B1104'!Z28</f>
        <v>0</v>
      </c>
      <c r="D36" s="1101"/>
    </row>
    <row r="37" spans="1:4" ht="12" customHeight="1" x14ac:dyDescent="0.25">
      <c r="A37" s="1099" t="s">
        <v>738</v>
      </c>
      <c r="B37" s="1100" t="s">
        <v>737</v>
      </c>
      <c r="C37" s="1093">
        <f>'B1104'!Z29</f>
        <v>0</v>
      </c>
      <c r="D37" s="1101"/>
    </row>
    <row r="38" spans="1:4" ht="12" customHeight="1" x14ac:dyDescent="0.25">
      <c r="A38" s="1099">
        <v>40300</v>
      </c>
      <c r="B38" s="1100" t="s">
        <v>198</v>
      </c>
      <c r="C38" s="1093">
        <f>'B1104'!Z30</f>
        <v>26765.85</v>
      </c>
      <c r="D38" s="1101"/>
    </row>
    <row r="39" spans="1:4" ht="12" customHeight="1" x14ac:dyDescent="0.25">
      <c r="A39" s="1099">
        <v>40301</v>
      </c>
      <c r="B39" s="1100" t="s">
        <v>202</v>
      </c>
      <c r="C39" s="1093">
        <f>'B1104'!Z31</f>
        <v>8.85</v>
      </c>
      <c r="D39" s="1101"/>
    </row>
    <row r="40" spans="1:4" ht="12" customHeight="1" x14ac:dyDescent="0.25">
      <c r="A40" s="1105">
        <v>40302</v>
      </c>
      <c r="B40" s="1100" t="s">
        <v>203</v>
      </c>
      <c r="C40" s="1093">
        <f>'B1104'!Z32</f>
        <v>0</v>
      </c>
      <c r="D40" s="1106"/>
    </row>
    <row r="41" spans="1:4" ht="12" customHeight="1" x14ac:dyDescent="0.25">
      <c r="A41" s="1099">
        <v>40303</v>
      </c>
      <c r="B41" s="1100" t="s">
        <v>204</v>
      </c>
      <c r="C41" s="1093">
        <f>'B1104'!Z33</f>
        <v>2104.85</v>
      </c>
      <c r="D41" s="1101"/>
    </row>
    <row r="42" spans="1:4" ht="12" customHeight="1" x14ac:dyDescent="0.25">
      <c r="A42" s="1099">
        <v>40304</v>
      </c>
      <c r="B42" s="1100" t="s">
        <v>205</v>
      </c>
      <c r="C42" s="1093">
        <f>'B1104'!Z34</f>
        <v>0</v>
      </c>
      <c r="D42" s="1101"/>
    </row>
    <row r="43" spans="1:4" ht="12" customHeight="1" x14ac:dyDescent="0.25">
      <c r="A43" s="1099">
        <v>40305</v>
      </c>
      <c r="B43" s="1100" t="s">
        <v>206</v>
      </c>
      <c r="C43" s="1093">
        <f>'B1104'!Z35</f>
        <v>15287.22</v>
      </c>
      <c r="D43" s="1101"/>
    </row>
    <row r="44" spans="1:4" ht="12" customHeight="1" x14ac:dyDescent="0.25">
      <c r="A44" s="1099">
        <v>40306</v>
      </c>
      <c r="B44" s="1100" t="s">
        <v>207</v>
      </c>
      <c r="C44" s="1093">
        <f>'B1104'!Z36</f>
        <v>1.38</v>
      </c>
      <c r="D44" s="1101"/>
    </row>
    <row r="45" spans="1:4" ht="12" customHeight="1" x14ac:dyDescent="0.25">
      <c r="A45" s="1099">
        <v>40307</v>
      </c>
      <c r="B45" s="1100" t="s">
        <v>208</v>
      </c>
      <c r="C45" s="1093">
        <f>'B1104'!Z37</f>
        <v>111.74</v>
      </c>
      <c r="D45" s="1101"/>
    </row>
    <row r="46" spans="1:4" ht="12" customHeight="1" x14ac:dyDescent="0.25">
      <c r="A46" s="1099">
        <v>40308</v>
      </c>
      <c r="B46" s="1100" t="s">
        <v>209</v>
      </c>
      <c r="C46" s="1093">
        <f>'B1104'!Z38</f>
        <v>314.49</v>
      </c>
      <c r="D46" s="1101"/>
    </row>
    <row r="47" spans="1:4" ht="12" customHeight="1" x14ac:dyDescent="0.25">
      <c r="A47" s="1099" t="s">
        <v>739</v>
      </c>
      <c r="B47" s="1100" t="s">
        <v>740</v>
      </c>
      <c r="C47" s="1093">
        <f>'B1104'!Z39</f>
        <v>5.84</v>
      </c>
      <c r="D47" s="1101"/>
    </row>
    <row r="48" spans="1:4" ht="12" customHeight="1" x14ac:dyDescent="0.25">
      <c r="A48" s="1099">
        <v>40400</v>
      </c>
      <c r="B48" s="1100" t="s">
        <v>210</v>
      </c>
      <c r="C48" s="1093">
        <f>'B1104'!Z40</f>
        <v>2.42</v>
      </c>
      <c r="D48" s="1101"/>
    </row>
    <row r="49" spans="1:4" ht="12" customHeight="1" x14ac:dyDescent="0.25">
      <c r="A49" s="1099">
        <v>40401</v>
      </c>
      <c r="B49" s="1100" t="s">
        <v>211</v>
      </c>
      <c r="C49" s="1093">
        <f>'B1104'!Z41</f>
        <v>0</v>
      </c>
      <c r="D49" s="1101"/>
    </row>
    <row r="50" spans="1:4" ht="12" customHeight="1" x14ac:dyDescent="0.25">
      <c r="A50" s="1099">
        <v>40402</v>
      </c>
      <c r="B50" s="1100" t="s">
        <v>212</v>
      </c>
      <c r="C50" s="1093">
        <f>'B1104'!Z42</f>
        <v>0</v>
      </c>
      <c r="D50" s="1101"/>
    </row>
    <row r="51" spans="1:4" ht="12" customHeight="1" x14ac:dyDescent="0.25">
      <c r="A51" s="1099">
        <v>40403</v>
      </c>
      <c r="B51" s="1100" t="s">
        <v>213</v>
      </c>
      <c r="C51" s="1093">
        <f>'B1104'!Z43</f>
        <v>4</v>
      </c>
      <c r="D51" s="1101"/>
    </row>
    <row r="52" spans="1:4" ht="12" customHeight="1" x14ac:dyDescent="0.25">
      <c r="A52" s="1099" t="s">
        <v>579</v>
      </c>
      <c r="B52" s="1100" t="s">
        <v>580</v>
      </c>
      <c r="C52" s="1093">
        <f>'B1104'!Z44</f>
        <v>33.65</v>
      </c>
      <c r="D52" s="1101"/>
    </row>
    <row r="53" spans="1:4" ht="12" customHeight="1" x14ac:dyDescent="0.25">
      <c r="A53" s="1099">
        <v>40405</v>
      </c>
      <c r="B53" s="1100" t="s">
        <v>214</v>
      </c>
      <c r="C53" s="1093">
        <f>'B1104'!Z45</f>
        <v>0</v>
      </c>
      <c r="D53" s="1101"/>
    </row>
    <row r="54" spans="1:4" ht="12" customHeight="1" x14ac:dyDescent="0.25">
      <c r="A54" s="1099">
        <v>40406</v>
      </c>
      <c r="B54" s="852" t="s">
        <v>215</v>
      </c>
      <c r="C54" s="1093">
        <f>'B1104'!Z46</f>
        <v>1181.1400000000001</v>
      </c>
      <c r="D54" s="1101"/>
    </row>
    <row r="55" spans="1:4" ht="12" customHeight="1" x14ac:dyDescent="0.25">
      <c r="A55" s="1099">
        <v>40407</v>
      </c>
      <c r="B55" s="852" t="s">
        <v>216</v>
      </c>
      <c r="C55" s="1093">
        <f>'B1104'!Z47</f>
        <v>0</v>
      </c>
      <c r="D55" s="1101"/>
    </row>
    <row r="56" spans="1:4" ht="12" customHeight="1" x14ac:dyDescent="0.25">
      <c r="A56" s="1099">
        <v>40408</v>
      </c>
      <c r="B56" s="852" t="s">
        <v>217</v>
      </c>
      <c r="C56" s="1093">
        <f>'B1104'!Z48</f>
        <v>0</v>
      </c>
      <c r="D56" s="1101"/>
    </row>
    <row r="57" spans="1:4" ht="12" customHeight="1" x14ac:dyDescent="0.25">
      <c r="A57" s="1099">
        <v>40412</v>
      </c>
      <c r="B57" s="852" t="s">
        <v>218</v>
      </c>
      <c r="C57" s="1093">
        <f>'B1104'!Z49</f>
        <v>0</v>
      </c>
      <c r="D57" s="1101"/>
    </row>
    <row r="58" spans="1:4" ht="12" customHeight="1" x14ac:dyDescent="0.25">
      <c r="A58" s="1099">
        <v>40417</v>
      </c>
      <c r="B58" s="852" t="s">
        <v>219</v>
      </c>
      <c r="C58" s="1093">
        <f>'B1104'!Z50</f>
        <v>0</v>
      </c>
      <c r="D58" s="1101"/>
    </row>
    <row r="59" spans="1:4" ht="12" customHeight="1" x14ac:dyDescent="0.25">
      <c r="A59" s="1099">
        <v>40420</v>
      </c>
      <c r="B59" s="852" t="s">
        <v>90</v>
      </c>
      <c r="C59" s="1093">
        <f>'B1104'!Z51</f>
        <v>0</v>
      </c>
      <c r="D59" s="1101"/>
    </row>
    <row r="60" spans="1:4" ht="12" customHeight="1" x14ac:dyDescent="0.25">
      <c r="A60" s="1099">
        <v>40421</v>
      </c>
      <c r="B60" s="852" t="s">
        <v>220</v>
      </c>
      <c r="C60" s="1093">
        <f>'B1104'!Z52</f>
        <v>0</v>
      </c>
      <c r="D60" s="1101"/>
    </row>
    <row r="61" spans="1:4" ht="14.25" customHeight="1" x14ac:dyDescent="0.25">
      <c r="A61" s="1099">
        <v>40422</v>
      </c>
      <c r="B61" s="852" t="s">
        <v>92</v>
      </c>
      <c r="C61" s="1093">
        <f>'B1104'!Z53</f>
        <v>0</v>
      </c>
      <c r="D61" s="1101"/>
    </row>
    <row r="62" spans="1:4" ht="12" customHeight="1" x14ac:dyDescent="0.25">
      <c r="A62" s="851">
        <v>40423</v>
      </c>
      <c r="B62" s="852" t="s">
        <v>147</v>
      </c>
      <c r="C62" s="1093">
        <f>'B1104'!Z54</f>
        <v>313.86</v>
      </c>
      <c r="D62" s="853"/>
    </row>
    <row r="63" spans="1:4" ht="12" customHeight="1" x14ac:dyDescent="0.25">
      <c r="A63" s="851" t="s">
        <v>786</v>
      </c>
      <c r="B63" s="852" t="s">
        <v>792</v>
      </c>
      <c r="C63" s="1093">
        <f>'B1104'!Z55</f>
        <v>0</v>
      </c>
      <c r="D63" s="853"/>
    </row>
    <row r="64" spans="1:4" ht="12" customHeight="1" x14ac:dyDescent="0.25">
      <c r="A64" s="851" t="s">
        <v>858</v>
      </c>
      <c r="B64" s="852" t="s">
        <v>859</v>
      </c>
      <c r="C64" s="1093">
        <f>'B1104'!Z56</f>
        <v>2481.3000000000002</v>
      </c>
      <c r="D64" s="853"/>
    </row>
    <row r="65" spans="1:9" ht="12" customHeight="1" thickBot="1" x14ac:dyDescent="0.3">
      <c r="A65" s="1141">
        <v>40403</v>
      </c>
      <c r="B65" s="1142" t="s">
        <v>1117</v>
      </c>
      <c r="C65" s="1094">
        <f>'B1104'!Z57</f>
        <v>26</v>
      </c>
      <c r="D65" s="1143"/>
    </row>
    <row r="66" spans="1:9" ht="32.25" customHeight="1" thickBot="1" x14ac:dyDescent="0.3">
      <c r="A66" s="250" t="s">
        <v>335</v>
      </c>
      <c r="B66" s="249"/>
      <c r="C66" s="850">
        <f>SUM(C12:C64)</f>
        <v>277774.20999999996</v>
      </c>
      <c r="D66" s="850">
        <f>SUM(D12:D63)</f>
        <v>0</v>
      </c>
      <c r="E66" s="806"/>
      <c r="F66" s="806"/>
      <c r="G66" s="806"/>
      <c r="H66" s="806"/>
      <c r="I66" s="806">
        <f>SUM(I12:I63)</f>
        <v>0</v>
      </c>
    </row>
    <row r="67" spans="1:9" ht="15" x14ac:dyDescent="0.25">
      <c r="A67" s="13"/>
      <c r="B67" s="20"/>
      <c r="C67" s="20"/>
    </row>
    <row r="68" spans="1:9" ht="15" x14ac:dyDescent="0.25">
      <c r="A68" s="20"/>
      <c r="B68" s="20"/>
      <c r="C68" s="20"/>
    </row>
    <row r="69" spans="1:9" ht="15" x14ac:dyDescent="0.25">
      <c r="B69" s="20"/>
      <c r="C69" s="20"/>
    </row>
  </sheetData>
  <phoneticPr fontId="3" type="noConversion"/>
  <pageMargins left="0.4" right="0.36" top="0.2" bottom="0.38" header="0.31" footer="0.4921259845"/>
  <pageSetup paperSize="9" scale="95" orientation="portrait" r:id="rId1"/>
  <headerFooter alignWithMargins="0"/>
  <ignoredErrors>
    <ignoredError sqref="A52" numberStoredAsText="1"/>
  </ignoredError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indexed="14"/>
  </sheetPr>
  <dimension ref="A1:I68"/>
  <sheetViews>
    <sheetView view="pageBreakPreview" topLeftCell="A40" zoomScale="80" zoomScaleSheetLayoutView="80" workbookViewId="0">
      <selection activeCell="A57" sqref="A57:IV57"/>
    </sheetView>
  </sheetViews>
  <sheetFormatPr baseColWidth="10" defaultRowHeight="13.2" x14ac:dyDescent="0.25"/>
  <cols>
    <col min="2" max="2" width="32.5546875" customWidth="1"/>
    <col min="3" max="3" width="28.88671875" customWidth="1"/>
    <col min="4" max="4" width="26.5546875" customWidth="1"/>
  </cols>
  <sheetData>
    <row r="1" spans="1:4" ht="17.399999999999999" x14ac:dyDescent="0.3">
      <c r="C1" s="14"/>
      <c r="D1" s="182"/>
    </row>
    <row r="2" spans="1:4" ht="17.399999999999999" x14ac:dyDescent="0.3">
      <c r="C2" s="14"/>
      <c r="D2" s="182"/>
    </row>
    <row r="3" spans="1:4" ht="17.399999999999999" x14ac:dyDescent="0.3">
      <c r="A3" s="20" t="s">
        <v>106</v>
      </c>
      <c r="C3" s="14"/>
      <c r="D3" s="182"/>
    </row>
    <row r="4" spans="1:4" ht="17.399999999999999" x14ac:dyDescent="0.3">
      <c r="A4" s="20" t="s">
        <v>250</v>
      </c>
      <c r="C4" s="14"/>
      <c r="D4" s="182"/>
    </row>
    <row r="5" spans="1:4" ht="18" customHeight="1" x14ac:dyDescent="0.3">
      <c r="B5" s="6" t="s">
        <v>978</v>
      </c>
      <c r="C5" s="14"/>
      <c r="D5" s="182"/>
    </row>
    <row r="6" spans="1:4" ht="18" customHeight="1" x14ac:dyDescent="0.3">
      <c r="B6" s="6" t="s">
        <v>979</v>
      </c>
      <c r="C6" s="927"/>
      <c r="D6" s="20"/>
    </row>
    <row r="7" spans="1:4" ht="16.2" thickBot="1" x14ac:dyDescent="0.35">
      <c r="B7" s="20"/>
      <c r="C7" s="28" t="s">
        <v>1102</v>
      </c>
      <c r="D7" s="28"/>
    </row>
    <row r="8" spans="1:4" x14ac:dyDescent="0.25">
      <c r="A8" s="206" t="s">
        <v>101</v>
      </c>
      <c r="B8" s="206"/>
      <c r="C8" s="926" t="s">
        <v>976</v>
      </c>
      <c r="D8" s="208"/>
    </row>
    <row r="9" spans="1:4" x14ac:dyDescent="0.25">
      <c r="A9" s="218"/>
      <c r="B9" s="218" t="s">
        <v>111</v>
      </c>
      <c r="C9" s="218"/>
      <c r="D9" s="209"/>
    </row>
    <row r="10" spans="1:4" x14ac:dyDescent="0.25">
      <c r="A10" s="218" t="s">
        <v>318</v>
      </c>
      <c r="B10" s="218" t="s">
        <v>318</v>
      </c>
      <c r="C10" s="792" t="s">
        <v>977</v>
      </c>
      <c r="D10" s="223" t="s">
        <v>48</v>
      </c>
    </row>
    <row r="11" spans="1:4" ht="13.8" thickBot="1" x14ac:dyDescent="0.3">
      <c r="A11" s="207" t="s">
        <v>2</v>
      </c>
      <c r="B11" s="207" t="s">
        <v>2</v>
      </c>
      <c r="C11" s="222"/>
      <c r="D11" s="209"/>
    </row>
    <row r="12" spans="1:4" ht="12" customHeight="1" x14ac:dyDescent="0.25">
      <c r="A12" s="258">
        <v>40100</v>
      </c>
      <c r="B12" s="253" t="s">
        <v>176</v>
      </c>
      <c r="C12" s="669">
        <f>'B1104'!BP4</f>
        <v>0</v>
      </c>
      <c r="D12" s="251"/>
    </row>
    <row r="13" spans="1:4" ht="12" customHeight="1" x14ac:dyDescent="0.25">
      <c r="A13" s="259">
        <v>40102</v>
      </c>
      <c r="B13" s="254" t="s">
        <v>178</v>
      </c>
      <c r="C13" s="669">
        <f>'B1104'!BP5</f>
        <v>0</v>
      </c>
      <c r="D13" s="251"/>
    </row>
    <row r="14" spans="1:4" ht="12" customHeight="1" x14ac:dyDescent="0.25">
      <c r="A14" s="259">
        <v>40103</v>
      </c>
      <c r="B14" s="254" t="s">
        <v>179</v>
      </c>
      <c r="C14" s="669">
        <f>'B1104'!BP6</f>
        <v>0</v>
      </c>
      <c r="D14" s="251"/>
    </row>
    <row r="15" spans="1:4" ht="12" customHeight="1" x14ac:dyDescent="0.25">
      <c r="A15" s="259">
        <v>40104</v>
      </c>
      <c r="B15" s="254" t="s">
        <v>180</v>
      </c>
      <c r="C15" s="669">
        <f>'B1104'!BP7</f>
        <v>0</v>
      </c>
      <c r="D15" s="251"/>
    </row>
    <row r="16" spans="1:4" ht="12" customHeight="1" x14ac:dyDescent="0.25">
      <c r="A16" s="259">
        <v>40105</v>
      </c>
      <c r="B16" s="254" t="s">
        <v>181</v>
      </c>
      <c r="C16" s="669">
        <f>'B1104'!BP8</f>
        <v>0</v>
      </c>
      <c r="D16" s="251"/>
    </row>
    <row r="17" spans="1:4" ht="12" customHeight="1" x14ac:dyDescent="0.25">
      <c r="A17" s="259">
        <v>40106</v>
      </c>
      <c r="B17" s="254" t="s">
        <v>182</v>
      </c>
      <c r="C17" s="669">
        <f>'B1104'!BP9</f>
        <v>0</v>
      </c>
      <c r="D17" s="251"/>
    </row>
    <row r="18" spans="1:4" ht="12" customHeight="1" x14ac:dyDescent="0.25">
      <c r="A18" s="259">
        <v>40107</v>
      </c>
      <c r="B18" s="254" t="s">
        <v>183</v>
      </c>
      <c r="C18" s="669">
        <f>'B1104'!BP10</f>
        <v>0</v>
      </c>
      <c r="D18" s="251"/>
    </row>
    <row r="19" spans="1:4" ht="12" customHeight="1" x14ac:dyDescent="0.25">
      <c r="A19" s="259">
        <v>40108</v>
      </c>
      <c r="B19" s="254" t="s">
        <v>184</v>
      </c>
      <c r="C19" s="669">
        <f>'B1104'!BP11</f>
        <v>0</v>
      </c>
      <c r="D19" s="251"/>
    </row>
    <row r="20" spans="1:4" ht="12" customHeight="1" x14ac:dyDescent="0.25">
      <c r="A20" s="259">
        <v>40111</v>
      </c>
      <c r="B20" s="254" t="s">
        <v>185</v>
      </c>
      <c r="C20" s="669">
        <f>'B1104'!BP12</f>
        <v>0</v>
      </c>
      <c r="D20" s="251"/>
    </row>
    <row r="21" spans="1:4" ht="12" customHeight="1" x14ac:dyDescent="0.25">
      <c r="A21" s="259">
        <v>40112</v>
      </c>
      <c r="B21" s="254" t="s">
        <v>186</v>
      </c>
      <c r="C21" s="669">
        <f>'B1104'!BP13</f>
        <v>0</v>
      </c>
      <c r="D21" s="251"/>
    </row>
    <row r="22" spans="1:4" ht="12" customHeight="1" x14ac:dyDescent="0.25">
      <c r="A22" s="259">
        <v>40113</v>
      </c>
      <c r="B22" s="254" t="s">
        <v>222</v>
      </c>
      <c r="C22" s="669">
        <f>'B1104'!BP14</f>
        <v>0</v>
      </c>
      <c r="D22" s="251"/>
    </row>
    <row r="23" spans="1:4" ht="12" customHeight="1" x14ac:dyDescent="0.25">
      <c r="A23" s="579" t="s">
        <v>784</v>
      </c>
      <c r="B23" s="580" t="s">
        <v>793</v>
      </c>
      <c r="C23" s="669">
        <f>'B1104'!BP15</f>
        <v>0</v>
      </c>
      <c r="D23" s="251"/>
    </row>
    <row r="24" spans="1:4" ht="12" customHeight="1" thickBot="1" x14ac:dyDescent="0.3">
      <c r="A24" s="579" t="s">
        <v>1027</v>
      </c>
      <c r="B24" s="1008" t="s">
        <v>1024</v>
      </c>
      <c r="C24" s="669">
        <f>'B1104'!BP16</f>
        <v>0</v>
      </c>
      <c r="D24" s="251"/>
    </row>
    <row r="25" spans="1:4" ht="12" customHeight="1" x14ac:dyDescent="0.25">
      <c r="A25" s="259">
        <v>40200</v>
      </c>
      <c r="B25" s="255" t="s">
        <v>187</v>
      </c>
      <c r="C25" s="669">
        <f>'B1104'!BP17</f>
        <v>0</v>
      </c>
      <c r="D25" s="251"/>
    </row>
    <row r="26" spans="1:4" ht="12" customHeight="1" x14ac:dyDescent="0.25">
      <c r="A26" s="259">
        <v>40201</v>
      </c>
      <c r="B26" s="254" t="s">
        <v>188</v>
      </c>
      <c r="C26" s="669">
        <f>'B1104'!BP18</f>
        <v>0</v>
      </c>
      <c r="D26" s="251"/>
    </row>
    <row r="27" spans="1:4" ht="12" customHeight="1" x14ac:dyDescent="0.25">
      <c r="A27" s="259">
        <v>40202</v>
      </c>
      <c r="B27" s="254" t="s">
        <v>189</v>
      </c>
      <c r="C27" s="669">
        <f>'B1104'!BP19</f>
        <v>0</v>
      </c>
      <c r="D27" s="251"/>
    </row>
    <row r="28" spans="1:4" ht="12" customHeight="1" x14ac:dyDescent="0.25">
      <c r="A28" s="259">
        <v>40203</v>
      </c>
      <c r="B28" s="254" t="s">
        <v>190</v>
      </c>
      <c r="C28" s="669">
        <f>'B1104'!BP20</f>
        <v>0</v>
      </c>
      <c r="D28" s="251"/>
    </row>
    <row r="29" spans="1:4" ht="12" customHeight="1" x14ac:dyDescent="0.25">
      <c r="A29" s="259">
        <v>40204</v>
      </c>
      <c r="B29" s="254" t="s">
        <v>191</v>
      </c>
      <c r="C29" s="669">
        <f>'B1104'!BP21</f>
        <v>0</v>
      </c>
      <c r="D29" s="251"/>
    </row>
    <row r="30" spans="1:4" ht="12" customHeight="1" x14ac:dyDescent="0.25">
      <c r="A30" s="259">
        <v>40205</v>
      </c>
      <c r="B30" s="254" t="s">
        <v>192</v>
      </c>
      <c r="C30" s="669">
        <f>'B1104'!BP22</f>
        <v>0</v>
      </c>
      <c r="D30" s="251"/>
    </row>
    <row r="31" spans="1:4" ht="12" customHeight="1" x14ac:dyDescent="0.25">
      <c r="A31" s="259">
        <v>40208</v>
      </c>
      <c r="B31" s="254" t="s">
        <v>193</v>
      </c>
      <c r="C31" s="669">
        <f>'B1104'!BP23</f>
        <v>0</v>
      </c>
      <c r="D31" s="251"/>
    </row>
    <row r="32" spans="1:4" ht="12" customHeight="1" x14ac:dyDescent="0.25">
      <c r="A32" s="259">
        <v>40209</v>
      </c>
      <c r="B32" s="254" t="s">
        <v>194</v>
      </c>
      <c r="C32" s="669">
        <f>'B1104'!BP24</f>
        <v>0</v>
      </c>
      <c r="D32" s="251"/>
    </row>
    <row r="33" spans="1:4" ht="12" customHeight="1" x14ac:dyDescent="0.25">
      <c r="A33" s="259">
        <v>40210</v>
      </c>
      <c r="B33" s="254" t="s">
        <v>195</v>
      </c>
      <c r="C33" s="669">
        <f>'B1104'!BP25</f>
        <v>0</v>
      </c>
      <c r="D33" s="251"/>
    </row>
    <row r="34" spans="1:4" ht="12" customHeight="1" x14ac:dyDescent="0.25">
      <c r="A34" s="259">
        <v>40211</v>
      </c>
      <c r="B34" s="254" t="s">
        <v>196</v>
      </c>
      <c r="C34" s="669">
        <f>'B1104'!BP26</f>
        <v>0</v>
      </c>
      <c r="D34" s="251"/>
    </row>
    <row r="35" spans="1:4" ht="12" customHeight="1" x14ac:dyDescent="0.25">
      <c r="A35" s="259">
        <v>40212</v>
      </c>
      <c r="B35" s="254" t="s">
        <v>197</v>
      </c>
      <c r="C35" s="669">
        <f>'B1104'!BP27</f>
        <v>0</v>
      </c>
      <c r="D35" s="251"/>
    </row>
    <row r="36" spans="1:4" ht="12" customHeight="1" x14ac:dyDescent="0.25">
      <c r="A36" s="259">
        <v>40213</v>
      </c>
      <c r="B36" s="254" t="s">
        <v>224</v>
      </c>
      <c r="C36" s="669">
        <f>'B1104'!BP28</f>
        <v>0</v>
      </c>
      <c r="D36" s="251"/>
    </row>
    <row r="37" spans="1:4" ht="12" customHeight="1" x14ac:dyDescent="0.25">
      <c r="A37" s="259" t="s">
        <v>738</v>
      </c>
      <c r="B37" s="254" t="s">
        <v>737</v>
      </c>
      <c r="C37" s="669">
        <f>'B1104'!BP29</f>
        <v>0</v>
      </c>
      <c r="D37" s="251"/>
    </row>
    <row r="38" spans="1:4" ht="12" customHeight="1" x14ac:dyDescent="0.25">
      <c r="A38" s="259">
        <v>40300</v>
      </c>
      <c r="B38" s="254" t="s">
        <v>198</v>
      </c>
      <c r="C38" s="669">
        <f>'B1104'!BP30</f>
        <v>0</v>
      </c>
      <c r="D38" s="251"/>
    </row>
    <row r="39" spans="1:4" ht="12" customHeight="1" x14ac:dyDescent="0.25">
      <c r="A39" s="260">
        <v>40301</v>
      </c>
      <c r="B39" s="256" t="s">
        <v>202</v>
      </c>
      <c r="C39" s="669">
        <f>'B1104'!BP31</f>
        <v>0</v>
      </c>
      <c r="D39" s="251"/>
    </row>
    <row r="40" spans="1:4" ht="12" customHeight="1" x14ac:dyDescent="0.25">
      <c r="A40" s="261">
        <v>40302</v>
      </c>
      <c r="B40" s="254" t="s">
        <v>203</v>
      </c>
      <c r="C40" s="669">
        <f>'B1104'!BP32</f>
        <v>0</v>
      </c>
      <c r="D40" s="252"/>
    </row>
    <row r="41" spans="1:4" ht="12" customHeight="1" x14ac:dyDescent="0.25">
      <c r="A41" s="259">
        <v>40303</v>
      </c>
      <c r="B41" s="254" t="s">
        <v>204</v>
      </c>
      <c r="C41" s="669">
        <f>'B1104'!BP33</f>
        <v>0</v>
      </c>
      <c r="D41" s="251"/>
    </row>
    <row r="42" spans="1:4" ht="12" customHeight="1" x14ac:dyDescent="0.25">
      <c r="A42" s="259">
        <v>40304</v>
      </c>
      <c r="B42" s="254" t="s">
        <v>205</v>
      </c>
      <c r="C42" s="669">
        <f>'B1104'!BP34</f>
        <v>0</v>
      </c>
      <c r="D42" s="251"/>
    </row>
    <row r="43" spans="1:4" ht="12" customHeight="1" x14ac:dyDescent="0.25">
      <c r="A43" s="259">
        <v>40305</v>
      </c>
      <c r="B43" s="254" t="s">
        <v>206</v>
      </c>
      <c r="C43" s="669">
        <f>'B1104'!BP35</f>
        <v>0</v>
      </c>
      <c r="D43" s="251"/>
    </row>
    <row r="44" spans="1:4" ht="12" customHeight="1" x14ac:dyDescent="0.25">
      <c r="A44" s="259">
        <v>40306</v>
      </c>
      <c r="B44" s="254" t="s">
        <v>207</v>
      </c>
      <c r="C44" s="669">
        <f>'B1104'!BP36</f>
        <v>0</v>
      </c>
      <c r="D44" s="251"/>
    </row>
    <row r="45" spans="1:4" ht="12" customHeight="1" x14ac:dyDescent="0.25">
      <c r="A45" s="259">
        <v>40307</v>
      </c>
      <c r="B45" s="254" t="s">
        <v>208</v>
      </c>
      <c r="C45" s="669">
        <f>'B1104'!BP37</f>
        <v>0</v>
      </c>
      <c r="D45" s="251"/>
    </row>
    <row r="46" spans="1:4" ht="12" customHeight="1" x14ac:dyDescent="0.25">
      <c r="A46" s="259">
        <v>40308</v>
      </c>
      <c r="B46" s="254" t="s">
        <v>209</v>
      </c>
      <c r="C46" s="669">
        <f>'B1104'!BP38</f>
        <v>0</v>
      </c>
      <c r="D46" s="251"/>
    </row>
    <row r="47" spans="1:4" ht="12" customHeight="1" x14ac:dyDescent="0.25">
      <c r="A47" s="259" t="s">
        <v>739</v>
      </c>
      <c r="B47" s="254" t="s">
        <v>740</v>
      </c>
      <c r="C47" s="669">
        <f>'B1104'!BP39</f>
        <v>0</v>
      </c>
      <c r="D47" s="251"/>
    </row>
    <row r="48" spans="1:4" ht="12" customHeight="1" x14ac:dyDescent="0.25">
      <c r="A48" s="259">
        <v>40400</v>
      </c>
      <c r="B48" s="254" t="s">
        <v>210</v>
      </c>
      <c r="C48" s="669">
        <f>'B1104'!BP40</f>
        <v>0</v>
      </c>
      <c r="D48" s="251"/>
    </row>
    <row r="49" spans="1:4" ht="12" customHeight="1" x14ac:dyDescent="0.25">
      <c r="A49" s="259">
        <v>40401</v>
      </c>
      <c r="B49" s="254" t="s">
        <v>211</v>
      </c>
      <c r="C49" s="669">
        <f>'B1104'!BP41</f>
        <v>0</v>
      </c>
      <c r="D49" s="251"/>
    </row>
    <row r="50" spans="1:4" ht="12" customHeight="1" x14ac:dyDescent="0.25">
      <c r="A50" s="259">
        <v>40402</v>
      </c>
      <c r="B50" s="254" t="s">
        <v>212</v>
      </c>
      <c r="C50" s="669">
        <f>'B1104'!BP42</f>
        <v>0</v>
      </c>
      <c r="D50" s="251"/>
    </row>
    <row r="51" spans="1:4" ht="12" customHeight="1" x14ac:dyDescent="0.25">
      <c r="A51" s="259">
        <v>40403</v>
      </c>
      <c r="B51" s="254" t="s">
        <v>213</v>
      </c>
      <c r="C51" s="669">
        <f>'B1104'!BP43</f>
        <v>0</v>
      </c>
      <c r="D51" s="251"/>
    </row>
    <row r="52" spans="1:4" ht="12" customHeight="1" x14ac:dyDescent="0.25">
      <c r="A52" s="259" t="s">
        <v>579</v>
      </c>
      <c r="B52" s="254" t="s">
        <v>580</v>
      </c>
      <c r="C52" s="669">
        <f>'B1104'!BP44</f>
        <v>0</v>
      </c>
      <c r="D52" s="251"/>
    </row>
    <row r="53" spans="1:4" ht="12" customHeight="1" x14ac:dyDescent="0.25">
      <c r="A53" s="259">
        <v>40405</v>
      </c>
      <c r="B53" s="254" t="s">
        <v>214</v>
      </c>
      <c r="C53" s="669">
        <f>'B1104'!BP45</f>
        <v>0</v>
      </c>
      <c r="D53" s="251"/>
    </row>
    <row r="54" spans="1:4" ht="12" customHeight="1" x14ac:dyDescent="0.25">
      <c r="A54" s="259">
        <v>40406</v>
      </c>
      <c r="B54" s="257" t="s">
        <v>215</v>
      </c>
      <c r="C54" s="669">
        <f>'B1104'!BP46</f>
        <v>0</v>
      </c>
      <c r="D54" s="251"/>
    </row>
    <row r="55" spans="1:4" ht="12" customHeight="1" x14ac:dyDescent="0.25">
      <c r="A55" s="259">
        <v>40407</v>
      </c>
      <c r="B55" s="257" t="s">
        <v>216</v>
      </c>
      <c r="C55" s="669">
        <f>'B1104'!BP47</f>
        <v>0</v>
      </c>
      <c r="D55" s="251"/>
    </row>
    <row r="56" spans="1:4" ht="12" customHeight="1" x14ac:dyDescent="0.25">
      <c r="A56" s="259">
        <v>40408</v>
      </c>
      <c r="B56" s="257" t="s">
        <v>217</v>
      </c>
      <c r="C56" s="669">
        <f>'B1104'!BP48</f>
        <v>0</v>
      </c>
      <c r="D56" s="251"/>
    </row>
    <row r="57" spans="1:4" ht="12" customHeight="1" x14ac:dyDescent="0.25">
      <c r="A57" s="259">
        <v>40412</v>
      </c>
      <c r="B57" s="257" t="s">
        <v>218</v>
      </c>
      <c r="C57" s="669">
        <f>'B1104'!BP49</f>
        <v>0</v>
      </c>
      <c r="D57" s="251"/>
    </row>
    <row r="58" spans="1:4" ht="12" customHeight="1" x14ac:dyDescent="0.25">
      <c r="A58" s="259">
        <v>40417</v>
      </c>
      <c r="B58" s="257" t="s">
        <v>219</v>
      </c>
      <c r="C58" s="669">
        <f>'B1104'!BP50</f>
        <v>0</v>
      </c>
      <c r="D58" s="251"/>
    </row>
    <row r="59" spans="1:4" ht="12" customHeight="1" x14ac:dyDescent="0.25">
      <c r="A59" s="259">
        <v>40420</v>
      </c>
      <c r="B59" s="257" t="s">
        <v>90</v>
      </c>
      <c r="C59" s="669">
        <f>'B1104'!BP51</f>
        <v>0</v>
      </c>
      <c r="D59" s="251"/>
    </row>
    <row r="60" spans="1:4" ht="12" customHeight="1" x14ac:dyDescent="0.25">
      <c r="A60" s="259">
        <v>40421</v>
      </c>
      <c r="B60" s="257" t="s">
        <v>220</v>
      </c>
      <c r="C60" s="669">
        <f>'B1104'!BP52</f>
        <v>0</v>
      </c>
      <c r="D60" s="251"/>
    </row>
    <row r="61" spans="1:4" ht="14.25" customHeight="1" x14ac:dyDescent="0.25">
      <c r="A61" s="259">
        <v>40422</v>
      </c>
      <c r="B61" s="257" t="s">
        <v>92</v>
      </c>
      <c r="C61" s="669">
        <f>'B1104'!BP53</f>
        <v>0</v>
      </c>
      <c r="D61" s="251"/>
    </row>
    <row r="62" spans="1:4" ht="12" customHeight="1" x14ac:dyDescent="0.25">
      <c r="A62" s="259">
        <v>40423</v>
      </c>
      <c r="B62" s="257" t="s">
        <v>147</v>
      </c>
      <c r="C62" s="669">
        <f>'B1104'!BP54</f>
        <v>0</v>
      </c>
      <c r="D62" s="251"/>
    </row>
    <row r="63" spans="1:4" ht="12" customHeight="1" thickBot="1" x14ac:dyDescent="0.3">
      <c r="A63" s="260" t="s">
        <v>786</v>
      </c>
      <c r="B63" s="676" t="s">
        <v>792</v>
      </c>
      <c r="C63" s="669">
        <f>'B1104'!BP55</f>
        <v>0</v>
      </c>
      <c r="D63" s="263"/>
    </row>
    <row r="64" spans="1:4" ht="12" customHeight="1" thickBot="1" x14ac:dyDescent="0.3">
      <c r="A64" s="574" t="s">
        <v>858</v>
      </c>
      <c r="B64" s="575" t="s">
        <v>859</v>
      </c>
      <c r="C64" s="669">
        <f>'B1104'!BP56</f>
        <v>0</v>
      </c>
      <c r="D64" s="567"/>
    </row>
    <row r="65" spans="1:9" ht="32.25" customHeight="1" thickBot="1" x14ac:dyDescent="0.3">
      <c r="A65" s="250" t="s">
        <v>335</v>
      </c>
      <c r="B65" s="249"/>
      <c r="C65" s="850">
        <f>SUM(C12:C64)</f>
        <v>0</v>
      </c>
      <c r="D65" s="850">
        <f>SUM(D12:D63)</f>
        <v>0</v>
      </c>
      <c r="E65" s="806"/>
      <c r="F65" s="806"/>
      <c r="G65" s="806"/>
      <c r="H65" s="806"/>
      <c r="I65" s="806">
        <f>SUM(I12:I63)</f>
        <v>0</v>
      </c>
    </row>
    <row r="66" spans="1:9" ht="15" x14ac:dyDescent="0.25">
      <c r="A66" s="13"/>
      <c r="B66" s="20"/>
      <c r="C66" s="20"/>
    </row>
    <row r="67" spans="1:9" ht="15" x14ac:dyDescent="0.25">
      <c r="A67" s="20"/>
      <c r="B67" s="20"/>
      <c r="C67" s="20"/>
    </row>
    <row r="68" spans="1:9" ht="15" x14ac:dyDescent="0.25">
      <c r="B68" s="20"/>
      <c r="C68" s="20"/>
    </row>
  </sheetData>
  <phoneticPr fontId="162" type="noConversion"/>
  <pageMargins left="0.4" right="0.36" top="0.2" bottom="0.38" header="0.31" footer="0.4921259845"/>
  <pageSetup paperSize="9" scale="92" orientation="portrait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19">
    <tabColor indexed="13"/>
  </sheetPr>
  <dimension ref="A1:E27"/>
  <sheetViews>
    <sheetView showZeros="0" view="pageBreakPreview" topLeftCell="A4" zoomScale="60" zoomScaleNormal="60" workbookViewId="0">
      <selection activeCell="C7" sqref="C7:D7"/>
    </sheetView>
  </sheetViews>
  <sheetFormatPr baseColWidth="10" defaultRowHeight="13.2" x14ac:dyDescent="0.25"/>
  <cols>
    <col min="1" max="1" width="31.109375" customWidth="1"/>
    <col min="2" max="2" width="42.6640625" customWidth="1"/>
    <col min="3" max="3" width="41.5546875" customWidth="1"/>
    <col min="4" max="4" width="40.6640625" customWidth="1"/>
    <col min="5" max="5" width="49.88671875" bestFit="1" customWidth="1"/>
    <col min="6" max="7" width="16.5546875" bestFit="1" customWidth="1"/>
    <col min="8" max="8" width="20.5546875" customWidth="1"/>
    <col min="9" max="9" width="15" customWidth="1"/>
  </cols>
  <sheetData>
    <row r="1" spans="1:5" ht="26.25" customHeight="1" x14ac:dyDescent="0.4">
      <c r="A1" s="979"/>
      <c r="B1" s="128"/>
      <c r="C1" s="979"/>
      <c r="D1" s="979"/>
      <c r="E1" s="9"/>
    </row>
    <row r="2" spans="1:5" ht="27.75" customHeight="1" x14ac:dyDescent="0.4">
      <c r="A2" s="979"/>
      <c r="B2" s="997" t="s">
        <v>1057</v>
      </c>
      <c r="C2" s="2"/>
      <c r="D2" s="2"/>
      <c r="E2" s="2"/>
    </row>
    <row r="3" spans="1:5" ht="22.8" x14ac:dyDescent="0.4">
      <c r="A3" s="979"/>
      <c r="B3" s="979"/>
      <c r="C3" s="979"/>
      <c r="D3" s="79"/>
      <c r="E3" s="1"/>
    </row>
    <row r="4" spans="1:5" ht="22.8" x14ac:dyDescent="0.4">
      <c r="A4" s="979"/>
      <c r="B4" s="979"/>
      <c r="C4" s="979"/>
      <c r="D4" s="285" t="str">
        <f>'V TP'!H6</f>
        <v>Mois de Janvier  2020</v>
      </c>
      <c r="E4" s="1"/>
    </row>
    <row r="5" spans="1:5" ht="22.8" x14ac:dyDescent="0.4">
      <c r="A5" s="979"/>
      <c r="B5" s="979"/>
      <c r="C5" s="979"/>
      <c r="D5" s="79"/>
      <c r="E5" s="1"/>
    </row>
    <row r="6" spans="1:5" ht="20.399999999999999" x14ac:dyDescent="0.35">
      <c r="A6" s="979"/>
      <c r="B6" s="979"/>
      <c r="C6" s="979"/>
      <c r="D6" s="979"/>
      <c r="E6" s="1"/>
    </row>
    <row r="7" spans="1:5" ht="24" customHeight="1" x14ac:dyDescent="0.4">
      <c r="A7" s="979"/>
      <c r="B7" s="128" t="s">
        <v>338</v>
      </c>
      <c r="C7" s="128"/>
      <c r="D7" s="176"/>
      <c r="E7" s="1"/>
    </row>
    <row r="8" spans="1:5" ht="26.25" customHeight="1" x14ac:dyDescent="0.4">
      <c r="A8" s="979"/>
      <c r="B8" s="128" t="s">
        <v>1013</v>
      </c>
      <c r="C8" s="128"/>
      <c r="D8" s="176"/>
      <c r="E8" s="1"/>
    </row>
    <row r="9" spans="1:5" ht="24" customHeight="1" x14ac:dyDescent="0.4">
      <c r="A9" s="979"/>
      <c r="B9" s="128" t="s">
        <v>1014</v>
      </c>
      <c r="C9" s="128"/>
      <c r="D9" s="176"/>
      <c r="E9" s="1"/>
    </row>
    <row r="10" spans="1:5" ht="22.8" x14ac:dyDescent="0.4">
      <c r="A10" s="979"/>
      <c r="B10" s="79"/>
      <c r="C10" s="79"/>
      <c r="D10" s="979"/>
      <c r="E10" s="1"/>
    </row>
    <row r="11" spans="1:5" ht="20.399999999999999" x14ac:dyDescent="0.35">
      <c r="A11" s="979"/>
      <c r="B11" s="979"/>
      <c r="C11" s="979"/>
      <c r="D11" s="979"/>
      <c r="E11" s="1"/>
    </row>
    <row r="12" spans="1:5" ht="22.8" x14ac:dyDescent="0.4">
      <c r="A12" s="128" t="s">
        <v>1015</v>
      </c>
      <c r="B12" s="128"/>
      <c r="C12" s="128"/>
      <c r="D12" s="128"/>
      <c r="E12" s="1"/>
    </row>
    <row r="13" spans="1:5" ht="22.8" x14ac:dyDescent="0.4">
      <c r="A13" s="128" t="s">
        <v>1016</v>
      </c>
      <c r="B13" s="128"/>
      <c r="C13" s="128"/>
      <c r="D13" s="128"/>
      <c r="E13" s="1"/>
    </row>
    <row r="14" spans="1:5" ht="20.399999999999999" x14ac:dyDescent="0.35">
      <c r="A14" s="979"/>
      <c r="B14" s="979"/>
      <c r="C14" s="979"/>
      <c r="D14" s="979"/>
      <c r="E14" s="1"/>
    </row>
    <row r="15" spans="1:5" ht="39.9" customHeight="1" x14ac:dyDescent="0.25">
      <c r="A15" s="1236" t="s">
        <v>101</v>
      </c>
      <c r="B15" s="1238" t="s">
        <v>1017</v>
      </c>
      <c r="C15" s="998" t="s">
        <v>1018</v>
      </c>
      <c r="D15" s="1240" t="s">
        <v>9</v>
      </c>
    </row>
    <row r="16" spans="1:5" ht="39.9" customHeight="1" x14ac:dyDescent="0.25">
      <c r="A16" s="1237"/>
      <c r="B16" s="1239"/>
      <c r="C16" s="999" t="s">
        <v>1019</v>
      </c>
      <c r="D16" s="1241"/>
    </row>
    <row r="17" spans="1:4" s="1066" customFormat="1" ht="50.1" customHeight="1" x14ac:dyDescent="0.25">
      <c r="A17" s="1000">
        <v>40100</v>
      </c>
      <c r="B17" s="1001" t="s">
        <v>50</v>
      </c>
      <c r="C17" s="670">
        <f>'B1104'!CU4</f>
        <v>3750</v>
      </c>
      <c r="D17" s="1065"/>
    </row>
    <row r="18" spans="1:4" s="1066" customFormat="1" ht="50.1" customHeight="1" x14ac:dyDescent="0.25">
      <c r="A18" s="1000">
        <v>40202</v>
      </c>
      <c r="B18" s="1001" t="s">
        <v>63</v>
      </c>
      <c r="C18" s="670">
        <f>'B1104'!CU19</f>
        <v>250</v>
      </c>
      <c r="D18" s="1065"/>
    </row>
    <row r="19" spans="1:4" s="1066" customFormat="1" ht="50.1" customHeight="1" x14ac:dyDescent="0.25">
      <c r="A19" s="1000">
        <v>40300</v>
      </c>
      <c r="B19" s="1003" t="s">
        <v>71</v>
      </c>
      <c r="C19" s="670">
        <f>'B1104'!CU30</f>
        <v>0</v>
      </c>
      <c r="D19" s="1065"/>
    </row>
    <row r="20" spans="1:4" s="1066" customFormat="1" ht="50.1" customHeight="1" x14ac:dyDescent="0.25">
      <c r="A20" s="1000">
        <v>40401</v>
      </c>
      <c r="B20" s="1003" t="s">
        <v>81</v>
      </c>
      <c r="C20" s="670">
        <f>'B1104'!CU41</f>
        <v>0</v>
      </c>
      <c r="D20" s="1065"/>
    </row>
    <row r="21" spans="1:4" s="1066" customFormat="1" ht="50.1" customHeight="1" x14ac:dyDescent="0.25">
      <c r="A21" s="1000">
        <v>40412</v>
      </c>
      <c r="B21" s="1003" t="s">
        <v>88</v>
      </c>
      <c r="C21" s="670">
        <f>'B1104'!CU49</f>
        <v>2500</v>
      </c>
      <c r="D21" s="1065"/>
    </row>
    <row r="22" spans="1:4" ht="50.1" customHeight="1" x14ac:dyDescent="0.35">
      <c r="A22" s="1242" t="s">
        <v>0</v>
      </c>
      <c r="B22" s="1243"/>
      <c r="C22" s="670">
        <f>SUM(C17:C21)</f>
        <v>6500</v>
      </c>
      <c r="D22" s="1002"/>
    </row>
    <row r="23" spans="1:4" ht="50.1" customHeight="1" x14ac:dyDescent="0.25"/>
    <row r="24" spans="1:4" ht="50.1" customHeight="1" x14ac:dyDescent="0.25"/>
    <row r="25" spans="1:4" ht="50.1" customHeight="1" x14ac:dyDescent="0.25"/>
    <row r="26" spans="1:4" ht="50.1" customHeight="1" x14ac:dyDescent="0.25"/>
    <row r="27" spans="1:4" ht="50.1" customHeight="1" x14ac:dyDescent="0.25"/>
  </sheetData>
  <sheetProtection formatCells="0" formatColumns="0" formatRows="0"/>
  <mergeCells count="4">
    <mergeCell ref="A15:A16"/>
    <mergeCell ref="B15:B16"/>
    <mergeCell ref="D15:D16"/>
    <mergeCell ref="A22:B22"/>
  </mergeCells>
  <phoneticPr fontId="3" type="noConversion"/>
  <pageMargins left="0.7" right="0.7" top="0.49" bottom="0.75" header="0.3" footer="0.3"/>
  <pageSetup paperSize="9" scale="57" orientation="portrait" blackAndWhite="1" verticalDpi="180" r:id="rId1"/>
  <headerFooter alignWithMargins="0"/>
  <colBreaks count="1" manualBreakCount="1">
    <brk id="4" max="29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indexed="14"/>
  </sheetPr>
  <dimension ref="A1:I68"/>
  <sheetViews>
    <sheetView view="pageBreakPreview" topLeftCell="A34" zoomScale="80" zoomScaleSheetLayoutView="80" workbookViewId="0">
      <selection activeCell="A57" sqref="A57:IV57"/>
    </sheetView>
  </sheetViews>
  <sheetFormatPr baseColWidth="10" defaultRowHeight="13.2" x14ac:dyDescent="0.25"/>
  <cols>
    <col min="2" max="2" width="32.5546875" customWidth="1"/>
    <col min="3" max="3" width="28.88671875" customWidth="1"/>
    <col min="4" max="4" width="26.5546875" customWidth="1"/>
  </cols>
  <sheetData>
    <row r="1" spans="1:4" ht="17.399999999999999" x14ac:dyDescent="0.3">
      <c r="C1" s="14"/>
      <c r="D1" s="182"/>
    </row>
    <row r="2" spans="1:4" ht="17.399999999999999" x14ac:dyDescent="0.3">
      <c r="C2" s="14"/>
      <c r="D2" s="182"/>
    </row>
    <row r="3" spans="1:4" ht="17.399999999999999" x14ac:dyDescent="0.3">
      <c r="A3" s="20" t="s">
        <v>106</v>
      </c>
      <c r="C3" s="14"/>
      <c r="D3" s="182"/>
    </row>
    <row r="4" spans="1:4" ht="17.399999999999999" x14ac:dyDescent="0.3">
      <c r="A4" s="20" t="s">
        <v>250</v>
      </c>
      <c r="C4" s="14"/>
      <c r="D4" s="182"/>
    </row>
    <row r="5" spans="1:4" ht="18" customHeight="1" x14ac:dyDescent="0.3">
      <c r="B5" s="6" t="s">
        <v>978</v>
      </c>
      <c r="C5" s="14"/>
      <c r="D5" s="182"/>
    </row>
    <row r="6" spans="1:4" ht="18" customHeight="1" x14ac:dyDescent="0.3">
      <c r="B6" s="6" t="s">
        <v>979</v>
      </c>
      <c r="C6" s="927"/>
      <c r="D6" s="20"/>
    </row>
    <row r="7" spans="1:4" ht="16.2" thickBot="1" x14ac:dyDescent="0.35">
      <c r="B7" s="20"/>
      <c r="C7" s="28" t="s">
        <v>1097</v>
      </c>
      <c r="D7" s="28"/>
    </row>
    <row r="8" spans="1:4" x14ac:dyDescent="0.25">
      <c r="A8" s="206" t="s">
        <v>101</v>
      </c>
      <c r="B8" s="206"/>
      <c r="C8" s="926" t="s">
        <v>976</v>
      </c>
      <c r="D8" s="208"/>
    </row>
    <row r="9" spans="1:4" x14ac:dyDescent="0.25">
      <c r="A9" s="218"/>
      <c r="B9" s="218" t="s">
        <v>111</v>
      </c>
      <c r="C9" s="218"/>
      <c r="D9" s="209"/>
    </row>
    <row r="10" spans="1:4" x14ac:dyDescent="0.25">
      <c r="A10" s="218" t="s">
        <v>318</v>
      </c>
      <c r="B10" s="218" t="s">
        <v>318</v>
      </c>
      <c r="C10" s="792" t="s">
        <v>977</v>
      </c>
      <c r="D10" s="223" t="s">
        <v>48</v>
      </c>
    </row>
    <row r="11" spans="1:4" ht="13.8" thickBot="1" x14ac:dyDescent="0.3">
      <c r="A11" s="207" t="s">
        <v>2</v>
      </c>
      <c r="B11" s="207" t="s">
        <v>2</v>
      </c>
      <c r="C11" s="222"/>
      <c r="D11" s="209"/>
    </row>
    <row r="12" spans="1:4" ht="12" customHeight="1" x14ac:dyDescent="0.25">
      <c r="A12" s="258">
        <v>40100</v>
      </c>
      <c r="B12" s="253" t="s">
        <v>176</v>
      </c>
      <c r="C12" s="669">
        <f>'B1104'!BP4</f>
        <v>0</v>
      </c>
      <c r="D12" s="251"/>
    </row>
    <row r="13" spans="1:4" ht="12" customHeight="1" x14ac:dyDescent="0.25">
      <c r="A13" s="259">
        <v>40102</v>
      </c>
      <c r="B13" s="254" t="s">
        <v>178</v>
      </c>
      <c r="C13" s="669">
        <f>'B1104'!BP5</f>
        <v>0</v>
      </c>
      <c r="D13" s="251"/>
    </row>
    <row r="14" spans="1:4" ht="12" customHeight="1" x14ac:dyDescent="0.25">
      <c r="A14" s="259">
        <v>40103</v>
      </c>
      <c r="B14" s="254" t="s">
        <v>179</v>
      </c>
      <c r="C14" s="669">
        <f>'B1104'!BP6</f>
        <v>0</v>
      </c>
      <c r="D14" s="251"/>
    </row>
    <row r="15" spans="1:4" ht="12" customHeight="1" x14ac:dyDescent="0.25">
      <c r="A15" s="259">
        <v>40104</v>
      </c>
      <c r="B15" s="254" t="s">
        <v>180</v>
      </c>
      <c r="C15" s="669">
        <f>'B1104'!BP7</f>
        <v>0</v>
      </c>
      <c r="D15" s="251"/>
    </row>
    <row r="16" spans="1:4" ht="12" customHeight="1" x14ac:dyDescent="0.25">
      <c r="A16" s="259">
        <v>40105</v>
      </c>
      <c r="B16" s="254" t="s">
        <v>181</v>
      </c>
      <c r="C16" s="669">
        <f>'B1104'!BP8</f>
        <v>0</v>
      </c>
      <c r="D16" s="251"/>
    </row>
    <row r="17" spans="1:4" ht="12" customHeight="1" x14ac:dyDescent="0.25">
      <c r="A17" s="259">
        <v>40106</v>
      </c>
      <c r="B17" s="254" t="s">
        <v>182</v>
      </c>
      <c r="C17" s="669">
        <f>'B1104'!BP9</f>
        <v>0</v>
      </c>
      <c r="D17" s="251"/>
    </row>
    <row r="18" spans="1:4" ht="12" customHeight="1" x14ac:dyDescent="0.25">
      <c r="A18" s="259">
        <v>40107</v>
      </c>
      <c r="B18" s="254" t="s">
        <v>183</v>
      </c>
      <c r="C18" s="669">
        <f>'B1104'!BP10</f>
        <v>0</v>
      </c>
      <c r="D18" s="251"/>
    </row>
    <row r="19" spans="1:4" ht="12" customHeight="1" x14ac:dyDescent="0.25">
      <c r="A19" s="259">
        <v>40108</v>
      </c>
      <c r="B19" s="254" t="s">
        <v>184</v>
      </c>
      <c r="C19" s="669">
        <f>'B1104'!BP11</f>
        <v>0</v>
      </c>
      <c r="D19" s="251"/>
    </row>
    <row r="20" spans="1:4" ht="12" customHeight="1" x14ac:dyDescent="0.25">
      <c r="A20" s="259">
        <v>40111</v>
      </c>
      <c r="B20" s="254" t="s">
        <v>185</v>
      </c>
      <c r="C20" s="669">
        <f>'B1104'!BP12</f>
        <v>0</v>
      </c>
      <c r="D20" s="251"/>
    </row>
    <row r="21" spans="1:4" ht="12" customHeight="1" x14ac:dyDescent="0.25">
      <c r="A21" s="259">
        <v>40112</v>
      </c>
      <c r="B21" s="254" t="s">
        <v>186</v>
      </c>
      <c r="C21" s="669">
        <f>'B1104'!BP13</f>
        <v>0</v>
      </c>
      <c r="D21" s="251"/>
    </row>
    <row r="22" spans="1:4" ht="12" customHeight="1" x14ac:dyDescent="0.25">
      <c r="A22" s="259">
        <v>40113</v>
      </c>
      <c r="B22" s="254" t="s">
        <v>222</v>
      </c>
      <c r="C22" s="669">
        <f>'B1104'!BP14</f>
        <v>0</v>
      </c>
      <c r="D22" s="251"/>
    </row>
    <row r="23" spans="1:4" ht="12" customHeight="1" x14ac:dyDescent="0.25">
      <c r="A23" s="579" t="s">
        <v>784</v>
      </c>
      <c r="B23" s="580" t="s">
        <v>793</v>
      </c>
      <c r="C23" s="669">
        <f>'B1104'!BP15</f>
        <v>0</v>
      </c>
      <c r="D23" s="251"/>
    </row>
    <row r="24" spans="1:4" ht="12" customHeight="1" thickBot="1" x14ac:dyDescent="0.3">
      <c r="A24" s="579" t="s">
        <v>1027</v>
      </c>
      <c r="B24" s="1008" t="s">
        <v>1024</v>
      </c>
      <c r="C24" s="669">
        <f>'B1104'!BP16</f>
        <v>0</v>
      </c>
      <c r="D24" s="251"/>
    </row>
    <row r="25" spans="1:4" ht="12" customHeight="1" x14ac:dyDescent="0.25">
      <c r="A25" s="259">
        <v>40200</v>
      </c>
      <c r="B25" s="255" t="s">
        <v>187</v>
      </c>
      <c r="C25" s="669">
        <f>'B1104'!BP17</f>
        <v>0</v>
      </c>
      <c r="D25" s="251"/>
    </row>
    <row r="26" spans="1:4" ht="12" customHeight="1" x14ac:dyDescent="0.25">
      <c r="A26" s="259">
        <v>40201</v>
      </c>
      <c r="B26" s="254" t="s">
        <v>188</v>
      </c>
      <c r="C26" s="669">
        <f>'B1104'!BP18</f>
        <v>0</v>
      </c>
      <c r="D26" s="251"/>
    </row>
    <row r="27" spans="1:4" ht="12" customHeight="1" x14ac:dyDescent="0.25">
      <c r="A27" s="259">
        <v>40202</v>
      </c>
      <c r="B27" s="254" t="s">
        <v>189</v>
      </c>
      <c r="C27" s="669">
        <f>'B1104'!BP19</f>
        <v>0</v>
      </c>
      <c r="D27" s="251"/>
    </row>
    <row r="28" spans="1:4" ht="12" customHeight="1" x14ac:dyDescent="0.25">
      <c r="A28" s="259">
        <v>40203</v>
      </c>
      <c r="B28" s="254" t="s">
        <v>190</v>
      </c>
      <c r="C28" s="669">
        <f>'B1104'!BP20</f>
        <v>0</v>
      </c>
      <c r="D28" s="251"/>
    </row>
    <row r="29" spans="1:4" ht="12" customHeight="1" x14ac:dyDescent="0.25">
      <c r="A29" s="259">
        <v>40204</v>
      </c>
      <c r="B29" s="254" t="s">
        <v>191</v>
      </c>
      <c r="C29" s="669">
        <f>'B1104'!BP21</f>
        <v>0</v>
      </c>
      <c r="D29" s="251"/>
    </row>
    <row r="30" spans="1:4" ht="12" customHeight="1" x14ac:dyDescent="0.25">
      <c r="A30" s="259">
        <v>40205</v>
      </c>
      <c r="B30" s="254" t="s">
        <v>192</v>
      </c>
      <c r="C30" s="669">
        <f>'B1104'!BP22</f>
        <v>0</v>
      </c>
      <c r="D30" s="251"/>
    </row>
    <row r="31" spans="1:4" ht="12" customHeight="1" x14ac:dyDescent="0.25">
      <c r="A31" s="259">
        <v>40208</v>
      </c>
      <c r="B31" s="254" t="s">
        <v>193</v>
      </c>
      <c r="C31" s="669">
        <f>'B1104'!BP23</f>
        <v>0</v>
      </c>
      <c r="D31" s="251"/>
    </row>
    <row r="32" spans="1:4" ht="12" customHeight="1" x14ac:dyDescent="0.25">
      <c r="A32" s="259">
        <v>40209</v>
      </c>
      <c r="B32" s="254" t="s">
        <v>194</v>
      </c>
      <c r="C32" s="669">
        <f>'B1104'!BP24</f>
        <v>0</v>
      </c>
      <c r="D32" s="251"/>
    </row>
    <row r="33" spans="1:4" ht="12" customHeight="1" x14ac:dyDescent="0.25">
      <c r="A33" s="259">
        <v>40210</v>
      </c>
      <c r="B33" s="254" t="s">
        <v>195</v>
      </c>
      <c r="C33" s="669">
        <f>'B1104'!BP25</f>
        <v>0</v>
      </c>
      <c r="D33" s="251"/>
    </row>
    <row r="34" spans="1:4" ht="12" customHeight="1" x14ac:dyDescent="0.25">
      <c r="A34" s="259">
        <v>40211</v>
      </c>
      <c r="B34" s="254" t="s">
        <v>196</v>
      </c>
      <c r="C34" s="669">
        <f>'B1104'!BP26</f>
        <v>0</v>
      </c>
      <c r="D34" s="251"/>
    </row>
    <row r="35" spans="1:4" ht="12" customHeight="1" x14ac:dyDescent="0.25">
      <c r="A35" s="259">
        <v>40212</v>
      </c>
      <c r="B35" s="254" t="s">
        <v>197</v>
      </c>
      <c r="C35" s="669">
        <f>'B1104'!BP27</f>
        <v>0</v>
      </c>
      <c r="D35" s="251"/>
    </row>
    <row r="36" spans="1:4" ht="12" customHeight="1" x14ac:dyDescent="0.25">
      <c r="A36" s="259">
        <v>40213</v>
      </c>
      <c r="B36" s="254" t="s">
        <v>224</v>
      </c>
      <c r="C36" s="669">
        <f>'B1104'!BP28</f>
        <v>0</v>
      </c>
      <c r="D36" s="251"/>
    </row>
    <row r="37" spans="1:4" ht="12" customHeight="1" x14ac:dyDescent="0.25">
      <c r="A37" s="259" t="s">
        <v>738</v>
      </c>
      <c r="B37" s="254" t="s">
        <v>737</v>
      </c>
      <c r="C37" s="669">
        <f>'B1104'!BP29</f>
        <v>0</v>
      </c>
      <c r="D37" s="251"/>
    </row>
    <row r="38" spans="1:4" ht="12" customHeight="1" x14ac:dyDescent="0.25">
      <c r="A38" s="259">
        <v>40300</v>
      </c>
      <c r="B38" s="254" t="s">
        <v>198</v>
      </c>
      <c r="C38" s="669">
        <f>'B1104'!BP30</f>
        <v>0</v>
      </c>
      <c r="D38" s="251"/>
    </row>
    <row r="39" spans="1:4" ht="12" customHeight="1" x14ac:dyDescent="0.25">
      <c r="A39" s="260">
        <v>40301</v>
      </c>
      <c r="B39" s="256" t="s">
        <v>202</v>
      </c>
      <c r="C39" s="669">
        <f>'B1104'!BP31</f>
        <v>0</v>
      </c>
      <c r="D39" s="251"/>
    </row>
    <row r="40" spans="1:4" ht="12" customHeight="1" x14ac:dyDescent="0.25">
      <c r="A40" s="261">
        <v>40302</v>
      </c>
      <c r="B40" s="254" t="s">
        <v>203</v>
      </c>
      <c r="C40" s="669">
        <f>'B1104'!BP32</f>
        <v>0</v>
      </c>
      <c r="D40" s="252"/>
    </row>
    <row r="41" spans="1:4" ht="12" customHeight="1" x14ac:dyDescent="0.25">
      <c r="A41" s="259">
        <v>40303</v>
      </c>
      <c r="B41" s="254" t="s">
        <v>204</v>
      </c>
      <c r="C41" s="669">
        <f>'B1104'!BP33</f>
        <v>0</v>
      </c>
      <c r="D41" s="251"/>
    </row>
    <row r="42" spans="1:4" ht="12" customHeight="1" x14ac:dyDescent="0.25">
      <c r="A42" s="259">
        <v>40304</v>
      </c>
      <c r="B42" s="254" t="s">
        <v>205</v>
      </c>
      <c r="C42" s="669">
        <f>'B1104'!BP34</f>
        <v>0</v>
      </c>
      <c r="D42" s="251"/>
    </row>
    <row r="43" spans="1:4" ht="12" customHeight="1" x14ac:dyDescent="0.25">
      <c r="A43" s="259">
        <v>40305</v>
      </c>
      <c r="B43" s="254" t="s">
        <v>206</v>
      </c>
      <c r="C43" s="669">
        <f>'B1104'!BP35</f>
        <v>0</v>
      </c>
      <c r="D43" s="251"/>
    </row>
    <row r="44" spans="1:4" ht="12" customHeight="1" x14ac:dyDescent="0.25">
      <c r="A44" s="259">
        <v>40306</v>
      </c>
      <c r="B44" s="254" t="s">
        <v>207</v>
      </c>
      <c r="C44" s="669">
        <f>'B1104'!BP36</f>
        <v>0</v>
      </c>
      <c r="D44" s="251"/>
    </row>
    <row r="45" spans="1:4" ht="12" customHeight="1" x14ac:dyDescent="0.25">
      <c r="A45" s="259">
        <v>40307</v>
      </c>
      <c r="B45" s="254" t="s">
        <v>208</v>
      </c>
      <c r="C45" s="669">
        <f>'B1104'!BP37</f>
        <v>0</v>
      </c>
      <c r="D45" s="251"/>
    </row>
    <row r="46" spans="1:4" ht="12" customHeight="1" x14ac:dyDescent="0.25">
      <c r="A46" s="259">
        <v>40308</v>
      </c>
      <c r="B46" s="254" t="s">
        <v>209</v>
      </c>
      <c r="C46" s="669">
        <f>'B1104'!BP38</f>
        <v>0</v>
      </c>
      <c r="D46" s="251"/>
    </row>
    <row r="47" spans="1:4" ht="12" customHeight="1" x14ac:dyDescent="0.25">
      <c r="A47" s="259" t="s">
        <v>739</v>
      </c>
      <c r="B47" s="254" t="s">
        <v>740</v>
      </c>
      <c r="C47" s="669">
        <f>'B1104'!BP39</f>
        <v>0</v>
      </c>
      <c r="D47" s="251"/>
    </row>
    <row r="48" spans="1:4" ht="12" customHeight="1" x14ac:dyDescent="0.25">
      <c r="A48" s="259">
        <v>40400</v>
      </c>
      <c r="B48" s="254" t="s">
        <v>210</v>
      </c>
      <c r="C48" s="669">
        <f>'B1104'!BP40</f>
        <v>0</v>
      </c>
      <c r="D48" s="251"/>
    </row>
    <row r="49" spans="1:4" ht="12" customHeight="1" x14ac:dyDescent="0.25">
      <c r="A49" s="259">
        <v>40401</v>
      </c>
      <c r="B49" s="254" t="s">
        <v>211</v>
      </c>
      <c r="C49" s="669">
        <f>'B1104'!BP41</f>
        <v>0</v>
      </c>
      <c r="D49" s="251"/>
    </row>
    <row r="50" spans="1:4" ht="12" customHeight="1" x14ac:dyDescent="0.25">
      <c r="A50" s="259">
        <v>40402</v>
      </c>
      <c r="B50" s="254" t="s">
        <v>212</v>
      </c>
      <c r="C50" s="669">
        <f>'B1104'!BP42</f>
        <v>0</v>
      </c>
      <c r="D50" s="251"/>
    </row>
    <row r="51" spans="1:4" ht="12" customHeight="1" x14ac:dyDescent="0.25">
      <c r="A51" s="259">
        <v>40403</v>
      </c>
      <c r="B51" s="254" t="s">
        <v>213</v>
      </c>
      <c r="C51" s="669">
        <f>'B1104'!BP43</f>
        <v>0</v>
      </c>
      <c r="D51" s="251"/>
    </row>
    <row r="52" spans="1:4" ht="12" customHeight="1" x14ac:dyDescent="0.25">
      <c r="A52" s="259" t="s">
        <v>579</v>
      </c>
      <c r="B52" s="254" t="s">
        <v>580</v>
      </c>
      <c r="C52" s="669">
        <f>'B1104'!BP44</f>
        <v>0</v>
      </c>
      <c r="D52" s="251"/>
    </row>
    <row r="53" spans="1:4" ht="12" customHeight="1" x14ac:dyDescent="0.25">
      <c r="A53" s="259">
        <v>40405</v>
      </c>
      <c r="B53" s="254" t="s">
        <v>214</v>
      </c>
      <c r="C53" s="669">
        <f>'B1104'!BP45</f>
        <v>0</v>
      </c>
      <c r="D53" s="251"/>
    </row>
    <row r="54" spans="1:4" ht="12" customHeight="1" x14ac:dyDescent="0.25">
      <c r="A54" s="259">
        <v>40406</v>
      </c>
      <c r="B54" s="257" t="s">
        <v>215</v>
      </c>
      <c r="C54" s="669">
        <f>'B1104'!BP46</f>
        <v>0</v>
      </c>
      <c r="D54" s="251"/>
    </row>
    <row r="55" spans="1:4" ht="12" customHeight="1" x14ac:dyDescent="0.25">
      <c r="A55" s="259">
        <v>40407</v>
      </c>
      <c r="B55" s="257" t="s">
        <v>216</v>
      </c>
      <c r="C55" s="669">
        <f>'B1104'!BP47</f>
        <v>0</v>
      </c>
      <c r="D55" s="251"/>
    </row>
    <row r="56" spans="1:4" ht="12" customHeight="1" x14ac:dyDescent="0.25">
      <c r="A56" s="259">
        <v>40408</v>
      </c>
      <c r="B56" s="257" t="s">
        <v>217</v>
      </c>
      <c r="C56" s="669">
        <f>'B1104'!BP48</f>
        <v>0</v>
      </c>
      <c r="D56" s="251"/>
    </row>
    <row r="57" spans="1:4" ht="12" customHeight="1" x14ac:dyDescent="0.25">
      <c r="A57" s="259">
        <v>40412</v>
      </c>
      <c r="B57" s="257" t="s">
        <v>218</v>
      </c>
      <c r="C57" s="669">
        <f>'B1104'!BP49</f>
        <v>0</v>
      </c>
      <c r="D57" s="251"/>
    </row>
    <row r="58" spans="1:4" ht="12" customHeight="1" x14ac:dyDescent="0.25">
      <c r="A58" s="259">
        <v>40417</v>
      </c>
      <c r="B58" s="257" t="s">
        <v>219</v>
      </c>
      <c r="C58" s="669">
        <f>'B1104'!BP50</f>
        <v>0</v>
      </c>
      <c r="D58" s="251"/>
    </row>
    <row r="59" spans="1:4" ht="12" customHeight="1" x14ac:dyDescent="0.25">
      <c r="A59" s="259">
        <v>40420</v>
      </c>
      <c r="B59" s="257" t="s">
        <v>90</v>
      </c>
      <c r="C59" s="669">
        <f>'B1104'!BP51</f>
        <v>0</v>
      </c>
      <c r="D59" s="251"/>
    </row>
    <row r="60" spans="1:4" ht="12" customHeight="1" x14ac:dyDescent="0.25">
      <c r="A60" s="259">
        <v>40421</v>
      </c>
      <c r="B60" s="257" t="s">
        <v>220</v>
      </c>
      <c r="C60" s="669">
        <f>'B1104'!BP52</f>
        <v>0</v>
      </c>
      <c r="D60" s="251"/>
    </row>
    <row r="61" spans="1:4" ht="14.25" customHeight="1" x14ac:dyDescent="0.25">
      <c r="A61" s="259">
        <v>40422</v>
      </c>
      <c r="B61" s="257" t="s">
        <v>92</v>
      </c>
      <c r="C61" s="669">
        <f>'B1104'!BP53</f>
        <v>0</v>
      </c>
      <c r="D61" s="251"/>
    </row>
    <row r="62" spans="1:4" ht="12" customHeight="1" x14ac:dyDescent="0.25">
      <c r="A62" s="259">
        <v>40423</v>
      </c>
      <c r="B62" s="257" t="s">
        <v>147</v>
      </c>
      <c r="C62" s="669">
        <f>'B1104'!BP54</f>
        <v>0</v>
      </c>
      <c r="D62" s="251"/>
    </row>
    <row r="63" spans="1:4" ht="12" customHeight="1" thickBot="1" x14ac:dyDescent="0.3">
      <c r="A63" s="260" t="s">
        <v>786</v>
      </c>
      <c r="B63" s="676" t="s">
        <v>792</v>
      </c>
      <c r="C63" s="669">
        <f>'B1104'!BP55</f>
        <v>0</v>
      </c>
      <c r="D63" s="263"/>
    </row>
    <row r="64" spans="1:4" ht="12" customHeight="1" thickBot="1" x14ac:dyDescent="0.3">
      <c r="A64" s="574" t="s">
        <v>858</v>
      </c>
      <c r="B64" s="575" t="s">
        <v>859</v>
      </c>
      <c r="C64" s="669">
        <f>'B1104'!BP56</f>
        <v>0</v>
      </c>
      <c r="D64" s="567"/>
    </row>
    <row r="65" spans="1:9" ht="32.25" customHeight="1" thickBot="1" x14ac:dyDescent="0.3">
      <c r="A65" s="250" t="s">
        <v>335</v>
      </c>
      <c r="B65" s="249"/>
      <c r="C65" s="850">
        <f>SUM(C12:C64)</f>
        <v>0</v>
      </c>
      <c r="D65" s="850">
        <f>SUM(D12:D63)</f>
        <v>0</v>
      </c>
      <c r="E65" s="806"/>
      <c r="F65" s="806"/>
      <c r="G65" s="806"/>
      <c r="H65" s="806"/>
      <c r="I65" s="806">
        <f>SUM(I12:I63)</f>
        <v>0</v>
      </c>
    </row>
    <row r="66" spans="1:9" ht="15" x14ac:dyDescent="0.25">
      <c r="A66" s="13"/>
      <c r="B66" s="20"/>
      <c r="C66" s="20"/>
    </row>
    <row r="67" spans="1:9" ht="15" x14ac:dyDescent="0.25">
      <c r="A67" s="20"/>
      <c r="B67" s="20"/>
      <c r="C67" s="20"/>
    </row>
    <row r="68" spans="1:9" ht="15" x14ac:dyDescent="0.25">
      <c r="B68" s="20"/>
      <c r="C68" s="20"/>
    </row>
  </sheetData>
  <phoneticPr fontId="162" type="noConversion"/>
  <pageMargins left="0.4" right="0.36" top="0.2" bottom="0.38" header="0.31" footer="0.4921259845"/>
  <pageSetup paperSize="9" scale="92" orientation="portrait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20">
    <tabColor indexed="13"/>
  </sheetPr>
  <dimension ref="A1:F61"/>
  <sheetViews>
    <sheetView showZeros="0" view="pageBreakPreview" topLeftCell="A37" zoomScale="60" zoomScaleNormal="60" workbookViewId="0">
      <selection activeCell="B8" sqref="B8"/>
    </sheetView>
  </sheetViews>
  <sheetFormatPr baseColWidth="10" defaultColWidth="11.44140625" defaultRowHeight="13.2" x14ac:dyDescent="0.25"/>
  <cols>
    <col min="1" max="1" width="18" style="41" customWidth="1"/>
    <col min="2" max="2" width="36.6640625" style="41" customWidth="1"/>
    <col min="3" max="4" width="28.44140625" style="41" customWidth="1"/>
    <col min="5" max="5" width="37.33203125" style="41" customWidth="1"/>
    <col min="6" max="6" width="49.88671875" style="41" bestFit="1" customWidth="1"/>
    <col min="7" max="8" width="16.5546875" style="41" bestFit="1" customWidth="1"/>
    <col min="9" max="9" width="20.5546875" style="41" customWidth="1"/>
    <col min="10" max="10" width="15" style="41" customWidth="1"/>
    <col min="11" max="16384" width="11.44140625" style="41"/>
  </cols>
  <sheetData>
    <row r="1" spans="1:6" ht="17.399999999999999" x14ac:dyDescent="0.3">
      <c r="A1" s="737"/>
      <c r="B1" s="738"/>
      <c r="F1" s="739"/>
    </row>
    <row r="2" spans="1:6" ht="21" x14ac:dyDescent="0.4">
      <c r="A2" s="737"/>
      <c r="B2" s="740"/>
      <c r="C2" s="741"/>
      <c r="D2" s="741"/>
      <c r="E2" s="741"/>
      <c r="F2" s="741"/>
    </row>
    <row r="3" spans="1:6" ht="24" customHeight="1" x14ac:dyDescent="0.4">
      <c r="C3" s="742"/>
      <c r="D3" s="742"/>
      <c r="E3" s="742"/>
      <c r="F3" s="743"/>
    </row>
    <row r="4" spans="1:6" ht="27.75" customHeight="1" x14ac:dyDescent="0.4">
      <c r="A4" s="741"/>
      <c r="B4" s="1245"/>
      <c r="C4" s="1245"/>
      <c r="D4" s="1245"/>
      <c r="E4" s="1245"/>
      <c r="F4" s="743"/>
    </row>
    <row r="5" spans="1:6" ht="20.25" customHeight="1" x14ac:dyDescent="0.4">
      <c r="A5" s="741"/>
      <c r="B5" s="1245"/>
      <c r="C5" s="1245"/>
      <c r="D5" s="1245"/>
      <c r="E5" s="1245"/>
      <c r="F5" s="743"/>
    </row>
    <row r="6" spans="1:6" ht="20.100000000000001" customHeight="1" x14ac:dyDescent="0.4">
      <c r="A6" s="744"/>
      <c r="B6" s="1244"/>
      <c r="C6" s="745"/>
      <c r="D6" s="745"/>
      <c r="E6" s="744"/>
    </row>
    <row r="7" spans="1:6" ht="20.100000000000001" customHeight="1" x14ac:dyDescent="0.4">
      <c r="A7" s="744"/>
      <c r="B7" s="1244"/>
      <c r="C7" s="744"/>
      <c r="D7" s="744"/>
      <c r="E7" s="746"/>
    </row>
    <row r="8" spans="1:6" ht="20.100000000000001" customHeight="1" x14ac:dyDescent="0.25">
      <c r="A8" s="747"/>
      <c r="B8" s="748"/>
      <c r="C8" s="749"/>
      <c r="D8" s="749"/>
      <c r="E8" s="750"/>
    </row>
    <row r="9" spans="1:6" ht="20.100000000000001" customHeight="1" x14ac:dyDescent="0.25">
      <c r="A9" s="747"/>
      <c r="B9" s="748"/>
      <c r="C9" s="749"/>
      <c r="D9" s="749"/>
      <c r="E9" s="750"/>
    </row>
    <row r="10" spans="1:6" ht="20.100000000000001" customHeight="1" x14ac:dyDescent="0.25">
      <c r="A10" s="747"/>
      <c r="B10" s="748"/>
      <c r="C10" s="749"/>
      <c r="D10" s="749"/>
      <c r="E10" s="750"/>
    </row>
    <row r="11" spans="1:6" ht="20.100000000000001" customHeight="1" x14ac:dyDescent="0.25">
      <c r="A11" s="747"/>
      <c r="B11" s="748"/>
      <c r="C11" s="749"/>
      <c r="D11" s="749"/>
      <c r="E11" s="750"/>
    </row>
    <row r="12" spans="1:6" ht="20.100000000000001" customHeight="1" x14ac:dyDescent="0.25">
      <c r="A12" s="747"/>
      <c r="B12" s="748"/>
      <c r="C12" s="749"/>
      <c r="D12" s="749"/>
      <c r="E12" s="750"/>
    </row>
    <row r="13" spans="1:6" ht="20.100000000000001" customHeight="1" x14ac:dyDescent="0.25">
      <c r="A13" s="747"/>
      <c r="B13" s="748"/>
      <c r="C13" s="749"/>
      <c r="D13" s="749"/>
      <c r="E13" s="750"/>
    </row>
    <row r="14" spans="1:6" ht="20.100000000000001" customHeight="1" x14ac:dyDescent="0.25">
      <c r="A14" s="747"/>
      <c r="B14" s="748"/>
      <c r="C14" s="749"/>
      <c r="D14" s="749"/>
      <c r="E14" s="750"/>
    </row>
    <row r="15" spans="1:6" ht="20.100000000000001" customHeight="1" x14ac:dyDescent="0.25">
      <c r="A15" s="747"/>
      <c r="B15" s="748"/>
      <c r="C15" s="749"/>
      <c r="D15" s="749"/>
      <c r="E15" s="750"/>
    </row>
    <row r="16" spans="1:6" ht="20.100000000000001" customHeight="1" x14ac:dyDescent="0.25">
      <c r="A16" s="747"/>
      <c r="B16" s="748"/>
      <c r="C16" s="749"/>
      <c r="D16" s="749"/>
      <c r="E16" s="750"/>
    </row>
    <row r="17" spans="1:5" ht="20.100000000000001" customHeight="1" x14ac:dyDescent="0.25">
      <c r="A17" s="747"/>
      <c r="B17" s="748"/>
      <c r="C17" s="749"/>
      <c r="D17" s="749"/>
      <c r="E17" s="750"/>
    </row>
    <row r="18" spans="1:5" ht="20.100000000000001" customHeight="1" x14ac:dyDescent="0.25">
      <c r="A18" s="747"/>
      <c r="B18" s="748"/>
      <c r="C18" s="749"/>
      <c r="D18" s="749"/>
      <c r="E18" s="750"/>
    </row>
    <row r="19" spans="1:5" ht="20.100000000000001" customHeight="1" x14ac:dyDescent="0.25">
      <c r="A19" s="747"/>
      <c r="B19" s="748"/>
      <c r="C19" s="749"/>
      <c r="D19" s="749"/>
      <c r="E19" s="750"/>
    </row>
    <row r="20" spans="1:5" ht="20.100000000000001" customHeight="1" x14ac:dyDescent="0.25">
      <c r="A20" s="747"/>
      <c r="B20" s="748"/>
      <c r="C20" s="749"/>
      <c r="D20" s="749"/>
      <c r="E20" s="750"/>
    </row>
    <row r="21" spans="1:5" ht="20.100000000000001" customHeight="1" x14ac:dyDescent="0.25">
      <c r="A21" s="747"/>
      <c r="B21" s="748"/>
      <c r="C21" s="749"/>
      <c r="D21" s="749"/>
      <c r="E21" s="750"/>
    </row>
    <row r="22" spans="1:5" ht="20.100000000000001" customHeight="1" x14ac:dyDescent="0.25">
      <c r="A22" s="747"/>
      <c r="B22" s="748"/>
      <c r="C22" s="749"/>
      <c r="D22" s="749"/>
      <c r="E22" s="750"/>
    </row>
    <row r="23" spans="1:5" ht="20.100000000000001" customHeight="1" x14ac:dyDescent="0.25">
      <c r="A23" s="747"/>
      <c r="B23" s="748"/>
      <c r="C23" s="749"/>
      <c r="D23" s="749"/>
      <c r="E23" s="750"/>
    </row>
    <row r="24" spans="1:5" ht="20.100000000000001" customHeight="1" x14ac:dyDescent="0.25">
      <c r="A24" s="747"/>
      <c r="B24" s="748"/>
      <c r="C24" s="749"/>
      <c r="D24" s="749"/>
      <c r="E24" s="750"/>
    </row>
    <row r="25" spans="1:5" ht="20.100000000000001" customHeight="1" x14ac:dyDescent="0.25">
      <c r="A25" s="747"/>
      <c r="B25" s="748"/>
      <c r="C25" s="749"/>
      <c r="D25" s="749"/>
      <c r="E25" s="750"/>
    </row>
    <row r="26" spans="1:5" ht="20.100000000000001" customHeight="1" x14ac:dyDescent="0.25">
      <c r="A26" s="747"/>
      <c r="B26" s="748"/>
      <c r="C26" s="749"/>
      <c r="D26" s="749"/>
      <c r="E26" s="750"/>
    </row>
    <row r="27" spans="1:5" ht="20.100000000000001" customHeight="1" x14ac:dyDescent="0.25">
      <c r="A27" s="747"/>
      <c r="B27" s="748"/>
      <c r="C27" s="749"/>
      <c r="D27" s="749"/>
      <c r="E27" s="750"/>
    </row>
    <row r="28" spans="1:5" ht="20.100000000000001" customHeight="1" x14ac:dyDescent="0.25">
      <c r="A28" s="747"/>
      <c r="B28" s="748"/>
      <c r="C28" s="749"/>
      <c r="D28" s="749"/>
      <c r="E28" s="750"/>
    </row>
    <row r="29" spans="1:5" ht="20.100000000000001" customHeight="1" x14ac:dyDescent="0.25">
      <c r="A29" s="747"/>
      <c r="B29" s="748"/>
      <c r="C29" s="749"/>
      <c r="D29" s="749"/>
      <c r="E29" s="750"/>
    </row>
    <row r="30" spans="1:5" ht="20.100000000000001" customHeight="1" x14ac:dyDescent="0.25">
      <c r="A30" s="747"/>
      <c r="B30" s="748"/>
      <c r="C30" s="749"/>
      <c r="D30" s="749"/>
      <c r="E30" s="750"/>
    </row>
    <row r="31" spans="1:5" ht="20.100000000000001" customHeight="1" x14ac:dyDescent="0.25">
      <c r="A31" s="747"/>
      <c r="B31" s="748"/>
      <c r="C31" s="749"/>
      <c r="D31" s="749"/>
      <c r="E31" s="750"/>
    </row>
    <row r="32" spans="1:5" ht="20.100000000000001" customHeight="1" x14ac:dyDescent="0.25">
      <c r="A32" s="747"/>
      <c r="B32" s="748"/>
      <c r="C32" s="749"/>
      <c r="D32" s="749"/>
      <c r="E32" s="750"/>
    </row>
    <row r="33" spans="1:5" ht="20.100000000000001" customHeight="1" x14ac:dyDescent="0.25">
      <c r="A33" s="747"/>
      <c r="B33" s="748"/>
      <c r="C33" s="749"/>
      <c r="D33" s="749"/>
      <c r="E33" s="750"/>
    </row>
    <row r="34" spans="1:5" ht="20.100000000000001" customHeight="1" x14ac:dyDescent="0.25">
      <c r="A34" s="747"/>
      <c r="B34" s="748"/>
      <c r="C34" s="749"/>
      <c r="D34" s="749"/>
      <c r="E34" s="750"/>
    </row>
    <row r="35" spans="1:5" ht="20.100000000000001" customHeight="1" x14ac:dyDescent="0.25">
      <c r="A35" s="747"/>
      <c r="B35" s="748"/>
      <c r="C35" s="749"/>
      <c r="D35" s="749"/>
      <c r="E35" s="750"/>
    </row>
    <row r="36" spans="1:5" ht="20.100000000000001" customHeight="1" x14ac:dyDescent="0.25">
      <c r="A36" s="747"/>
      <c r="B36" s="748"/>
      <c r="C36" s="749"/>
      <c r="D36" s="749"/>
      <c r="E36" s="750"/>
    </row>
    <row r="37" spans="1:5" ht="20.100000000000001" customHeight="1" x14ac:dyDescent="0.25">
      <c r="A37" s="747"/>
      <c r="B37" s="748"/>
      <c r="C37" s="749"/>
      <c r="D37" s="749"/>
      <c r="E37" s="750"/>
    </row>
    <row r="38" spans="1:5" ht="20.100000000000001" customHeight="1" x14ac:dyDescent="0.25">
      <c r="A38" s="747"/>
      <c r="B38" s="748"/>
      <c r="C38" s="749"/>
      <c r="D38" s="749"/>
      <c r="E38" s="750"/>
    </row>
    <row r="39" spans="1:5" ht="20.100000000000001" customHeight="1" x14ac:dyDescent="0.25">
      <c r="A39" s="747"/>
      <c r="B39" s="748"/>
      <c r="C39" s="749"/>
      <c r="D39" s="749"/>
      <c r="E39" s="750"/>
    </row>
    <row r="40" spans="1:5" ht="20.100000000000001" customHeight="1" x14ac:dyDescent="0.25">
      <c r="A40" s="747"/>
      <c r="B40" s="751"/>
      <c r="C40" s="749"/>
      <c r="D40" s="749"/>
      <c r="E40" s="750"/>
    </row>
    <row r="41" spans="1:5" ht="20.100000000000001" customHeight="1" x14ac:dyDescent="0.25">
      <c r="A41" s="747"/>
      <c r="B41" s="751"/>
      <c r="C41" s="749"/>
      <c r="D41" s="749"/>
      <c r="E41" s="750"/>
    </row>
    <row r="42" spans="1:5" ht="20.100000000000001" customHeight="1" x14ac:dyDescent="0.25">
      <c r="A42" s="747"/>
      <c r="B42" s="751"/>
      <c r="C42" s="749"/>
      <c r="D42" s="749"/>
      <c r="E42" s="750"/>
    </row>
    <row r="43" spans="1:5" ht="20.100000000000001" customHeight="1" x14ac:dyDescent="0.25">
      <c r="A43" s="747"/>
      <c r="B43" s="751"/>
      <c r="C43" s="749"/>
      <c r="D43" s="749"/>
      <c r="E43" s="750"/>
    </row>
    <row r="44" spans="1:5" ht="20.100000000000001" customHeight="1" x14ac:dyDescent="0.25">
      <c r="A44" s="747"/>
      <c r="B44" s="751"/>
      <c r="C44" s="749"/>
      <c r="D44" s="749"/>
      <c r="E44" s="752"/>
    </row>
    <row r="45" spans="1:5" ht="20.100000000000001" customHeight="1" x14ac:dyDescent="0.25">
      <c r="A45" s="747"/>
      <c r="B45" s="751"/>
      <c r="C45" s="749"/>
      <c r="D45" s="749"/>
      <c r="E45" s="750"/>
    </row>
    <row r="46" spans="1:5" ht="20.100000000000001" customHeight="1" x14ac:dyDescent="0.25">
      <c r="A46" s="747"/>
      <c r="B46" s="751"/>
      <c r="C46" s="749"/>
      <c r="D46" s="749"/>
      <c r="E46" s="750"/>
    </row>
    <row r="47" spans="1:5" ht="20.100000000000001" customHeight="1" x14ac:dyDescent="0.25">
      <c r="A47" s="747"/>
      <c r="B47" s="751"/>
      <c r="C47" s="749"/>
      <c r="D47" s="749"/>
      <c r="E47" s="750"/>
    </row>
    <row r="48" spans="1:5" ht="20.100000000000001" customHeight="1" x14ac:dyDescent="0.25">
      <c r="A48" s="747"/>
      <c r="B48" s="751"/>
      <c r="C48" s="749"/>
      <c r="D48" s="749"/>
      <c r="E48" s="750"/>
    </row>
    <row r="49" spans="1:5" ht="20.100000000000001" customHeight="1" x14ac:dyDescent="0.25">
      <c r="A49" s="747"/>
      <c r="B49" s="751"/>
      <c r="C49" s="749"/>
      <c r="D49" s="749"/>
      <c r="E49" s="750"/>
    </row>
    <row r="50" spans="1:5" ht="20.100000000000001" customHeight="1" x14ac:dyDescent="0.25">
      <c r="A50" s="747"/>
      <c r="B50" s="751"/>
      <c r="C50" s="749"/>
      <c r="D50" s="749"/>
      <c r="E50" s="750"/>
    </row>
    <row r="51" spans="1:5" ht="22.8" x14ac:dyDescent="0.25">
      <c r="A51" s="747"/>
      <c r="B51" s="751"/>
      <c r="C51" s="749"/>
      <c r="D51" s="749"/>
      <c r="E51" s="750"/>
    </row>
    <row r="52" spans="1:5" ht="20.100000000000001" customHeight="1" x14ac:dyDescent="0.25">
      <c r="A52" s="747"/>
      <c r="B52" s="751"/>
      <c r="C52" s="749"/>
      <c r="D52" s="749"/>
      <c r="E52" s="750"/>
    </row>
    <row r="53" spans="1:5" ht="20.100000000000001" customHeight="1" x14ac:dyDescent="0.25">
      <c r="A53" s="747"/>
      <c r="B53" s="751"/>
      <c r="C53" s="749"/>
      <c r="D53" s="749"/>
      <c r="E53" s="750"/>
    </row>
    <row r="54" spans="1:5" ht="20.100000000000001" customHeight="1" x14ac:dyDescent="0.25">
      <c r="A54" s="747"/>
      <c r="B54" s="751"/>
      <c r="C54" s="749"/>
      <c r="D54" s="749"/>
      <c r="E54" s="750"/>
    </row>
    <row r="55" spans="1:5" ht="20.100000000000001" customHeight="1" x14ac:dyDescent="0.25">
      <c r="A55" s="747"/>
      <c r="B55" s="751"/>
      <c r="C55" s="749"/>
      <c r="D55" s="749"/>
      <c r="E55" s="750"/>
    </row>
    <row r="56" spans="1:5" ht="20.100000000000001" customHeight="1" x14ac:dyDescent="0.25">
      <c r="A56" s="747"/>
      <c r="B56" s="751"/>
      <c r="C56" s="749"/>
      <c r="D56" s="749"/>
      <c r="E56" s="750"/>
    </row>
    <row r="57" spans="1:5" ht="20.100000000000001" customHeight="1" x14ac:dyDescent="0.25">
      <c r="A57" s="747"/>
      <c r="B57" s="751"/>
      <c r="C57" s="749"/>
      <c r="D57" s="749"/>
      <c r="E57" s="750"/>
    </row>
    <row r="58" spans="1:5" ht="20.100000000000001" customHeight="1" x14ac:dyDescent="0.25">
      <c r="A58" s="747"/>
      <c r="B58" s="751"/>
      <c r="C58" s="749"/>
      <c r="D58" s="749"/>
      <c r="E58" s="750"/>
    </row>
    <row r="59" spans="1:5" ht="20.100000000000001" customHeight="1" x14ac:dyDescent="0.25">
      <c r="A59" s="747"/>
      <c r="B59" s="751"/>
      <c r="C59" s="749"/>
      <c r="D59" s="749"/>
      <c r="E59" s="750"/>
    </row>
    <row r="60" spans="1:5" ht="20.100000000000001" customHeight="1" x14ac:dyDescent="0.25">
      <c r="A60" s="747"/>
      <c r="B60" s="751"/>
      <c r="C60" s="749"/>
      <c r="D60" s="749"/>
      <c r="E60" s="750"/>
    </row>
    <row r="61" spans="1:5" ht="45.75" customHeight="1" x14ac:dyDescent="0.25">
      <c r="A61" s="753"/>
      <c r="B61" s="754"/>
      <c r="C61" s="755"/>
      <c r="D61" s="755"/>
      <c r="E61" s="755"/>
    </row>
  </sheetData>
  <mergeCells count="3">
    <mergeCell ref="B6:B7"/>
    <mergeCell ref="B4:E4"/>
    <mergeCell ref="B5:E5"/>
  </mergeCells>
  <phoneticPr fontId="3" type="noConversion"/>
  <printOptions horizontalCentered="1"/>
  <pageMargins left="0.27" right="0.4" top="0.31496062992125984" bottom="0.6692913385826772" header="0.15748031496062992" footer="0.23622047244094491"/>
  <pageSetup paperSize="9" scale="60" orientation="portrait" blackAndWhite="1" verticalDpi="180" r:id="rId1"/>
  <headerFooter alignWithMargins="0"/>
  <rowBreaks count="1" manualBreakCount="1">
    <brk id="63" max="4" man="1"/>
  </rowBreaks>
  <drawing r:id="rId2"/>
  <legacyDrawing r:id="rId3"/>
  <oleObjects>
    <mc:AlternateContent xmlns:mc="http://schemas.openxmlformats.org/markup-compatibility/2006">
      <mc:Choice Requires="x14">
        <oleObject progId="ViewerFrameClass" shapeId="16385" r:id="rId4">
          <objectPr defaultSize="0" autoPict="0" r:id="rId5">
            <anchor moveWithCells="1" sizeWithCells="1">
              <from>
                <xdr:col>0</xdr:col>
                <xdr:colOff>22860</xdr:colOff>
                <xdr:row>0</xdr:row>
                <xdr:rowOff>106680</xdr:rowOff>
              </from>
              <to>
                <xdr:col>0</xdr:col>
                <xdr:colOff>906780</xdr:colOff>
                <xdr:row>2</xdr:row>
                <xdr:rowOff>175260</xdr:rowOff>
              </to>
            </anchor>
          </objectPr>
        </oleObject>
      </mc:Choice>
      <mc:Fallback>
        <oleObject progId="ViewerFrameClass" shapeId="16385" r:id="rId4"/>
      </mc:Fallback>
    </mc:AlternateContent>
  </oleObjec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21">
    <tabColor indexed="10"/>
  </sheetPr>
  <dimension ref="A1:H27"/>
  <sheetViews>
    <sheetView workbookViewId="0">
      <selection activeCell="C14" sqref="C14"/>
    </sheetView>
  </sheetViews>
  <sheetFormatPr baseColWidth="10" defaultRowHeight="13.2" x14ac:dyDescent="0.25"/>
  <cols>
    <col min="2" max="2" width="24.33203125" customWidth="1"/>
    <col min="3" max="3" width="31.109375" customWidth="1"/>
    <col min="4" max="4" width="14.5546875" customWidth="1"/>
    <col min="5" max="5" width="27.44140625" customWidth="1"/>
    <col min="6" max="6" width="24.5546875" customWidth="1"/>
  </cols>
  <sheetData>
    <row r="1" spans="1:8" ht="32.4" x14ac:dyDescent="0.55000000000000004">
      <c r="B1" s="15" t="s">
        <v>379</v>
      </c>
      <c r="C1" s="316" t="s">
        <v>380</v>
      </c>
      <c r="D1" s="316"/>
      <c r="E1" s="316"/>
    </row>
    <row r="2" spans="1:8" ht="26.4" x14ac:dyDescent="0.5">
      <c r="D2" s="317" t="s">
        <v>381</v>
      </c>
      <c r="E2" s="173"/>
    </row>
    <row r="3" spans="1:8" ht="15" x14ac:dyDescent="0.25">
      <c r="D3" s="20" t="s">
        <v>382</v>
      </c>
      <c r="E3" s="20"/>
      <c r="F3" s="20"/>
    </row>
    <row r="4" spans="1:8" ht="15" x14ac:dyDescent="0.25">
      <c r="D4" s="20" t="s">
        <v>383</v>
      </c>
      <c r="E4" s="20"/>
      <c r="F4" s="20"/>
    </row>
    <row r="5" spans="1:8" ht="17.399999999999999" x14ac:dyDescent="0.3">
      <c r="A5" s="18" t="s">
        <v>106</v>
      </c>
      <c r="B5" s="18"/>
      <c r="C5" s="18"/>
    </row>
    <row r="6" spans="1:8" ht="18" thickBot="1" x14ac:dyDescent="0.35">
      <c r="A6" s="18" t="s">
        <v>250</v>
      </c>
      <c r="B6" s="18"/>
      <c r="C6" s="18"/>
      <c r="D6" s="927" t="s">
        <v>1122</v>
      </c>
      <c r="F6" s="20"/>
    </row>
    <row r="7" spans="1:8" x14ac:dyDescent="0.25">
      <c r="A7" s="208" t="s">
        <v>101</v>
      </c>
      <c r="B7" s="208" t="s">
        <v>111</v>
      </c>
      <c r="C7" s="208" t="s">
        <v>384</v>
      </c>
      <c r="D7" s="208" t="s">
        <v>385</v>
      </c>
      <c r="E7" s="318" t="s">
        <v>386</v>
      </c>
      <c r="F7" s="319" t="s">
        <v>387</v>
      </c>
      <c r="G7" s="320"/>
      <c r="H7" s="320"/>
    </row>
    <row r="8" spans="1:8" x14ac:dyDescent="0.25">
      <c r="A8" s="209" t="s">
        <v>318</v>
      </c>
      <c r="B8" s="209" t="s">
        <v>318</v>
      </c>
      <c r="C8" s="209"/>
      <c r="D8" s="209" t="s">
        <v>388</v>
      </c>
      <c r="E8" s="321" t="s">
        <v>389</v>
      </c>
      <c r="F8" s="322" t="s">
        <v>390</v>
      </c>
      <c r="G8" s="320"/>
      <c r="H8" s="320"/>
    </row>
    <row r="9" spans="1:8" ht="15.6" x14ac:dyDescent="0.3">
      <c r="A9" s="209" t="s">
        <v>2</v>
      </c>
      <c r="B9" s="209" t="s">
        <v>2</v>
      </c>
      <c r="C9" s="323" t="s">
        <v>391</v>
      </c>
      <c r="D9" s="218" t="s">
        <v>392</v>
      </c>
      <c r="E9" s="321" t="s">
        <v>393</v>
      </c>
      <c r="F9" s="322" t="s">
        <v>394</v>
      </c>
      <c r="G9" s="320"/>
      <c r="H9" s="320"/>
    </row>
    <row r="10" spans="1:8" x14ac:dyDescent="0.25">
      <c r="A10" s="209"/>
      <c r="B10" s="209"/>
      <c r="D10" s="209" t="s">
        <v>395</v>
      </c>
      <c r="E10" s="321" t="s">
        <v>396</v>
      </c>
      <c r="F10" s="322" t="s">
        <v>397</v>
      </c>
      <c r="G10" s="320"/>
      <c r="H10" s="320"/>
    </row>
    <row r="11" spans="1:8" x14ac:dyDescent="0.25">
      <c r="A11" s="324">
        <v>1</v>
      </c>
      <c r="B11" s="324">
        <v>2</v>
      </c>
      <c r="D11" s="324">
        <v>4</v>
      </c>
      <c r="E11" s="325">
        <v>5</v>
      </c>
      <c r="F11" s="324">
        <v>6</v>
      </c>
    </row>
    <row r="12" spans="1:8" x14ac:dyDescent="0.25">
      <c r="A12" s="3"/>
      <c r="B12" s="3"/>
      <c r="C12" s="3"/>
      <c r="D12" s="3"/>
      <c r="E12" s="3"/>
      <c r="F12" s="3"/>
    </row>
    <row r="13" spans="1:8" x14ac:dyDescent="0.25">
      <c r="A13" s="3"/>
      <c r="B13" s="3"/>
      <c r="C13" s="3"/>
      <c r="D13" s="3"/>
      <c r="E13" s="3"/>
      <c r="F13" s="3"/>
    </row>
    <row r="14" spans="1:8" x14ac:dyDescent="0.25">
      <c r="A14" s="3"/>
      <c r="B14" s="3"/>
      <c r="C14" s="3"/>
      <c r="D14" s="3"/>
      <c r="E14" s="3"/>
      <c r="F14" s="3"/>
    </row>
    <row r="15" spans="1:8" x14ac:dyDescent="0.25">
      <c r="A15" s="3"/>
      <c r="B15" s="3"/>
      <c r="C15" s="3"/>
      <c r="D15" s="3"/>
      <c r="E15" s="3"/>
      <c r="F15" s="3"/>
    </row>
    <row r="16" spans="1:8" x14ac:dyDescent="0.25">
      <c r="A16" s="3"/>
      <c r="B16" s="3"/>
      <c r="C16" s="3"/>
      <c r="D16" s="3"/>
      <c r="E16" s="3"/>
      <c r="F16" s="3"/>
    </row>
    <row r="17" spans="1:6" x14ac:dyDescent="0.25">
      <c r="A17" s="3"/>
      <c r="B17" s="3"/>
      <c r="C17" s="3"/>
      <c r="D17" s="3"/>
      <c r="E17" s="3"/>
      <c r="F17" s="3"/>
    </row>
    <row r="18" spans="1:6" x14ac:dyDescent="0.25">
      <c r="A18" s="3"/>
      <c r="B18" s="3"/>
      <c r="C18" s="3"/>
      <c r="D18" s="3"/>
      <c r="E18" s="3"/>
      <c r="F18" s="3"/>
    </row>
    <row r="19" spans="1:6" x14ac:dyDescent="0.25">
      <c r="A19" s="3"/>
      <c r="B19" s="3"/>
      <c r="C19" s="3"/>
      <c r="D19" s="3"/>
      <c r="E19" s="3"/>
      <c r="F19" s="3"/>
    </row>
    <row r="20" spans="1:6" x14ac:dyDescent="0.25">
      <c r="A20" s="3"/>
      <c r="B20" s="3"/>
      <c r="C20" s="3"/>
      <c r="D20" s="3"/>
      <c r="E20" s="3"/>
      <c r="F20" s="3"/>
    </row>
    <row r="21" spans="1:6" x14ac:dyDescent="0.25">
      <c r="A21" s="3"/>
      <c r="B21" s="3"/>
      <c r="C21" s="3"/>
      <c r="D21" s="3"/>
      <c r="E21" s="3"/>
      <c r="F21" s="3"/>
    </row>
    <row r="22" spans="1:6" x14ac:dyDescent="0.25">
      <c r="A22" s="3"/>
      <c r="B22" s="3"/>
      <c r="C22" s="3"/>
      <c r="D22" s="3"/>
      <c r="E22" s="3"/>
      <c r="F22" s="3"/>
    </row>
    <row r="23" spans="1:6" x14ac:dyDescent="0.25">
      <c r="A23" s="3"/>
      <c r="B23" s="3"/>
      <c r="C23" s="3"/>
      <c r="D23" s="3"/>
      <c r="E23" s="3"/>
      <c r="F23" s="3"/>
    </row>
    <row r="24" spans="1:6" x14ac:dyDescent="0.25">
      <c r="A24" s="3"/>
      <c r="B24" s="3"/>
      <c r="C24" s="3"/>
      <c r="D24" s="3"/>
      <c r="E24" s="3"/>
      <c r="F24" s="3"/>
    </row>
    <row r="25" spans="1:6" x14ac:dyDescent="0.25">
      <c r="A25" s="326" t="s">
        <v>398</v>
      </c>
      <c r="B25" s="327"/>
      <c r="C25" s="209"/>
      <c r="D25" s="209"/>
      <c r="E25" s="209"/>
      <c r="F25" s="209"/>
    </row>
    <row r="26" spans="1:6" x14ac:dyDescent="0.25">
      <c r="A26" s="326" t="s">
        <v>399</v>
      </c>
      <c r="B26" s="327"/>
      <c r="C26" s="209"/>
      <c r="D26" s="209"/>
      <c r="E26" s="209"/>
      <c r="F26" s="209"/>
    </row>
    <row r="27" spans="1:6" ht="13.8" thickBot="1" x14ac:dyDescent="0.3">
      <c r="A27" s="328" t="s">
        <v>400</v>
      </c>
      <c r="B27" s="329"/>
      <c r="C27" s="210"/>
      <c r="D27" s="210"/>
      <c r="E27" s="210"/>
      <c r="F27" s="210"/>
    </row>
  </sheetData>
  <phoneticPr fontId="3" type="noConversion"/>
  <pageMargins left="0.78740157499999996" right="0.78740157499999996" top="0.984251969" bottom="0.984251969" header="0.4921259845" footer="0.4921259845"/>
  <pageSetup paperSize="9" scale="96" orientation="landscape" verticalDpi="0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22"/>
  <dimension ref="A1:J79"/>
  <sheetViews>
    <sheetView view="pageBreakPreview" topLeftCell="A49" zoomScale="25" zoomScaleNormal="25" zoomScaleSheetLayoutView="25" workbookViewId="0">
      <selection activeCell="F61" sqref="F61"/>
    </sheetView>
  </sheetViews>
  <sheetFormatPr baseColWidth="10" defaultColWidth="11.44140625" defaultRowHeight="13.2" x14ac:dyDescent="0.25"/>
  <cols>
    <col min="1" max="1" width="39.44140625" style="27" customWidth="1"/>
    <col min="2" max="2" width="30.6640625" style="27" customWidth="1"/>
    <col min="3" max="3" width="17.109375" style="27" customWidth="1"/>
    <col min="4" max="4" width="54.44140625" style="27" customWidth="1"/>
    <col min="5" max="5" width="42.109375" style="27" customWidth="1"/>
    <col min="6" max="6" width="94.33203125" style="27" customWidth="1"/>
    <col min="7" max="7" width="69.6640625" style="27" customWidth="1"/>
    <col min="8" max="8" width="53" style="27" customWidth="1"/>
    <col min="9" max="9" width="57.33203125" style="27" customWidth="1"/>
    <col min="10" max="16384" width="11.44140625" style="27"/>
  </cols>
  <sheetData>
    <row r="1" spans="1:9" ht="37.5" customHeight="1" x14ac:dyDescent="0.6">
      <c r="A1" s="128"/>
      <c r="B1" s="169" t="s">
        <v>268</v>
      </c>
      <c r="C1" s="169"/>
      <c r="D1" s="169"/>
      <c r="F1" s="128"/>
      <c r="G1" s="128"/>
      <c r="H1" s="128"/>
      <c r="I1" s="128"/>
    </row>
    <row r="2" spans="1:9" ht="22.8" x14ac:dyDescent="0.4">
      <c r="A2" s="128"/>
      <c r="B2" s="128"/>
      <c r="C2" s="128"/>
      <c r="D2" s="128"/>
      <c r="E2" s="128"/>
      <c r="F2" s="128"/>
      <c r="G2" s="128"/>
      <c r="H2" s="128"/>
      <c r="I2" s="128"/>
    </row>
    <row r="3" spans="1:9" ht="30" customHeight="1" x14ac:dyDescent="0.6">
      <c r="A3" s="122" t="s">
        <v>226</v>
      </c>
      <c r="B3" s="128"/>
      <c r="C3" s="129"/>
      <c r="D3" s="130"/>
      <c r="E3" s="129"/>
      <c r="F3" s="129"/>
      <c r="G3" s="131"/>
      <c r="H3" s="128"/>
      <c r="I3" s="128"/>
    </row>
    <row r="4" spans="1:9" ht="8.25" customHeight="1" x14ac:dyDescent="0.4">
      <c r="A4" s="128"/>
      <c r="B4" s="128"/>
      <c r="F4" s="129"/>
    </row>
    <row r="5" spans="1:9" ht="37.799999999999997" x14ac:dyDescent="0.65">
      <c r="A5" s="132" t="s">
        <v>1103</v>
      </c>
      <c r="B5" s="133"/>
      <c r="C5" s="134"/>
      <c r="F5" s="129"/>
      <c r="G5" s="129"/>
      <c r="H5" s="129"/>
      <c r="I5" s="128"/>
    </row>
    <row r="6" spans="1:9" ht="45" x14ac:dyDescent="0.75">
      <c r="A6" s="135"/>
      <c r="D6" s="134"/>
      <c r="E6" s="83" t="s">
        <v>293</v>
      </c>
      <c r="F6" s="136"/>
      <c r="G6" s="129"/>
      <c r="H6" s="129"/>
      <c r="I6" s="129"/>
    </row>
    <row r="7" spans="1:9" ht="52.5" customHeight="1" x14ac:dyDescent="0.75">
      <c r="A7" s="135"/>
      <c r="C7" s="133"/>
      <c r="D7" s="134"/>
      <c r="E7" s="136"/>
      <c r="F7" s="137" t="s">
        <v>294</v>
      </c>
      <c r="H7" s="129"/>
      <c r="I7" s="129"/>
    </row>
    <row r="8" spans="1:9" ht="10.5" customHeight="1" thickBot="1" x14ac:dyDescent="0.45">
      <c r="A8" s="128"/>
      <c r="B8" s="128"/>
      <c r="C8" s="128"/>
      <c r="D8" s="128"/>
      <c r="E8" s="128"/>
      <c r="F8" s="128"/>
      <c r="G8" s="128"/>
      <c r="H8" s="128"/>
      <c r="I8" s="128"/>
    </row>
    <row r="9" spans="1:9" ht="61.5" customHeight="1" thickBot="1" x14ac:dyDescent="0.3">
      <c r="A9" s="1248" t="s">
        <v>269</v>
      </c>
      <c r="B9" s="1248" t="s">
        <v>270</v>
      </c>
      <c r="C9" s="1249"/>
      <c r="D9" s="1249"/>
      <c r="E9" s="1248" t="s">
        <v>271</v>
      </c>
      <c r="F9" s="1249"/>
      <c r="G9" s="1249"/>
      <c r="H9" s="1249"/>
      <c r="I9" s="1249"/>
    </row>
    <row r="10" spans="1:9" ht="90" customHeight="1" thickBot="1" x14ac:dyDescent="0.3">
      <c r="A10" s="1249"/>
      <c r="B10" s="1249"/>
      <c r="C10" s="1249"/>
      <c r="D10" s="1249"/>
      <c r="E10" s="1248" t="s">
        <v>272</v>
      </c>
      <c r="F10" s="138" t="s">
        <v>273</v>
      </c>
      <c r="G10" s="138" t="s">
        <v>274</v>
      </c>
      <c r="H10" s="138" t="s">
        <v>275</v>
      </c>
      <c r="I10" s="138" t="s">
        <v>276</v>
      </c>
    </row>
    <row r="11" spans="1:9" ht="55.5" customHeight="1" thickBot="1" x14ac:dyDescent="0.3">
      <c r="A11" s="1249"/>
      <c r="B11" s="1249"/>
      <c r="C11" s="1249"/>
      <c r="D11" s="1249"/>
      <c r="E11" s="1249"/>
      <c r="F11" s="138" t="s">
        <v>277</v>
      </c>
      <c r="G11" s="138" t="s">
        <v>278</v>
      </c>
      <c r="H11" s="138" t="s">
        <v>279</v>
      </c>
      <c r="I11" s="138" t="s">
        <v>280</v>
      </c>
    </row>
    <row r="12" spans="1:9" ht="45.9" customHeight="1" x14ac:dyDescent="0.25">
      <c r="A12" s="139">
        <v>40100</v>
      </c>
      <c r="B12" s="140" t="s">
        <v>50</v>
      </c>
      <c r="C12" s="141"/>
      <c r="D12" s="142"/>
      <c r="E12" s="143" t="s">
        <v>177</v>
      </c>
      <c r="F12" s="144" t="s">
        <v>177</v>
      </c>
      <c r="G12" s="145">
        <f>'B1104'!DB4</f>
        <v>3618016.02</v>
      </c>
      <c r="H12" s="144" t="s">
        <v>177</v>
      </c>
      <c r="I12" s="146" t="s">
        <v>177</v>
      </c>
    </row>
    <row r="13" spans="1:9" ht="45.9" customHeight="1" x14ac:dyDescent="0.25">
      <c r="A13" s="147">
        <v>40102</v>
      </c>
      <c r="B13" s="148" t="s">
        <v>51</v>
      </c>
      <c r="C13" s="149"/>
      <c r="D13" s="150"/>
      <c r="E13" s="143" t="s">
        <v>177</v>
      </c>
      <c r="F13" s="144" t="s">
        <v>177</v>
      </c>
      <c r="G13" s="145">
        <f>'B1104'!DB5</f>
        <v>202972.2</v>
      </c>
      <c r="H13" s="143" t="s">
        <v>177</v>
      </c>
      <c r="I13" s="152" t="s">
        <v>177</v>
      </c>
    </row>
    <row r="14" spans="1:9" ht="45.9" customHeight="1" x14ac:dyDescent="0.25">
      <c r="A14" s="147">
        <v>40103</v>
      </c>
      <c r="B14" s="148" t="s">
        <v>52</v>
      </c>
      <c r="C14" s="149"/>
      <c r="D14" s="150"/>
      <c r="E14" s="144" t="s">
        <v>177</v>
      </c>
      <c r="F14" s="144" t="s">
        <v>177</v>
      </c>
      <c r="G14" s="145">
        <f>'B1104'!DB6</f>
        <v>0</v>
      </c>
      <c r="H14" s="144" t="s">
        <v>177</v>
      </c>
      <c r="I14" s="152" t="s">
        <v>177</v>
      </c>
    </row>
    <row r="15" spans="1:9" ht="45.9" customHeight="1" x14ac:dyDescent="0.25">
      <c r="A15" s="147">
        <v>40104</v>
      </c>
      <c r="B15" s="148" t="s">
        <v>281</v>
      </c>
      <c r="C15" s="149"/>
      <c r="D15" s="150"/>
      <c r="E15" s="144" t="s">
        <v>177</v>
      </c>
      <c r="F15" s="144" t="s">
        <v>177</v>
      </c>
      <c r="G15" s="145">
        <f>'B1104'!DB7</f>
        <v>302403.99</v>
      </c>
      <c r="H15" s="143" t="s">
        <v>177</v>
      </c>
      <c r="I15" s="152" t="s">
        <v>177</v>
      </c>
    </row>
    <row r="16" spans="1:9" ht="45.9" customHeight="1" x14ac:dyDescent="0.25">
      <c r="A16" s="147">
        <v>40105</v>
      </c>
      <c r="B16" s="153" t="s">
        <v>282</v>
      </c>
      <c r="C16" s="153"/>
      <c r="D16" s="153"/>
      <c r="E16" s="144" t="s">
        <v>177</v>
      </c>
      <c r="F16" s="144" t="s">
        <v>177</v>
      </c>
      <c r="G16" s="145">
        <f>'B1104'!DB8</f>
        <v>0</v>
      </c>
      <c r="H16" s="144" t="s">
        <v>177</v>
      </c>
      <c r="I16" s="152" t="s">
        <v>177</v>
      </c>
    </row>
    <row r="17" spans="1:9" ht="45.9" customHeight="1" x14ac:dyDescent="0.25">
      <c r="A17" s="147">
        <v>40106</v>
      </c>
      <c r="B17" s="154" t="s">
        <v>283</v>
      </c>
      <c r="C17" s="154"/>
      <c r="D17" s="154"/>
      <c r="E17" s="151" t="s">
        <v>177</v>
      </c>
      <c r="F17" s="144" t="s">
        <v>177</v>
      </c>
      <c r="G17" s="145">
        <f>'B1104'!DB9</f>
        <v>241442.39</v>
      </c>
      <c r="H17" s="143" t="s">
        <v>177</v>
      </c>
      <c r="I17" s="152" t="s">
        <v>177</v>
      </c>
    </row>
    <row r="18" spans="1:9" ht="45.9" customHeight="1" x14ac:dyDescent="0.25">
      <c r="A18" s="147">
        <v>40107</v>
      </c>
      <c r="B18" s="154" t="s">
        <v>284</v>
      </c>
      <c r="C18" s="154"/>
      <c r="D18" s="154"/>
      <c r="E18" s="144" t="s">
        <v>177</v>
      </c>
      <c r="F18" s="144" t="s">
        <v>177</v>
      </c>
      <c r="G18" s="145">
        <f>'B1104'!DB10</f>
        <v>354219.89</v>
      </c>
      <c r="H18" s="143" t="s">
        <v>177</v>
      </c>
      <c r="I18" s="152" t="s">
        <v>177</v>
      </c>
    </row>
    <row r="19" spans="1:9" ht="45.9" customHeight="1" x14ac:dyDescent="0.25">
      <c r="A19" s="147">
        <v>40108</v>
      </c>
      <c r="B19" s="154" t="s">
        <v>285</v>
      </c>
      <c r="C19" s="154"/>
      <c r="D19" s="154"/>
      <c r="E19" s="144" t="s">
        <v>177</v>
      </c>
      <c r="F19" s="144" t="s">
        <v>177</v>
      </c>
      <c r="G19" s="145">
        <f>'B1104'!DB11</f>
        <v>200315.23</v>
      </c>
      <c r="H19" s="143" t="s">
        <v>177</v>
      </c>
      <c r="I19" s="152" t="s">
        <v>177</v>
      </c>
    </row>
    <row r="20" spans="1:9" ht="45.9" customHeight="1" x14ac:dyDescent="0.25">
      <c r="A20" s="147">
        <v>40111</v>
      </c>
      <c r="B20" s="155" t="s">
        <v>286</v>
      </c>
      <c r="C20" s="155"/>
      <c r="D20" s="155"/>
      <c r="E20" s="144" t="s">
        <v>177</v>
      </c>
      <c r="F20" s="144" t="s">
        <v>177</v>
      </c>
      <c r="G20" s="145">
        <f>'B1104'!DB12</f>
        <v>0</v>
      </c>
      <c r="H20" s="143" t="s">
        <v>177</v>
      </c>
      <c r="I20" s="152" t="s">
        <v>177</v>
      </c>
    </row>
    <row r="21" spans="1:9" ht="45.9" customHeight="1" x14ac:dyDescent="0.25">
      <c r="A21" s="147">
        <v>40112</v>
      </c>
      <c r="B21" s="156" t="s">
        <v>287</v>
      </c>
      <c r="C21" s="157"/>
      <c r="D21" s="158"/>
      <c r="E21" s="144" t="s">
        <v>177</v>
      </c>
      <c r="F21" s="143" t="s">
        <v>177</v>
      </c>
      <c r="G21" s="145">
        <f>'B1104'!DB13</f>
        <v>0</v>
      </c>
      <c r="H21" s="143" t="s">
        <v>177</v>
      </c>
      <c r="I21" s="152" t="s">
        <v>177</v>
      </c>
    </row>
    <row r="22" spans="1:9" ht="45.9" customHeight="1" x14ac:dyDescent="0.25">
      <c r="A22" s="147">
        <v>40113</v>
      </c>
      <c r="B22" s="156" t="s">
        <v>351</v>
      </c>
      <c r="C22" s="157"/>
      <c r="D22" s="158"/>
      <c r="E22" s="144" t="s">
        <v>177</v>
      </c>
      <c r="F22" s="143" t="s">
        <v>177</v>
      </c>
      <c r="G22" s="145">
        <f>'B1104'!DB14</f>
        <v>0</v>
      </c>
      <c r="H22" s="143" t="s">
        <v>177</v>
      </c>
      <c r="I22" s="152" t="s">
        <v>177</v>
      </c>
    </row>
    <row r="23" spans="1:9" ht="45.9" customHeight="1" x14ac:dyDescent="0.25">
      <c r="A23" s="147">
        <v>40114</v>
      </c>
      <c r="B23" s="156" t="s">
        <v>793</v>
      </c>
      <c r="C23" s="157"/>
      <c r="D23" s="158"/>
      <c r="E23" s="144" t="s">
        <v>177</v>
      </c>
      <c r="F23" s="143" t="s">
        <v>177</v>
      </c>
      <c r="G23" s="145">
        <f>'B1104'!DB15</f>
        <v>0</v>
      </c>
      <c r="H23" s="143" t="s">
        <v>177</v>
      </c>
      <c r="I23" s="152" t="s">
        <v>177</v>
      </c>
    </row>
    <row r="24" spans="1:9" ht="45.9" customHeight="1" x14ac:dyDescent="0.25">
      <c r="A24" s="147">
        <v>40115</v>
      </c>
      <c r="B24" s="149" t="s">
        <v>1024</v>
      </c>
      <c r="C24" s="149"/>
      <c r="D24" s="158"/>
      <c r="E24" s="144" t="s">
        <v>177</v>
      </c>
      <c r="F24" s="143" t="s">
        <v>177</v>
      </c>
      <c r="G24" s="145">
        <f>'B1104'!DB16</f>
        <v>0</v>
      </c>
      <c r="H24" s="143" t="s">
        <v>177</v>
      </c>
      <c r="I24" s="152" t="s">
        <v>177</v>
      </c>
    </row>
    <row r="25" spans="1:9" ht="45.9" customHeight="1" x14ac:dyDescent="0.25">
      <c r="A25" s="147">
        <v>40200</v>
      </c>
      <c r="B25" s="148" t="s">
        <v>229</v>
      </c>
      <c r="C25" s="149"/>
      <c r="D25" s="150"/>
      <c r="E25" s="144" t="s">
        <v>177</v>
      </c>
      <c r="F25" s="144" t="s">
        <v>177</v>
      </c>
      <c r="G25" s="145">
        <f>'B1104'!DB17</f>
        <v>0</v>
      </c>
      <c r="H25" s="144" t="s">
        <v>177</v>
      </c>
      <c r="I25" s="152" t="s">
        <v>177</v>
      </c>
    </row>
    <row r="26" spans="1:9" ht="45.9" customHeight="1" x14ac:dyDescent="0.25">
      <c r="A26" s="147">
        <v>40201</v>
      </c>
      <c r="B26" s="148" t="s">
        <v>288</v>
      </c>
      <c r="C26" s="149"/>
      <c r="D26" s="150"/>
      <c r="E26" s="144" t="s">
        <v>177</v>
      </c>
      <c r="F26" s="144" t="s">
        <v>177</v>
      </c>
      <c r="G26" s="145">
        <f>'B1104'!DB18</f>
        <v>50743.05</v>
      </c>
      <c r="H26" s="143" t="s">
        <v>177</v>
      </c>
      <c r="I26" s="152" t="s">
        <v>177</v>
      </c>
    </row>
    <row r="27" spans="1:9" ht="45.9" customHeight="1" x14ac:dyDescent="0.25">
      <c r="A27" s="147">
        <v>40202</v>
      </c>
      <c r="B27" s="148" t="s">
        <v>230</v>
      </c>
      <c r="C27" s="149"/>
      <c r="D27" s="150"/>
      <c r="E27" s="144" t="s">
        <v>177</v>
      </c>
      <c r="F27" s="144" t="s">
        <v>177</v>
      </c>
      <c r="G27" s="145">
        <f>'B1104'!DB19</f>
        <v>506449.04</v>
      </c>
      <c r="H27" s="144" t="s">
        <v>177</v>
      </c>
      <c r="I27" s="152" t="s">
        <v>177</v>
      </c>
    </row>
    <row r="28" spans="1:9" ht="45.9" customHeight="1" x14ac:dyDescent="0.25">
      <c r="A28" s="147">
        <v>40203</v>
      </c>
      <c r="B28" s="148" t="s">
        <v>64</v>
      </c>
      <c r="C28" s="149"/>
      <c r="D28" s="150"/>
      <c r="E28" s="144" t="s">
        <v>177</v>
      </c>
      <c r="F28" s="144" t="s">
        <v>177</v>
      </c>
      <c r="G28" s="145">
        <f>'B1104'!DB20</f>
        <v>180819.88</v>
      </c>
      <c r="H28" s="144" t="s">
        <v>177</v>
      </c>
      <c r="I28" s="152" t="s">
        <v>177</v>
      </c>
    </row>
    <row r="29" spans="1:9" ht="45.9" customHeight="1" x14ac:dyDescent="0.25">
      <c r="A29" s="147">
        <v>40204</v>
      </c>
      <c r="B29" s="148" t="s">
        <v>65</v>
      </c>
      <c r="C29" s="149"/>
      <c r="D29" s="150"/>
      <c r="E29" s="144" t="s">
        <v>177</v>
      </c>
      <c r="F29" s="144" t="s">
        <v>177</v>
      </c>
      <c r="G29" s="145">
        <f>'B1104'!DB21</f>
        <v>0</v>
      </c>
      <c r="H29" s="143" t="s">
        <v>177</v>
      </c>
      <c r="I29" s="152" t="s">
        <v>177</v>
      </c>
    </row>
    <row r="30" spans="1:9" ht="45.9" customHeight="1" x14ac:dyDescent="0.25">
      <c r="A30" s="147">
        <v>40205</v>
      </c>
      <c r="B30" s="148" t="s">
        <v>66</v>
      </c>
      <c r="C30" s="149"/>
      <c r="D30" s="150"/>
      <c r="E30" s="144" t="s">
        <v>177</v>
      </c>
      <c r="F30" s="144" t="s">
        <v>177</v>
      </c>
      <c r="G30" s="145">
        <f>'B1104'!DB22</f>
        <v>50743.05</v>
      </c>
      <c r="H30" s="143" t="s">
        <v>177</v>
      </c>
      <c r="I30" s="152" t="s">
        <v>177</v>
      </c>
    </row>
    <row r="31" spans="1:9" ht="45.9" customHeight="1" x14ac:dyDescent="0.25">
      <c r="A31" s="147">
        <v>40208</v>
      </c>
      <c r="B31" s="148" t="s">
        <v>67</v>
      </c>
      <c r="C31" s="149"/>
      <c r="D31" s="150"/>
      <c r="E31" s="144" t="s">
        <v>177</v>
      </c>
      <c r="F31" s="144" t="s">
        <v>177</v>
      </c>
      <c r="G31" s="145">
        <f>'B1104'!DB23</f>
        <v>99151</v>
      </c>
      <c r="H31" s="144" t="s">
        <v>177</v>
      </c>
      <c r="I31" s="152" t="s">
        <v>177</v>
      </c>
    </row>
    <row r="32" spans="1:9" ht="45.9" customHeight="1" x14ac:dyDescent="0.25">
      <c r="A32" s="147">
        <v>40209</v>
      </c>
      <c r="B32" s="148" t="s">
        <v>68</v>
      </c>
      <c r="C32" s="149"/>
      <c r="D32" s="150"/>
      <c r="E32" s="144" t="s">
        <v>177</v>
      </c>
      <c r="F32" s="144" t="s">
        <v>177</v>
      </c>
      <c r="G32" s="145">
        <f>'B1104'!DB24</f>
        <v>912393.44</v>
      </c>
      <c r="H32" s="144" t="s">
        <v>177</v>
      </c>
      <c r="I32" s="152" t="s">
        <v>177</v>
      </c>
    </row>
    <row r="33" spans="1:9" ht="45.9" customHeight="1" x14ac:dyDescent="0.25">
      <c r="A33" s="147">
        <v>40210</v>
      </c>
      <c r="B33" s="148" t="s">
        <v>244</v>
      </c>
      <c r="C33" s="149"/>
      <c r="D33" s="150"/>
      <c r="E33" s="144" t="s">
        <v>177</v>
      </c>
      <c r="F33" s="144" t="s">
        <v>177</v>
      </c>
      <c r="G33" s="145">
        <f>'B1104'!DB25</f>
        <v>0</v>
      </c>
      <c r="H33" s="144" t="s">
        <v>177</v>
      </c>
      <c r="I33" s="152" t="s">
        <v>177</v>
      </c>
    </row>
    <row r="34" spans="1:9" ht="45.9" customHeight="1" x14ac:dyDescent="0.25">
      <c r="A34" s="147">
        <v>40211</v>
      </c>
      <c r="B34" s="148" t="s">
        <v>70</v>
      </c>
      <c r="C34" s="149"/>
      <c r="D34" s="150"/>
      <c r="E34" s="144" t="s">
        <v>177</v>
      </c>
      <c r="F34" s="143" t="s">
        <v>177</v>
      </c>
      <c r="G34" s="145">
        <f>'B1104'!DB26</f>
        <v>0</v>
      </c>
      <c r="H34" s="143" t="s">
        <v>177</v>
      </c>
      <c r="I34" s="152" t="s">
        <v>177</v>
      </c>
    </row>
    <row r="35" spans="1:9" ht="45.9" customHeight="1" x14ac:dyDescent="0.25">
      <c r="A35" s="147">
        <v>40212</v>
      </c>
      <c r="B35" s="148" t="s">
        <v>135</v>
      </c>
      <c r="C35" s="149"/>
      <c r="D35" s="150"/>
      <c r="E35" s="144" t="s">
        <v>177</v>
      </c>
      <c r="F35" s="143" t="s">
        <v>177</v>
      </c>
      <c r="G35" s="145">
        <f>'B1104'!DB27</f>
        <v>0</v>
      </c>
      <c r="H35" s="143" t="s">
        <v>177</v>
      </c>
      <c r="I35" s="152" t="s">
        <v>177</v>
      </c>
    </row>
    <row r="36" spans="1:9" ht="45.9" customHeight="1" x14ac:dyDescent="0.25">
      <c r="A36" s="147">
        <v>40213</v>
      </c>
      <c r="B36" s="148" t="s">
        <v>336</v>
      </c>
      <c r="C36" s="149"/>
      <c r="D36" s="150"/>
      <c r="E36" s="144" t="s">
        <v>177</v>
      </c>
      <c r="F36" s="143" t="s">
        <v>177</v>
      </c>
      <c r="G36" s="145">
        <f>'B1104'!DB28</f>
        <v>0</v>
      </c>
      <c r="H36" s="143" t="s">
        <v>177</v>
      </c>
      <c r="I36" s="152" t="s">
        <v>177</v>
      </c>
    </row>
    <row r="37" spans="1:9" ht="45.9" customHeight="1" x14ac:dyDescent="0.25">
      <c r="A37" s="147">
        <v>40214</v>
      </c>
      <c r="B37" s="148" t="s">
        <v>737</v>
      </c>
      <c r="C37" s="149"/>
      <c r="D37" s="150"/>
      <c r="E37" s="144" t="s">
        <v>177</v>
      </c>
      <c r="F37" s="143" t="s">
        <v>177</v>
      </c>
      <c r="G37" s="145">
        <f>'B1104'!DB29</f>
        <v>0</v>
      </c>
      <c r="H37" s="143" t="s">
        <v>177</v>
      </c>
      <c r="I37" s="152" t="s">
        <v>177</v>
      </c>
    </row>
    <row r="38" spans="1:9" ht="45.9" customHeight="1" x14ac:dyDescent="0.25">
      <c r="A38" s="147">
        <v>40300</v>
      </c>
      <c r="B38" s="148" t="s">
        <v>71</v>
      </c>
      <c r="C38" s="149"/>
      <c r="D38" s="150"/>
      <c r="E38" s="144" t="s">
        <v>177</v>
      </c>
      <c r="F38" s="144" t="s">
        <v>177</v>
      </c>
      <c r="G38" s="145">
        <f>'B1104'!DB30</f>
        <v>2155591.0099999998</v>
      </c>
      <c r="H38" s="144" t="s">
        <v>177</v>
      </c>
      <c r="I38" s="152" t="s">
        <v>177</v>
      </c>
    </row>
    <row r="39" spans="1:9" ht="45.9" customHeight="1" x14ac:dyDescent="0.25">
      <c r="A39" s="147">
        <v>40301</v>
      </c>
      <c r="B39" s="148" t="s">
        <v>72</v>
      </c>
      <c r="C39" s="149"/>
      <c r="D39" s="150"/>
      <c r="E39" s="144" t="s">
        <v>177</v>
      </c>
      <c r="F39" s="144" t="s">
        <v>177</v>
      </c>
      <c r="G39" s="145">
        <f>'B1104'!DB31</f>
        <v>364115.77</v>
      </c>
      <c r="H39" s="144" t="s">
        <v>177</v>
      </c>
      <c r="I39" s="152" t="s">
        <v>177</v>
      </c>
    </row>
    <row r="40" spans="1:9" ht="45.9" customHeight="1" x14ac:dyDescent="0.25">
      <c r="A40" s="147">
        <v>40302</v>
      </c>
      <c r="B40" s="148" t="s">
        <v>139</v>
      </c>
      <c r="C40" s="149"/>
      <c r="D40" s="150"/>
      <c r="E40" s="144" t="s">
        <v>177</v>
      </c>
      <c r="F40" s="144" t="s">
        <v>177</v>
      </c>
      <c r="G40" s="145">
        <f>'B1104'!DB32</f>
        <v>217877.18</v>
      </c>
      <c r="H40" s="144" t="s">
        <v>177</v>
      </c>
      <c r="I40" s="152" t="s">
        <v>177</v>
      </c>
    </row>
    <row r="41" spans="1:9" ht="45.9" customHeight="1" x14ac:dyDescent="0.25">
      <c r="A41" s="147">
        <v>40303</v>
      </c>
      <c r="B41" s="148" t="s">
        <v>74</v>
      </c>
      <c r="C41" s="149"/>
      <c r="D41" s="150"/>
      <c r="E41" s="144" t="s">
        <v>177</v>
      </c>
      <c r="F41" s="144" t="s">
        <v>177</v>
      </c>
      <c r="G41" s="145">
        <f>'B1104'!DB33</f>
        <v>50743.05</v>
      </c>
      <c r="H41" s="143" t="s">
        <v>177</v>
      </c>
      <c r="I41" s="152" t="s">
        <v>177</v>
      </c>
    </row>
    <row r="42" spans="1:9" ht="45.9" customHeight="1" x14ac:dyDescent="0.25">
      <c r="A42" s="147">
        <v>40304</v>
      </c>
      <c r="B42" s="148" t="s">
        <v>75</v>
      </c>
      <c r="C42" s="149"/>
      <c r="D42" s="150"/>
      <c r="E42" s="144" t="s">
        <v>177</v>
      </c>
      <c r="F42" s="144" t="s">
        <v>177</v>
      </c>
      <c r="G42" s="145">
        <f>'B1104'!DB34</f>
        <v>383915.88</v>
      </c>
      <c r="H42" s="144" t="s">
        <v>177</v>
      </c>
      <c r="I42" s="152" t="s">
        <v>177</v>
      </c>
    </row>
    <row r="43" spans="1:9" ht="48.75" customHeight="1" thickBot="1" x14ac:dyDescent="0.3">
      <c r="A43" s="159">
        <v>40305</v>
      </c>
      <c r="B43" s="148" t="s">
        <v>76</v>
      </c>
      <c r="C43" s="149"/>
      <c r="D43" s="150"/>
      <c r="E43" s="144" t="s">
        <v>177</v>
      </c>
      <c r="F43" s="144" t="s">
        <v>177</v>
      </c>
      <c r="G43" s="145">
        <f>'B1104'!DB35</f>
        <v>0</v>
      </c>
      <c r="H43" s="144" t="s">
        <v>177</v>
      </c>
      <c r="I43" s="152" t="s">
        <v>177</v>
      </c>
    </row>
    <row r="44" spans="1:9" ht="96.75" customHeight="1" thickBot="1" x14ac:dyDescent="0.3">
      <c r="A44" s="1246" t="s">
        <v>137</v>
      </c>
      <c r="B44" s="1246"/>
      <c r="C44" s="1247"/>
      <c r="D44" s="1247"/>
      <c r="E44" s="160">
        <f>SUM(E12:E43)</f>
        <v>0</v>
      </c>
      <c r="F44" s="160">
        <f>SUM(F12:F43)</f>
        <v>0</v>
      </c>
      <c r="G44" s="160">
        <f>SUM(G12:G43)</f>
        <v>9891912.0700000003</v>
      </c>
      <c r="H44" s="160">
        <f>SUM(H12:H43)</f>
        <v>0</v>
      </c>
      <c r="I44" s="160">
        <f>SUM(I12:I43)</f>
        <v>0</v>
      </c>
    </row>
    <row r="45" spans="1:9" ht="50.1" customHeight="1" x14ac:dyDescent="0.25">
      <c r="A45" s="161"/>
      <c r="B45" s="161"/>
      <c r="C45" s="161"/>
      <c r="D45" s="161"/>
      <c r="E45" s="162"/>
      <c r="F45" s="163"/>
      <c r="G45" s="162"/>
      <c r="H45" s="164"/>
      <c r="I45" s="162"/>
    </row>
    <row r="46" spans="1:9" ht="50.1" customHeight="1" thickBot="1" x14ac:dyDescent="0.3">
      <c r="A46" s="161"/>
      <c r="B46" s="161"/>
      <c r="C46" s="161"/>
      <c r="D46" s="161"/>
      <c r="E46" s="162"/>
      <c r="F46" s="163"/>
      <c r="G46" s="162"/>
      <c r="H46" s="164"/>
      <c r="I46" s="162"/>
    </row>
    <row r="47" spans="1:9" ht="61.5" customHeight="1" thickBot="1" x14ac:dyDescent="0.3">
      <c r="A47" s="1248" t="s">
        <v>269</v>
      </c>
      <c r="B47" s="1248" t="s">
        <v>270</v>
      </c>
      <c r="C47" s="1249"/>
      <c r="D47" s="1249"/>
      <c r="E47" s="1248" t="s">
        <v>271</v>
      </c>
      <c r="F47" s="1249"/>
      <c r="G47" s="1249"/>
      <c r="H47" s="1249"/>
      <c r="I47" s="1249"/>
    </row>
    <row r="48" spans="1:9" ht="96" customHeight="1" thickBot="1" x14ac:dyDescent="0.3">
      <c r="A48" s="1249"/>
      <c r="B48" s="1249"/>
      <c r="C48" s="1249"/>
      <c r="D48" s="1249"/>
      <c r="E48" s="1248" t="s">
        <v>272</v>
      </c>
      <c r="F48" s="138" t="s">
        <v>273</v>
      </c>
      <c r="G48" s="138" t="s">
        <v>274</v>
      </c>
      <c r="H48" s="138" t="s">
        <v>275</v>
      </c>
      <c r="I48" s="138" t="s">
        <v>276</v>
      </c>
    </row>
    <row r="49" spans="1:9" ht="70.5" customHeight="1" thickBot="1" x14ac:dyDescent="0.3">
      <c r="A49" s="1249"/>
      <c r="B49" s="1249"/>
      <c r="C49" s="1249"/>
      <c r="D49" s="1249"/>
      <c r="E49" s="1249"/>
      <c r="F49" s="138" t="s">
        <v>277</v>
      </c>
      <c r="G49" s="138" t="s">
        <v>278</v>
      </c>
      <c r="H49" s="138" t="s">
        <v>279</v>
      </c>
      <c r="I49" s="138" t="s">
        <v>280</v>
      </c>
    </row>
    <row r="50" spans="1:9" ht="81.75" customHeight="1" x14ac:dyDescent="0.25">
      <c r="A50" s="1250" t="s">
        <v>201</v>
      </c>
      <c r="B50" s="1251"/>
      <c r="C50" s="1252"/>
      <c r="D50" s="1253"/>
      <c r="E50" s="165">
        <f>E44</f>
        <v>0</v>
      </c>
      <c r="F50" s="165">
        <f>F44</f>
        <v>0</v>
      </c>
      <c r="G50" s="165">
        <f>G44</f>
        <v>9891912.0700000003</v>
      </c>
      <c r="H50" s="165">
        <f>H44</f>
        <v>0</v>
      </c>
      <c r="I50" s="166">
        <f>I44</f>
        <v>0</v>
      </c>
    </row>
    <row r="51" spans="1:9" ht="50.1" customHeight="1" x14ac:dyDescent="0.25">
      <c r="A51" s="167">
        <v>40306</v>
      </c>
      <c r="B51" s="148" t="s">
        <v>77</v>
      </c>
      <c r="C51" s="149"/>
      <c r="D51" s="150"/>
      <c r="E51" s="144" t="s">
        <v>177</v>
      </c>
      <c r="F51" s="144" t="s">
        <v>177</v>
      </c>
      <c r="G51" s="145">
        <f>'B1104'!DB36</f>
        <v>0</v>
      </c>
      <c r="H51" s="144" t="s">
        <v>177</v>
      </c>
      <c r="I51" s="152" t="s">
        <v>177</v>
      </c>
    </row>
    <row r="52" spans="1:9" ht="50.1" customHeight="1" x14ac:dyDescent="0.25">
      <c r="A52" s="167">
        <v>40307</v>
      </c>
      <c r="B52" s="148" t="s">
        <v>78</v>
      </c>
      <c r="C52" s="149"/>
      <c r="D52" s="150"/>
      <c r="E52" s="144" t="s">
        <v>177</v>
      </c>
      <c r="F52" s="144" t="s">
        <v>177</v>
      </c>
      <c r="G52" s="145">
        <f>'B1104'!DB37</f>
        <v>0</v>
      </c>
      <c r="H52" s="144" t="s">
        <v>177</v>
      </c>
      <c r="I52" s="152" t="s">
        <v>177</v>
      </c>
    </row>
    <row r="53" spans="1:9" ht="50.1" customHeight="1" x14ac:dyDescent="0.25">
      <c r="A53" s="167">
        <v>40308</v>
      </c>
      <c r="B53" s="148" t="s">
        <v>79</v>
      </c>
      <c r="C53" s="149"/>
      <c r="D53" s="150"/>
      <c r="E53" s="144" t="s">
        <v>177</v>
      </c>
      <c r="F53" s="144" t="s">
        <v>177</v>
      </c>
      <c r="G53" s="145">
        <f>'B1104'!DB38</f>
        <v>0</v>
      </c>
      <c r="H53" s="143" t="s">
        <v>177</v>
      </c>
      <c r="I53" s="152" t="s">
        <v>177</v>
      </c>
    </row>
    <row r="54" spans="1:9" ht="50.1" customHeight="1" x14ac:dyDescent="0.25">
      <c r="A54" s="167">
        <v>40309</v>
      </c>
      <c r="B54" s="148" t="s">
        <v>734</v>
      </c>
      <c r="C54" s="149"/>
      <c r="D54" s="150"/>
      <c r="E54" s="144" t="s">
        <v>177</v>
      </c>
      <c r="F54" s="144" t="s">
        <v>177</v>
      </c>
      <c r="G54" s="145">
        <f>'B1104'!DB39</f>
        <v>0</v>
      </c>
      <c r="H54" s="143" t="s">
        <v>177</v>
      </c>
      <c r="I54" s="152" t="s">
        <v>177</v>
      </c>
    </row>
    <row r="55" spans="1:9" ht="50.1" customHeight="1" x14ac:dyDescent="0.25">
      <c r="A55" s="167">
        <v>40400</v>
      </c>
      <c r="B55" s="148" t="s">
        <v>289</v>
      </c>
      <c r="C55" s="149"/>
      <c r="D55" s="150"/>
      <c r="E55" s="144" t="s">
        <v>177</v>
      </c>
      <c r="F55" s="144" t="s">
        <v>177</v>
      </c>
      <c r="G55" s="145">
        <f>'B1104'!DB40</f>
        <v>50743.05</v>
      </c>
      <c r="H55" s="143" t="s">
        <v>177</v>
      </c>
      <c r="I55" s="152" t="s">
        <v>177</v>
      </c>
    </row>
    <row r="56" spans="1:9" ht="50.1" customHeight="1" x14ac:dyDescent="0.25">
      <c r="A56" s="167">
        <v>40401</v>
      </c>
      <c r="B56" s="148" t="s">
        <v>81</v>
      </c>
      <c r="C56" s="149"/>
      <c r="D56" s="150"/>
      <c r="E56" s="144" t="s">
        <v>177</v>
      </c>
      <c r="F56" s="144" t="s">
        <v>177</v>
      </c>
      <c r="G56" s="145">
        <f>'B1104'!DB41</f>
        <v>375465.27</v>
      </c>
      <c r="H56" s="144" t="s">
        <v>177</v>
      </c>
      <c r="I56" s="152" t="s">
        <v>177</v>
      </c>
    </row>
    <row r="57" spans="1:9" ht="50.1" customHeight="1" x14ac:dyDescent="0.25">
      <c r="A57" s="167">
        <v>40402</v>
      </c>
      <c r="B57" s="148" t="s">
        <v>290</v>
      </c>
      <c r="C57" s="149"/>
      <c r="D57" s="150"/>
      <c r="E57" s="144" t="s">
        <v>177</v>
      </c>
      <c r="F57" s="144" t="s">
        <v>177</v>
      </c>
      <c r="G57" s="145">
        <f>'B1104'!DB42</f>
        <v>266707.02</v>
      </c>
      <c r="H57" s="143" t="s">
        <v>177</v>
      </c>
      <c r="I57" s="152" t="s">
        <v>177</v>
      </c>
    </row>
    <row r="58" spans="1:9" ht="50.1" customHeight="1" x14ac:dyDescent="0.25">
      <c r="A58" s="167">
        <v>40403</v>
      </c>
      <c r="B58" s="148" t="s">
        <v>291</v>
      </c>
      <c r="C58" s="149"/>
      <c r="D58" s="150"/>
      <c r="E58" s="144" t="s">
        <v>177</v>
      </c>
      <c r="F58" s="144" t="s">
        <v>177</v>
      </c>
      <c r="G58" s="145">
        <f>'B1104'!DB43</f>
        <v>0</v>
      </c>
      <c r="H58" s="143" t="s">
        <v>177</v>
      </c>
      <c r="I58" s="152" t="s">
        <v>177</v>
      </c>
    </row>
    <row r="59" spans="1:9" ht="50.1" customHeight="1" x14ac:dyDescent="0.25">
      <c r="A59" s="167">
        <v>40404</v>
      </c>
      <c r="B59" s="148" t="s">
        <v>580</v>
      </c>
      <c r="C59" s="149"/>
      <c r="D59" s="150"/>
      <c r="E59" s="144" t="s">
        <v>177</v>
      </c>
      <c r="F59" s="144" t="s">
        <v>177</v>
      </c>
      <c r="G59" s="145">
        <f>'B1104'!DB44</f>
        <v>0</v>
      </c>
      <c r="H59" s="144" t="s">
        <v>177</v>
      </c>
      <c r="I59" s="144" t="s">
        <v>177</v>
      </c>
    </row>
    <row r="60" spans="1:9" ht="50.1" customHeight="1" x14ac:dyDescent="0.25">
      <c r="A60" s="167">
        <v>40405</v>
      </c>
      <c r="B60" s="148" t="s">
        <v>84</v>
      </c>
      <c r="C60" s="149"/>
      <c r="D60" s="150"/>
      <c r="E60" s="144" t="s">
        <v>177</v>
      </c>
      <c r="F60" s="144" t="s">
        <v>177</v>
      </c>
      <c r="G60" s="145">
        <f>'B1104'!DB45</f>
        <v>421132.56</v>
      </c>
      <c r="H60" s="144" t="s">
        <v>177</v>
      </c>
      <c r="I60" s="152" t="s">
        <v>177</v>
      </c>
    </row>
    <row r="61" spans="1:9" ht="50.1" customHeight="1" x14ac:dyDescent="0.25">
      <c r="A61" s="167">
        <v>40406</v>
      </c>
      <c r="B61" s="148" t="s">
        <v>85</v>
      </c>
      <c r="C61" s="149"/>
      <c r="D61" s="150"/>
      <c r="E61" s="144" t="s">
        <v>177</v>
      </c>
      <c r="F61" s="144" t="s">
        <v>177</v>
      </c>
      <c r="G61" s="145">
        <f>'B1104'!DB46</f>
        <v>1024604.56</v>
      </c>
      <c r="H61" s="144" t="s">
        <v>177</v>
      </c>
      <c r="I61" s="152" t="s">
        <v>177</v>
      </c>
    </row>
    <row r="62" spans="1:9" ht="50.1" customHeight="1" x14ac:dyDescent="0.25">
      <c r="A62" s="167">
        <v>40407</v>
      </c>
      <c r="B62" s="148" t="s">
        <v>231</v>
      </c>
      <c r="C62" s="149"/>
      <c r="D62" s="150"/>
      <c r="E62" s="144" t="s">
        <v>177</v>
      </c>
      <c r="F62" s="144" t="s">
        <v>177</v>
      </c>
      <c r="G62" s="145">
        <f>'B1104'!DB47</f>
        <v>0</v>
      </c>
      <c r="H62" s="144" t="s">
        <v>177</v>
      </c>
      <c r="I62" s="152" t="s">
        <v>177</v>
      </c>
    </row>
    <row r="63" spans="1:9" ht="50.1" customHeight="1" x14ac:dyDescent="0.25">
      <c r="A63" s="167">
        <v>40408</v>
      </c>
      <c r="B63" s="148" t="s">
        <v>87</v>
      </c>
      <c r="C63" s="149"/>
      <c r="D63" s="150"/>
      <c r="E63" s="144" t="s">
        <v>177</v>
      </c>
      <c r="F63" s="144" t="s">
        <v>177</v>
      </c>
      <c r="G63" s="145">
        <f>'B1104'!DB48</f>
        <v>101486.1</v>
      </c>
      <c r="H63" s="143" t="s">
        <v>177</v>
      </c>
      <c r="I63" s="152" t="s">
        <v>177</v>
      </c>
    </row>
    <row r="64" spans="1:9" ht="48" customHeight="1" x14ac:dyDescent="0.25">
      <c r="A64" s="167">
        <v>40412</v>
      </c>
      <c r="B64" s="148" t="s">
        <v>88</v>
      </c>
      <c r="C64" s="149"/>
      <c r="D64" s="150"/>
      <c r="E64" s="144" t="s">
        <v>177</v>
      </c>
      <c r="F64" s="144" t="s">
        <v>177</v>
      </c>
      <c r="G64" s="145">
        <f>'B1104'!DB49</f>
        <v>1058702.03</v>
      </c>
      <c r="H64" s="143" t="s">
        <v>177</v>
      </c>
      <c r="I64" s="152" t="s">
        <v>177</v>
      </c>
    </row>
    <row r="65" spans="1:10" ht="48" customHeight="1" x14ac:dyDescent="0.25">
      <c r="A65" s="167">
        <v>40417</v>
      </c>
      <c r="B65" s="148" t="s">
        <v>89</v>
      </c>
      <c r="C65" s="149"/>
      <c r="D65" s="150"/>
      <c r="E65" s="144" t="s">
        <v>177</v>
      </c>
      <c r="F65" s="144" t="s">
        <v>177</v>
      </c>
      <c r="G65" s="145">
        <f>'B1104'!DB50</f>
        <v>0</v>
      </c>
      <c r="H65" s="165" t="s">
        <v>177</v>
      </c>
      <c r="I65" s="152" t="s">
        <v>177</v>
      </c>
    </row>
    <row r="66" spans="1:10" ht="48" customHeight="1" x14ac:dyDescent="0.25">
      <c r="A66" s="167">
        <v>40420</v>
      </c>
      <c r="B66" s="148" t="s">
        <v>247</v>
      </c>
      <c r="C66" s="149"/>
      <c r="D66" s="150"/>
      <c r="E66" s="144" t="s">
        <v>177</v>
      </c>
      <c r="F66" s="144" t="s">
        <v>177</v>
      </c>
      <c r="G66" s="145">
        <f>'B1104'!DB51</f>
        <v>0</v>
      </c>
      <c r="H66" s="165" t="s">
        <v>177</v>
      </c>
      <c r="I66" s="152" t="s">
        <v>177</v>
      </c>
    </row>
    <row r="67" spans="1:10" ht="48" customHeight="1" x14ac:dyDescent="0.25">
      <c r="A67" s="167">
        <v>40421</v>
      </c>
      <c r="B67" s="148" t="s">
        <v>91</v>
      </c>
      <c r="C67" s="149"/>
      <c r="D67" s="150"/>
      <c r="E67" s="144" t="s">
        <v>177</v>
      </c>
      <c r="F67" s="144" t="s">
        <v>177</v>
      </c>
      <c r="G67" s="145">
        <f>'B1104'!DB52</f>
        <v>50743.05</v>
      </c>
      <c r="H67" s="165" t="s">
        <v>177</v>
      </c>
      <c r="I67" s="152" t="s">
        <v>177</v>
      </c>
    </row>
    <row r="68" spans="1:10" ht="48" customHeight="1" x14ac:dyDescent="0.25">
      <c r="A68" s="167">
        <v>40422</v>
      </c>
      <c r="B68" s="148" t="s">
        <v>92</v>
      </c>
      <c r="C68" s="149"/>
      <c r="D68" s="150"/>
      <c r="E68" s="144" t="s">
        <v>177</v>
      </c>
      <c r="F68" s="144" t="s">
        <v>177</v>
      </c>
      <c r="G68" s="145">
        <f>'B1104'!DB53</f>
        <v>0</v>
      </c>
      <c r="H68" s="165" t="s">
        <v>177</v>
      </c>
      <c r="I68" s="152" t="s">
        <v>177</v>
      </c>
    </row>
    <row r="69" spans="1:10" ht="60" customHeight="1" x14ac:dyDescent="0.25">
      <c r="A69" s="167">
        <v>40423</v>
      </c>
      <c r="B69" s="148" t="s">
        <v>350</v>
      </c>
      <c r="C69" s="149"/>
      <c r="D69" s="150"/>
      <c r="E69" s="144" t="s">
        <v>177</v>
      </c>
      <c r="F69" s="144" t="s">
        <v>177</v>
      </c>
      <c r="G69" s="1144">
        <f>'B1104'!DB54</f>
        <v>0</v>
      </c>
      <c r="H69" s="144" t="s">
        <v>177</v>
      </c>
      <c r="I69" s="144" t="s">
        <v>177</v>
      </c>
    </row>
    <row r="70" spans="1:10" ht="60" customHeight="1" x14ac:dyDescent="0.25">
      <c r="A70" s="167">
        <v>40424</v>
      </c>
      <c r="B70" s="148" t="s">
        <v>790</v>
      </c>
      <c r="C70" s="149"/>
      <c r="D70" s="150"/>
      <c r="E70" s="144" t="s">
        <v>177</v>
      </c>
      <c r="F70" s="144" t="s">
        <v>177</v>
      </c>
      <c r="G70" s="1144">
        <f>'B1104'!DB55</f>
        <v>0</v>
      </c>
      <c r="H70" s="144" t="s">
        <v>177</v>
      </c>
      <c r="I70" s="144" t="s">
        <v>177</v>
      </c>
    </row>
    <row r="71" spans="1:10" ht="60" customHeight="1" x14ac:dyDescent="0.25">
      <c r="A71" s="155">
        <v>40425</v>
      </c>
      <c r="B71" s="148" t="s">
        <v>859</v>
      </c>
      <c r="C71" s="149"/>
      <c r="D71" s="150"/>
      <c r="E71" s="144" t="s">
        <v>177</v>
      </c>
      <c r="F71" s="144" t="s">
        <v>177</v>
      </c>
      <c r="G71" s="1144">
        <f>'B1104'!DB56</f>
        <v>0</v>
      </c>
      <c r="H71" s="144" t="s">
        <v>177</v>
      </c>
      <c r="I71" s="144" t="s">
        <v>177</v>
      </c>
    </row>
    <row r="72" spans="1:10" ht="50.1" customHeight="1" thickBot="1" x14ac:dyDescent="0.3">
      <c r="A72" s="167">
        <v>40403</v>
      </c>
      <c r="B72" s="148" t="s">
        <v>1120</v>
      </c>
      <c r="C72" s="149"/>
      <c r="D72" s="150"/>
      <c r="E72" s="144" t="s">
        <v>177</v>
      </c>
      <c r="F72" s="144" t="s">
        <v>177</v>
      </c>
      <c r="G72" s="1144">
        <f>'B1104'!DB57</f>
        <v>0</v>
      </c>
      <c r="H72" s="144" t="s">
        <v>177</v>
      </c>
      <c r="I72" s="144" t="s">
        <v>177</v>
      </c>
    </row>
    <row r="73" spans="1:10" ht="100.5" customHeight="1" thickBot="1" x14ac:dyDescent="0.3">
      <c r="A73" s="1246" t="s">
        <v>0</v>
      </c>
      <c r="B73" s="1246"/>
      <c r="C73" s="1247" t="s">
        <v>292</v>
      </c>
      <c r="D73" s="1247"/>
      <c r="E73" s="959">
        <f>SUM(E50:E71)</f>
        <v>0</v>
      </c>
      <c r="F73" s="959">
        <f>SUM(F50:F71)</f>
        <v>0</v>
      </c>
      <c r="G73" s="959">
        <f>SUM(G50:G72)</f>
        <v>13241495.710000001</v>
      </c>
      <c r="H73" s="959">
        <f>SUM(H50:H71)</f>
        <v>0</v>
      </c>
      <c r="I73" s="959">
        <f>SUM(I50:I71)</f>
        <v>0</v>
      </c>
      <c r="J73" s="168"/>
    </row>
    <row r="74" spans="1:10" ht="16.5" customHeight="1" x14ac:dyDescent="0.4">
      <c r="A74" s="131"/>
      <c r="B74" s="128"/>
      <c r="C74" s="128"/>
      <c r="D74" s="128"/>
      <c r="E74" s="128"/>
      <c r="F74" s="128"/>
      <c r="G74" s="14"/>
      <c r="H74" s="128"/>
      <c r="I74" s="128"/>
    </row>
    <row r="75" spans="1:10" ht="18" customHeight="1" x14ac:dyDescent="0.4">
      <c r="A75" s="131"/>
      <c r="B75" s="128"/>
      <c r="C75" s="131"/>
      <c r="D75" s="131"/>
      <c r="E75" s="131"/>
      <c r="F75" s="128"/>
      <c r="G75" s="128"/>
      <c r="H75" s="128"/>
      <c r="I75" s="128"/>
    </row>
    <row r="76" spans="1:10" ht="53.25" customHeight="1" x14ac:dyDescent="0.6">
      <c r="A76" s="131"/>
      <c r="B76" s="128"/>
      <c r="C76" s="131"/>
      <c r="D76" s="131"/>
      <c r="E76" s="131"/>
      <c r="F76" s="128"/>
      <c r="G76" s="122"/>
      <c r="H76" s="128"/>
      <c r="I76" s="128"/>
    </row>
    <row r="77" spans="1:10" ht="22.8" x14ac:dyDescent="0.4">
      <c r="A77" s="131"/>
      <c r="B77" s="128"/>
      <c r="C77" s="131"/>
      <c r="D77" s="131"/>
      <c r="E77" s="131"/>
      <c r="F77" s="128"/>
      <c r="G77" s="128"/>
      <c r="H77" s="128"/>
      <c r="I77" s="128"/>
    </row>
    <row r="78" spans="1:10" ht="47.25" customHeight="1" x14ac:dyDescent="0.6">
      <c r="A78" s="131"/>
      <c r="B78" s="128"/>
      <c r="C78" s="131"/>
      <c r="D78" s="131"/>
      <c r="E78" s="131"/>
      <c r="F78" s="128"/>
      <c r="G78" s="544"/>
      <c r="H78" s="128"/>
      <c r="I78" s="128"/>
    </row>
    <row r="79" spans="1:10" ht="22.8" x14ac:dyDescent="0.4">
      <c r="A79" s="131"/>
      <c r="B79" s="128"/>
      <c r="C79" s="128"/>
      <c r="D79" s="128"/>
      <c r="E79" s="128"/>
      <c r="F79" s="128"/>
      <c r="G79" s="128"/>
      <c r="H79" s="128"/>
      <c r="I79" s="128"/>
    </row>
  </sheetData>
  <mergeCells count="11">
    <mergeCell ref="E9:I9"/>
    <mergeCell ref="A44:D44"/>
    <mergeCell ref="A50:D50"/>
    <mergeCell ref="A9:A11"/>
    <mergeCell ref="B9:D11"/>
    <mergeCell ref="E10:E11"/>
    <mergeCell ref="A73:D73"/>
    <mergeCell ref="A47:A49"/>
    <mergeCell ref="B47:D49"/>
    <mergeCell ref="E47:I47"/>
    <mergeCell ref="E48:E49"/>
  </mergeCells>
  <phoneticPr fontId="3" type="noConversion"/>
  <pageMargins left="0.49" right="0.39370078740157483" top="0.2" bottom="0.21" header="0.2" footer="0.2"/>
  <pageSetup paperSize="9" scale="28" orientation="landscape" horizontalDpi="180" verticalDpi="180" r:id="rId1"/>
  <headerFooter alignWithMargins="0"/>
  <rowBreaks count="1" manualBreakCount="1">
    <brk id="45" max="16383" man="1"/>
  </rowBreaks>
  <drawing r:id="rId2"/>
  <legacyDrawing r:id="rId3"/>
  <oleObjects>
    <mc:AlternateContent xmlns:mc="http://schemas.openxmlformats.org/markup-compatibility/2006">
      <mc:Choice Requires="x14">
        <oleObject progId="ViewerFrameClass" shapeId="12289" r:id="rId4">
          <objectPr defaultSize="0" autoPict="0" r:id="rId5">
            <anchor moveWithCells="1" sizeWithCells="1">
              <from>
                <xdr:col>0</xdr:col>
                <xdr:colOff>106680</xdr:colOff>
                <xdr:row>0</xdr:row>
                <xdr:rowOff>38100</xdr:rowOff>
              </from>
              <to>
                <xdr:col>1</xdr:col>
                <xdr:colOff>152400</xdr:colOff>
                <xdr:row>1</xdr:row>
                <xdr:rowOff>129540</xdr:rowOff>
              </to>
            </anchor>
          </objectPr>
        </oleObject>
      </mc:Choice>
      <mc:Fallback>
        <oleObject progId="ViewerFrameClass" shapeId="12289" r:id="rId4"/>
      </mc:Fallback>
    </mc:AlternateContent>
  </oleObjec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23">
    <tabColor indexed="13"/>
  </sheetPr>
  <dimension ref="A1:G62"/>
  <sheetViews>
    <sheetView showZeros="0" topLeftCell="A28" zoomScale="60" workbookViewId="0">
      <selection activeCell="A53" sqref="A53:IV53"/>
    </sheetView>
  </sheetViews>
  <sheetFormatPr baseColWidth="10" defaultRowHeight="13.2" x14ac:dyDescent="0.25"/>
  <cols>
    <col min="1" max="1" width="18" customWidth="1"/>
    <col min="2" max="2" width="32.109375" customWidth="1"/>
    <col min="3" max="4" width="28.44140625" customWidth="1"/>
    <col min="5" max="5" width="26" customWidth="1"/>
    <col min="6" max="6" width="34.109375" customWidth="1"/>
    <col min="7" max="7" width="49.88671875" bestFit="1" customWidth="1"/>
    <col min="8" max="9" width="16.5546875" bestFit="1" customWidth="1"/>
    <col min="10" max="10" width="20.5546875" customWidth="1"/>
    <col min="11" max="11" width="15" customWidth="1"/>
  </cols>
  <sheetData>
    <row r="1" spans="1:7" ht="17.399999999999999" x14ac:dyDescent="0.3">
      <c r="A1" s="4"/>
      <c r="B1" s="14"/>
      <c r="G1" s="9"/>
    </row>
    <row r="2" spans="1:7" ht="21" x14ac:dyDescent="0.4">
      <c r="A2" s="4"/>
      <c r="B2" s="286" t="s">
        <v>357</v>
      </c>
      <c r="C2" s="2"/>
      <c r="D2" s="2"/>
      <c r="E2" s="2"/>
      <c r="F2" s="2"/>
      <c r="G2" s="2"/>
    </row>
    <row r="3" spans="1:7" ht="24" customHeight="1" x14ac:dyDescent="0.4">
      <c r="C3" s="2"/>
      <c r="D3" s="2"/>
      <c r="E3" s="285" t="s">
        <v>1070</v>
      </c>
      <c r="F3" s="285"/>
      <c r="G3" s="1"/>
    </row>
    <row r="4" spans="1:7" ht="27.75" customHeight="1" x14ac:dyDescent="0.4">
      <c r="A4" s="2"/>
      <c r="B4" s="1255" t="s">
        <v>992</v>
      </c>
      <c r="C4" s="1255"/>
      <c r="D4" s="1255"/>
      <c r="E4" s="1255"/>
      <c r="F4" s="1255"/>
      <c r="G4" s="1009" t="s">
        <v>684</v>
      </c>
    </row>
    <row r="5" spans="1:7" ht="27.75" customHeight="1" x14ac:dyDescent="0.4">
      <c r="A5" s="955"/>
      <c r="B5" s="134"/>
      <c r="C5" s="955"/>
      <c r="D5" s="953" t="s">
        <v>993</v>
      </c>
      <c r="E5" s="134"/>
      <c r="F5" s="134"/>
      <c r="G5" s="1"/>
    </row>
    <row r="6" spans="1:7" ht="20.25" customHeight="1" x14ac:dyDescent="0.4">
      <c r="A6" s="2"/>
      <c r="B6" s="1255"/>
      <c r="C6" s="1255"/>
      <c r="D6" s="1255"/>
      <c r="E6" s="1255"/>
      <c r="F6" s="1255"/>
      <c r="G6" s="1"/>
    </row>
    <row r="7" spans="1:7" ht="22.8" x14ac:dyDescent="0.4">
      <c r="A7" s="280"/>
      <c r="B7" s="1254" t="s">
        <v>6</v>
      </c>
      <c r="C7" s="281" t="s">
        <v>989</v>
      </c>
      <c r="D7" s="281" t="s">
        <v>990</v>
      </c>
      <c r="E7" s="281" t="s">
        <v>991</v>
      </c>
      <c r="F7" s="280" t="s">
        <v>9</v>
      </c>
    </row>
    <row r="8" spans="1:7" ht="22.8" x14ac:dyDescent="0.4">
      <c r="A8" s="280" t="s">
        <v>95</v>
      </c>
      <c r="B8" s="1254"/>
      <c r="C8" s="280">
        <v>4240.8999999999996</v>
      </c>
      <c r="D8" s="280">
        <v>420.6</v>
      </c>
      <c r="E8" s="280">
        <v>4159.24</v>
      </c>
      <c r="F8" s="280">
        <v>581</v>
      </c>
    </row>
    <row r="9" spans="1:7" ht="20.100000000000001" customHeight="1" x14ac:dyDescent="0.25">
      <c r="A9" s="224">
        <v>40100</v>
      </c>
      <c r="B9" s="225" t="s">
        <v>176</v>
      </c>
      <c r="C9" s="289">
        <f>'B1104'!AY4</f>
        <v>0</v>
      </c>
      <c r="D9" s="289">
        <f>'B1104'!BP4</f>
        <v>0</v>
      </c>
      <c r="E9" s="289">
        <f>C9*0.5/100</f>
        <v>0</v>
      </c>
      <c r="F9" s="289">
        <f>C9-D9-E9</f>
        <v>0</v>
      </c>
    </row>
    <row r="10" spans="1:7" ht="20.100000000000001" customHeight="1" x14ac:dyDescent="0.25">
      <c r="A10" s="224">
        <v>40102</v>
      </c>
      <c r="B10" s="225" t="s">
        <v>178</v>
      </c>
      <c r="C10" s="289">
        <f>'B1104'!AY5</f>
        <v>0</v>
      </c>
      <c r="D10" s="289">
        <f>'B1104'!BP5</f>
        <v>0</v>
      </c>
      <c r="E10" s="289">
        <f t="shared" ref="E10:E60" si="0">C10*0.5/100</f>
        <v>0</v>
      </c>
      <c r="F10" s="289">
        <f t="shared" ref="F10:F60" si="1">C10-D10-E10</f>
        <v>0</v>
      </c>
    </row>
    <row r="11" spans="1:7" ht="20.100000000000001" customHeight="1" x14ac:dyDescent="0.25">
      <c r="A11" s="224">
        <v>40103</v>
      </c>
      <c r="B11" s="225" t="s">
        <v>179</v>
      </c>
      <c r="C11" s="289">
        <f>'B1104'!AY6</f>
        <v>0</v>
      </c>
      <c r="D11" s="289">
        <f>'B1104'!BP6</f>
        <v>0</v>
      </c>
      <c r="E11" s="289">
        <f t="shared" si="0"/>
        <v>0</v>
      </c>
      <c r="F11" s="289">
        <f t="shared" si="1"/>
        <v>0</v>
      </c>
    </row>
    <row r="12" spans="1:7" ht="20.100000000000001" customHeight="1" x14ac:dyDescent="0.25">
      <c r="A12" s="224">
        <v>40104</v>
      </c>
      <c r="B12" s="225" t="s">
        <v>180</v>
      </c>
      <c r="C12" s="289">
        <f>'B1104'!AY7</f>
        <v>0</v>
      </c>
      <c r="D12" s="289">
        <f>'B1104'!BP7</f>
        <v>0</v>
      </c>
      <c r="E12" s="289">
        <f t="shared" si="0"/>
        <v>0</v>
      </c>
      <c r="F12" s="289">
        <f t="shared" si="1"/>
        <v>0</v>
      </c>
    </row>
    <row r="13" spans="1:7" ht="20.100000000000001" customHeight="1" x14ac:dyDescent="0.25">
      <c r="A13" s="224">
        <v>40105</v>
      </c>
      <c r="B13" s="225" t="s">
        <v>181</v>
      </c>
      <c r="C13" s="289">
        <f>'B1104'!AY8</f>
        <v>0</v>
      </c>
      <c r="D13" s="289">
        <f>'B1104'!BP8</f>
        <v>0</v>
      </c>
      <c r="E13" s="289">
        <f t="shared" si="0"/>
        <v>0</v>
      </c>
      <c r="F13" s="289">
        <f t="shared" si="1"/>
        <v>0</v>
      </c>
    </row>
    <row r="14" spans="1:7" ht="20.100000000000001" customHeight="1" x14ac:dyDescent="0.25">
      <c r="A14" s="224">
        <v>40106</v>
      </c>
      <c r="B14" s="225" t="s">
        <v>182</v>
      </c>
      <c r="C14" s="289">
        <f>'B1104'!AY9</f>
        <v>0</v>
      </c>
      <c r="D14" s="289">
        <f>'B1104'!BP9</f>
        <v>0</v>
      </c>
      <c r="E14" s="289">
        <f t="shared" si="0"/>
        <v>0</v>
      </c>
      <c r="F14" s="289">
        <f t="shared" si="1"/>
        <v>0</v>
      </c>
    </row>
    <row r="15" spans="1:7" ht="20.100000000000001" customHeight="1" x14ac:dyDescent="0.25">
      <c r="A15" s="224">
        <v>40107</v>
      </c>
      <c r="B15" s="225" t="s">
        <v>183</v>
      </c>
      <c r="C15" s="289">
        <f>'B1104'!AY10</f>
        <v>0</v>
      </c>
      <c r="D15" s="289">
        <f>'B1104'!BP10</f>
        <v>0</v>
      </c>
      <c r="E15" s="289">
        <f t="shared" si="0"/>
        <v>0</v>
      </c>
      <c r="F15" s="289">
        <f t="shared" si="1"/>
        <v>0</v>
      </c>
    </row>
    <row r="16" spans="1:7" ht="20.100000000000001" customHeight="1" x14ac:dyDescent="0.25">
      <c r="A16" s="224">
        <v>40108</v>
      </c>
      <c r="B16" s="225" t="s">
        <v>184</v>
      </c>
      <c r="C16" s="289">
        <f>'B1104'!AY11</f>
        <v>0</v>
      </c>
      <c r="D16" s="289">
        <f>'B1104'!BP11</f>
        <v>0</v>
      </c>
      <c r="E16" s="289">
        <f t="shared" si="0"/>
        <v>0</v>
      </c>
      <c r="F16" s="289">
        <f t="shared" si="1"/>
        <v>0</v>
      </c>
    </row>
    <row r="17" spans="1:6" ht="20.100000000000001" customHeight="1" x14ac:dyDescent="0.25">
      <c r="A17" s="224">
        <v>40111</v>
      </c>
      <c r="B17" s="225" t="s">
        <v>185</v>
      </c>
      <c r="C17" s="289">
        <f>'B1104'!AY12</f>
        <v>0</v>
      </c>
      <c r="D17" s="289">
        <f>'B1104'!BP12</f>
        <v>0</v>
      </c>
      <c r="E17" s="289">
        <f t="shared" si="0"/>
        <v>0</v>
      </c>
      <c r="F17" s="289">
        <f t="shared" si="1"/>
        <v>0</v>
      </c>
    </row>
    <row r="18" spans="1:6" ht="20.100000000000001" customHeight="1" x14ac:dyDescent="0.25">
      <c r="A18" s="224">
        <v>40112</v>
      </c>
      <c r="B18" s="225" t="s">
        <v>356</v>
      </c>
      <c r="C18" s="289">
        <f>'B1104'!AY13</f>
        <v>0</v>
      </c>
      <c r="D18" s="289">
        <f>'B1104'!BP13</f>
        <v>0</v>
      </c>
      <c r="E18" s="289">
        <f t="shared" si="0"/>
        <v>0</v>
      </c>
      <c r="F18" s="289">
        <f t="shared" si="1"/>
        <v>0</v>
      </c>
    </row>
    <row r="19" spans="1:6" ht="20.100000000000001" customHeight="1" x14ac:dyDescent="0.25">
      <c r="A19" s="224">
        <v>40113</v>
      </c>
      <c r="B19" s="225" t="s">
        <v>222</v>
      </c>
      <c r="C19" s="289">
        <f>'B1104'!AY14</f>
        <v>0</v>
      </c>
      <c r="D19" s="289">
        <f>'B1104'!BP14</f>
        <v>0</v>
      </c>
      <c r="E19" s="289">
        <f t="shared" si="0"/>
        <v>0</v>
      </c>
      <c r="F19" s="289">
        <f t="shared" si="1"/>
        <v>0</v>
      </c>
    </row>
    <row r="20" spans="1:6" ht="20.100000000000001" customHeight="1" x14ac:dyDescent="0.25">
      <c r="A20" s="224">
        <v>40114</v>
      </c>
      <c r="B20" s="225" t="s">
        <v>793</v>
      </c>
      <c r="C20" s="289">
        <f>'B1104'!AY15</f>
        <v>0</v>
      </c>
      <c r="D20" s="289">
        <f>'B1104'!BP15</f>
        <v>0</v>
      </c>
      <c r="E20" s="289">
        <f t="shared" si="0"/>
        <v>0</v>
      </c>
      <c r="F20" s="289">
        <f t="shared" si="1"/>
        <v>0</v>
      </c>
    </row>
    <row r="21" spans="1:6" ht="20.100000000000001" customHeight="1" x14ac:dyDescent="0.25">
      <c r="A21" s="224">
        <v>40200</v>
      </c>
      <c r="B21" s="225" t="s">
        <v>187</v>
      </c>
      <c r="C21" s="289">
        <f>'B1104'!AY17</f>
        <v>0</v>
      </c>
      <c r="D21" s="289">
        <f>'B1104'!BP17</f>
        <v>0</v>
      </c>
      <c r="E21" s="289">
        <f t="shared" si="0"/>
        <v>0</v>
      </c>
      <c r="F21" s="289">
        <f t="shared" si="1"/>
        <v>0</v>
      </c>
    </row>
    <row r="22" spans="1:6" ht="20.100000000000001" customHeight="1" x14ac:dyDescent="0.25">
      <c r="A22" s="224">
        <v>40201</v>
      </c>
      <c r="B22" s="225" t="s">
        <v>188</v>
      </c>
      <c r="C22" s="289">
        <f>'B1104'!AY18</f>
        <v>0</v>
      </c>
      <c r="D22" s="289">
        <f>'B1104'!BP18</f>
        <v>0</v>
      </c>
      <c r="E22" s="289">
        <f t="shared" si="0"/>
        <v>0</v>
      </c>
      <c r="F22" s="289">
        <f t="shared" si="1"/>
        <v>0</v>
      </c>
    </row>
    <row r="23" spans="1:6" ht="20.100000000000001" customHeight="1" x14ac:dyDescent="0.25">
      <c r="A23" s="224">
        <v>40202</v>
      </c>
      <c r="B23" s="225" t="s">
        <v>189</v>
      </c>
      <c r="C23" s="289">
        <f>'B1104'!AY19</f>
        <v>0</v>
      </c>
      <c r="D23" s="289">
        <f>'B1104'!BP19</f>
        <v>0</v>
      </c>
      <c r="E23" s="289">
        <f t="shared" si="0"/>
        <v>0</v>
      </c>
      <c r="F23" s="289">
        <f t="shared" si="1"/>
        <v>0</v>
      </c>
    </row>
    <row r="24" spans="1:6" ht="20.100000000000001" customHeight="1" x14ac:dyDescent="0.25">
      <c r="A24" s="224">
        <v>40203</v>
      </c>
      <c r="B24" s="225" t="s">
        <v>190</v>
      </c>
      <c r="C24" s="289">
        <f>'B1104'!AY20</f>
        <v>0</v>
      </c>
      <c r="D24" s="289">
        <f>'B1104'!BP20</f>
        <v>0</v>
      </c>
      <c r="E24" s="289">
        <f t="shared" si="0"/>
        <v>0</v>
      </c>
      <c r="F24" s="289">
        <f t="shared" si="1"/>
        <v>0</v>
      </c>
    </row>
    <row r="25" spans="1:6" ht="20.100000000000001" customHeight="1" x14ac:dyDescent="0.25">
      <c r="A25" s="224">
        <v>40204</v>
      </c>
      <c r="B25" s="225" t="s">
        <v>191</v>
      </c>
      <c r="C25" s="289">
        <f>'B1104'!AY21</f>
        <v>0</v>
      </c>
      <c r="D25" s="289">
        <f>'B1104'!BP21</f>
        <v>0</v>
      </c>
      <c r="E25" s="289">
        <f t="shared" si="0"/>
        <v>0</v>
      </c>
      <c r="F25" s="289">
        <f t="shared" si="1"/>
        <v>0</v>
      </c>
    </row>
    <row r="26" spans="1:6" ht="20.100000000000001" customHeight="1" x14ac:dyDescent="0.25">
      <c r="A26" s="224">
        <v>40205</v>
      </c>
      <c r="B26" s="225" t="s">
        <v>192</v>
      </c>
      <c r="C26" s="289">
        <f>'B1104'!AY22</f>
        <v>0</v>
      </c>
      <c r="D26" s="289">
        <f>'B1104'!BP22</f>
        <v>0</v>
      </c>
      <c r="E26" s="289">
        <f t="shared" si="0"/>
        <v>0</v>
      </c>
      <c r="F26" s="289">
        <f t="shared" si="1"/>
        <v>0</v>
      </c>
    </row>
    <row r="27" spans="1:6" ht="20.100000000000001" customHeight="1" x14ac:dyDescent="0.25">
      <c r="A27" s="224">
        <v>40208</v>
      </c>
      <c r="B27" s="225" t="s">
        <v>193</v>
      </c>
      <c r="C27" s="289">
        <f>'B1104'!AY23</f>
        <v>0</v>
      </c>
      <c r="D27" s="289">
        <f>'B1104'!BP23</f>
        <v>0</v>
      </c>
      <c r="E27" s="289">
        <f t="shared" si="0"/>
        <v>0</v>
      </c>
      <c r="F27" s="289">
        <f t="shared" si="1"/>
        <v>0</v>
      </c>
    </row>
    <row r="28" spans="1:6" ht="20.100000000000001" customHeight="1" x14ac:dyDescent="0.25">
      <c r="A28" s="224">
        <v>40209</v>
      </c>
      <c r="B28" s="225" t="s">
        <v>194</v>
      </c>
      <c r="C28" s="289">
        <f>'B1104'!AY24</f>
        <v>0</v>
      </c>
      <c r="D28" s="289">
        <f>'B1104'!BP24</f>
        <v>0</v>
      </c>
      <c r="E28" s="289">
        <f t="shared" si="0"/>
        <v>0</v>
      </c>
      <c r="F28" s="289">
        <f t="shared" si="1"/>
        <v>0</v>
      </c>
    </row>
    <row r="29" spans="1:6" ht="20.100000000000001" customHeight="1" x14ac:dyDescent="0.25">
      <c r="A29" s="224">
        <v>40210</v>
      </c>
      <c r="B29" s="225" t="s">
        <v>195</v>
      </c>
      <c r="C29" s="289">
        <f>'B1104'!AY25</f>
        <v>0</v>
      </c>
      <c r="D29" s="289">
        <f>'B1104'!BP25</f>
        <v>0</v>
      </c>
      <c r="E29" s="289">
        <f t="shared" si="0"/>
        <v>0</v>
      </c>
      <c r="F29" s="289">
        <f t="shared" si="1"/>
        <v>0</v>
      </c>
    </row>
    <row r="30" spans="1:6" ht="20.100000000000001" customHeight="1" x14ac:dyDescent="0.25">
      <c r="A30" s="224">
        <v>40211</v>
      </c>
      <c r="B30" s="225" t="s">
        <v>196</v>
      </c>
      <c r="C30" s="289">
        <f>'B1104'!AY26</f>
        <v>0</v>
      </c>
      <c r="D30" s="289">
        <f>'B1104'!BP26</f>
        <v>0</v>
      </c>
      <c r="E30" s="289">
        <f t="shared" si="0"/>
        <v>0</v>
      </c>
      <c r="F30" s="289">
        <f t="shared" si="1"/>
        <v>0</v>
      </c>
    </row>
    <row r="31" spans="1:6" ht="20.100000000000001" customHeight="1" x14ac:dyDescent="0.25">
      <c r="A31" s="224">
        <v>40212</v>
      </c>
      <c r="B31" s="225" t="s">
        <v>197</v>
      </c>
      <c r="C31" s="289">
        <f>'B1104'!AY27</f>
        <v>0</v>
      </c>
      <c r="D31" s="289">
        <f>'B1104'!BP27</f>
        <v>0</v>
      </c>
      <c r="E31" s="289">
        <f t="shared" si="0"/>
        <v>0</v>
      </c>
      <c r="F31" s="289">
        <f t="shared" si="1"/>
        <v>0</v>
      </c>
    </row>
    <row r="32" spans="1:6" ht="20.100000000000001" customHeight="1" x14ac:dyDescent="0.25">
      <c r="A32" s="224">
        <v>40213</v>
      </c>
      <c r="B32" s="225" t="s">
        <v>224</v>
      </c>
      <c r="C32" s="289">
        <f>'B1104'!AY28</f>
        <v>0</v>
      </c>
      <c r="D32" s="289">
        <f>'B1104'!BP28</f>
        <v>0</v>
      </c>
      <c r="E32" s="289">
        <f t="shared" si="0"/>
        <v>0</v>
      </c>
      <c r="F32" s="289">
        <f t="shared" si="1"/>
        <v>0</v>
      </c>
    </row>
    <row r="33" spans="1:6" ht="20.100000000000001" customHeight="1" x14ac:dyDescent="0.25">
      <c r="A33" s="224">
        <v>40214</v>
      </c>
      <c r="B33" s="225" t="s">
        <v>737</v>
      </c>
      <c r="C33" s="289">
        <f>'B1104'!AY29</f>
        <v>0</v>
      </c>
      <c r="D33" s="289">
        <f>'B1104'!BP29</f>
        <v>0</v>
      </c>
      <c r="E33" s="289">
        <f t="shared" si="0"/>
        <v>0</v>
      </c>
      <c r="F33" s="289">
        <f t="shared" si="1"/>
        <v>0</v>
      </c>
    </row>
    <row r="34" spans="1:6" ht="20.100000000000001" customHeight="1" x14ac:dyDescent="0.25">
      <c r="A34" s="224">
        <v>40300</v>
      </c>
      <c r="B34" s="225" t="s">
        <v>198</v>
      </c>
      <c r="C34" s="289">
        <f>'B1104'!AY30</f>
        <v>0</v>
      </c>
      <c r="D34" s="289">
        <f>'B1104'!BP30</f>
        <v>0</v>
      </c>
      <c r="E34" s="289">
        <f t="shared" si="0"/>
        <v>0</v>
      </c>
      <c r="F34" s="289">
        <f t="shared" si="1"/>
        <v>0</v>
      </c>
    </row>
    <row r="35" spans="1:6" ht="20.100000000000001" customHeight="1" x14ac:dyDescent="0.25">
      <c r="A35" s="224">
        <v>40301</v>
      </c>
      <c r="B35" s="225" t="s">
        <v>202</v>
      </c>
      <c r="C35" s="289">
        <f>'B1104'!AY31</f>
        <v>0</v>
      </c>
      <c r="D35" s="289">
        <f>'B1104'!BP31</f>
        <v>0</v>
      </c>
      <c r="E35" s="289">
        <f t="shared" si="0"/>
        <v>0</v>
      </c>
      <c r="F35" s="289">
        <f t="shared" si="1"/>
        <v>0</v>
      </c>
    </row>
    <row r="36" spans="1:6" ht="20.100000000000001" customHeight="1" x14ac:dyDescent="0.25">
      <c r="A36" s="224">
        <v>40302</v>
      </c>
      <c r="B36" s="225" t="s">
        <v>203</v>
      </c>
      <c r="C36" s="289">
        <f>'B1104'!AY32</f>
        <v>0</v>
      </c>
      <c r="D36" s="289">
        <f>'B1104'!BP32</f>
        <v>0</v>
      </c>
      <c r="E36" s="289">
        <f t="shared" si="0"/>
        <v>0</v>
      </c>
      <c r="F36" s="289">
        <f t="shared" si="1"/>
        <v>0</v>
      </c>
    </row>
    <row r="37" spans="1:6" ht="20.100000000000001" customHeight="1" x14ac:dyDescent="0.25">
      <c r="A37" s="224">
        <v>40303</v>
      </c>
      <c r="B37" s="225" t="s">
        <v>204</v>
      </c>
      <c r="C37" s="289">
        <f>'B1104'!AY33</f>
        <v>0</v>
      </c>
      <c r="D37" s="289">
        <f>'B1104'!BP33</f>
        <v>0</v>
      </c>
      <c r="E37" s="289">
        <f t="shared" si="0"/>
        <v>0</v>
      </c>
      <c r="F37" s="289">
        <f t="shared" si="1"/>
        <v>0</v>
      </c>
    </row>
    <row r="38" spans="1:6" ht="20.100000000000001" customHeight="1" x14ac:dyDescent="0.25">
      <c r="A38" s="224">
        <v>40304</v>
      </c>
      <c r="B38" s="225" t="s">
        <v>205</v>
      </c>
      <c r="C38" s="289">
        <f>'B1104'!AY34</f>
        <v>0</v>
      </c>
      <c r="D38" s="289">
        <f>'B1104'!BP34</f>
        <v>0</v>
      </c>
      <c r="E38" s="289">
        <f t="shared" si="0"/>
        <v>0</v>
      </c>
      <c r="F38" s="289">
        <f t="shared" si="1"/>
        <v>0</v>
      </c>
    </row>
    <row r="39" spans="1:6" ht="20.100000000000001" customHeight="1" x14ac:dyDescent="0.25">
      <c r="A39" s="224">
        <v>40305</v>
      </c>
      <c r="B39" s="225" t="s">
        <v>206</v>
      </c>
      <c r="C39" s="289">
        <f>'B1104'!AY35</f>
        <v>0</v>
      </c>
      <c r="D39" s="289">
        <f>'B1104'!BP35</f>
        <v>0</v>
      </c>
      <c r="E39" s="289">
        <f t="shared" si="0"/>
        <v>0</v>
      </c>
      <c r="F39" s="289">
        <f t="shared" si="1"/>
        <v>0</v>
      </c>
    </row>
    <row r="40" spans="1:6" ht="20.100000000000001" customHeight="1" x14ac:dyDescent="0.25">
      <c r="A40" s="224">
        <v>40306</v>
      </c>
      <c r="B40" s="225" t="s">
        <v>207</v>
      </c>
      <c r="C40" s="289">
        <f>'B1104'!AY36</f>
        <v>0</v>
      </c>
      <c r="D40" s="289">
        <f>'B1104'!BP36</f>
        <v>0</v>
      </c>
      <c r="E40" s="289">
        <f t="shared" si="0"/>
        <v>0</v>
      </c>
      <c r="F40" s="289">
        <f t="shared" si="1"/>
        <v>0</v>
      </c>
    </row>
    <row r="41" spans="1:6" ht="20.100000000000001" customHeight="1" x14ac:dyDescent="0.25">
      <c r="A41" s="224">
        <v>40307</v>
      </c>
      <c r="B41" s="226" t="s">
        <v>208</v>
      </c>
      <c r="C41" s="289">
        <f>'B1104'!AY37</f>
        <v>0</v>
      </c>
      <c r="D41" s="289">
        <f>'B1104'!BP37</f>
        <v>0</v>
      </c>
      <c r="E41" s="289">
        <f t="shared" si="0"/>
        <v>0</v>
      </c>
      <c r="F41" s="289">
        <f t="shared" si="1"/>
        <v>0</v>
      </c>
    </row>
    <row r="42" spans="1:6" ht="20.100000000000001" customHeight="1" x14ac:dyDescent="0.25">
      <c r="A42" s="224">
        <v>40308</v>
      </c>
      <c r="B42" s="226" t="s">
        <v>209</v>
      </c>
      <c r="C42" s="289">
        <f>'B1104'!AY38</f>
        <v>0</v>
      </c>
      <c r="D42" s="289">
        <f>'B1104'!BP38</f>
        <v>0</v>
      </c>
      <c r="E42" s="289">
        <f t="shared" si="0"/>
        <v>0</v>
      </c>
      <c r="F42" s="289">
        <f t="shared" si="1"/>
        <v>0</v>
      </c>
    </row>
    <row r="43" spans="1:6" ht="20.100000000000001" customHeight="1" x14ac:dyDescent="0.25">
      <c r="A43" s="224">
        <v>40309</v>
      </c>
      <c r="B43" s="226" t="s">
        <v>740</v>
      </c>
      <c r="C43" s="289">
        <f>'B1104'!AY39</f>
        <v>0</v>
      </c>
      <c r="D43" s="289">
        <f>'B1104'!BP39</f>
        <v>0</v>
      </c>
      <c r="E43" s="289">
        <f t="shared" si="0"/>
        <v>0</v>
      </c>
      <c r="F43" s="289">
        <f t="shared" si="1"/>
        <v>0</v>
      </c>
    </row>
    <row r="44" spans="1:6" ht="20.100000000000001" customHeight="1" x14ac:dyDescent="0.25">
      <c r="A44" s="224">
        <v>40400</v>
      </c>
      <c r="B44" s="226" t="s">
        <v>210</v>
      </c>
      <c r="C44" s="289">
        <f>'B1104'!AY40</f>
        <v>0</v>
      </c>
      <c r="D44" s="289">
        <f>'B1104'!BP40</f>
        <v>0</v>
      </c>
      <c r="E44" s="289">
        <f t="shared" si="0"/>
        <v>0</v>
      </c>
      <c r="F44" s="289">
        <f t="shared" si="1"/>
        <v>0</v>
      </c>
    </row>
    <row r="45" spans="1:6" ht="20.100000000000001" customHeight="1" x14ac:dyDescent="0.25">
      <c r="A45" s="224">
        <v>40401</v>
      </c>
      <c r="B45" s="226" t="s">
        <v>211</v>
      </c>
      <c r="C45" s="289">
        <f>'B1104'!AY41</f>
        <v>0</v>
      </c>
      <c r="D45" s="289">
        <f>'B1104'!BP41</f>
        <v>0</v>
      </c>
      <c r="E45" s="289">
        <f t="shared" si="0"/>
        <v>0</v>
      </c>
      <c r="F45" s="289">
        <f t="shared" si="1"/>
        <v>0</v>
      </c>
    </row>
    <row r="46" spans="1:6" ht="20.100000000000001" customHeight="1" x14ac:dyDescent="0.25">
      <c r="A46" s="224">
        <v>40402</v>
      </c>
      <c r="B46" s="226" t="s">
        <v>212</v>
      </c>
      <c r="C46" s="289">
        <f>'B1104'!AY42</f>
        <v>0</v>
      </c>
      <c r="D46" s="289">
        <f>'B1104'!BP42</f>
        <v>0</v>
      </c>
      <c r="E46" s="289">
        <f t="shared" si="0"/>
        <v>0</v>
      </c>
      <c r="F46" s="289">
        <f t="shared" si="1"/>
        <v>0</v>
      </c>
    </row>
    <row r="47" spans="1:6" ht="20.100000000000001" customHeight="1" x14ac:dyDescent="0.25">
      <c r="A47" s="224">
        <v>40403</v>
      </c>
      <c r="B47" s="226" t="s">
        <v>213</v>
      </c>
      <c r="C47" s="289">
        <f>'B1104'!AY43</f>
        <v>0</v>
      </c>
      <c r="D47" s="289">
        <f>'B1104'!BP43</f>
        <v>0</v>
      </c>
      <c r="E47" s="289">
        <f t="shared" si="0"/>
        <v>0</v>
      </c>
      <c r="F47" s="289">
        <f t="shared" si="1"/>
        <v>0</v>
      </c>
    </row>
    <row r="48" spans="1:6" ht="20.100000000000001" customHeight="1" x14ac:dyDescent="0.25">
      <c r="A48" s="224">
        <v>40404</v>
      </c>
      <c r="B48" s="226" t="s">
        <v>581</v>
      </c>
      <c r="C48" s="289">
        <f>'B1104'!AY44</f>
        <v>0</v>
      </c>
      <c r="D48" s="289">
        <f>'B1104'!BP44</f>
        <v>0</v>
      </c>
      <c r="E48" s="289">
        <f t="shared" si="0"/>
        <v>0</v>
      </c>
      <c r="F48" s="289">
        <f t="shared" si="1"/>
        <v>0</v>
      </c>
    </row>
    <row r="49" spans="1:6" ht="20.100000000000001" customHeight="1" x14ac:dyDescent="0.25">
      <c r="A49" s="224">
        <v>40405</v>
      </c>
      <c r="B49" s="226" t="s">
        <v>214</v>
      </c>
      <c r="C49" s="289">
        <f>'B1104'!AY45</f>
        <v>0</v>
      </c>
      <c r="D49" s="289">
        <f>'B1104'!BP45</f>
        <v>0</v>
      </c>
      <c r="E49" s="289">
        <f t="shared" si="0"/>
        <v>0</v>
      </c>
      <c r="F49" s="289">
        <f t="shared" si="1"/>
        <v>0</v>
      </c>
    </row>
    <row r="50" spans="1:6" ht="20.100000000000001" customHeight="1" x14ac:dyDescent="0.25">
      <c r="A50" s="224">
        <v>40406</v>
      </c>
      <c r="B50" s="226" t="s">
        <v>215</v>
      </c>
      <c r="C50" s="289">
        <f>'B1104'!AY46</f>
        <v>0</v>
      </c>
      <c r="D50" s="289">
        <f>'B1104'!BP46</f>
        <v>0</v>
      </c>
      <c r="E50" s="289">
        <f t="shared" si="0"/>
        <v>0</v>
      </c>
      <c r="F50" s="289">
        <f t="shared" si="1"/>
        <v>0</v>
      </c>
    </row>
    <row r="51" spans="1:6" ht="20.100000000000001" customHeight="1" x14ac:dyDescent="0.25">
      <c r="A51" s="224">
        <v>40407</v>
      </c>
      <c r="B51" s="226" t="s">
        <v>216</v>
      </c>
      <c r="C51" s="289">
        <f>'B1104'!AY47</f>
        <v>0</v>
      </c>
      <c r="D51" s="289">
        <f>'B1104'!BP47</f>
        <v>0</v>
      </c>
      <c r="E51" s="289">
        <f t="shared" si="0"/>
        <v>0</v>
      </c>
      <c r="F51" s="289">
        <f t="shared" si="1"/>
        <v>0</v>
      </c>
    </row>
    <row r="52" spans="1:6" ht="20.100000000000001" customHeight="1" x14ac:dyDescent="0.25">
      <c r="A52" s="224">
        <v>40408</v>
      </c>
      <c r="B52" s="226" t="s">
        <v>217</v>
      </c>
      <c r="C52" s="289">
        <f>'B1104'!AY48</f>
        <v>0</v>
      </c>
      <c r="D52" s="289">
        <f>'B1104'!BP48</f>
        <v>0</v>
      </c>
      <c r="E52" s="289">
        <f t="shared" si="0"/>
        <v>0</v>
      </c>
      <c r="F52" s="289">
        <f t="shared" si="1"/>
        <v>0</v>
      </c>
    </row>
    <row r="53" spans="1:6" ht="20.100000000000001" customHeight="1" x14ac:dyDescent="0.25">
      <c r="A53" s="224">
        <v>40412</v>
      </c>
      <c r="B53" s="226" t="s">
        <v>218</v>
      </c>
      <c r="C53" s="289">
        <f>'B1104'!AY49</f>
        <v>0</v>
      </c>
      <c r="D53" s="289">
        <f>'B1104'!BP49</f>
        <v>0</v>
      </c>
      <c r="E53" s="289">
        <f t="shared" si="0"/>
        <v>0</v>
      </c>
      <c r="F53" s="289">
        <f t="shared" si="1"/>
        <v>0</v>
      </c>
    </row>
    <row r="54" spans="1:6" ht="20.100000000000001" customHeight="1" x14ac:dyDescent="0.25">
      <c r="A54" s="224">
        <v>40417</v>
      </c>
      <c r="B54" s="226" t="s">
        <v>219</v>
      </c>
      <c r="C54" s="289">
        <f>'B1104'!AY50</f>
        <v>0</v>
      </c>
      <c r="D54" s="289">
        <f>'B1104'!BP50</f>
        <v>0</v>
      </c>
      <c r="E54" s="289">
        <f t="shared" si="0"/>
        <v>0</v>
      </c>
      <c r="F54" s="289">
        <f t="shared" si="1"/>
        <v>0</v>
      </c>
    </row>
    <row r="55" spans="1:6" ht="20.100000000000001" customHeight="1" x14ac:dyDescent="0.25">
      <c r="A55" s="224">
        <v>40420</v>
      </c>
      <c r="B55" s="226" t="s">
        <v>90</v>
      </c>
      <c r="C55" s="289">
        <f>'B1104'!AY51</f>
        <v>0</v>
      </c>
      <c r="D55" s="289">
        <f>'B1104'!BP51</f>
        <v>0</v>
      </c>
      <c r="E55" s="289">
        <f t="shared" si="0"/>
        <v>0</v>
      </c>
      <c r="F55" s="289">
        <f t="shared" si="1"/>
        <v>0</v>
      </c>
    </row>
    <row r="56" spans="1:6" ht="20.100000000000001" customHeight="1" x14ac:dyDescent="0.25">
      <c r="A56" s="224">
        <v>40421</v>
      </c>
      <c r="B56" s="226" t="s">
        <v>220</v>
      </c>
      <c r="C56" s="289">
        <f>'B1104'!AY52</f>
        <v>0</v>
      </c>
      <c r="D56" s="289">
        <f>'B1104'!BP52</f>
        <v>0</v>
      </c>
      <c r="E56" s="289">
        <f t="shared" si="0"/>
        <v>0</v>
      </c>
      <c r="F56" s="289">
        <f t="shared" si="1"/>
        <v>0</v>
      </c>
    </row>
    <row r="57" spans="1:6" ht="20.100000000000001" customHeight="1" x14ac:dyDescent="0.25">
      <c r="A57" s="224">
        <v>40422</v>
      </c>
      <c r="B57" s="226" t="s">
        <v>92</v>
      </c>
      <c r="C57" s="289">
        <f>'B1104'!AY53</f>
        <v>0</v>
      </c>
      <c r="D57" s="289">
        <f>'B1104'!BP53</f>
        <v>0</v>
      </c>
      <c r="E57" s="289">
        <f t="shared" si="0"/>
        <v>0</v>
      </c>
      <c r="F57" s="289">
        <f t="shared" si="1"/>
        <v>0</v>
      </c>
    </row>
    <row r="58" spans="1:6" ht="20.100000000000001" customHeight="1" x14ac:dyDescent="0.25">
      <c r="A58" s="224">
        <v>40423</v>
      </c>
      <c r="B58" s="226" t="s">
        <v>147</v>
      </c>
      <c r="C58" s="289">
        <f>'B1104'!AY54</f>
        <v>0</v>
      </c>
      <c r="D58" s="289">
        <f>'B1104'!BP54</f>
        <v>0</v>
      </c>
      <c r="E58" s="289">
        <f t="shared" si="0"/>
        <v>0</v>
      </c>
      <c r="F58" s="289">
        <f t="shared" si="1"/>
        <v>0</v>
      </c>
    </row>
    <row r="59" spans="1:6" ht="19.5" customHeight="1" x14ac:dyDescent="0.25">
      <c r="A59" s="224">
        <v>40424</v>
      </c>
      <c r="B59" s="226" t="s">
        <v>794</v>
      </c>
      <c r="C59" s="289">
        <f>'B1104'!AY55</f>
        <v>0</v>
      </c>
      <c r="D59" s="289">
        <f>'B1104'!BP55</f>
        <v>0</v>
      </c>
      <c r="E59" s="289">
        <f t="shared" si="0"/>
        <v>0</v>
      </c>
      <c r="F59" s="289">
        <f t="shared" si="1"/>
        <v>0</v>
      </c>
    </row>
    <row r="60" spans="1:6" ht="20.100000000000001" customHeight="1" x14ac:dyDescent="0.25">
      <c r="A60" s="224">
        <v>40425</v>
      </c>
      <c r="B60" s="226" t="s">
        <v>857</v>
      </c>
      <c r="C60" s="289">
        <f>'B1104'!AY56</f>
        <v>0</v>
      </c>
      <c r="D60" s="289">
        <f>'B1104'!BP56</f>
        <v>0</v>
      </c>
      <c r="E60" s="289">
        <f t="shared" si="0"/>
        <v>0</v>
      </c>
      <c r="F60" s="289">
        <f t="shared" si="1"/>
        <v>0</v>
      </c>
    </row>
    <row r="61" spans="1:6" ht="20.100000000000001" customHeight="1" x14ac:dyDescent="0.25">
      <c r="A61" s="224">
        <v>40426</v>
      </c>
      <c r="B61" s="226" t="s">
        <v>1024</v>
      </c>
      <c r="C61" s="289"/>
      <c r="D61" s="289"/>
      <c r="E61" s="289"/>
      <c r="F61" s="289"/>
    </row>
    <row r="62" spans="1:6" ht="45.75" customHeight="1" x14ac:dyDescent="0.25">
      <c r="A62" s="19"/>
      <c r="B62" s="227" t="s">
        <v>0</v>
      </c>
      <c r="C62" s="283">
        <f>SUM(C9:C59)</f>
        <v>0</v>
      </c>
      <c r="D62" s="283">
        <f>SUM(D9:D59)</f>
        <v>0</v>
      </c>
      <c r="E62" s="283">
        <f>SUM(E9:E59)</f>
        <v>0</v>
      </c>
      <c r="F62" s="283">
        <f>C62-D62-E62</f>
        <v>0</v>
      </c>
    </row>
  </sheetData>
  <sheetProtection formatCells="0" formatColumns="0" formatRows="0"/>
  <mergeCells count="3">
    <mergeCell ref="B7:B8"/>
    <mergeCell ref="B4:F4"/>
    <mergeCell ref="B6:F6"/>
  </mergeCells>
  <phoneticPr fontId="3" type="noConversion"/>
  <printOptions horizontalCentered="1"/>
  <pageMargins left="0.27" right="0.4" top="0.31496062992125984" bottom="0.6692913385826772" header="0.15748031496062992" footer="0.23622047244094491"/>
  <pageSetup paperSize="9" scale="57" orientation="portrait" blackAndWhite="1" verticalDpi="0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ViewerFrameClass" shapeId="20481" r:id="rId4">
          <objectPr defaultSize="0" autoPict="0" r:id="rId5">
            <anchor moveWithCells="1" sizeWithCells="1">
              <from>
                <xdr:col>0</xdr:col>
                <xdr:colOff>22860</xdr:colOff>
                <xdr:row>0</xdr:row>
                <xdr:rowOff>106680</xdr:rowOff>
              </from>
              <to>
                <xdr:col>0</xdr:col>
                <xdr:colOff>906780</xdr:colOff>
                <xdr:row>2</xdr:row>
                <xdr:rowOff>175260</xdr:rowOff>
              </to>
            </anchor>
          </objectPr>
        </oleObject>
      </mc:Choice>
      <mc:Fallback>
        <oleObject progId="ViewerFrameClass" shapeId="20481" r:id="rId4"/>
      </mc:Fallback>
    </mc:AlternateContent>
  </oleObjec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euil24">
    <tabColor indexed="12"/>
  </sheetPr>
  <dimension ref="A1:I88"/>
  <sheetViews>
    <sheetView view="pageBreakPreview" zoomScale="32" zoomScaleNormal="55" zoomScaleSheetLayoutView="32" workbookViewId="0">
      <selection activeCell="C25" sqref="C25"/>
    </sheetView>
  </sheetViews>
  <sheetFormatPr baseColWidth="10" defaultRowHeight="13.2" x14ac:dyDescent="0.25"/>
  <cols>
    <col min="1" max="1" width="30.44140625" customWidth="1"/>
    <col min="2" max="2" width="112.5546875" customWidth="1"/>
    <col min="3" max="3" width="141.88671875" customWidth="1"/>
    <col min="4" max="4" width="57.6640625" style="501" customWidth="1"/>
    <col min="5" max="5" width="22" customWidth="1"/>
    <col min="6" max="6" width="11.44140625" hidden="1" customWidth="1"/>
    <col min="7" max="7" width="18.44140625" customWidth="1"/>
    <col min="8" max="9" width="11.44140625" hidden="1" customWidth="1"/>
  </cols>
  <sheetData>
    <row r="1" spans="1:5" ht="45" x14ac:dyDescent="0.75">
      <c r="A1" s="292"/>
      <c r="B1" s="293"/>
      <c r="C1" s="294" t="s">
        <v>105</v>
      </c>
      <c r="D1" s="497"/>
    </row>
    <row r="2" spans="1:5" ht="1.5" customHeight="1" x14ac:dyDescent="0.45">
      <c r="A2" s="292"/>
      <c r="B2" s="295"/>
      <c r="C2" s="295"/>
      <c r="D2" s="296" t="s">
        <v>560</v>
      </c>
    </row>
    <row r="3" spans="1:5" ht="32.4" x14ac:dyDescent="0.55000000000000004">
      <c r="A3" s="297" t="s">
        <v>366</v>
      </c>
      <c r="B3" s="298"/>
      <c r="C3" s="298"/>
      <c r="D3" s="498"/>
    </row>
    <row r="4" spans="1:5" ht="32.4" x14ac:dyDescent="0.55000000000000004">
      <c r="A4" s="297" t="s">
        <v>367</v>
      </c>
      <c r="C4" s="299" t="s">
        <v>368</v>
      </c>
      <c r="D4" s="499"/>
      <c r="E4" s="811"/>
    </row>
    <row r="5" spans="1:5" ht="32.4" x14ac:dyDescent="0.55000000000000004">
      <c r="A5" s="297"/>
      <c r="B5" s="298"/>
      <c r="C5" s="299" t="s">
        <v>369</v>
      </c>
      <c r="D5" s="499"/>
    </row>
    <row r="6" spans="1:5" ht="32.4" x14ac:dyDescent="0.55000000000000004">
      <c r="A6" s="297" t="s">
        <v>1</v>
      </c>
      <c r="B6" s="300"/>
      <c r="C6" s="299" t="s">
        <v>595</v>
      </c>
      <c r="D6" s="499"/>
    </row>
    <row r="7" spans="1:5" ht="32.4" x14ac:dyDescent="0.55000000000000004">
      <c r="A7" s="297"/>
      <c r="B7" s="298"/>
      <c r="C7" s="299"/>
      <c r="D7" s="499"/>
    </row>
    <row r="8" spans="1:5" ht="33" thickBot="1" x14ac:dyDescent="0.6">
      <c r="A8" s="297"/>
      <c r="B8" s="298"/>
      <c r="C8" s="793" t="s">
        <v>1109</v>
      </c>
      <c r="D8" s="499"/>
    </row>
    <row r="9" spans="1:5" ht="28.2" x14ac:dyDescent="0.5">
      <c r="A9" s="808" t="s">
        <v>110</v>
      </c>
      <c r="B9" s="302" t="s">
        <v>111</v>
      </c>
      <c r="C9" s="303" t="s">
        <v>355</v>
      </c>
      <c r="D9" s="303"/>
    </row>
    <row r="10" spans="1:5" ht="28.2" x14ac:dyDescent="0.5">
      <c r="A10" s="809" t="s">
        <v>2</v>
      </c>
      <c r="B10" s="305" t="s">
        <v>117</v>
      </c>
      <c r="C10" s="306" t="s">
        <v>370</v>
      </c>
      <c r="D10" s="306" t="s">
        <v>371</v>
      </c>
    </row>
    <row r="11" spans="1:5" ht="35.4" x14ac:dyDescent="0.6">
      <c r="A11" s="307">
        <v>40100</v>
      </c>
      <c r="B11" s="308" t="s">
        <v>372</v>
      </c>
      <c r="C11" s="309">
        <f>'B1104'!BM4</f>
        <v>2208000</v>
      </c>
      <c r="D11" s="309">
        <f>C11*0.5/100</f>
        <v>11040</v>
      </c>
    </row>
    <row r="12" spans="1:5" ht="35.4" x14ac:dyDescent="0.6">
      <c r="A12" s="307">
        <v>40102</v>
      </c>
      <c r="B12" s="308" t="s">
        <v>373</v>
      </c>
      <c r="C12" s="309">
        <f>'B1104'!BM5</f>
        <v>1440960</v>
      </c>
      <c r="D12" s="309">
        <f t="shared" ref="D12:D60" si="0">C12*0.5/100</f>
        <v>7204.8</v>
      </c>
    </row>
    <row r="13" spans="1:5" ht="35.4" x14ac:dyDescent="0.6">
      <c r="A13" s="307">
        <v>40103</v>
      </c>
      <c r="B13" s="308" t="s">
        <v>52</v>
      </c>
      <c r="C13" s="309">
        <f>'B1104'!BM6</f>
        <v>1570320</v>
      </c>
      <c r="D13" s="309">
        <f t="shared" si="0"/>
        <v>7851.6</v>
      </c>
    </row>
    <row r="14" spans="1:5" ht="35.4" x14ac:dyDescent="0.6">
      <c r="A14" s="307">
        <v>40104</v>
      </c>
      <c r="B14" s="308" t="s">
        <v>299</v>
      </c>
      <c r="C14" s="309">
        <f>'B1104'!BM7</f>
        <v>1387120</v>
      </c>
      <c r="D14" s="309">
        <f t="shared" si="0"/>
        <v>6935.6</v>
      </c>
    </row>
    <row r="15" spans="1:5" ht="35.4" x14ac:dyDescent="0.6">
      <c r="A15" s="307">
        <v>40105</v>
      </c>
      <c r="B15" s="308" t="s">
        <v>374</v>
      </c>
      <c r="C15" s="309">
        <f>'B1104'!BM8</f>
        <v>802160</v>
      </c>
      <c r="D15" s="309">
        <f t="shared" si="0"/>
        <v>4010.8</v>
      </c>
    </row>
    <row r="16" spans="1:5" ht="35.4" x14ac:dyDescent="0.6">
      <c r="A16" s="307">
        <v>40106</v>
      </c>
      <c r="B16" s="308" t="s">
        <v>300</v>
      </c>
      <c r="C16" s="309">
        <f>'B1104'!BM9</f>
        <v>1057080</v>
      </c>
      <c r="D16" s="309">
        <f t="shared" si="0"/>
        <v>5285.4</v>
      </c>
    </row>
    <row r="17" spans="1:4" ht="35.4" x14ac:dyDescent="0.6">
      <c r="A17" s="307">
        <v>40107</v>
      </c>
      <c r="B17" s="308" t="s">
        <v>301</v>
      </c>
      <c r="C17" s="309">
        <f>'B1104'!BM10</f>
        <v>1327160</v>
      </c>
      <c r="D17" s="309">
        <f t="shared" si="0"/>
        <v>6635.8</v>
      </c>
    </row>
    <row r="18" spans="1:4" ht="35.4" x14ac:dyDescent="0.6">
      <c r="A18" s="307">
        <v>40108</v>
      </c>
      <c r="B18" s="308" t="s">
        <v>375</v>
      </c>
      <c r="C18" s="309">
        <f>'B1104'!BM11</f>
        <v>1692120</v>
      </c>
      <c r="D18" s="309">
        <f t="shared" si="0"/>
        <v>8460.6</v>
      </c>
    </row>
    <row r="19" spans="1:4" ht="35.4" x14ac:dyDescent="0.6">
      <c r="A19" s="307">
        <v>40111</v>
      </c>
      <c r="B19" s="308" t="s">
        <v>303</v>
      </c>
      <c r="C19" s="309">
        <f>'B1104'!BM12</f>
        <v>2266120</v>
      </c>
      <c r="D19" s="309">
        <f t="shared" si="0"/>
        <v>11330.6</v>
      </c>
    </row>
    <row r="20" spans="1:4" ht="35.4" x14ac:dyDescent="0.6">
      <c r="A20" s="307">
        <v>40112</v>
      </c>
      <c r="B20" s="308" t="s">
        <v>416</v>
      </c>
      <c r="C20" s="309">
        <f>'B1104'!BM13</f>
        <v>0</v>
      </c>
      <c r="D20" s="309">
        <f t="shared" si="0"/>
        <v>0</v>
      </c>
    </row>
    <row r="21" spans="1:4" ht="35.4" x14ac:dyDescent="0.6">
      <c r="A21" s="307">
        <v>40113</v>
      </c>
      <c r="B21" s="308" t="s">
        <v>243</v>
      </c>
      <c r="C21" s="309">
        <f>'B1104'!BM14</f>
        <v>0</v>
      </c>
      <c r="D21" s="309">
        <f t="shared" si="0"/>
        <v>0</v>
      </c>
    </row>
    <row r="22" spans="1:4" ht="35.4" x14ac:dyDescent="0.6">
      <c r="A22" s="307">
        <v>40114</v>
      </c>
      <c r="B22" s="308" t="s">
        <v>783</v>
      </c>
      <c r="C22" s="309">
        <f>'B1104'!BM15</f>
        <v>0</v>
      </c>
      <c r="D22" s="309">
        <f t="shared" si="0"/>
        <v>0</v>
      </c>
    </row>
    <row r="23" spans="1:4" ht="35.4" x14ac:dyDescent="0.6">
      <c r="A23" s="307">
        <v>40115</v>
      </c>
      <c r="B23" s="582" t="s">
        <v>1024</v>
      </c>
      <c r="C23" s="309">
        <f>'B1104'!BM16</f>
        <v>0</v>
      </c>
      <c r="D23" s="309">
        <f t="shared" si="0"/>
        <v>0</v>
      </c>
    </row>
    <row r="24" spans="1:4" ht="35.4" x14ac:dyDescent="0.6">
      <c r="A24" s="307">
        <v>40200</v>
      </c>
      <c r="B24" s="308" t="s">
        <v>61</v>
      </c>
      <c r="C24" s="309">
        <f>'B1104'!BM17</f>
        <v>1130800</v>
      </c>
      <c r="D24" s="309">
        <f t="shared" si="0"/>
        <v>5654</v>
      </c>
    </row>
    <row r="25" spans="1:4" ht="35.4" x14ac:dyDescent="0.6">
      <c r="A25" s="307">
        <v>40201</v>
      </c>
      <c r="B25" s="308" t="s">
        <v>257</v>
      </c>
      <c r="C25" s="309">
        <f>'B1104'!BM18</f>
        <v>325800</v>
      </c>
      <c r="D25" s="309">
        <f t="shared" si="0"/>
        <v>1629</v>
      </c>
    </row>
    <row r="26" spans="1:4" ht="35.4" x14ac:dyDescent="0.6">
      <c r="A26" s="307">
        <v>40202</v>
      </c>
      <c r="B26" s="308" t="s">
        <v>132</v>
      </c>
      <c r="C26" s="309">
        <f>'B1104'!BM19</f>
        <v>1457280</v>
      </c>
      <c r="D26" s="309">
        <f t="shared" si="0"/>
        <v>7286.4</v>
      </c>
    </row>
    <row r="27" spans="1:4" ht="35.4" x14ac:dyDescent="0.6">
      <c r="A27" s="307">
        <v>40203</v>
      </c>
      <c r="B27" s="308" t="s">
        <v>64</v>
      </c>
      <c r="C27" s="309">
        <f>'B1104'!BM20</f>
        <v>838600</v>
      </c>
      <c r="D27" s="309">
        <f t="shared" si="0"/>
        <v>4193</v>
      </c>
    </row>
    <row r="28" spans="1:4" ht="35.4" x14ac:dyDescent="0.6">
      <c r="A28" s="307">
        <v>40204</v>
      </c>
      <c r="B28" s="308" t="s">
        <v>65</v>
      </c>
      <c r="C28" s="309">
        <f>'B1104'!BM21</f>
        <v>154480</v>
      </c>
      <c r="D28" s="309">
        <f t="shared" si="0"/>
        <v>772.4</v>
      </c>
    </row>
    <row r="29" spans="1:4" ht="35.4" x14ac:dyDescent="0.6">
      <c r="A29" s="307">
        <v>40205</v>
      </c>
      <c r="B29" s="308" t="s">
        <v>66</v>
      </c>
      <c r="C29" s="309">
        <f>'B1104'!BM22</f>
        <v>472680</v>
      </c>
      <c r="D29" s="309">
        <f t="shared" si="0"/>
        <v>2363.4</v>
      </c>
    </row>
    <row r="30" spans="1:4" ht="35.4" x14ac:dyDescent="0.6">
      <c r="A30" s="307">
        <v>40208</v>
      </c>
      <c r="B30" s="308" t="s">
        <v>67</v>
      </c>
      <c r="C30" s="309">
        <f>'B1104'!BM23</f>
        <v>962240</v>
      </c>
      <c r="D30" s="309">
        <f t="shared" si="0"/>
        <v>4811.2</v>
      </c>
    </row>
    <row r="31" spans="1:4" ht="35.4" x14ac:dyDescent="0.6">
      <c r="A31" s="307">
        <v>40209</v>
      </c>
      <c r="B31" s="308" t="s">
        <v>68</v>
      </c>
      <c r="C31" s="309">
        <f>'B1104'!BM24</f>
        <v>0</v>
      </c>
      <c r="D31" s="309">
        <f t="shared" si="0"/>
        <v>0</v>
      </c>
    </row>
    <row r="32" spans="1:4" ht="35.4" x14ac:dyDescent="0.6">
      <c r="A32" s="307">
        <v>40210</v>
      </c>
      <c r="B32" s="308" t="s">
        <v>244</v>
      </c>
      <c r="C32" s="309">
        <f>'B1104'!BM25</f>
        <v>1180320</v>
      </c>
      <c r="D32" s="309">
        <f t="shared" si="0"/>
        <v>5901.6</v>
      </c>
    </row>
    <row r="33" spans="1:4" ht="35.4" x14ac:dyDescent="0.6">
      <c r="A33" s="307">
        <v>40211</v>
      </c>
      <c r="B33" s="308" t="s">
        <v>376</v>
      </c>
      <c r="C33" s="309">
        <f>'B1104'!BM26</f>
        <v>201000</v>
      </c>
      <c r="D33" s="309">
        <f t="shared" si="0"/>
        <v>1005</v>
      </c>
    </row>
    <row r="34" spans="1:4" ht="35.4" x14ac:dyDescent="0.6">
      <c r="A34" s="307">
        <v>40212</v>
      </c>
      <c r="B34" s="308" t="s">
        <v>135</v>
      </c>
      <c r="C34" s="309">
        <f>'B1104'!BM27</f>
        <v>0</v>
      </c>
      <c r="D34" s="309">
        <f t="shared" si="0"/>
        <v>0</v>
      </c>
    </row>
    <row r="35" spans="1:4" ht="35.4" x14ac:dyDescent="0.6">
      <c r="A35" s="310">
        <v>40213</v>
      </c>
      <c r="B35" s="311" t="s">
        <v>136</v>
      </c>
      <c r="C35" s="309">
        <f>'B1104'!BM28</f>
        <v>387280</v>
      </c>
      <c r="D35" s="309">
        <f t="shared" si="0"/>
        <v>1936.4</v>
      </c>
    </row>
    <row r="36" spans="1:4" ht="35.4" x14ac:dyDescent="0.6">
      <c r="A36" s="310">
        <v>40214</v>
      </c>
      <c r="B36" s="311" t="s">
        <v>737</v>
      </c>
      <c r="C36" s="309">
        <f>'B1104'!BM29</f>
        <v>0</v>
      </c>
      <c r="D36" s="309">
        <f t="shared" si="0"/>
        <v>0</v>
      </c>
    </row>
    <row r="37" spans="1:4" ht="35.4" x14ac:dyDescent="0.6">
      <c r="A37" s="310">
        <v>40300</v>
      </c>
      <c r="B37" s="311" t="s">
        <v>71</v>
      </c>
      <c r="C37" s="309">
        <f>'B1104'!BM30</f>
        <v>1542360</v>
      </c>
      <c r="D37" s="309">
        <f t="shared" si="0"/>
        <v>7711.8</v>
      </c>
    </row>
    <row r="38" spans="1:4" ht="35.4" x14ac:dyDescent="0.6">
      <c r="A38" s="307">
        <v>40301</v>
      </c>
      <c r="B38" s="312" t="s">
        <v>72</v>
      </c>
      <c r="C38" s="309">
        <f>'B1104'!BM31</f>
        <v>861280</v>
      </c>
      <c r="D38" s="309">
        <f t="shared" si="0"/>
        <v>4306.3999999999996</v>
      </c>
    </row>
    <row r="39" spans="1:4" ht="35.4" x14ac:dyDescent="0.6">
      <c r="A39" s="307">
        <v>40302</v>
      </c>
      <c r="B39" s="312" t="s">
        <v>139</v>
      </c>
      <c r="C39" s="309">
        <f>'B1104'!BM32</f>
        <v>1116600</v>
      </c>
      <c r="D39" s="309">
        <f t="shared" si="0"/>
        <v>5583</v>
      </c>
    </row>
    <row r="40" spans="1:4" ht="35.4" x14ac:dyDescent="0.6">
      <c r="A40" s="307">
        <v>40303</v>
      </c>
      <c r="B40" s="308" t="s">
        <v>74</v>
      </c>
      <c r="C40" s="309">
        <f>'B1104'!BM33</f>
        <v>1081640</v>
      </c>
      <c r="D40" s="309">
        <f t="shared" si="0"/>
        <v>5408.2</v>
      </c>
    </row>
    <row r="41" spans="1:4" ht="35.4" x14ac:dyDescent="0.6">
      <c r="A41" s="307">
        <v>40304</v>
      </c>
      <c r="B41" s="308" t="s">
        <v>75</v>
      </c>
      <c r="C41" s="309">
        <f>'B1104'!BM34</f>
        <v>1680240</v>
      </c>
      <c r="D41" s="309">
        <f t="shared" si="0"/>
        <v>8401.2000000000007</v>
      </c>
    </row>
    <row r="42" spans="1:4" ht="35.4" x14ac:dyDescent="0.6">
      <c r="A42" s="307">
        <v>40305</v>
      </c>
      <c r="B42" s="308" t="s">
        <v>76</v>
      </c>
      <c r="C42" s="309">
        <f>'B1104'!BM35</f>
        <v>492640</v>
      </c>
      <c r="D42" s="309">
        <f t="shared" si="0"/>
        <v>2463.1999999999998</v>
      </c>
    </row>
    <row r="43" spans="1:4" ht="35.4" x14ac:dyDescent="0.6">
      <c r="A43" s="307">
        <v>40306</v>
      </c>
      <c r="B43" s="308" t="s">
        <v>627</v>
      </c>
      <c r="C43" s="309">
        <f>'B1104'!BM36</f>
        <v>227920</v>
      </c>
      <c r="D43" s="309">
        <f t="shared" si="0"/>
        <v>1139.5999999999999</v>
      </c>
    </row>
    <row r="44" spans="1:4" ht="35.4" x14ac:dyDescent="0.6">
      <c r="A44" s="307">
        <v>40307</v>
      </c>
      <c r="B44" s="308" t="s">
        <v>78</v>
      </c>
      <c r="C44" s="309">
        <f>'B1104'!BM37</f>
        <v>1472480</v>
      </c>
      <c r="D44" s="309">
        <f t="shared" si="0"/>
        <v>7362.4</v>
      </c>
    </row>
    <row r="45" spans="1:4" ht="35.4" x14ac:dyDescent="0.6">
      <c r="A45" s="307">
        <v>40308</v>
      </c>
      <c r="B45" s="308" t="s">
        <v>377</v>
      </c>
      <c r="C45" s="309">
        <f>'B1104'!BM38</f>
        <v>1272960</v>
      </c>
      <c r="D45" s="309">
        <f t="shared" si="0"/>
        <v>6364.8</v>
      </c>
    </row>
    <row r="46" spans="1:4" ht="35.4" x14ac:dyDescent="0.6">
      <c r="A46" s="307">
        <v>40309</v>
      </c>
      <c r="B46" s="308" t="s">
        <v>734</v>
      </c>
      <c r="C46" s="309">
        <f>'B1104'!BM39</f>
        <v>0</v>
      </c>
      <c r="D46" s="309">
        <f t="shared" si="0"/>
        <v>0</v>
      </c>
    </row>
    <row r="47" spans="1:4" ht="35.4" x14ac:dyDescent="0.6">
      <c r="A47" s="307">
        <v>40400</v>
      </c>
      <c r="B47" s="308" t="s">
        <v>307</v>
      </c>
      <c r="C47" s="309">
        <f>'B1104'!BM40</f>
        <v>986240</v>
      </c>
      <c r="D47" s="309">
        <f t="shared" si="0"/>
        <v>4931.2</v>
      </c>
    </row>
    <row r="48" spans="1:4" ht="35.4" x14ac:dyDescent="0.6">
      <c r="A48" s="307">
        <v>40401</v>
      </c>
      <c r="B48" s="308" t="s">
        <v>81</v>
      </c>
      <c r="C48" s="309">
        <f>'B1104'!BM41</f>
        <v>3077960</v>
      </c>
      <c r="D48" s="309">
        <f t="shared" si="0"/>
        <v>15389.8</v>
      </c>
    </row>
    <row r="49" spans="1:4" ht="35.4" x14ac:dyDescent="0.6">
      <c r="A49" s="307">
        <v>40402</v>
      </c>
      <c r="B49" s="308" t="s">
        <v>82</v>
      </c>
      <c r="C49" s="309">
        <f>'B1104'!BM42</f>
        <v>628080</v>
      </c>
      <c r="D49" s="309">
        <f t="shared" si="0"/>
        <v>3140.4</v>
      </c>
    </row>
    <row r="50" spans="1:4" ht="35.4" x14ac:dyDescent="0.6">
      <c r="A50" s="307">
        <v>40403</v>
      </c>
      <c r="B50" s="308" t="s">
        <v>291</v>
      </c>
      <c r="C50" s="309">
        <f>'B1104'!BM43</f>
        <v>0</v>
      </c>
      <c r="D50" s="309">
        <f t="shared" si="0"/>
        <v>0</v>
      </c>
    </row>
    <row r="51" spans="1:4" ht="35.4" x14ac:dyDescent="0.6">
      <c r="A51" s="307">
        <v>40404</v>
      </c>
      <c r="B51" s="308" t="s">
        <v>580</v>
      </c>
      <c r="C51" s="309">
        <f>'B1104'!BM44</f>
        <v>0</v>
      </c>
      <c r="D51" s="309">
        <f t="shared" si="0"/>
        <v>0</v>
      </c>
    </row>
    <row r="52" spans="1:4" ht="35.4" x14ac:dyDescent="0.6">
      <c r="A52" s="307">
        <v>40405</v>
      </c>
      <c r="B52" s="308" t="s">
        <v>84</v>
      </c>
      <c r="C52" s="309">
        <f>'B1104'!BM45</f>
        <v>859200</v>
      </c>
      <c r="D52" s="309">
        <f t="shared" si="0"/>
        <v>4296</v>
      </c>
    </row>
    <row r="53" spans="1:4" ht="35.4" x14ac:dyDescent="0.6">
      <c r="A53" s="307">
        <v>40406</v>
      </c>
      <c r="B53" s="308" t="s">
        <v>85</v>
      </c>
      <c r="C53" s="309">
        <f>'B1104'!BM46</f>
        <v>5633880</v>
      </c>
      <c r="D53" s="309">
        <f t="shared" si="0"/>
        <v>28169.4</v>
      </c>
    </row>
    <row r="54" spans="1:4" ht="35.4" x14ac:dyDescent="0.6">
      <c r="A54" s="307">
        <v>40407</v>
      </c>
      <c r="B54" s="308" t="s">
        <v>145</v>
      </c>
      <c r="C54" s="309">
        <f>'B1104'!BM47</f>
        <v>92920</v>
      </c>
      <c r="D54" s="309">
        <f t="shared" si="0"/>
        <v>464.6</v>
      </c>
    </row>
    <row r="55" spans="1:4" ht="35.4" x14ac:dyDescent="0.6">
      <c r="A55" s="307">
        <v>40408</v>
      </c>
      <c r="B55" s="308" t="s">
        <v>378</v>
      </c>
      <c r="C55" s="309">
        <f>'B1104'!BM48</f>
        <v>310320</v>
      </c>
      <c r="D55" s="309">
        <f t="shared" si="0"/>
        <v>1551.6</v>
      </c>
    </row>
    <row r="56" spans="1:4" ht="35.4" x14ac:dyDescent="0.6">
      <c r="A56" s="307">
        <v>40412</v>
      </c>
      <c r="B56" s="308" t="s">
        <v>88</v>
      </c>
      <c r="C56" s="309">
        <f>'B1104'!BM49</f>
        <v>1421960</v>
      </c>
      <c r="D56" s="309">
        <f t="shared" si="0"/>
        <v>7109.8</v>
      </c>
    </row>
    <row r="57" spans="1:4" ht="35.4" x14ac:dyDescent="0.6">
      <c r="A57" s="307">
        <v>40417</v>
      </c>
      <c r="B57" s="308" t="s">
        <v>89</v>
      </c>
      <c r="C57" s="309">
        <f>'B1104'!BM50</f>
        <v>301200</v>
      </c>
      <c r="D57" s="309">
        <f t="shared" si="0"/>
        <v>1506</v>
      </c>
    </row>
    <row r="58" spans="1:4" ht="35.4" x14ac:dyDescent="0.6">
      <c r="A58" s="310">
        <v>40420</v>
      </c>
      <c r="B58" s="308" t="s">
        <v>418</v>
      </c>
      <c r="C58" s="309">
        <f>'B1104'!BM51</f>
        <v>283840</v>
      </c>
      <c r="D58" s="309">
        <f t="shared" si="0"/>
        <v>1419.2</v>
      </c>
    </row>
    <row r="59" spans="1:4" ht="36" thickBot="1" x14ac:dyDescent="0.65">
      <c r="A59" s="313">
        <v>40421</v>
      </c>
      <c r="B59" s="308" t="s">
        <v>91</v>
      </c>
      <c r="C59" s="309">
        <f>'B1104'!BM52</f>
        <v>462360</v>
      </c>
      <c r="D59" s="309">
        <f>C59*0.5/100</f>
        <v>2311.8000000000002</v>
      </c>
    </row>
    <row r="60" spans="1:4" ht="36" thickBot="1" x14ac:dyDescent="0.65">
      <c r="A60" s="690">
        <v>40422</v>
      </c>
      <c r="B60" s="308" t="s">
        <v>92</v>
      </c>
      <c r="C60" s="309">
        <f>'B1104'!BM53</f>
        <v>380880</v>
      </c>
      <c r="D60" s="309">
        <f t="shared" si="0"/>
        <v>1904.4</v>
      </c>
    </row>
    <row r="61" spans="1:4" ht="36" thickBot="1" x14ac:dyDescent="0.65">
      <c r="A61" s="690">
        <v>40423</v>
      </c>
      <c r="B61" s="308" t="s">
        <v>417</v>
      </c>
      <c r="C61" s="309">
        <f>'B1104'!BM54</f>
        <v>5625080</v>
      </c>
      <c r="D61" s="309">
        <f>C61*0.5/100</f>
        <v>28125.4</v>
      </c>
    </row>
    <row r="62" spans="1:4" ht="36" thickBot="1" x14ac:dyDescent="0.65">
      <c r="A62" s="690">
        <v>40424</v>
      </c>
      <c r="B62" s="311" t="s">
        <v>794</v>
      </c>
      <c r="C62" s="309">
        <f>'B1104'!BM55</f>
        <v>0</v>
      </c>
      <c r="D62" s="309">
        <f>C62*0.5/100</f>
        <v>0</v>
      </c>
    </row>
    <row r="63" spans="1:4" ht="36" thickBot="1" x14ac:dyDescent="0.65">
      <c r="A63" s="690">
        <v>40425</v>
      </c>
      <c r="B63" s="690" t="s">
        <v>860</v>
      </c>
      <c r="C63" s="1078">
        <f>'B1104'!BM56</f>
        <v>0</v>
      </c>
      <c r="D63" s="309">
        <f>C63*0.5/100</f>
        <v>0</v>
      </c>
    </row>
    <row r="64" spans="1:4" ht="35.4" x14ac:dyDescent="0.6">
      <c r="A64" s="307">
        <v>40403</v>
      </c>
      <c r="B64" s="308" t="s">
        <v>1121</v>
      </c>
      <c r="C64" s="309">
        <f>'B1104'!BM57</f>
        <v>0</v>
      </c>
      <c r="D64" s="309">
        <f>C64*0.5/100</f>
        <v>0</v>
      </c>
    </row>
    <row r="65" spans="1:4" ht="34.5" customHeight="1" x14ac:dyDescent="0.6">
      <c r="A65" s="314" t="s">
        <v>148</v>
      </c>
      <c r="B65" s="581"/>
      <c r="C65" s="1078">
        <f>SUM(C11:C64)</f>
        <v>50673560</v>
      </c>
      <c r="D65" s="309">
        <f>C65*0.5/100</f>
        <v>253367.8</v>
      </c>
    </row>
    <row r="66" spans="1:4" x14ac:dyDescent="0.25">
      <c r="C66" s="1086"/>
    </row>
    <row r="72" spans="1:4" x14ac:dyDescent="0.25">
      <c r="C72" t="s">
        <v>1</v>
      </c>
    </row>
    <row r="75" spans="1:4" ht="30" x14ac:dyDescent="0.5">
      <c r="C75" s="810"/>
    </row>
    <row r="76" spans="1:4" x14ac:dyDescent="0.25">
      <c r="C76" s="811"/>
    </row>
    <row r="85" spans="3:3" ht="35.4" x14ac:dyDescent="0.6">
      <c r="C85" s="1078"/>
    </row>
    <row r="86" spans="3:3" ht="35.4" x14ac:dyDescent="0.6">
      <c r="C86" s="1078">
        <f>C65-'B1104'!BM58</f>
        <v>0</v>
      </c>
    </row>
    <row r="88" spans="3:3" ht="35.4" x14ac:dyDescent="0.6">
      <c r="C88" s="1078"/>
    </row>
  </sheetData>
  <phoneticPr fontId="0" type="noConversion"/>
  <pageMargins left="0.78740157480314965" right="0.78740157480314965" top="0.98425196850393704" bottom="0.98425196850393704" header="0.51181102362204722" footer="0.51181102362204722"/>
  <pageSetup paperSize="9" scale="30" fitToHeight="5" orientation="portrait" horizontalDpi="240" verticalDpi="144" r:id="rId1"/>
  <headerFooter alignWithMargins="0"/>
  <colBreaks count="1" manualBreakCount="1">
    <brk id="3" max="73" man="1"/>
  </colBreaks>
  <drawing r:id="rId2"/>
  <legacyDrawing r:id="rId3"/>
  <oleObjects>
    <mc:AlternateContent xmlns:mc="http://schemas.openxmlformats.org/markup-compatibility/2006">
      <mc:Choice Requires="x14">
        <oleObject progId="ViewerFrameClass" shapeId="21505" r:id="rId4">
          <objectPr defaultSize="0" autoPict="0" r:id="rId5">
            <anchor moveWithCells="1" sizeWithCells="1">
              <from>
                <xdr:col>0</xdr:col>
                <xdr:colOff>53340</xdr:colOff>
                <xdr:row>0</xdr:row>
                <xdr:rowOff>0</xdr:rowOff>
              </from>
              <to>
                <xdr:col>0</xdr:col>
                <xdr:colOff>922020</xdr:colOff>
                <xdr:row>0</xdr:row>
                <xdr:rowOff>0</xdr:rowOff>
              </to>
            </anchor>
          </objectPr>
        </oleObject>
      </mc:Choice>
      <mc:Fallback>
        <oleObject progId="ViewerFrameClass" shapeId="21505" r:id="rId4"/>
      </mc:Fallback>
    </mc:AlternateContent>
    <mc:AlternateContent xmlns:mc="http://schemas.openxmlformats.org/markup-compatibility/2006">
      <mc:Choice Requires="x14">
        <oleObject progId="ViewerFrameClass" shapeId="21506" r:id="rId6">
          <objectPr defaultSize="0" autoPict="0" r:id="rId5">
            <anchor moveWithCells="1" sizeWithCells="1">
              <from>
                <xdr:col>0</xdr:col>
                <xdr:colOff>327660</xdr:colOff>
                <xdr:row>0</xdr:row>
                <xdr:rowOff>0</xdr:rowOff>
              </from>
              <to>
                <xdr:col>0</xdr:col>
                <xdr:colOff>1089660</xdr:colOff>
                <xdr:row>0</xdr:row>
                <xdr:rowOff>0</xdr:rowOff>
              </to>
            </anchor>
          </objectPr>
        </oleObject>
      </mc:Choice>
      <mc:Fallback>
        <oleObject progId="ViewerFrameClass" shapeId="21506" r:id="rId6"/>
      </mc:Fallback>
    </mc:AlternateContent>
    <mc:AlternateContent xmlns:mc="http://schemas.openxmlformats.org/markup-compatibility/2006">
      <mc:Choice Requires="x14">
        <oleObject progId="ViewerFrameClass" shapeId="21507" r:id="rId7">
          <objectPr defaultSize="0" autoPict="0" r:id="rId5">
            <anchor moveWithCells="1" sizeWithCells="1">
              <from>
                <xdr:col>0</xdr:col>
                <xdr:colOff>327660</xdr:colOff>
                <xdr:row>0</xdr:row>
                <xdr:rowOff>0</xdr:rowOff>
              </from>
              <to>
                <xdr:col>0</xdr:col>
                <xdr:colOff>1089660</xdr:colOff>
                <xdr:row>0</xdr:row>
                <xdr:rowOff>0</xdr:rowOff>
              </to>
            </anchor>
          </objectPr>
        </oleObject>
      </mc:Choice>
      <mc:Fallback>
        <oleObject progId="ViewerFrameClass" shapeId="21507" r:id="rId7"/>
      </mc:Fallback>
    </mc:AlternateContent>
    <mc:AlternateContent xmlns:mc="http://schemas.openxmlformats.org/markup-compatibility/2006">
      <mc:Choice Requires="x14">
        <oleObject progId="ViewerFrameClass" shapeId="21508" r:id="rId8">
          <objectPr defaultSize="0" autoPict="0" r:id="rId5">
            <anchor moveWithCells="1" sizeWithCells="1">
              <from>
                <xdr:col>0</xdr:col>
                <xdr:colOff>327660</xdr:colOff>
                <xdr:row>0</xdr:row>
                <xdr:rowOff>0</xdr:rowOff>
              </from>
              <to>
                <xdr:col>0</xdr:col>
                <xdr:colOff>1089660</xdr:colOff>
                <xdr:row>0</xdr:row>
                <xdr:rowOff>0</xdr:rowOff>
              </to>
            </anchor>
          </objectPr>
        </oleObject>
      </mc:Choice>
      <mc:Fallback>
        <oleObject progId="ViewerFrameClass" shapeId="21508" r:id="rId8"/>
      </mc:Fallback>
    </mc:AlternateContent>
    <mc:AlternateContent xmlns:mc="http://schemas.openxmlformats.org/markup-compatibility/2006">
      <mc:Choice Requires="x14">
        <oleObject progId="ViewerFrameClass" shapeId="21509" r:id="rId9">
          <objectPr defaultSize="0" autoPict="0" r:id="rId5">
            <anchor moveWithCells="1" sizeWithCells="1">
              <from>
                <xdr:col>0</xdr:col>
                <xdr:colOff>609600</xdr:colOff>
                <xdr:row>0</xdr:row>
                <xdr:rowOff>0</xdr:rowOff>
              </from>
              <to>
                <xdr:col>1</xdr:col>
                <xdr:colOff>45720</xdr:colOff>
                <xdr:row>0</xdr:row>
                <xdr:rowOff>0</xdr:rowOff>
              </to>
            </anchor>
          </objectPr>
        </oleObject>
      </mc:Choice>
      <mc:Fallback>
        <oleObject progId="ViewerFrameClass" shapeId="21509" r:id="rId9"/>
      </mc:Fallback>
    </mc:AlternateContent>
    <mc:AlternateContent xmlns:mc="http://schemas.openxmlformats.org/markup-compatibility/2006">
      <mc:Choice Requires="x14">
        <oleObject progId="ViewerFrameClass" shapeId="21510" r:id="rId10">
          <objectPr defaultSize="0" autoPict="0" r:id="rId5">
            <anchor moveWithCells="1" sizeWithCells="1">
              <from>
                <xdr:col>0</xdr:col>
                <xdr:colOff>601980</xdr:colOff>
                <xdr:row>0</xdr:row>
                <xdr:rowOff>0</xdr:rowOff>
              </from>
              <to>
                <xdr:col>1</xdr:col>
                <xdr:colOff>38100</xdr:colOff>
                <xdr:row>0</xdr:row>
                <xdr:rowOff>0</xdr:rowOff>
              </to>
            </anchor>
          </objectPr>
        </oleObject>
      </mc:Choice>
      <mc:Fallback>
        <oleObject progId="ViewerFrameClass" shapeId="21510" r:id="rId10"/>
      </mc:Fallback>
    </mc:AlternateContent>
    <mc:AlternateContent xmlns:mc="http://schemas.openxmlformats.org/markup-compatibility/2006">
      <mc:Choice Requires="x14">
        <oleObject progId="ViewerFrameClass" shapeId="21511" r:id="rId11">
          <objectPr defaultSize="0" autoPict="0" r:id="rId5">
            <anchor moveWithCells="1" sizeWithCells="1">
              <from>
                <xdr:col>0</xdr:col>
                <xdr:colOff>601980</xdr:colOff>
                <xdr:row>0</xdr:row>
                <xdr:rowOff>0</xdr:rowOff>
              </from>
              <to>
                <xdr:col>1</xdr:col>
                <xdr:colOff>38100</xdr:colOff>
                <xdr:row>0</xdr:row>
                <xdr:rowOff>0</xdr:rowOff>
              </to>
            </anchor>
          </objectPr>
        </oleObject>
      </mc:Choice>
      <mc:Fallback>
        <oleObject progId="ViewerFrameClass" shapeId="21511" r:id="rId11"/>
      </mc:Fallback>
    </mc:AlternateContent>
    <mc:AlternateContent xmlns:mc="http://schemas.openxmlformats.org/markup-compatibility/2006">
      <mc:Choice Requires="x14">
        <oleObject progId="ViewerFrameClass" shapeId="21512" r:id="rId12">
          <objectPr defaultSize="0" autoPict="0" r:id="rId5">
            <anchor moveWithCells="1" sizeWithCells="1">
              <from>
                <xdr:col>0</xdr:col>
                <xdr:colOff>601980</xdr:colOff>
                <xdr:row>0</xdr:row>
                <xdr:rowOff>0</xdr:rowOff>
              </from>
              <to>
                <xdr:col>1</xdr:col>
                <xdr:colOff>38100</xdr:colOff>
                <xdr:row>0</xdr:row>
                <xdr:rowOff>0</xdr:rowOff>
              </to>
            </anchor>
          </objectPr>
        </oleObject>
      </mc:Choice>
      <mc:Fallback>
        <oleObject progId="ViewerFrameClass" shapeId="21512" r:id="rId12"/>
      </mc:Fallback>
    </mc:AlternateContent>
    <mc:AlternateContent xmlns:mc="http://schemas.openxmlformats.org/markup-compatibility/2006">
      <mc:Choice Requires="x14">
        <oleObject progId="ViewerFrameClass" shapeId="21513" r:id="rId13">
          <objectPr defaultSize="0" autoPict="0" r:id="rId5">
            <anchor moveWithCells="1" sizeWithCells="1">
              <from>
                <xdr:col>0</xdr:col>
                <xdr:colOff>601980</xdr:colOff>
                <xdr:row>0</xdr:row>
                <xdr:rowOff>0</xdr:rowOff>
              </from>
              <to>
                <xdr:col>1</xdr:col>
                <xdr:colOff>38100</xdr:colOff>
                <xdr:row>0</xdr:row>
                <xdr:rowOff>0</xdr:rowOff>
              </to>
            </anchor>
          </objectPr>
        </oleObject>
      </mc:Choice>
      <mc:Fallback>
        <oleObject progId="ViewerFrameClass" shapeId="21513" r:id="rId13"/>
      </mc:Fallback>
    </mc:AlternateContent>
    <mc:AlternateContent xmlns:mc="http://schemas.openxmlformats.org/markup-compatibility/2006">
      <mc:Choice Requires="x14">
        <oleObject progId="ViewerFrameClass" shapeId="21514" r:id="rId14">
          <objectPr defaultSize="0" autoPict="0" r:id="rId5">
            <anchor moveWithCells="1" sizeWithCells="1">
              <from>
                <xdr:col>0</xdr:col>
                <xdr:colOff>121920</xdr:colOff>
                <xdr:row>0</xdr:row>
                <xdr:rowOff>0</xdr:rowOff>
              </from>
              <to>
                <xdr:col>1</xdr:col>
                <xdr:colOff>1287780</xdr:colOff>
                <xdr:row>2</xdr:row>
                <xdr:rowOff>83820</xdr:rowOff>
              </to>
            </anchor>
          </objectPr>
        </oleObject>
      </mc:Choice>
      <mc:Fallback>
        <oleObject progId="ViewerFrameClass" shapeId="21514" r:id="rId14"/>
      </mc:Fallback>
    </mc:AlternateContent>
  </oleObjec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Feuil25">
    <tabColor indexed="13"/>
  </sheetPr>
  <dimension ref="A1:F64"/>
  <sheetViews>
    <sheetView showZeros="0" view="pageBreakPreview" topLeftCell="A34" zoomScale="60" zoomScaleNormal="60" workbookViewId="0">
      <selection activeCell="A53" sqref="A53:IV53"/>
    </sheetView>
  </sheetViews>
  <sheetFormatPr baseColWidth="10" defaultRowHeight="13.2" x14ac:dyDescent="0.25"/>
  <cols>
    <col min="1" max="1" width="18" customWidth="1"/>
    <col min="2" max="2" width="40.5546875" customWidth="1"/>
    <col min="3" max="3" width="31.33203125" customWidth="1"/>
    <col min="4" max="4" width="33.6640625" customWidth="1"/>
    <col min="5" max="5" width="37.33203125" customWidth="1"/>
    <col min="6" max="6" width="49.88671875" bestFit="1" customWidth="1"/>
    <col min="7" max="8" width="16.5546875" bestFit="1" customWidth="1"/>
    <col min="9" max="9" width="20.5546875" customWidth="1"/>
    <col min="10" max="10" width="15" customWidth="1"/>
  </cols>
  <sheetData>
    <row r="1" spans="1:6" ht="17.399999999999999" x14ac:dyDescent="0.3">
      <c r="A1" s="4"/>
      <c r="B1" s="14" t="s">
        <v>559</v>
      </c>
      <c r="F1" s="9"/>
    </row>
    <row r="2" spans="1:6" ht="21" x14ac:dyDescent="0.4">
      <c r="A2" s="4"/>
      <c r="B2" s="286" t="s">
        <v>357</v>
      </c>
      <c r="C2" s="2"/>
      <c r="D2" s="2"/>
      <c r="E2" s="2"/>
      <c r="F2" s="2"/>
    </row>
    <row r="3" spans="1:6" ht="24" customHeight="1" x14ac:dyDescent="0.4">
      <c r="C3" s="285" t="s">
        <v>1099</v>
      </c>
      <c r="D3" s="285"/>
      <c r="E3" s="285"/>
      <c r="F3" s="1"/>
    </row>
    <row r="4" spans="1:6" ht="27.75" customHeight="1" x14ac:dyDescent="0.5">
      <c r="A4" s="2"/>
      <c r="B4" s="1260" t="s">
        <v>552</v>
      </c>
      <c r="C4" s="1260"/>
      <c r="D4" s="1260"/>
      <c r="E4" s="1260"/>
      <c r="F4" s="1"/>
    </row>
    <row r="5" spans="1:6" ht="12.75" customHeight="1" x14ac:dyDescent="0.4">
      <c r="A5" s="2"/>
      <c r="B5" s="1255"/>
      <c r="C5" s="1255"/>
      <c r="D5" s="1255"/>
      <c r="E5" s="1255"/>
      <c r="F5" s="1"/>
    </row>
    <row r="6" spans="1:6" ht="30.75" customHeight="1" x14ac:dyDescent="0.4">
      <c r="A6" s="604"/>
      <c r="B6" s="1258" t="s">
        <v>6</v>
      </c>
      <c r="C6" s="606" t="s">
        <v>553</v>
      </c>
      <c r="D6" s="606" t="s">
        <v>554</v>
      </c>
      <c r="E6" s="604" t="s">
        <v>551</v>
      </c>
    </row>
    <row r="7" spans="1:6" ht="27" customHeight="1" x14ac:dyDescent="0.4">
      <c r="A7" s="605" t="s">
        <v>95</v>
      </c>
      <c r="B7" s="1259"/>
      <c r="C7" s="607" t="s">
        <v>32</v>
      </c>
      <c r="D7" s="607" t="s">
        <v>32</v>
      </c>
      <c r="E7" s="608"/>
    </row>
    <row r="8" spans="1:6" ht="20.25" customHeight="1" x14ac:dyDescent="0.25">
      <c r="A8" s="603">
        <v>40100</v>
      </c>
      <c r="B8" s="284" t="s">
        <v>372</v>
      </c>
      <c r="C8" s="671">
        <f>'B1104'!T4+'B1104'!U4</f>
        <v>41756000</v>
      </c>
      <c r="D8" s="671">
        <f>'B1104'!BC4</f>
        <v>39185800</v>
      </c>
      <c r="E8" s="673">
        <f>C8-D8</f>
        <v>2570200</v>
      </c>
    </row>
    <row r="9" spans="1:6" ht="20.100000000000001" customHeight="1" x14ac:dyDescent="0.25">
      <c r="A9" s="603">
        <v>40102</v>
      </c>
      <c r="B9" s="284" t="s">
        <v>373</v>
      </c>
      <c r="C9" s="671">
        <f>'B1104'!T5+'B1104'!U5</f>
        <v>7188000</v>
      </c>
      <c r="D9" s="671">
        <f>'B1104'!BC5</f>
        <v>1494000</v>
      </c>
      <c r="E9" s="673">
        <f t="shared" ref="E9:E60" si="0">C9-D9</f>
        <v>5694000</v>
      </c>
    </row>
    <row r="10" spans="1:6" ht="20.100000000000001" customHeight="1" x14ac:dyDescent="0.25">
      <c r="A10" s="603">
        <v>40103</v>
      </c>
      <c r="B10" s="284" t="s">
        <v>52</v>
      </c>
      <c r="C10" s="671">
        <f>'B1104'!T6+'B1104'!U6</f>
        <v>138000</v>
      </c>
      <c r="D10" s="671">
        <f>'B1104'!BC6</f>
        <v>1150000</v>
      </c>
      <c r="E10" s="673">
        <f t="shared" si="0"/>
        <v>-1012000</v>
      </c>
    </row>
    <row r="11" spans="1:6" ht="20.100000000000001" customHeight="1" x14ac:dyDescent="0.25">
      <c r="A11" s="603">
        <v>40104</v>
      </c>
      <c r="B11" s="284" t="s">
        <v>299</v>
      </c>
      <c r="C11" s="671">
        <f>'B1104'!T7+'B1104'!U7</f>
        <v>5148700</v>
      </c>
      <c r="D11" s="671">
        <f>'B1104'!BC7</f>
        <v>1209500</v>
      </c>
      <c r="E11" s="673">
        <f t="shared" si="0"/>
        <v>3939200</v>
      </c>
    </row>
    <row r="12" spans="1:6" ht="20.100000000000001" customHeight="1" x14ac:dyDescent="0.25">
      <c r="A12" s="603">
        <v>40105</v>
      </c>
      <c r="B12" s="284" t="s">
        <v>374</v>
      </c>
      <c r="C12" s="671">
        <f>'B1104'!T8+'B1104'!U8</f>
        <v>4717000</v>
      </c>
      <c r="D12" s="671">
        <f>'B1104'!BC8</f>
        <v>3959000</v>
      </c>
      <c r="E12" s="673">
        <f t="shared" si="0"/>
        <v>758000</v>
      </c>
    </row>
    <row r="13" spans="1:6" ht="20.100000000000001" customHeight="1" x14ac:dyDescent="0.25">
      <c r="A13" s="603">
        <v>40106</v>
      </c>
      <c r="B13" s="284" t="s">
        <v>300</v>
      </c>
      <c r="C13" s="671">
        <f>'B1104'!T9+'B1104'!U9</f>
        <v>1761000</v>
      </c>
      <c r="D13" s="671">
        <f>'B1104'!BC9</f>
        <v>971900</v>
      </c>
      <c r="E13" s="673">
        <f t="shared" si="0"/>
        <v>789100</v>
      </c>
    </row>
    <row r="14" spans="1:6" ht="20.100000000000001" customHeight="1" x14ac:dyDescent="0.25">
      <c r="A14" s="603">
        <v>40107</v>
      </c>
      <c r="B14" s="284" t="s">
        <v>301</v>
      </c>
      <c r="C14" s="671">
        <f>'B1104'!T10+'B1104'!U10</f>
        <v>7599000</v>
      </c>
      <c r="D14" s="671">
        <f>'B1104'!BC10</f>
        <v>8278000</v>
      </c>
      <c r="E14" s="673">
        <f t="shared" si="0"/>
        <v>-679000</v>
      </c>
    </row>
    <row r="15" spans="1:6" ht="20.100000000000001" customHeight="1" x14ac:dyDescent="0.25">
      <c r="A15" s="603">
        <v>40108</v>
      </c>
      <c r="B15" s="284" t="s">
        <v>375</v>
      </c>
      <c r="C15" s="671">
        <f>'B1104'!T11+'B1104'!U11</f>
        <v>82000</v>
      </c>
      <c r="D15" s="671">
        <f>'B1104'!BC11</f>
        <v>798000</v>
      </c>
      <c r="E15" s="673">
        <f t="shared" si="0"/>
        <v>-716000</v>
      </c>
    </row>
    <row r="16" spans="1:6" ht="20.100000000000001" customHeight="1" x14ac:dyDescent="0.25">
      <c r="A16" s="603">
        <v>40111</v>
      </c>
      <c r="B16" s="284" t="s">
        <v>303</v>
      </c>
      <c r="C16" s="671">
        <f>'B1104'!T12+'B1104'!U12</f>
        <v>6261100</v>
      </c>
      <c r="D16" s="671">
        <f>'B1104'!BC12</f>
        <v>4922200</v>
      </c>
      <c r="E16" s="673">
        <f t="shared" si="0"/>
        <v>1338900</v>
      </c>
    </row>
    <row r="17" spans="1:5" ht="20.100000000000001" customHeight="1" x14ac:dyDescent="0.25">
      <c r="A17" s="603">
        <v>40112</v>
      </c>
      <c r="B17" s="284" t="s">
        <v>416</v>
      </c>
      <c r="C17" s="671">
        <f>'B1104'!T13+'B1104'!U13</f>
        <v>160000</v>
      </c>
      <c r="D17" s="671">
        <f>'B1104'!BC13</f>
        <v>37000</v>
      </c>
      <c r="E17" s="673">
        <f t="shared" si="0"/>
        <v>123000</v>
      </c>
    </row>
    <row r="18" spans="1:5" ht="20.100000000000001" customHeight="1" x14ac:dyDescent="0.25">
      <c r="A18" s="603">
        <v>40113</v>
      </c>
      <c r="B18" s="284" t="s">
        <v>243</v>
      </c>
      <c r="C18" s="671">
        <f>'B1104'!T14+'B1104'!U14</f>
        <v>0</v>
      </c>
      <c r="D18" s="671">
        <f>'B1104'!BC14</f>
        <v>0</v>
      </c>
      <c r="E18" s="673">
        <f t="shared" si="0"/>
        <v>0</v>
      </c>
    </row>
    <row r="19" spans="1:5" ht="20.100000000000001" customHeight="1" x14ac:dyDescent="0.25">
      <c r="A19" s="603">
        <v>40114</v>
      </c>
      <c r="B19" s="284" t="s">
        <v>783</v>
      </c>
      <c r="C19" s="671">
        <f>'B1104'!T15+'B1104'!U15</f>
        <v>0</v>
      </c>
      <c r="D19" s="671">
        <f>'B1104'!BC15</f>
        <v>0</v>
      </c>
      <c r="E19" s="673">
        <f t="shared" si="0"/>
        <v>0</v>
      </c>
    </row>
    <row r="20" spans="1:5" ht="20.100000000000001" customHeight="1" x14ac:dyDescent="0.25">
      <c r="A20" s="603">
        <v>40115</v>
      </c>
      <c r="B20" s="836" t="s">
        <v>1024</v>
      </c>
      <c r="C20" s="671">
        <f>'B1104'!T16+'B1104'!U16</f>
        <v>0</v>
      </c>
      <c r="D20" s="671">
        <f>'B1104'!BC16</f>
        <v>0</v>
      </c>
      <c r="E20" s="673">
        <f t="shared" si="0"/>
        <v>0</v>
      </c>
    </row>
    <row r="21" spans="1:5" ht="20.100000000000001" customHeight="1" x14ac:dyDescent="0.25">
      <c r="A21" s="603">
        <v>40200</v>
      </c>
      <c r="B21" s="284" t="s">
        <v>61</v>
      </c>
      <c r="C21" s="671">
        <f>'B1104'!T17+'B1104'!U17</f>
        <v>1925000</v>
      </c>
      <c r="D21" s="671">
        <f>'B1104'!BC17</f>
        <v>1264500</v>
      </c>
      <c r="E21" s="673">
        <f t="shared" si="0"/>
        <v>660500</v>
      </c>
    </row>
    <row r="22" spans="1:5" ht="20.100000000000001" customHeight="1" x14ac:dyDescent="0.25">
      <c r="A22" s="603">
        <v>40201</v>
      </c>
      <c r="B22" s="284" t="s">
        <v>257</v>
      </c>
      <c r="C22" s="671">
        <f>'B1104'!T18+'B1104'!U18</f>
        <v>30000</v>
      </c>
      <c r="D22" s="671">
        <f>'B1104'!BC18</f>
        <v>10000</v>
      </c>
      <c r="E22" s="673">
        <f t="shared" si="0"/>
        <v>20000</v>
      </c>
    </row>
    <row r="23" spans="1:5" ht="20.100000000000001" customHeight="1" x14ac:dyDescent="0.25">
      <c r="A23" s="603">
        <v>40202</v>
      </c>
      <c r="B23" s="284" t="s">
        <v>132</v>
      </c>
      <c r="C23" s="671">
        <f>'B1104'!T19+'B1104'!U19</f>
        <v>18624000</v>
      </c>
      <c r="D23" s="671">
        <f>'B1104'!BC19</f>
        <v>10393000</v>
      </c>
      <c r="E23" s="673">
        <f t="shared" si="0"/>
        <v>8231000</v>
      </c>
    </row>
    <row r="24" spans="1:5" ht="20.100000000000001" customHeight="1" x14ac:dyDescent="0.25">
      <c r="A24" s="603">
        <v>40203</v>
      </c>
      <c r="B24" s="284" t="s">
        <v>64</v>
      </c>
      <c r="C24" s="671">
        <f>'B1104'!T20+'B1104'!U20</f>
        <v>2438700</v>
      </c>
      <c r="D24" s="671">
        <f>'B1104'!BC20</f>
        <v>283000</v>
      </c>
      <c r="E24" s="673">
        <f t="shared" si="0"/>
        <v>2155700</v>
      </c>
    </row>
    <row r="25" spans="1:5" ht="20.100000000000001" customHeight="1" x14ac:dyDescent="0.25">
      <c r="A25" s="603">
        <v>40204</v>
      </c>
      <c r="B25" s="284" t="s">
        <v>65</v>
      </c>
      <c r="C25" s="671">
        <f>'B1104'!T21+'B1104'!U21</f>
        <v>1042000</v>
      </c>
      <c r="D25" s="671">
        <f>'B1104'!BC21</f>
        <v>673000</v>
      </c>
      <c r="E25" s="673">
        <f t="shared" si="0"/>
        <v>369000</v>
      </c>
    </row>
    <row r="26" spans="1:5" ht="20.100000000000001" customHeight="1" x14ac:dyDescent="0.25">
      <c r="A26" s="603">
        <v>40205</v>
      </c>
      <c r="B26" s="284" t="s">
        <v>66</v>
      </c>
      <c r="C26" s="671">
        <f>'B1104'!T22+'B1104'!U22</f>
        <v>495000</v>
      </c>
      <c r="D26" s="671">
        <f>'B1104'!BC22</f>
        <v>1310000</v>
      </c>
      <c r="E26" s="673">
        <f t="shared" si="0"/>
        <v>-815000</v>
      </c>
    </row>
    <row r="27" spans="1:5" ht="20.100000000000001" customHeight="1" x14ac:dyDescent="0.25">
      <c r="A27" s="603">
        <v>40208</v>
      </c>
      <c r="B27" s="284" t="s">
        <v>67</v>
      </c>
      <c r="C27" s="671">
        <f>'B1104'!T23+'B1104'!U23</f>
        <v>2432000</v>
      </c>
      <c r="D27" s="671">
        <f>'B1104'!BC23</f>
        <v>3573500</v>
      </c>
      <c r="E27" s="673">
        <f t="shared" si="0"/>
        <v>-1141500</v>
      </c>
    </row>
    <row r="28" spans="1:5" ht="20.100000000000001" customHeight="1" x14ac:dyDescent="0.25">
      <c r="A28" s="603">
        <v>40209</v>
      </c>
      <c r="B28" s="284" t="s">
        <v>68</v>
      </c>
      <c r="C28" s="671">
        <f>'B1104'!T24+'B1104'!U24</f>
        <v>1919500</v>
      </c>
      <c r="D28" s="671">
        <f>'B1104'!BC24</f>
        <v>3532500</v>
      </c>
      <c r="E28" s="673">
        <f t="shared" si="0"/>
        <v>-1613000</v>
      </c>
    </row>
    <row r="29" spans="1:5" ht="20.100000000000001" customHeight="1" x14ac:dyDescent="0.25">
      <c r="A29" s="603">
        <v>40210</v>
      </c>
      <c r="B29" s="284" t="s">
        <v>244</v>
      </c>
      <c r="C29" s="671">
        <f>'B1104'!T25+'B1104'!U25</f>
        <v>2285500</v>
      </c>
      <c r="D29" s="671">
        <f>'B1104'!BC25</f>
        <v>1871000</v>
      </c>
      <c r="E29" s="673">
        <f t="shared" si="0"/>
        <v>414500</v>
      </c>
    </row>
    <row r="30" spans="1:5" ht="20.100000000000001" customHeight="1" x14ac:dyDescent="0.25">
      <c r="A30" s="603">
        <v>40211</v>
      </c>
      <c r="B30" s="284" t="s">
        <v>376</v>
      </c>
      <c r="C30" s="671">
        <f>'B1104'!T26+'B1104'!U26</f>
        <v>0</v>
      </c>
      <c r="D30" s="671">
        <f>'B1104'!BC26</f>
        <v>0</v>
      </c>
      <c r="E30" s="673">
        <f t="shared" si="0"/>
        <v>0</v>
      </c>
    </row>
    <row r="31" spans="1:5" ht="20.100000000000001" customHeight="1" x14ac:dyDescent="0.25">
      <c r="A31" s="603">
        <v>40212</v>
      </c>
      <c r="B31" s="284" t="s">
        <v>135</v>
      </c>
      <c r="C31" s="671">
        <f>'B1104'!T27+'B1104'!U27</f>
        <v>0</v>
      </c>
      <c r="D31" s="671">
        <f>'B1104'!BC27</f>
        <v>0</v>
      </c>
      <c r="E31" s="673">
        <f t="shared" si="0"/>
        <v>0</v>
      </c>
    </row>
    <row r="32" spans="1:5" ht="20.100000000000001" customHeight="1" x14ac:dyDescent="0.25">
      <c r="A32" s="603">
        <v>40213</v>
      </c>
      <c r="B32" s="284" t="s">
        <v>136</v>
      </c>
      <c r="C32" s="671">
        <f>'B1104'!T28+'B1104'!U28</f>
        <v>0</v>
      </c>
      <c r="D32" s="671">
        <f>'B1104'!BC28</f>
        <v>0</v>
      </c>
      <c r="E32" s="673">
        <f t="shared" si="0"/>
        <v>0</v>
      </c>
    </row>
    <row r="33" spans="1:5" ht="20.100000000000001" customHeight="1" x14ac:dyDescent="0.25">
      <c r="A33" s="603">
        <v>40214</v>
      </c>
      <c r="B33" s="284" t="s">
        <v>737</v>
      </c>
      <c r="C33" s="671">
        <f>'B1104'!T29+'B1104'!U29</f>
        <v>0</v>
      </c>
      <c r="D33" s="671">
        <f>'B1104'!BC29</f>
        <v>0</v>
      </c>
      <c r="E33" s="673">
        <f t="shared" si="0"/>
        <v>0</v>
      </c>
    </row>
    <row r="34" spans="1:5" ht="20.100000000000001" customHeight="1" x14ac:dyDescent="0.25">
      <c r="A34" s="603">
        <v>40300</v>
      </c>
      <c r="B34" s="284" t="s">
        <v>71</v>
      </c>
      <c r="C34" s="671">
        <f>'B1104'!T30+'B1104'!U30</f>
        <v>26927200</v>
      </c>
      <c r="D34" s="671">
        <f>'B1104'!BC30</f>
        <v>17975400</v>
      </c>
      <c r="E34" s="673">
        <f t="shared" si="0"/>
        <v>8951800</v>
      </c>
    </row>
    <row r="35" spans="1:5" ht="20.100000000000001" customHeight="1" x14ac:dyDescent="0.25">
      <c r="A35" s="603">
        <v>40301</v>
      </c>
      <c r="B35" s="284" t="s">
        <v>72</v>
      </c>
      <c r="C35" s="671">
        <f>'B1104'!T31+'B1104'!U31</f>
        <v>3132000</v>
      </c>
      <c r="D35" s="671">
        <f>'B1104'!BC31</f>
        <v>3580800</v>
      </c>
      <c r="E35" s="673">
        <f t="shared" si="0"/>
        <v>-448800</v>
      </c>
    </row>
    <row r="36" spans="1:5" ht="20.100000000000001" customHeight="1" x14ac:dyDescent="0.25">
      <c r="A36" s="603">
        <v>40302</v>
      </c>
      <c r="B36" s="284" t="s">
        <v>139</v>
      </c>
      <c r="C36" s="671">
        <f>'B1104'!T32+'B1104'!U32</f>
        <v>3130000</v>
      </c>
      <c r="D36" s="671">
        <f>'B1104'!BC32</f>
        <v>1458000</v>
      </c>
      <c r="E36" s="673">
        <f t="shared" si="0"/>
        <v>1672000</v>
      </c>
    </row>
    <row r="37" spans="1:5" ht="20.100000000000001" customHeight="1" x14ac:dyDescent="0.25">
      <c r="A37" s="603">
        <v>40303</v>
      </c>
      <c r="B37" s="284" t="s">
        <v>74</v>
      </c>
      <c r="C37" s="671">
        <f>'B1104'!T33+'B1104'!U33</f>
        <v>2060000</v>
      </c>
      <c r="D37" s="671">
        <f>'B1104'!BC33</f>
        <v>300000</v>
      </c>
      <c r="E37" s="673">
        <f t="shared" si="0"/>
        <v>1760000</v>
      </c>
    </row>
    <row r="38" spans="1:5" ht="20.100000000000001" customHeight="1" x14ac:dyDescent="0.25">
      <c r="A38" s="603">
        <v>40304</v>
      </c>
      <c r="B38" s="284" t="s">
        <v>75</v>
      </c>
      <c r="C38" s="671">
        <f>'B1104'!T34+'B1104'!U34</f>
        <v>2371000</v>
      </c>
      <c r="D38" s="671">
        <f>'B1104'!BC34</f>
        <v>665000</v>
      </c>
      <c r="E38" s="673">
        <f t="shared" si="0"/>
        <v>1706000</v>
      </c>
    </row>
    <row r="39" spans="1:5" ht="20.100000000000001" customHeight="1" x14ac:dyDescent="0.25">
      <c r="A39" s="603">
        <v>40305</v>
      </c>
      <c r="B39" s="284" t="s">
        <v>76</v>
      </c>
      <c r="C39" s="671">
        <f>'B1104'!T35+'B1104'!U35</f>
        <v>994000</v>
      </c>
      <c r="D39" s="671">
        <f>'B1104'!BC35</f>
        <v>810000</v>
      </c>
      <c r="E39" s="673">
        <f t="shared" si="0"/>
        <v>184000</v>
      </c>
    </row>
    <row r="40" spans="1:5" ht="20.100000000000001" customHeight="1" x14ac:dyDescent="0.25">
      <c r="A40" s="603">
        <v>40306</v>
      </c>
      <c r="B40" s="284" t="s">
        <v>627</v>
      </c>
      <c r="C40" s="671">
        <f>'B1104'!T36+'B1104'!U36</f>
        <v>0</v>
      </c>
      <c r="D40" s="671">
        <f>'B1104'!BC36</f>
        <v>10286.129999999999</v>
      </c>
      <c r="E40" s="673">
        <f t="shared" si="0"/>
        <v>-10286.129999999999</v>
      </c>
    </row>
    <row r="41" spans="1:5" ht="20.100000000000001" customHeight="1" x14ac:dyDescent="0.25">
      <c r="A41" s="603">
        <v>40307</v>
      </c>
      <c r="B41" s="284" t="s">
        <v>78</v>
      </c>
      <c r="C41" s="671">
        <f>'B1104'!T37+'B1104'!U37</f>
        <v>6355000</v>
      </c>
      <c r="D41" s="671">
        <f>'B1104'!BC37</f>
        <v>981500</v>
      </c>
      <c r="E41" s="673">
        <f t="shared" si="0"/>
        <v>5373500</v>
      </c>
    </row>
    <row r="42" spans="1:5" ht="20.100000000000001" customHeight="1" x14ac:dyDescent="0.25">
      <c r="A42" s="603">
        <v>40308</v>
      </c>
      <c r="B42" s="284" t="s">
        <v>377</v>
      </c>
      <c r="C42" s="671">
        <f>'B1104'!T38+'B1104'!U38</f>
        <v>0</v>
      </c>
      <c r="D42" s="671">
        <f>'B1104'!BC38</f>
        <v>0</v>
      </c>
      <c r="E42" s="673">
        <f t="shared" si="0"/>
        <v>0</v>
      </c>
    </row>
    <row r="43" spans="1:5" ht="20.100000000000001" customHeight="1" x14ac:dyDescent="0.25">
      <c r="A43" s="603">
        <v>40309</v>
      </c>
      <c r="B43" s="284" t="s">
        <v>734</v>
      </c>
      <c r="C43" s="671">
        <f>'B1104'!T39+'B1104'!U39</f>
        <v>0</v>
      </c>
      <c r="D43" s="671">
        <f>'B1104'!BC39</f>
        <v>0</v>
      </c>
      <c r="E43" s="673">
        <f t="shared" si="0"/>
        <v>0</v>
      </c>
    </row>
    <row r="44" spans="1:5" ht="20.100000000000001" customHeight="1" x14ac:dyDescent="0.25">
      <c r="A44" s="603">
        <v>40400</v>
      </c>
      <c r="B44" s="284" t="s">
        <v>307</v>
      </c>
      <c r="C44" s="671">
        <f>'B1104'!T40+'B1104'!U40</f>
        <v>355500</v>
      </c>
      <c r="D44" s="671">
        <f>'B1104'!BC40</f>
        <v>701000</v>
      </c>
      <c r="E44" s="673">
        <f t="shared" si="0"/>
        <v>-345500</v>
      </c>
    </row>
    <row r="45" spans="1:5" ht="20.100000000000001" customHeight="1" x14ac:dyDescent="0.25">
      <c r="A45" s="603">
        <v>40401</v>
      </c>
      <c r="B45" s="284" t="s">
        <v>81</v>
      </c>
      <c r="C45" s="671">
        <f>'B1104'!T41+'B1104'!U41</f>
        <v>5800800</v>
      </c>
      <c r="D45" s="671">
        <f>'B1104'!BC41</f>
        <v>5686000</v>
      </c>
      <c r="E45" s="673">
        <f t="shared" si="0"/>
        <v>114800</v>
      </c>
    </row>
    <row r="46" spans="1:5" ht="20.100000000000001" customHeight="1" x14ac:dyDescent="0.25">
      <c r="A46" s="603">
        <v>40402</v>
      </c>
      <c r="B46" s="284" t="s">
        <v>82</v>
      </c>
      <c r="C46" s="671">
        <f>'B1104'!T42+'B1104'!U42</f>
        <v>930000</v>
      </c>
      <c r="D46" s="671">
        <f>'B1104'!BC42</f>
        <v>300000</v>
      </c>
      <c r="E46" s="673">
        <f t="shared" si="0"/>
        <v>630000</v>
      </c>
    </row>
    <row r="47" spans="1:5" ht="20.100000000000001" customHeight="1" x14ac:dyDescent="0.25">
      <c r="A47" s="603">
        <v>40403</v>
      </c>
      <c r="B47" s="284" t="s">
        <v>291</v>
      </c>
      <c r="C47" s="671">
        <f>'B1104'!T43+'B1104'!U43</f>
        <v>0</v>
      </c>
      <c r="D47" s="671">
        <f>'B1104'!BC43</f>
        <v>0</v>
      </c>
      <c r="E47" s="673">
        <f t="shared" si="0"/>
        <v>0</v>
      </c>
    </row>
    <row r="48" spans="1:5" ht="20.100000000000001" customHeight="1" x14ac:dyDescent="0.25">
      <c r="A48" s="603">
        <v>40404</v>
      </c>
      <c r="B48" s="284" t="s">
        <v>580</v>
      </c>
      <c r="C48" s="671">
        <f>'B1104'!T44+'B1104'!U44</f>
        <v>2271000</v>
      </c>
      <c r="D48" s="671">
        <f>'B1104'!BC44</f>
        <v>837300</v>
      </c>
      <c r="E48" s="673">
        <f t="shared" si="0"/>
        <v>1433700</v>
      </c>
    </row>
    <row r="49" spans="1:5" ht="20.100000000000001" customHeight="1" x14ac:dyDescent="0.25">
      <c r="A49" s="603">
        <v>40405</v>
      </c>
      <c r="B49" s="284" t="s">
        <v>84</v>
      </c>
      <c r="C49" s="671">
        <f>'B1104'!T45+'B1104'!U45</f>
        <v>2150000</v>
      </c>
      <c r="D49" s="671">
        <f>'B1104'!BC45</f>
        <v>575000</v>
      </c>
      <c r="E49" s="673">
        <f t="shared" si="0"/>
        <v>1575000</v>
      </c>
    </row>
    <row r="50" spans="1:5" ht="20.100000000000001" customHeight="1" x14ac:dyDescent="0.25">
      <c r="A50" s="603">
        <v>40406</v>
      </c>
      <c r="B50" s="284" t="s">
        <v>85</v>
      </c>
      <c r="C50" s="671">
        <f>'B1104'!T46+'B1104'!U46</f>
        <v>7937000</v>
      </c>
      <c r="D50" s="671">
        <f>'B1104'!BC46</f>
        <v>6041000</v>
      </c>
      <c r="E50" s="673">
        <f t="shared" si="0"/>
        <v>1896000</v>
      </c>
    </row>
    <row r="51" spans="1:5" ht="20.100000000000001" customHeight="1" x14ac:dyDescent="0.25">
      <c r="A51" s="603">
        <v>40407</v>
      </c>
      <c r="B51" s="284" t="s">
        <v>145</v>
      </c>
      <c r="C51" s="671">
        <f>'B1104'!T47+'B1104'!U47</f>
        <v>0</v>
      </c>
      <c r="D51" s="671">
        <f>'B1104'!BC47</f>
        <v>0</v>
      </c>
      <c r="E51" s="673">
        <f t="shared" si="0"/>
        <v>0</v>
      </c>
    </row>
    <row r="52" spans="1:5" ht="20.100000000000001" customHeight="1" x14ac:dyDescent="0.25">
      <c r="A52" s="603">
        <v>40408</v>
      </c>
      <c r="B52" s="284" t="s">
        <v>378</v>
      </c>
      <c r="C52" s="671">
        <f>'B1104'!T48+'B1104'!U48</f>
        <v>50000</v>
      </c>
      <c r="D52" s="671">
        <f>'B1104'!BC48</f>
        <v>0</v>
      </c>
      <c r="E52" s="673">
        <f t="shared" si="0"/>
        <v>50000</v>
      </c>
    </row>
    <row r="53" spans="1:5" ht="20.100000000000001" customHeight="1" x14ac:dyDescent="0.25">
      <c r="A53" s="603">
        <v>40412</v>
      </c>
      <c r="B53" s="284" t="s">
        <v>88</v>
      </c>
      <c r="C53" s="671">
        <f>'B1104'!T49+'B1104'!U49</f>
        <v>8151500</v>
      </c>
      <c r="D53" s="671">
        <f>'B1104'!BC49</f>
        <v>6574500</v>
      </c>
      <c r="E53" s="673">
        <f t="shared" si="0"/>
        <v>1577000</v>
      </c>
    </row>
    <row r="54" spans="1:5" ht="20.100000000000001" customHeight="1" x14ac:dyDescent="0.25">
      <c r="A54" s="603">
        <v>40417</v>
      </c>
      <c r="B54" s="284" t="s">
        <v>89</v>
      </c>
      <c r="C54" s="671">
        <f>'B1104'!T50+'B1104'!U50</f>
        <v>0</v>
      </c>
      <c r="D54" s="671">
        <f>'B1104'!BC50</f>
        <v>0</v>
      </c>
      <c r="E54" s="673">
        <f t="shared" si="0"/>
        <v>0</v>
      </c>
    </row>
    <row r="55" spans="1:5" ht="20.100000000000001" customHeight="1" x14ac:dyDescent="0.25">
      <c r="A55" s="603">
        <v>40420</v>
      </c>
      <c r="B55" s="284" t="s">
        <v>418</v>
      </c>
      <c r="C55" s="671">
        <f>'B1104'!T51+'B1104'!U51</f>
        <v>0</v>
      </c>
      <c r="D55" s="671">
        <f>'B1104'!BC51</f>
        <v>0</v>
      </c>
      <c r="E55" s="673">
        <f t="shared" si="0"/>
        <v>0</v>
      </c>
    </row>
    <row r="56" spans="1:5" ht="20.100000000000001" customHeight="1" x14ac:dyDescent="0.25">
      <c r="A56" s="603">
        <v>40421</v>
      </c>
      <c r="B56" s="284" t="s">
        <v>91</v>
      </c>
      <c r="C56" s="671">
        <f>'B1104'!T52+'B1104'!U52</f>
        <v>270000</v>
      </c>
      <c r="D56" s="671">
        <f>'B1104'!BC52</f>
        <v>500000</v>
      </c>
      <c r="E56" s="673">
        <f t="shared" si="0"/>
        <v>-230000</v>
      </c>
    </row>
    <row r="57" spans="1:5" ht="20.100000000000001" customHeight="1" x14ac:dyDescent="0.25">
      <c r="A57" s="603">
        <v>40422</v>
      </c>
      <c r="B57" s="284" t="s">
        <v>92</v>
      </c>
      <c r="C57" s="671">
        <f>'B1104'!T53+'B1104'!U53</f>
        <v>0</v>
      </c>
      <c r="D57" s="671">
        <f>'B1104'!BC53</f>
        <v>0</v>
      </c>
      <c r="E57" s="673">
        <f t="shared" si="0"/>
        <v>0</v>
      </c>
    </row>
    <row r="58" spans="1:5" ht="19.5" customHeight="1" x14ac:dyDescent="0.25">
      <c r="A58" s="603">
        <v>40423</v>
      </c>
      <c r="B58" s="284" t="s">
        <v>417</v>
      </c>
      <c r="C58" s="671">
        <f>'B1104'!T54+'B1104'!U54</f>
        <v>5627000</v>
      </c>
      <c r="D58" s="671">
        <f>'B1104'!BC54</f>
        <v>7838000</v>
      </c>
      <c r="E58" s="673">
        <f t="shared" si="0"/>
        <v>-2211000</v>
      </c>
    </row>
    <row r="59" spans="1:5" ht="20.100000000000001" customHeight="1" x14ac:dyDescent="0.25">
      <c r="A59" s="603">
        <v>40424</v>
      </c>
      <c r="B59" s="284" t="s">
        <v>794</v>
      </c>
      <c r="C59" s="671">
        <f>'B1104'!T55+'B1104'!U55</f>
        <v>0</v>
      </c>
      <c r="D59" s="671">
        <f>'B1104'!BC55</f>
        <v>0</v>
      </c>
      <c r="E59" s="673">
        <f t="shared" si="0"/>
        <v>0</v>
      </c>
    </row>
    <row r="60" spans="1:5" ht="20.100000000000001" customHeight="1" x14ac:dyDescent="0.25">
      <c r="A60" s="829">
        <v>40425</v>
      </c>
      <c r="B60" s="836" t="s">
        <v>861</v>
      </c>
      <c r="C60" s="671">
        <f>'B1104'!T56+'B1104'!U56</f>
        <v>4169000</v>
      </c>
      <c r="D60" s="671">
        <f>'B1104'!BC56</f>
        <v>152000</v>
      </c>
      <c r="E60" s="673">
        <f t="shared" si="0"/>
        <v>4017000</v>
      </c>
    </row>
    <row r="61" spans="1:5" ht="53.25" customHeight="1" x14ac:dyDescent="0.25">
      <c r="A61" s="1256" t="s">
        <v>0</v>
      </c>
      <c r="B61" s="1257"/>
      <c r="C61" s="672">
        <f>SUM(C8:C60)</f>
        <v>188683500</v>
      </c>
      <c r="D61" s="672">
        <f>SUM(D8:D60)</f>
        <v>139901686.13</v>
      </c>
      <c r="E61" s="672">
        <f>SUM(E8:E60)</f>
        <v>48781813.869999997</v>
      </c>
    </row>
    <row r="62" spans="1:5" ht="22.8" x14ac:dyDescent="0.25">
      <c r="C62" s="284"/>
      <c r="D62" s="284"/>
    </row>
    <row r="64" spans="1:5" x14ac:dyDescent="0.25">
      <c r="C64" s="352"/>
      <c r="D64" s="352"/>
    </row>
  </sheetData>
  <mergeCells count="4">
    <mergeCell ref="A61:B61"/>
    <mergeCell ref="B6:B7"/>
    <mergeCell ref="B4:E4"/>
    <mergeCell ref="B5:E5"/>
  </mergeCells>
  <phoneticPr fontId="3" type="noConversion"/>
  <printOptions horizontalCentered="1"/>
  <pageMargins left="0.27" right="0.4" top="0.31496062992125984" bottom="0.6692913385826772" header="0.15748031496062992" footer="0.23622047244094491"/>
  <pageSetup paperSize="9" scale="57" orientation="portrait" blackAndWhite="1" verticalDpi="180" r:id="rId1"/>
  <headerFooter alignWithMargins="0"/>
  <rowBreaks count="1" manualBreakCount="1">
    <brk id="63" max="4" man="1"/>
  </rowBreaks>
  <drawing r:id="rId2"/>
  <legacyDrawing r:id="rId3"/>
  <oleObjects>
    <mc:AlternateContent xmlns:mc="http://schemas.openxmlformats.org/markup-compatibility/2006">
      <mc:Choice Requires="x14">
        <oleObject progId="ViewerFrameClass" shapeId="31745" r:id="rId4">
          <objectPr defaultSize="0" autoPict="0" r:id="rId5">
            <anchor moveWithCells="1" sizeWithCells="1">
              <from>
                <xdr:col>0</xdr:col>
                <xdr:colOff>22860</xdr:colOff>
                <xdr:row>0</xdr:row>
                <xdr:rowOff>106680</xdr:rowOff>
              </from>
              <to>
                <xdr:col>0</xdr:col>
                <xdr:colOff>906780</xdr:colOff>
                <xdr:row>2</xdr:row>
                <xdr:rowOff>175260</xdr:rowOff>
              </to>
            </anchor>
          </objectPr>
        </oleObject>
      </mc:Choice>
      <mc:Fallback>
        <oleObject progId="ViewerFrameClass" shapeId="31745" r:id="rId4"/>
      </mc:Fallback>
    </mc:AlternateContent>
  </oleObjec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indexed="14"/>
  </sheetPr>
  <dimension ref="A1:E72"/>
  <sheetViews>
    <sheetView view="pageBreakPreview" zoomScale="64" zoomScaleSheetLayoutView="64" workbookViewId="0">
      <selection activeCell="C46" sqref="C46"/>
    </sheetView>
  </sheetViews>
  <sheetFormatPr baseColWidth="10" defaultRowHeight="13.2" x14ac:dyDescent="0.25"/>
  <cols>
    <col min="1" max="1" width="25.44140625" customWidth="1"/>
    <col min="2" max="2" width="55" customWidth="1"/>
    <col min="3" max="3" width="52" customWidth="1"/>
    <col min="4" max="5" width="26.5546875" customWidth="1"/>
  </cols>
  <sheetData>
    <row r="1" spans="1:5" ht="21" x14ac:dyDescent="0.4">
      <c r="A1" s="979"/>
      <c r="B1" s="979"/>
      <c r="C1" s="176"/>
      <c r="D1" s="182"/>
      <c r="E1" s="182"/>
    </row>
    <row r="2" spans="1:5" ht="21" x14ac:dyDescent="0.4">
      <c r="A2" s="979"/>
      <c r="B2" s="979"/>
      <c r="C2" s="176"/>
      <c r="D2" s="182"/>
      <c r="E2" s="182"/>
    </row>
    <row r="3" spans="1:5" ht="21" x14ac:dyDescent="0.4">
      <c r="A3" s="979" t="s">
        <v>598</v>
      </c>
      <c r="B3" s="979"/>
      <c r="C3" s="176"/>
      <c r="D3" s="182"/>
      <c r="E3" s="182"/>
    </row>
    <row r="4" spans="1:5" ht="21" x14ac:dyDescent="0.4">
      <c r="A4" s="979" t="s">
        <v>250</v>
      </c>
      <c r="B4" s="979"/>
      <c r="C4" s="176"/>
      <c r="D4" s="182"/>
      <c r="E4" s="182"/>
    </row>
    <row r="5" spans="1:5" s="28" customFormat="1" ht="21" x14ac:dyDescent="0.4">
      <c r="A5" s="176"/>
      <c r="B5" s="176" t="s">
        <v>599</v>
      </c>
      <c r="C5" s="176"/>
      <c r="D5" s="1"/>
      <c r="E5" s="1"/>
    </row>
    <row r="6" spans="1:5" s="27" customFormat="1" ht="21.6" thickBot="1" x14ac:dyDescent="0.45">
      <c r="A6" s="176" t="str">
        <f>'V TP'!H6</f>
        <v>Mois de Janvier  2020</v>
      </c>
      <c r="B6" s="980"/>
      <c r="C6" s="176"/>
      <c r="D6" s="561"/>
      <c r="E6" s="561"/>
    </row>
    <row r="7" spans="1:5" ht="23.25" customHeight="1" thickBot="1" x14ac:dyDescent="0.45">
      <c r="A7" s="990" t="s">
        <v>999</v>
      </c>
      <c r="B7" s="988" t="s">
        <v>1001</v>
      </c>
      <c r="C7" s="989" t="s">
        <v>597</v>
      </c>
      <c r="D7" s="208"/>
      <c r="E7" s="208"/>
    </row>
    <row r="8" spans="1:5" ht="22.5" hidden="1" customHeight="1" thickBot="1" x14ac:dyDescent="0.45">
      <c r="A8" s="984" t="s">
        <v>1000</v>
      </c>
      <c r="B8" s="984"/>
      <c r="C8" s="982"/>
      <c r="D8" s="327"/>
      <c r="E8" s="209"/>
    </row>
    <row r="9" spans="1:5" ht="24.6" hidden="1" x14ac:dyDescent="0.4">
      <c r="A9" s="985"/>
      <c r="B9" s="987"/>
      <c r="C9" s="981"/>
      <c r="D9" s="223" t="s">
        <v>48</v>
      </c>
      <c r="E9" s="223"/>
    </row>
    <row r="10" spans="1:5" ht="25.2" hidden="1" thickBot="1" x14ac:dyDescent="0.45">
      <c r="A10" s="986"/>
      <c r="B10" s="982"/>
      <c r="C10" s="983"/>
      <c r="D10" s="798"/>
      <c r="E10" s="209"/>
    </row>
    <row r="11" spans="1:5" ht="21.75" customHeight="1" x14ac:dyDescent="0.25">
      <c r="A11" s="963" t="s">
        <v>852</v>
      </c>
      <c r="B11" s="964" t="s">
        <v>176</v>
      </c>
      <c r="C11" s="965">
        <f>'B1104'!BN4</f>
        <v>2620</v>
      </c>
      <c r="D11" s="920">
        <v>2620</v>
      </c>
      <c r="E11" s="861">
        <f>C11-D11</f>
        <v>0</v>
      </c>
    </row>
    <row r="12" spans="1:5" ht="25.5" customHeight="1" x14ac:dyDescent="0.25">
      <c r="A12" s="966">
        <v>40102</v>
      </c>
      <c r="B12" s="967" t="s">
        <v>178</v>
      </c>
      <c r="C12" s="965">
        <f>'B1104'!BN5</f>
        <v>1482.5</v>
      </c>
      <c r="D12" s="287">
        <v>1482.5</v>
      </c>
      <c r="E12" s="861">
        <f t="shared" ref="E12:E63" si="0">C12-D12</f>
        <v>0</v>
      </c>
    </row>
    <row r="13" spans="1:5" ht="22.5" customHeight="1" x14ac:dyDescent="0.25">
      <c r="A13" s="966">
        <v>40103</v>
      </c>
      <c r="B13" s="967" t="s">
        <v>179</v>
      </c>
      <c r="C13" s="965">
        <f>'B1104'!BN6</f>
        <v>1030</v>
      </c>
      <c r="D13" s="287">
        <v>1030</v>
      </c>
      <c r="E13" s="861">
        <f t="shared" si="0"/>
        <v>0</v>
      </c>
    </row>
    <row r="14" spans="1:5" ht="18.75" customHeight="1" x14ac:dyDescent="0.25">
      <c r="A14" s="966">
        <v>40104</v>
      </c>
      <c r="B14" s="967" t="s">
        <v>180</v>
      </c>
      <c r="C14" s="965">
        <f>'B1104'!BN7</f>
        <v>518.79999999999995</v>
      </c>
      <c r="D14" s="287">
        <v>518.79999999999995</v>
      </c>
      <c r="E14" s="861">
        <f t="shared" si="0"/>
        <v>0</v>
      </c>
    </row>
    <row r="15" spans="1:5" ht="21" customHeight="1" x14ac:dyDescent="0.25">
      <c r="A15" s="966">
        <v>40105</v>
      </c>
      <c r="B15" s="967" t="s">
        <v>181</v>
      </c>
      <c r="C15" s="965">
        <f>'B1104'!BN8</f>
        <v>865</v>
      </c>
      <c r="D15" s="287">
        <v>865</v>
      </c>
      <c r="E15" s="861">
        <f t="shared" si="0"/>
        <v>0</v>
      </c>
    </row>
    <row r="16" spans="1:5" ht="18.75" customHeight="1" x14ac:dyDescent="0.25">
      <c r="A16" s="966">
        <v>40106</v>
      </c>
      <c r="B16" s="967" t="s">
        <v>182</v>
      </c>
      <c r="C16" s="965">
        <f>'B1104'!BN9</f>
        <v>3133.5</v>
      </c>
      <c r="D16" s="287">
        <v>3133.5</v>
      </c>
      <c r="E16" s="861">
        <f t="shared" si="0"/>
        <v>0</v>
      </c>
    </row>
    <row r="17" spans="1:5" ht="18.75" customHeight="1" x14ac:dyDescent="0.25">
      <c r="A17" s="966">
        <v>40107</v>
      </c>
      <c r="B17" s="967" t="s">
        <v>183</v>
      </c>
      <c r="C17" s="965">
        <f>'B1104'!BN10</f>
        <v>1290</v>
      </c>
      <c r="D17" s="287">
        <v>1290</v>
      </c>
      <c r="E17" s="861">
        <f t="shared" si="0"/>
        <v>0</v>
      </c>
    </row>
    <row r="18" spans="1:5" ht="19.5" customHeight="1" x14ac:dyDescent="0.25">
      <c r="A18" s="966">
        <v>40108</v>
      </c>
      <c r="B18" s="967" t="s">
        <v>184</v>
      </c>
      <c r="C18" s="965">
        <f>'B1104'!BN11</f>
        <v>284</v>
      </c>
      <c r="D18" s="287">
        <v>284</v>
      </c>
      <c r="E18" s="861">
        <f t="shared" si="0"/>
        <v>0</v>
      </c>
    </row>
    <row r="19" spans="1:5" ht="20.25" customHeight="1" x14ac:dyDescent="0.25">
      <c r="A19" s="966">
        <v>40111</v>
      </c>
      <c r="B19" s="967" t="s">
        <v>185</v>
      </c>
      <c r="C19" s="965">
        <f>'B1104'!BN12</f>
        <v>5865</v>
      </c>
      <c r="D19" s="287">
        <v>5865</v>
      </c>
      <c r="E19" s="861">
        <f t="shared" si="0"/>
        <v>0</v>
      </c>
    </row>
    <row r="20" spans="1:5" ht="18" customHeight="1" x14ac:dyDescent="0.25">
      <c r="A20" s="966">
        <v>40112</v>
      </c>
      <c r="B20" s="967" t="s">
        <v>186</v>
      </c>
      <c r="C20" s="965">
        <f>'B1104'!BN13</f>
        <v>206</v>
      </c>
      <c r="D20" s="287">
        <v>206</v>
      </c>
      <c r="E20" s="861">
        <f t="shared" si="0"/>
        <v>0</v>
      </c>
    </row>
    <row r="21" spans="1:5" ht="18" customHeight="1" x14ac:dyDescent="0.25">
      <c r="A21" s="966">
        <v>40113</v>
      </c>
      <c r="B21" s="967" t="s">
        <v>222</v>
      </c>
      <c r="C21" s="965">
        <f>'B1104'!BN14</f>
        <v>160</v>
      </c>
      <c r="D21" s="287">
        <v>160</v>
      </c>
      <c r="E21" s="861">
        <f t="shared" si="0"/>
        <v>0</v>
      </c>
    </row>
    <row r="22" spans="1:5" ht="19.5" customHeight="1" x14ac:dyDescent="0.25">
      <c r="A22" s="966" t="s">
        <v>784</v>
      </c>
      <c r="B22" s="967" t="s">
        <v>793</v>
      </c>
      <c r="C22" s="965">
        <f>'B1104'!BN15</f>
        <v>203.5</v>
      </c>
      <c r="D22" s="287">
        <v>203.5</v>
      </c>
      <c r="E22" s="861">
        <f t="shared" si="0"/>
        <v>0</v>
      </c>
    </row>
    <row r="23" spans="1:5" ht="19.5" customHeight="1" x14ac:dyDescent="0.25">
      <c r="A23" s="966" t="s">
        <v>1027</v>
      </c>
      <c r="B23" s="975" t="s">
        <v>1024</v>
      </c>
      <c r="C23" s="965">
        <f>'B1104'!BN16</f>
        <v>0</v>
      </c>
      <c r="D23" s="287">
        <v>0</v>
      </c>
      <c r="E23" s="861">
        <f t="shared" si="0"/>
        <v>0</v>
      </c>
    </row>
    <row r="24" spans="1:5" ht="18.75" customHeight="1" x14ac:dyDescent="0.25">
      <c r="A24" s="966">
        <v>40200</v>
      </c>
      <c r="B24" s="968" t="s">
        <v>187</v>
      </c>
      <c r="C24" s="965">
        <f>'B1104'!BN17</f>
        <v>3085.7</v>
      </c>
      <c r="D24" s="287">
        <v>3085.7</v>
      </c>
      <c r="E24" s="861">
        <f t="shared" si="0"/>
        <v>0</v>
      </c>
    </row>
    <row r="25" spans="1:5" ht="20.25" customHeight="1" x14ac:dyDescent="0.25">
      <c r="A25" s="966">
        <v>40201</v>
      </c>
      <c r="B25" s="967" t="s">
        <v>188</v>
      </c>
      <c r="C25" s="965">
        <f>'B1104'!BN18</f>
        <v>0</v>
      </c>
      <c r="D25" s="287">
        <v>0</v>
      </c>
      <c r="E25" s="861">
        <f t="shared" si="0"/>
        <v>0</v>
      </c>
    </row>
    <row r="26" spans="1:5" ht="18.75" customHeight="1" x14ac:dyDescent="0.25">
      <c r="A26" s="966">
        <v>40202</v>
      </c>
      <c r="B26" s="967" t="s">
        <v>189</v>
      </c>
      <c r="C26" s="965">
        <f>'B1104'!BN19</f>
        <v>980</v>
      </c>
      <c r="D26" s="287">
        <v>980</v>
      </c>
      <c r="E26" s="861">
        <f t="shared" si="0"/>
        <v>0</v>
      </c>
    </row>
    <row r="27" spans="1:5" ht="18" customHeight="1" x14ac:dyDescent="0.25">
      <c r="A27" s="966">
        <v>40203</v>
      </c>
      <c r="B27" s="967" t="s">
        <v>190</v>
      </c>
      <c r="C27" s="965">
        <f>'B1104'!BN20</f>
        <v>821.1</v>
      </c>
      <c r="D27" s="287">
        <v>821.1</v>
      </c>
      <c r="E27" s="861">
        <f t="shared" si="0"/>
        <v>0</v>
      </c>
    </row>
    <row r="28" spans="1:5" ht="21" customHeight="1" x14ac:dyDescent="0.25">
      <c r="A28" s="966">
        <v>40204</v>
      </c>
      <c r="B28" s="967" t="s">
        <v>191</v>
      </c>
      <c r="C28" s="965">
        <f>'B1104'!BN21</f>
        <v>0.5</v>
      </c>
      <c r="D28" s="287">
        <v>0.5</v>
      </c>
      <c r="E28" s="861">
        <f t="shared" si="0"/>
        <v>0</v>
      </c>
    </row>
    <row r="29" spans="1:5" ht="18.75" customHeight="1" x14ac:dyDescent="0.25">
      <c r="A29" s="966">
        <v>40205</v>
      </c>
      <c r="B29" s="967" t="s">
        <v>192</v>
      </c>
      <c r="C29" s="965">
        <f>'B1104'!BN22</f>
        <v>358</v>
      </c>
      <c r="D29" s="287">
        <v>358</v>
      </c>
      <c r="E29" s="861">
        <f t="shared" si="0"/>
        <v>0</v>
      </c>
    </row>
    <row r="30" spans="1:5" ht="20.25" customHeight="1" x14ac:dyDescent="0.25">
      <c r="A30" s="966">
        <v>40208</v>
      </c>
      <c r="B30" s="967" t="s">
        <v>779</v>
      </c>
      <c r="C30" s="965">
        <f>'B1104'!BN23</f>
        <v>646.6</v>
      </c>
      <c r="D30" s="287">
        <v>646.6</v>
      </c>
      <c r="E30" s="861">
        <f t="shared" si="0"/>
        <v>0</v>
      </c>
    </row>
    <row r="31" spans="1:5" ht="20.25" customHeight="1" x14ac:dyDescent="0.25">
      <c r="A31" s="966">
        <v>40209</v>
      </c>
      <c r="B31" s="967" t="s">
        <v>194</v>
      </c>
      <c r="C31" s="965">
        <f>'B1104'!BN24</f>
        <v>387.8</v>
      </c>
      <c r="D31" s="287">
        <v>387.8</v>
      </c>
      <c r="E31" s="861">
        <f t="shared" si="0"/>
        <v>0</v>
      </c>
    </row>
    <row r="32" spans="1:5" ht="21.75" customHeight="1" x14ac:dyDescent="0.25">
      <c r="A32" s="966">
        <v>40210</v>
      </c>
      <c r="B32" s="967" t="s">
        <v>195</v>
      </c>
      <c r="C32" s="965">
        <f>'B1104'!BN25</f>
        <v>507.8</v>
      </c>
      <c r="D32" s="287">
        <v>507.8</v>
      </c>
      <c r="E32" s="861">
        <f t="shared" si="0"/>
        <v>0</v>
      </c>
    </row>
    <row r="33" spans="1:5" ht="23.25" customHeight="1" x14ac:dyDescent="0.25">
      <c r="A33" s="966">
        <v>40211</v>
      </c>
      <c r="B33" s="967" t="s">
        <v>196</v>
      </c>
      <c r="C33" s="965">
        <f>'B1104'!BN26</f>
        <v>86.5</v>
      </c>
      <c r="D33" s="287">
        <v>86.5</v>
      </c>
      <c r="E33" s="861">
        <f t="shared" si="0"/>
        <v>0</v>
      </c>
    </row>
    <row r="34" spans="1:5" ht="18.75" customHeight="1" x14ac:dyDescent="0.25">
      <c r="A34" s="966">
        <v>40212</v>
      </c>
      <c r="B34" s="967" t="s">
        <v>197</v>
      </c>
      <c r="C34" s="965">
        <f>'B1104'!BN27</f>
        <v>0</v>
      </c>
      <c r="D34" s="965">
        <v>0</v>
      </c>
      <c r="E34" s="861">
        <f t="shared" si="0"/>
        <v>0</v>
      </c>
    </row>
    <row r="35" spans="1:5" ht="18.75" customHeight="1" x14ac:dyDescent="0.25">
      <c r="A35" s="966">
        <v>40213</v>
      </c>
      <c r="B35" s="967" t="s">
        <v>224</v>
      </c>
      <c r="C35" s="965">
        <f>'B1104'!BN28</f>
        <v>88.5</v>
      </c>
      <c r="D35" s="287">
        <v>88.5</v>
      </c>
      <c r="E35" s="861">
        <f t="shared" si="0"/>
        <v>0</v>
      </c>
    </row>
    <row r="36" spans="1:5" ht="21" customHeight="1" x14ac:dyDescent="0.25">
      <c r="A36" s="966" t="s">
        <v>738</v>
      </c>
      <c r="B36" s="967" t="s">
        <v>737</v>
      </c>
      <c r="C36" s="965">
        <f>'B1104'!BN29</f>
        <v>0</v>
      </c>
      <c r="D36" s="965">
        <v>0</v>
      </c>
      <c r="E36" s="861">
        <f t="shared" si="0"/>
        <v>0</v>
      </c>
    </row>
    <row r="37" spans="1:5" ht="21.75" customHeight="1" x14ac:dyDescent="0.25">
      <c r="A37" s="966">
        <v>40300</v>
      </c>
      <c r="B37" s="967" t="s">
        <v>198</v>
      </c>
      <c r="C37" s="965">
        <f>'B1104'!BN30</f>
        <v>2709</v>
      </c>
      <c r="D37" s="287">
        <v>2709</v>
      </c>
      <c r="E37" s="861">
        <f t="shared" si="0"/>
        <v>0</v>
      </c>
    </row>
    <row r="38" spans="1:5" ht="19.5" customHeight="1" x14ac:dyDescent="0.25">
      <c r="A38" s="969">
        <v>40301</v>
      </c>
      <c r="B38" s="970" t="s">
        <v>202</v>
      </c>
      <c r="C38" s="965">
        <f>'B1104'!BN31</f>
        <v>1939.6</v>
      </c>
      <c r="D38" s="287">
        <v>1939.6</v>
      </c>
      <c r="E38" s="861">
        <f t="shared" si="0"/>
        <v>0</v>
      </c>
    </row>
    <row r="39" spans="1:5" ht="21" customHeight="1" x14ac:dyDescent="0.25">
      <c r="A39" s="971">
        <v>40302</v>
      </c>
      <c r="B39" s="967" t="s">
        <v>203</v>
      </c>
      <c r="C39" s="965">
        <f>'B1104'!BN32</f>
        <v>1663.4</v>
      </c>
      <c r="D39" s="287">
        <v>1663.4</v>
      </c>
      <c r="E39" s="861">
        <f t="shared" si="0"/>
        <v>0</v>
      </c>
    </row>
    <row r="40" spans="1:5" ht="21" customHeight="1" x14ac:dyDescent="0.25">
      <c r="A40" s="966">
        <v>40303</v>
      </c>
      <c r="B40" s="967" t="s">
        <v>204</v>
      </c>
      <c r="C40" s="965">
        <f>'B1104'!BN33</f>
        <v>289.60000000000002</v>
      </c>
      <c r="D40" s="287">
        <v>289.60000000000002</v>
      </c>
      <c r="E40" s="861">
        <f t="shared" si="0"/>
        <v>0</v>
      </c>
    </row>
    <row r="41" spans="1:5" ht="20.25" customHeight="1" x14ac:dyDescent="0.25">
      <c r="A41" s="966">
        <v>40304</v>
      </c>
      <c r="B41" s="967" t="s">
        <v>205</v>
      </c>
      <c r="C41" s="965">
        <f>'B1104'!BN34</f>
        <v>740</v>
      </c>
      <c r="D41" s="287">
        <v>740</v>
      </c>
      <c r="E41" s="861">
        <f t="shared" si="0"/>
        <v>0</v>
      </c>
    </row>
    <row r="42" spans="1:5" ht="20.25" customHeight="1" x14ac:dyDescent="0.25">
      <c r="A42" s="966">
        <v>40305</v>
      </c>
      <c r="B42" s="967" t="s">
        <v>206</v>
      </c>
      <c r="C42" s="965">
        <f>'B1104'!BN35</f>
        <v>904.8</v>
      </c>
      <c r="D42" s="287">
        <v>904.8</v>
      </c>
      <c r="E42" s="861">
        <f t="shared" si="0"/>
        <v>0</v>
      </c>
    </row>
    <row r="43" spans="1:5" ht="21" customHeight="1" x14ac:dyDescent="0.25">
      <c r="A43" s="966">
        <v>40306</v>
      </c>
      <c r="B43" s="967" t="s">
        <v>207</v>
      </c>
      <c r="C43" s="965">
        <f>'B1104'!BN36</f>
        <v>1077</v>
      </c>
      <c r="D43" s="287">
        <v>1077</v>
      </c>
      <c r="E43" s="861">
        <f t="shared" si="0"/>
        <v>0</v>
      </c>
    </row>
    <row r="44" spans="1:5" ht="19.5" customHeight="1" x14ac:dyDescent="0.25">
      <c r="A44" s="966">
        <v>40307</v>
      </c>
      <c r="B44" s="967" t="s">
        <v>208</v>
      </c>
      <c r="C44" s="965">
        <f>'B1104'!BN37</f>
        <v>467.1</v>
      </c>
      <c r="D44" s="287">
        <v>467.1</v>
      </c>
      <c r="E44" s="861">
        <f t="shared" si="0"/>
        <v>0</v>
      </c>
    </row>
    <row r="45" spans="1:5" ht="18.75" customHeight="1" x14ac:dyDescent="0.25">
      <c r="A45" s="966">
        <v>40308</v>
      </c>
      <c r="B45" s="967" t="s">
        <v>209</v>
      </c>
      <c r="C45" s="965">
        <f>'B1104'!BN38</f>
        <v>668.7</v>
      </c>
      <c r="D45" s="287">
        <v>668.7</v>
      </c>
      <c r="E45" s="861">
        <f t="shared" si="0"/>
        <v>0</v>
      </c>
    </row>
    <row r="46" spans="1:5" ht="20.25" customHeight="1" x14ac:dyDescent="0.25">
      <c r="A46" s="966" t="s">
        <v>739</v>
      </c>
      <c r="B46" s="967" t="s">
        <v>740</v>
      </c>
      <c r="C46" s="965">
        <f>'B1104'!BN39</f>
        <v>1272.4000000000001</v>
      </c>
      <c r="D46" s="287">
        <v>1272.4000000000001</v>
      </c>
      <c r="E46" s="861">
        <f t="shared" si="0"/>
        <v>0</v>
      </c>
    </row>
    <row r="47" spans="1:5" ht="21.75" customHeight="1" x14ac:dyDescent="0.25">
      <c r="A47" s="966">
        <v>40400</v>
      </c>
      <c r="B47" s="967" t="s">
        <v>210</v>
      </c>
      <c r="C47" s="965">
        <f>'B1104'!BN40</f>
        <v>122</v>
      </c>
      <c r="D47" s="287">
        <v>122</v>
      </c>
      <c r="E47" s="861">
        <f t="shared" si="0"/>
        <v>0</v>
      </c>
    </row>
    <row r="48" spans="1:5" ht="21.75" customHeight="1" x14ac:dyDescent="0.25">
      <c r="A48" s="966">
        <v>40401</v>
      </c>
      <c r="B48" s="967" t="s">
        <v>211</v>
      </c>
      <c r="C48" s="965">
        <f>'B1104'!BN41</f>
        <v>498.4</v>
      </c>
      <c r="D48" s="287">
        <v>498.4</v>
      </c>
      <c r="E48" s="861">
        <f t="shared" si="0"/>
        <v>0</v>
      </c>
    </row>
    <row r="49" spans="1:5" ht="21" customHeight="1" x14ac:dyDescent="0.25">
      <c r="A49" s="966">
        <v>40402</v>
      </c>
      <c r="B49" s="967" t="s">
        <v>212</v>
      </c>
      <c r="C49" s="965">
        <f>'B1104'!BN42</f>
        <v>41</v>
      </c>
      <c r="D49" s="287">
        <v>41</v>
      </c>
      <c r="E49" s="861">
        <f t="shared" si="0"/>
        <v>0</v>
      </c>
    </row>
    <row r="50" spans="1:5" ht="20.25" customHeight="1" x14ac:dyDescent="0.25">
      <c r="A50" s="966">
        <v>40403</v>
      </c>
      <c r="B50" s="967" t="s">
        <v>213</v>
      </c>
      <c r="C50" s="965">
        <f>'B1104'!BN43</f>
        <v>0</v>
      </c>
      <c r="D50" s="287">
        <v>0</v>
      </c>
      <c r="E50" s="861">
        <f t="shared" si="0"/>
        <v>0</v>
      </c>
    </row>
    <row r="51" spans="1:5" ht="20.25" customHeight="1" x14ac:dyDescent="0.25">
      <c r="A51" s="966" t="s">
        <v>579</v>
      </c>
      <c r="B51" s="967" t="s">
        <v>580</v>
      </c>
      <c r="C51" s="965">
        <f>'B1104'!BN44</f>
        <v>1970</v>
      </c>
      <c r="D51" s="287">
        <v>1970</v>
      </c>
      <c r="E51" s="861">
        <f t="shared" si="0"/>
        <v>0</v>
      </c>
    </row>
    <row r="52" spans="1:5" ht="20.25" customHeight="1" x14ac:dyDescent="0.25">
      <c r="A52" s="966" t="s">
        <v>495</v>
      </c>
      <c r="B52" s="967" t="s">
        <v>214</v>
      </c>
      <c r="C52" s="965">
        <f>'B1104'!BN45</f>
        <v>191</v>
      </c>
      <c r="D52" s="287">
        <v>191</v>
      </c>
      <c r="E52" s="861">
        <f t="shared" si="0"/>
        <v>0</v>
      </c>
    </row>
    <row r="53" spans="1:5" ht="21" customHeight="1" x14ac:dyDescent="0.25">
      <c r="A53" s="966">
        <v>40406</v>
      </c>
      <c r="B53" s="972" t="s">
        <v>215</v>
      </c>
      <c r="C53" s="965">
        <f>'B1104'!BN46</f>
        <v>2612.8000000000002</v>
      </c>
      <c r="D53" s="287">
        <v>2612.8000000000002</v>
      </c>
      <c r="E53" s="861">
        <f t="shared" si="0"/>
        <v>0</v>
      </c>
    </row>
    <row r="54" spans="1:5" ht="24" customHeight="1" x14ac:dyDescent="0.25">
      <c r="A54" s="966">
        <v>40407</v>
      </c>
      <c r="B54" s="972" t="s">
        <v>216</v>
      </c>
      <c r="C54" s="965">
        <f>'B1104'!BN47</f>
        <v>57</v>
      </c>
      <c r="D54" s="287">
        <v>57</v>
      </c>
      <c r="E54" s="861">
        <f t="shared" si="0"/>
        <v>0</v>
      </c>
    </row>
    <row r="55" spans="1:5" ht="27" customHeight="1" x14ac:dyDescent="0.25">
      <c r="A55" s="966">
        <v>40408</v>
      </c>
      <c r="B55" s="972" t="s">
        <v>217</v>
      </c>
      <c r="C55" s="965">
        <f>'B1104'!BN48</f>
        <v>20</v>
      </c>
      <c r="D55" s="287">
        <v>20</v>
      </c>
      <c r="E55" s="861">
        <f t="shared" si="0"/>
        <v>0</v>
      </c>
    </row>
    <row r="56" spans="1:5" ht="24.75" customHeight="1" x14ac:dyDescent="0.25">
      <c r="A56" s="966">
        <v>40412</v>
      </c>
      <c r="B56" s="972" t="s">
        <v>218</v>
      </c>
      <c r="C56" s="965">
        <f>'B1104'!BN49</f>
        <v>1575.5</v>
      </c>
      <c r="D56" s="287">
        <v>1575.5</v>
      </c>
      <c r="E56" s="861">
        <f t="shared" si="0"/>
        <v>0</v>
      </c>
    </row>
    <row r="57" spans="1:5" ht="21" customHeight="1" x14ac:dyDescent="0.25">
      <c r="A57" s="966">
        <v>40417</v>
      </c>
      <c r="B57" s="972" t="s">
        <v>219</v>
      </c>
      <c r="C57" s="965">
        <f>'B1104'!BN50</f>
        <v>24</v>
      </c>
      <c r="D57" s="287">
        <v>24</v>
      </c>
      <c r="E57" s="861">
        <f t="shared" si="0"/>
        <v>0</v>
      </c>
    </row>
    <row r="58" spans="1:5" ht="21" customHeight="1" x14ac:dyDescent="0.25">
      <c r="A58" s="966">
        <v>40420</v>
      </c>
      <c r="B58" s="972" t="s">
        <v>90</v>
      </c>
      <c r="C58" s="965">
        <f>'B1104'!BN51</f>
        <v>0</v>
      </c>
      <c r="D58" s="287">
        <v>0</v>
      </c>
      <c r="E58" s="861">
        <f t="shared" si="0"/>
        <v>0</v>
      </c>
    </row>
    <row r="59" spans="1:5" ht="21" customHeight="1" x14ac:dyDescent="0.25">
      <c r="A59" s="966">
        <v>40421</v>
      </c>
      <c r="B59" s="972" t="s">
        <v>220</v>
      </c>
      <c r="C59" s="965">
        <f>'B1104'!BN52</f>
        <v>170</v>
      </c>
      <c r="D59" s="287">
        <v>170</v>
      </c>
      <c r="E59" s="861">
        <f t="shared" si="0"/>
        <v>0</v>
      </c>
    </row>
    <row r="60" spans="1:5" ht="21" customHeight="1" x14ac:dyDescent="0.25">
      <c r="A60" s="966">
        <v>40422</v>
      </c>
      <c r="B60" s="972" t="s">
        <v>92</v>
      </c>
      <c r="C60" s="965">
        <f>'B1104'!BN53</f>
        <v>30</v>
      </c>
      <c r="D60" s="287">
        <v>30</v>
      </c>
      <c r="E60" s="861">
        <f t="shared" si="0"/>
        <v>0</v>
      </c>
    </row>
    <row r="61" spans="1:5" ht="21" customHeight="1" x14ac:dyDescent="0.25">
      <c r="A61" s="969">
        <v>40423</v>
      </c>
      <c r="B61" s="973" t="s">
        <v>147</v>
      </c>
      <c r="C61" s="965">
        <f>'B1104'!BN54</f>
        <v>462</v>
      </c>
      <c r="D61" s="287">
        <v>462</v>
      </c>
      <c r="E61" s="861">
        <f t="shared" si="0"/>
        <v>0</v>
      </c>
    </row>
    <row r="62" spans="1:5" ht="22.5" customHeight="1" x14ac:dyDescent="0.25">
      <c r="A62" s="974" t="s">
        <v>786</v>
      </c>
      <c r="B62" s="975" t="s">
        <v>792</v>
      </c>
      <c r="C62" s="965">
        <f>'B1104'!BN55</f>
        <v>0</v>
      </c>
      <c r="D62" s="854">
        <v>0</v>
      </c>
      <c r="E62" s="861">
        <f t="shared" si="0"/>
        <v>0</v>
      </c>
    </row>
    <row r="63" spans="1:5" ht="20.25" customHeight="1" x14ac:dyDescent="0.25">
      <c r="A63" s="974" t="s">
        <v>858</v>
      </c>
      <c r="B63" s="975" t="s">
        <v>860</v>
      </c>
      <c r="C63" s="965">
        <f>'B1104'!BN56</f>
        <v>981.5</v>
      </c>
      <c r="D63" s="855">
        <v>981.5</v>
      </c>
      <c r="E63" s="861">
        <f t="shared" si="0"/>
        <v>0</v>
      </c>
    </row>
    <row r="64" spans="1:5" ht="20.25" customHeight="1" thickBot="1" x14ac:dyDescent="0.3">
      <c r="A64" s="966">
        <v>40403</v>
      </c>
      <c r="B64" s="967" t="s">
        <v>213</v>
      </c>
      <c r="C64" s="965">
        <f>'B1104'!BN57</f>
        <v>40</v>
      </c>
      <c r="D64" s="287">
        <v>40</v>
      </c>
      <c r="E64" s="861">
        <f>C64-D64</f>
        <v>0</v>
      </c>
    </row>
    <row r="65" spans="1:5" ht="27" customHeight="1" thickBot="1" x14ac:dyDescent="0.3">
      <c r="A65" s="976" t="s">
        <v>335</v>
      </c>
      <c r="B65" s="977"/>
      <c r="C65" s="978">
        <f>SUM(C11:C63)</f>
        <v>45107.6</v>
      </c>
      <c r="D65" s="856">
        <f>SUM(D11:D63)</f>
        <v>45107.6</v>
      </c>
      <c r="E65" s="536">
        <f>SUM(E11:E63)</f>
        <v>0</v>
      </c>
    </row>
    <row r="66" spans="1:5" ht="15" x14ac:dyDescent="0.25">
      <c r="A66" s="13"/>
      <c r="B66" s="20"/>
      <c r="C66" s="20"/>
    </row>
    <row r="67" spans="1:5" ht="15" x14ac:dyDescent="0.25">
      <c r="A67" s="20"/>
      <c r="B67" s="20"/>
      <c r="C67" s="508"/>
    </row>
    <row r="68" spans="1:5" ht="15" x14ac:dyDescent="0.25">
      <c r="B68" s="20"/>
      <c r="C68" s="508"/>
    </row>
    <row r="69" spans="1:5" ht="15" x14ac:dyDescent="0.25">
      <c r="C69" s="508"/>
    </row>
    <row r="70" spans="1:5" x14ac:dyDescent="0.25">
      <c r="C70" s="511"/>
    </row>
    <row r="71" spans="1:5" ht="15" x14ac:dyDescent="0.25">
      <c r="C71" s="508"/>
    </row>
    <row r="72" spans="1:5" x14ac:dyDescent="0.25">
      <c r="C72" s="511"/>
    </row>
  </sheetData>
  <phoneticPr fontId="3" type="noConversion"/>
  <pageMargins left="0.4" right="0.36" top="0.2" bottom="0.38" header="0.31" footer="0.4921259845"/>
  <pageSetup paperSize="9" scale="57" orientation="portrait" r:id="rId1"/>
  <headerFooter alignWithMargins="0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Feuil26">
    <tabColor indexed="14"/>
  </sheetPr>
  <dimension ref="A1:D72"/>
  <sheetViews>
    <sheetView view="pageBreakPreview" topLeftCell="A22" zoomScale="70" workbookViewId="0">
      <selection activeCell="A57" sqref="A57:IV57"/>
    </sheetView>
  </sheetViews>
  <sheetFormatPr baseColWidth="10" defaultColWidth="11.44140625" defaultRowHeight="11.4" x14ac:dyDescent="0.2"/>
  <cols>
    <col min="1" max="1" width="11.44140625" style="777"/>
    <col min="2" max="2" width="32.5546875" style="777" customWidth="1"/>
    <col min="3" max="3" width="28.88671875" style="777" customWidth="1"/>
    <col min="4" max="4" width="26.5546875" style="777" customWidth="1"/>
    <col min="5" max="16384" width="11.44140625" style="777"/>
  </cols>
  <sheetData>
    <row r="1" spans="1:4" ht="12" x14ac:dyDescent="0.25">
      <c r="C1" s="778"/>
      <c r="D1" s="779"/>
    </row>
    <row r="2" spans="1:4" ht="12" x14ac:dyDescent="0.25">
      <c r="C2" s="778"/>
      <c r="D2" s="779"/>
    </row>
    <row r="3" spans="1:4" ht="17.25" customHeight="1" x14ac:dyDescent="0.25">
      <c r="A3" s="867" t="s">
        <v>1072</v>
      </c>
      <c r="B3" s="867"/>
      <c r="C3" s="868"/>
      <c r="D3" s="869"/>
    </row>
    <row r="4" spans="1:4" ht="10.5" customHeight="1" x14ac:dyDescent="0.25">
      <c r="A4" s="867" t="s">
        <v>1071</v>
      </c>
      <c r="B4" s="867"/>
      <c r="C4" s="868"/>
      <c r="D4" s="869"/>
    </row>
    <row r="5" spans="1:4" ht="15.6" x14ac:dyDescent="0.3">
      <c r="A5" s="31"/>
      <c r="B5" s="31" t="s">
        <v>1023</v>
      </c>
      <c r="C5" s="31"/>
      <c r="D5" s="869"/>
    </row>
    <row r="6" spans="1:4" ht="6.75" customHeight="1" x14ac:dyDescent="0.2">
      <c r="A6" s="867"/>
      <c r="B6" s="867"/>
      <c r="C6" s="867"/>
      <c r="D6" s="867"/>
    </row>
    <row r="7" spans="1:4" ht="12.6" thickBot="1" x14ac:dyDescent="0.3">
      <c r="A7" s="867"/>
      <c r="B7" s="870" t="s">
        <v>1082</v>
      </c>
      <c r="C7" s="868"/>
      <c r="D7" s="871"/>
    </row>
    <row r="8" spans="1:4" x14ac:dyDescent="0.2">
      <c r="A8" s="780" t="s">
        <v>101</v>
      </c>
      <c r="B8" s="780"/>
      <c r="C8" s="780"/>
      <c r="D8" s="780"/>
    </row>
    <row r="9" spans="1:4" x14ac:dyDescent="0.2">
      <c r="A9" s="781"/>
      <c r="B9" s="781" t="s">
        <v>111</v>
      </c>
      <c r="C9" s="781"/>
      <c r="D9" s="781"/>
    </row>
    <row r="10" spans="1:4" x14ac:dyDescent="0.2">
      <c r="A10" s="781" t="s">
        <v>318</v>
      </c>
      <c r="B10" s="781" t="s">
        <v>318</v>
      </c>
      <c r="C10" s="781" t="s">
        <v>597</v>
      </c>
      <c r="D10" s="782" t="s">
        <v>48</v>
      </c>
    </row>
    <row r="11" spans="1:4" ht="12.6" thickBot="1" x14ac:dyDescent="0.3">
      <c r="A11" s="783" t="s">
        <v>2</v>
      </c>
      <c r="B11" s="783" t="s">
        <v>2</v>
      </c>
      <c r="C11" s="784"/>
      <c r="D11" s="781"/>
    </row>
    <row r="12" spans="1:4" ht="12" customHeight="1" x14ac:dyDescent="0.2">
      <c r="A12" s="785">
        <v>40100</v>
      </c>
      <c r="B12" s="872" t="s">
        <v>176</v>
      </c>
      <c r="C12" s="873">
        <f>'B1104'!CL4*1/100</f>
        <v>4036</v>
      </c>
      <c r="D12" s="874"/>
    </row>
    <row r="13" spans="1:4" ht="12" customHeight="1" x14ac:dyDescent="0.2">
      <c r="A13" s="786">
        <v>40102</v>
      </c>
      <c r="B13" s="875" t="s">
        <v>178</v>
      </c>
      <c r="C13" s="873">
        <f>'B1104'!CL5*1/100</f>
        <v>1895</v>
      </c>
      <c r="D13" s="874"/>
    </row>
    <row r="14" spans="1:4" ht="12" customHeight="1" x14ac:dyDescent="0.2">
      <c r="A14" s="786">
        <v>40103</v>
      </c>
      <c r="B14" s="875" t="s">
        <v>179</v>
      </c>
      <c r="C14" s="873">
        <f>'B1104'!CL6*1/100</f>
        <v>1490</v>
      </c>
      <c r="D14" s="874"/>
    </row>
    <row r="15" spans="1:4" ht="12" customHeight="1" x14ac:dyDescent="0.2">
      <c r="A15" s="786">
        <v>40104</v>
      </c>
      <c r="B15" s="875" t="s">
        <v>180</v>
      </c>
      <c r="C15" s="873">
        <f>'B1104'!CL7*1/100</f>
        <v>906</v>
      </c>
      <c r="D15" s="874"/>
    </row>
    <row r="16" spans="1:4" ht="12" customHeight="1" x14ac:dyDescent="0.2">
      <c r="A16" s="786">
        <v>40105</v>
      </c>
      <c r="B16" s="875" t="s">
        <v>181</v>
      </c>
      <c r="C16" s="873">
        <f>'B1104'!CL8*1/100</f>
        <v>1613.5</v>
      </c>
      <c r="D16" s="874"/>
    </row>
    <row r="17" spans="1:4" ht="12" customHeight="1" x14ac:dyDescent="0.2">
      <c r="A17" s="786">
        <v>40106</v>
      </c>
      <c r="B17" s="875" t="s">
        <v>182</v>
      </c>
      <c r="C17" s="873">
        <f>'B1104'!CL9*1/100</f>
        <v>6168.45</v>
      </c>
      <c r="D17" s="874"/>
    </row>
    <row r="18" spans="1:4" ht="12" customHeight="1" x14ac:dyDescent="0.2">
      <c r="A18" s="786">
        <v>40107</v>
      </c>
      <c r="B18" s="875" t="s">
        <v>183</v>
      </c>
      <c r="C18" s="873">
        <f>'B1104'!CL10*1/100</f>
        <v>2540</v>
      </c>
      <c r="D18" s="874"/>
    </row>
    <row r="19" spans="1:4" ht="12" customHeight="1" x14ac:dyDescent="0.2">
      <c r="A19" s="786">
        <v>40108</v>
      </c>
      <c r="B19" s="875" t="s">
        <v>184</v>
      </c>
      <c r="C19" s="873">
        <f>'B1104'!CL11*1/100</f>
        <v>465</v>
      </c>
      <c r="D19" s="874"/>
    </row>
    <row r="20" spans="1:4" ht="12" customHeight="1" x14ac:dyDescent="0.2">
      <c r="A20" s="786">
        <v>40111</v>
      </c>
      <c r="B20" s="875" t="s">
        <v>185</v>
      </c>
      <c r="C20" s="873">
        <f>'B1104'!CL12*1/100</f>
        <v>6985</v>
      </c>
      <c r="D20" s="874"/>
    </row>
    <row r="21" spans="1:4" ht="12" customHeight="1" x14ac:dyDescent="0.2">
      <c r="A21" s="786">
        <v>40112</v>
      </c>
      <c r="B21" s="875" t="s">
        <v>186</v>
      </c>
      <c r="C21" s="873">
        <f>'B1104'!CL13*1/100</f>
        <v>407.2</v>
      </c>
      <c r="D21" s="874"/>
    </row>
    <row r="22" spans="1:4" ht="12" customHeight="1" x14ac:dyDescent="0.2">
      <c r="A22" s="786">
        <v>40113</v>
      </c>
      <c r="B22" s="875" t="s">
        <v>222</v>
      </c>
      <c r="C22" s="873">
        <f>'B1104'!CL14*1/100</f>
        <v>315</v>
      </c>
      <c r="D22" s="874"/>
    </row>
    <row r="23" spans="1:4" ht="12" customHeight="1" x14ac:dyDescent="0.2">
      <c r="A23" s="786" t="s">
        <v>784</v>
      </c>
      <c r="B23" s="875" t="s">
        <v>793</v>
      </c>
      <c r="C23" s="873">
        <f>'B1104'!CL15*1/100</f>
        <v>320</v>
      </c>
      <c r="D23" s="874"/>
    </row>
    <row r="24" spans="1:4" ht="12" customHeight="1" thickBot="1" x14ac:dyDescent="0.25">
      <c r="A24" s="786" t="s">
        <v>1027</v>
      </c>
      <c r="B24" s="1010" t="s">
        <v>1024</v>
      </c>
      <c r="C24" s="873">
        <f>'B1104'!CL16*1/100</f>
        <v>0</v>
      </c>
      <c r="D24" s="874"/>
    </row>
    <row r="25" spans="1:4" ht="12" customHeight="1" x14ac:dyDescent="0.2">
      <c r="A25" s="786">
        <v>40200</v>
      </c>
      <c r="B25" s="788" t="s">
        <v>187</v>
      </c>
      <c r="C25" s="873">
        <f>'B1104'!CL17*1/100</f>
        <v>3718.7</v>
      </c>
      <c r="D25" s="874"/>
    </row>
    <row r="26" spans="1:4" ht="12" customHeight="1" x14ac:dyDescent="0.2">
      <c r="A26" s="786">
        <v>40201</v>
      </c>
      <c r="B26" s="875" t="s">
        <v>188</v>
      </c>
      <c r="C26" s="873">
        <f>'B1104'!CL18*1/100</f>
        <v>126.3</v>
      </c>
      <c r="D26" s="874"/>
    </row>
    <row r="27" spans="1:4" ht="12" customHeight="1" x14ac:dyDescent="0.2">
      <c r="A27" s="786">
        <v>40202</v>
      </c>
      <c r="B27" s="875" t="s">
        <v>189</v>
      </c>
      <c r="C27" s="873">
        <f>'B1104'!CL19*1/100</f>
        <v>2331.8000000000002</v>
      </c>
      <c r="D27" s="874"/>
    </row>
    <row r="28" spans="1:4" ht="12" customHeight="1" x14ac:dyDescent="0.2">
      <c r="A28" s="786">
        <v>40203</v>
      </c>
      <c r="B28" s="875" t="s">
        <v>190</v>
      </c>
      <c r="C28" s="873">
        <f>'B1104'!CL20*1/100</f>
        <v>1524.2</v>
      </c>
      <c r="D28" s="874"/>
    </row>
    <row r="29" spans="1:4" ht="12" customHeight="1" x14ac:dyDescent="0.2">
      <c r="A29" s="786">
        <v>40204</v>
      </c>
      <c r="B29" s="875" t="s">
        <v>191</v>
      </c>
      <c r="C29" s="873">
        <f>'B1104'!CL21*1/100</f>
        <v>104.7</v>
      </c>
      <c r="D29" s="874"/>
    </row>
    <row r="30" spans="1:4" ht="12" customHeight="1" x14ac:dyDescent="0.2">
      <c r="A30" s="786">
        <v>40205</v>
      </c>
      <c r="B30" s="875" t="s">
        <v>192</v>
      </c>
      <c r="C30" s="873">
        <f>'B1104'!CL22*1/100</f>
        <v>411</v>
      </c>
      <c r="D30" s="874"/>
    </row>
    <row r="31" spans="1:4" ht="12" customHeight="1" x14ac:dyDescent="0.2">
      <c r="A31" s="786">
        <v>40208</v>
      </c>
      <c r="B31" s="875" t="s">
        <v>779</v>
      </c>
      <c r="C31" s="873">
        <f>'B1104'!CL23*1/100</f>
        <v>802.3</v>
      </c>
      <c r="D31" s="874"/>
    </row>
    <row r="32" spans="1:4" ht="12" customHeight="1" x14ac:dyDescent="0.2">
      <c r="A32" s="786">
        <v>40209</v>
      </c>
      <c r="B32" s="875" t="s">
        <v>194</v>
      </c>
      <c r="C32" s="873">
        <f>'B1104'!CL24*1/100</f>
        <v>814.6</v>
      </c>
      <c r="D32" s="874"/>
    </row>
    <row r="33" spans="1:4" ht="12" customHeight="1" x14ac:dyDescent="0.2">
      <c r="A33" s="786">
        <v>40210</v>
      </c>
      <c r="B33" s="875" t="s">
        <v>195</v>
      </c>
      <c r="C33" s="873">
        <f>'B1104'!CL25*1/100</f>
        <v>866.1</v>
      </c>
      <c r="D33" s="874"/>
    </row>
    <row r="34" spans="1:4" ht="12" customHeight="1" x14ac:dyDescent="0.2">
      <c r="A34" s="786">
        <v>40211</v>
      </c>
      <c r="B34" s="875" t="s">
        <v>196</v>
      </c>
      <c r="C34" s="873">
        <f>'B1104'!CL26*1/100</f>
        <v>181.3</v>
      </c>
      <c r="D34" s="874"/>
    </row>
    <row r="35" spans="1:4" ht="12" customHeight="1" x14ac:dyDescent="0.2">
      <c r="A35" s="786">
        <v>40212</v>
      </c>
      <c r="B35" s="875" t="s">
        <v>197</v>
      </c>
      <c r="C35" s="873">
        <f>'B1104'!CL27*1/100</f>
        <v>0</v>
      </c>
      <c r="D35" s="874"/>
    </row>
    <row r="36" spans="1:4" ht="12" customHeight="1" x14ac:dyDescent="0.2">
      <c r="A36" s="786">
        <v>40213</v>
      </c>
      <c r="B36" s="875" t="s">
        <v>224</v>
      </c>
      <c r="C36" s="873">
        <f>'B1104'!CL28*1/100</f>
        <v>591.70000000000005</v>
      </c>
      <c r="D36" s="874"/>
    </row>
    <row r="37" spans="1:4" ht="12" customHeight="1" x14ac:dyDescent="0.2">
      <c r="A37" s="786" t="s">
        <v>738</v>
      </c>
      <c r="B37" s="875" t="s">
        <v>737</v>
      </c>
      <c r="C37" s="873">
        <f>'B1104'!CL29*1/100</f>
        <v>0</v>
      </c>
      <c r="D37" s="874"/>
    </row>
    <row r="38" spans="1:4" ht="12" customHeight="1" x14ac:dyDescent="0.2">
      <c r="A38" s="786">
        <v>40300</v>
      </c>
      <c r="B38" s="875" t="s">
        <v>198</v>
      </c>
      <c r="C38" s="873">
        <f>'B1104'!CL30*1/100</f>
        <v>3206</v>
      </c>
      <c r="D38" s="874"/>
    </row>
    <row r="39" spans="1:4" ht="12" customHeight="1" x14ac:dyDescent="0.2">
      <c r="A39" s="787">
        <v>40301</v>
      </c>
      <c r="B39" s="876" t="s">
        <v>202</v>
      </c>
      <c r="C39" s="873">
        <f>'B1104'!CL31*1/100</f>
        <v>2480.1999999999998</v>
      </c>
      <c r="D39" s="874"/>
    </row>
    <row r="40" spans="1:4" ht="12" customHeight="1" x14ac:dyDescent="0.2">
      <c r="A40" s="788">
        <v>40302</v>
      </c>
      <c r="B40" s="875" t="s">
        <v>203</v>
      </c>
      <c r="C40" s="873">
        <f>'B1104'!CL32*1/100</f>
        <v>2100</v>
      </c>
      <c r="D40" s="874"/>
    </row>
    <row r="41" spans="1:4" ht="12" customHeight="1" x14ac:dyDescent="0.2">
      <c r="A41" s="786">
        <v>40303</v>
      </c>
      <c r="B41" s="875" t="s">
        <v>204</v>
      </c>
      <c r="C41" s="873">
        <f>'B1104'!CL33*1/100</f>
        <v>362.5</v>
      </c>
      <c r="D41" s="874"/>
    </row>
    <row r="42" spans="1:4" ht="12" customHeight="1" x14ac:dyDescent="0.2">
      <c r="A42" s="786">
        <v>40304</v>
      </c>
      <c r="B42" s="875" t="s">
        <v>205</v>
      </c>
      <c r="C42" s="873">
        <f>'B1104'!CL34*1/100</f>
        <v>1754.8</v>
      </c>
      <c r="D42" s="874"/>
    </row>
    <row r="43" spans="1:4" ht="12" customHeight="1" x14ac:dyDescent="0.2">
      <c r="A43" s="786">
        <v>40305</v>
      </c>
      <c r="B43" s="875" t="s">
        <v>206</v>
      </c>
      <c r="C43" s="873">
        <f>'B1104'!CL35*1/100</f>
        <v>927.5</v>
      </c>
      <c r="D43" s="874"/>
    </row>
    <row r="44" spans="1:4" ht="12" customHeight="1" x14ac:dyDescent="0.2">
      <c r="A44" s="786">
        <v>40306</v>
      </c>
      <c r="B44" s="875" t="s">
        <v>207</v>
      </c>
      <c r="C44" s="873">
        <f>'B1104'!CL36*1/100</f>
        <v>779.5</v>
      </c>
      <c r="D44" s="874"/>
    </row>
    <row r="45" spans="1:4" ht="12" customHeight="1" x14ac:dyDescent="0.2">
      <c r="A45" s="786">
        <v>40307</v>
      </c>
      <c r="B45" s="875" t="s">
        <v>208</v>
      </c>
      <c r="C45" s="873">
        <f>'B1104'!CL37*1/100</f>
        <v>851.5</v>
      </c>
      <c r="D45" s="874"/>
    </row>
    <row r="46" spans="1:4" ht="12" customHeight="1" x14ac:dyDescent="0.2">
      <c r="A46" s="786">
        <v>40308</v>
      </c>
      <c r="B46" s="875" t="s">
        <v>209</v>
      </c>
      <c r="C46" s="873">
        <f>'B1104'!CL38*1/100</f>
        <v>891.8</v>
      </c>
      <c r="D46" s="874"/>
    </row>
    <row r="47" spans="1:4" ht="12" customHeight="1" x14ac:dyDescent="0.2">
      <c r="A47" s="786" t="s">
        <v>739</v>
      </c>
      <c r="B47" s="875" t="s">
        <v>740</v>
      </c>
      <c r="C47" s="873">
        <f>'B1104'!CL39*1/100</f>
        <v>1452.2</v>
      </c>
      <c r="D47" s="874"/>
    </row>
    <row r="48" spans="1:4" ht="12" customHeight="1" x14ac:dyDescent="0.2">
      <c r="A48" s="786">
        <v>40400</v>
      </c>
      <c r="B48" s="875" t="s">
        <v>210</v>
      </c>
      <c r="C48" s="873">
        <f>'B1104'!CL40*1/100</f>
        <v>378.3</v>
      </c>
      <c r="D48" s="874"/>
    </row>
    <row r="49" spans="1:4" ht="12" customHeight="1" x14ac:dyDescent="0.2">
      <c r="A49" s="786">
        <v>40401</v>
      </c>
      <c r="B49" s="875" t="s">
        <v>211</v>
      </c>
      <c r="C49" s="873">
        <f>'B1104'!CL41*1/100</f>
        <v>927</v>
      </c>
      <c r="D49" s="874"/>
    </row>
    <row r="50" spans="1:4" ht="12" customHeight="1" x14ac:dyDescent="0.2">
      <c r="A50" s="786">
        <v>40402</v>
      </c>
      <c r="B50" s="875" t="s">
        <v>212</v>
      </c>
      <c r="C50" s="873">
        <f>'B1104'!CL42*1/100</f>
        <v>237.9</v>
      </c>
      <c r="D50" s="874"/>
    </row>
    <row r="51" spans="1:4" ht="12" customHeight="1" x14ac:dyDescent="0.2">
      <c r="A51" s="786">
        <v>40403</v>
      </c>
      <c r="B51" s="875" t="s">
        <v>213</v>
      </c>
      <c r="C51" s="873">
        <f>'B1104'!CL43*1/100</f>
        <v>0</v>
      </c>
      <c r="D51" s="874"/>
    </row>
    <row r="52" spans="1:4" ht="12" customHeight="1" x14ac:dyDescent="0.2">
      <c r="A52" s="786" t="s">
        <v>579</v>
      </c>
      <c r="B52" s="875" t="s">
        <v>580</v>
      </c>
      <c r="C52" s="873">
        <f>'B1104'!CL44*1/100</f>
        <v>2061</v>
      </c>
      <c r="D52" s="874"/>
    </row>
    <row r="53" spans="1:4" ht="12" customHeight="1" x14ac:dyDescent="0.2">
      <c r="A53" s="786">
        <v>40405</v>
      </c>
      <c r="B53" s="875" t="s">
        <v>214</v>
      </c>
      <c r="C53" s="873">
        <f>'B1104'!CL45*1/100</f>
        <v>350.5</v>
      </c>
      <c r="D53" s="874"/>
    </row>
    <row r="54" spans="1:4" ht="12" customHeight="1" x14ac:dyDescent="0.2">
      <c r="A54" s="786">
        <v>40406</v>
      </c>
      <c r="B54" s="877" t="s">
        <v>215</v>
      </c>
      <c r="C54" s="873">
        <f>'B1104'!CL46*1/100</f>
        <v>2566.8000000000002</v>
      </c>
      <c r="D54" s="874"/>
    </row>
    <row r="55" spans="1:4" ht="12" customHeight="1" x14ac:dyDescent="0.2">
      <c r="A55" s="786">
        <v>40407</v>
      </c>
      <c r="B55" s="877" t="s">
        <v>216</v>
      </c>
      <c r="C55" s="873">
        <f>'B1104'!CL47*1/100</f>
        <v>23</v>
      </c>
      <c r="D55" s="874"/>
    </row>
    <row r="56" spans="1:4" ht="12" customHeight="1" x14ac:dyDescent="0.2">
      <c r="A56" s="786">
        <v>40408</v>
      </c>
      <c r="B56" s="877" t="s">
        <v>217</v>
      </c>
      <c r="C56" s="873">
        <f>'B1104'!CL48*1/100</f>
        <v>173.7</v>
      </c>
      <c r="D56" s="874"/>
    </row>
    <row r="57" spans="1:4" ht="12" customHeight="1" x14ac:dyDescent="0.2">
      <c r="A57" s="786">
        <v>40412</v>
      </c>
      <c r="B57" s="877" t="s">
        <v>218</v>
      </c>
      <c r="C57" s="873">
        <f>'B1104'!CL49*1/100</f>
        <v>1544.2</v>
      </c>
      <c r="D57" s="874"/>
    </row>
    <row r="58" spans="1:4" ht="12" customHeight="1" x14ac:dyDescent="0.2">
      <c r="A58" s="786">
        <v>40417</v>
      </c>
      <c r="B58" s="877" t="s">
        <v>219</v>
      </c>
      <c r="C58" s="873">
        <f>'B1104'!CL50*1/100</f>
        <v>182.5</v>
      </c>
      <c r="D58" s="874"/>
    </row>
    <row r="59" spans="1:4" ht="12" customHeight="1" x14ac:dyDescent="0.2">
      <c r="A59" s="786">
        <v>40420</v>
      </c>
      <c r="B59" s="877" t="s">
        <v>90</v>
      </c>
      <c r="C59" s="873">
        <f>'B1104'!CL51*1/100</f>
        <v>20.3</v>
      </c>
      <c r="D59" s="874"/>
    </row>
    <row r="60" spans="1:4" ht="12" customHeight="1" x14ac:dyDescent="0.2">
      <c r="A60" s="786">
        <v>40421</v>
      </c>
      <c r="B60" s="877" t="s">
        <v>220</v>
      </c>
      <c r="C60" s="873">
        <f>'B1104'!CL52*1/100</f>
        <v>319.8</v>
      </c>
      <c r="D60" s="874"/>
    </row>
    <row r="61" spans="1:4" ht="12" customHeight="1" x14ac:dyDescent="0.2">
      <c r="A61" s="786">
        <v>40422</v>
      </c>
      <c r="B61" s="877" t="s">
        <v>92</v>
      </c>
      <c r="C61" s="873">
        <f>'B1104'!CL53*1/100</f>
        <v>60</v>
      </c>
      <c r="D61" s="874"/>
    </row>
    <row r="62" spans="1:4" ht="12" customHeight="1" thickBot="1" x14ac:dyDescent="0.25">
      <c r="A62" s="787">
        <v>40423</v>
      </c>
      <c r="B62" s="878" t="s">
        <v>147</v>
      </c>
      <c r="C62" s="873">
        <f>'B1104'!CL54*1/100</f>
        <v>1299.4000000000001</v>
      </c>
      <c r="D62" s="874"/>
    </row>
    <row r="63" spans="1:4" ht="12" customHeight="1" thickBot="1" x14ac:dyDescent="0.25">
      <c r="A63" s="837" t="s">
        <v>786</v>
      </c>
      <c r="B63" s="879" t="s">
        <v>792</v>
      </c>
      <c r="C63" s="873">
        <f>'B1104'!CL55*1/100</f>
        <v>95</v>
      </c>
      <c r="D63" s="880"/>
    </row>
    <row r="64" spans="1:4" ht="12" customHeight="1" thickBot="1" x14ac:dyDescent="0.25">
      <c r="A64" s="837" t="s">
        <v>858</v>
      </c>
      <c r="B64" s="879" t="s">
        <v>859</v>
      </c>
      <c r="C64" s="873">
        <f>'B1104'!CL56*1/100</f>
        <v>1268.8</v>
      </c>
      <c r="D64" s="880"/>
    </row>
    <row r="65" spans="1:4" ht="33" customHeight="1" thickBot="1" x14ac:dyDescent="0.25">
      <c r="A65" s="881" t="s">
        <v>335</v>
      </c>
      <c r="B65" s="882"/>
      <c r="C65" s="883">
        <f>SUM(C12:C64)</f>
        <v>64928.05000000001</v>
      </c>
      <c r="D65" s="960">
        <f>SUM(D12:D64)</f>
        <v>0</v>
      </c>
    </row>
    <row r="66" spans="1:4" x14ac:dyDescent="0.2">
      <c r="A66" s="789"/>
    </row>
    <row r="67" spans="1:4" x14ac:dyDescent="0.2">
      <c r="C67" s="790"/>
    </row>
    <row r="68" spans="1:4" x14ac:dyDescent="0.2">
      <c r="C68" s="790"/>
    </row>
    <row r="69" spans="1:4" x14ac:dyDescent="0.2">
      <c r="C69" s="790"/>
    </row>
    <row r="70" spans="1:4" x14ac:dyDescent="0.2">
      <c r="C70" s="791"/>
    </row>
    <row r="71" spans="1:4" x14ac:dyDescent="0.2">
      <c r="C71" s="790"/>
    </row>
    <row r="72" spans="1:4" x14ac:dyDescent="0.2">
      <c r="C72" s="791"/>
    </row>
  </sheetData>
  <phoneticPr fontId="3" type="noConversion"/>
  <pageMargins left="0.4" right="0.36" top="0.2" bottom="0.38" header="0.31" footer="0.4921259845"/>
  <pageSetup paperSize="9" scale="79" orientation="portrait" r:id="rId1"/>
  <headerFooter alignWithMargins="0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Feuil28">
    <tabColor indexed="13"/>
  </sheetPr>
  <dimension ref="A1:H30"/>
  <sheetViews>
    <sheetView showZeros="0" view="pageBreakPreview" topLeftCell="B7" zoomScale="60" zoomScaleNormal="60" workbookViewId="0">
      <selection activeCell="F12" sqref="F12"/>
    </sheetView>
  </sheetViews>
  <sheetFormatPr baseColWidth="10" defaultRowHeight="13.2" x14ac:dyDescent="0.25"/>
  <cols>
    <col min="1" max="1" width="18" hidden="1" customWidth="1"/>
    <col min="2" max="2" width="26" customWidth="1"/>
    <col min="3" max="3" width="35.88671875" customWidth="1"/>
    <col min="4" max="4" width="34.44140625" customWidth="1"/>
    <col min="5" max="5" width="26" customWidth="1"/>
    <col min="6" max="6" width="40.6640625" customWidth="1"/>
    <col min="7" max="7" width="49.5546875" customWidth="1"/>
    <col min="8" max="8" width="49.88671875" bestFit="1" customWidth="1"/>
    <col min="9" max="10" width="16.5546875" bestFit="1" customWidth="1"/>
    <col min="11" max="11" width="20.5546875" customWidth="1"/>
    <col min="12" max="12" width="15" customWidth="1"/>
  </cols>
  <sheetData>
    <row r="1" spans="1:8" ht="20.100000000000001" customHeight="1" x14ac:dyDescent="0.4">
      <c r="B1" s="79" t="s">
        <v>601</v>
      </c>
    </row>
    <row r="2" spans="1:8" ht="18" customHeight="1" x14ac:dyDescent="0.3">
      <c r="A2" s="4"/>
      <c r="B2" s="14" t="s">
        <v>561</v>
      </c>
      <c r="H2" s="9"/>
    </row>
    <row r="3" spans="1:8" ht="21" x14ac:dyDescent="0.4">
      <c r="A3" s="4"/>
      <c r="B3" s="286" t="s">
        <v>357</v>
      </c>
      <c r="C3" s="2"/>
      <c r="D3" s="2"/>
      <c r="E3" s="2"/>
      <c r="F3" s="2"/>
      <c r="G3" s="2"/>
      <c r="H3" s="2"/>
    </row>
    <row r="4" spans="1:8" ht="24" customHeight="1" x14ac:dyDescent="0.4">
      <c r="C4" s="2"/>
      <c r="D4" s="2"/>
      <c r="E4" s="285" t="s">
        <v>1131</v>
      </c>
      <c r="F4" s="285"/>
      <c r="G4" s="523"/>
      <c r="H4" s="1"/>
    </row>
    <row r="5" spans="1:8" ht="27.75" customHeight="1" x14ac:dyDescent="0.4">
      <c r="A5" s="2"/>
      <c r="B5" s="1255" t="s">
        <v>752</v>
      </c>
      <c r="C5" s="1255"/>
      <c r="D5" s="1255"/>
      <c r="E5" s="1255"/>
      <c r="F5" s="1255"/>
      <c r="G5" s="1255"/>
      <c r="H5" s="1"/>
    </row>
    <row r="6" spans="1:8" ht="20.25" customHeight="1" x14ac:dyDescent="0.4">
      <c r="A6" s="2"/>
      <c r="B6" s="1255"/>
      <c r="C6" s="1255"/>
      <c r="D6" s="1255"/>
      <c r="E6" s="1255"/>
      <c r="F6" s="1255"/>
      <c r="G6" s="1255"/>
      <c r="H6" s="1"/>
    </row>
    <row r="7" spans="1:8" ht="22.8" x14ac:dyDescent="0.4">
      <c r="A7" s="280"/>
      <c r="B7" s="1254" t="s">
        <v>604</v>
      </c>
      <c r="C7" s="1261" t="s">
        <v>605</v>
      </c>
      <c r="D7" s="1261" t="s">
        <v>606</v>
      </c>
      <c r="E7" s="1261" t="s">
        <v>610</v>
      </c>
      <c r="F7" s="1261" t="s">
        <v>611</v>
      </c>
      <c r="G7" s="1261" t="s">
        <v>607</v>
      </c>
    </row>
    <row r="8" spans="1:8" ht="22.8" x14ac:dyDescent="0.4">
      <c r="A8" s="280" t="s">
        <v>603</v>
      </c>
      <c r="B8" s="1254"/>
      <c r="C8" s="1262"/>
      <c r="D8" s="1262"/>
      <c r="E8" s="1262"/>
      <c r="F8" s="1262"/>
      <c r="G8" s="1262"/>
    </row>
    <row r="9" spans="1:8" ht="22.8" x14ac:dyDescent="0.4">
      <c r="A9" s="224">
        <v>1</v>
      </c>
      <c r="B9" s="224">
        <v>4001</v>
      </c>
      <c r="C9" s="514" t="s">
        <v>608</v>
      </c>
      <c r="D9" s="513" t="s">
        <v>476</v>
      </c>
      <c r="E9" s="289">
        <f>'Recettes-B'!L27</f>
        <v>19566</v>
      </c>
      <c r="F9" s="516">
        <f>'Taxes sur CCP'!H11</f>
        <v>273513</v>
      </c>
      <c r="G9" s="177">
        <f>(E9+F9)*2/100</f>
        <v>5861.58</v>
      </c>
    </row>
    <row r="10" spans="1:8" ht="20.100000000000001" customHeight="1" x14ac:dyDescent="0.4">
      <c r="A10" s="224">
        <v>2</v>
      </c>
      <c r="B10" s="224">
        <v>4002</v>
      </c>
      <c r="C10" s="514" t="s">
        <v>608</v>
      </c>
      <c r="D10" s="513" t="s">
        <v>71</v>
      </c>
      <c r="E10" s="289">
        <f>'Recettes-B'!L34+'Recettes-B'!L41+'Recettes-B'!L42</f>
        <v>206190</v>
      </c>
      <c r="F10" s="289">
        <f>'Taxes sur CCP'!H31+'Taxes sur CCP'!H45+'Taxes sur CCP'!H49</f>
        <v>1840302</v>
      </c>
      <c r="G10" s="177">
        <f t="shared" ref="G10:G29" si="0">(E10+F10)*2/100</f>
        <v>40929.839999999997</v>
      </c>
    </row>
    <row r="11" spans="1:8" ht="20.100000000000001" customHeight="1" x14ac:dyDescent="0.4">
      <c r="A11" s="224">
        <v>3</v>
      </c>
      <c r="B11" s="224">
        <v>4003</v>
      </c>
      <c r="C11" s="514" t="s">
        <v>608</v>
      </c>
      <c r="D11" s="513" t="s">
        <v>608</v>
      </c>
      <c r="E11" s="289">
        <f>'Recettes-B'!L8+'Recettes-B'!L9+'Recettes-B'!L11+'Recettes-B'!L12+'Recettes-B'!L13+'Recettes-B'!L14+'Recettes-B'!L15+'Recettes-B'!L16+'Recettes-B'!L17+'Recettes-B'!L18+'Recettes-B'!L19+'Recettes-B'!L20</f>
        <v>858311</v>
      </c>
      <c r="F11" s="289">
        <f>'Taxes sur CCP'!H28+'Taxes sur CCP'!H29+'Taxes sur CCP'!H30+'Taxes sur CCP'!H32+'Taxes sur CCP'!H33+'Taxes sur CCP'!H34+'Taxes sur CCP'!H44+'Taxes sur CCP'!H46+'Taxes sur CCP'!H50+'Taxes sur CCP'!H51+'Taxes sur CCP'!H58+'Taxes sur CCP'!H61</f>
        <v>6135217</v>
      </c>
      <c r="G11" s="177">
        <f t="shared" si="0"/>
        <v>139870.56</v>
      </c>
    </row>
    <row r="12" spans="1:8" ht="20.100000000000001" customHeight="1" x14ac:dyDescent="0.4">
      <c r="A12" s="224">
        <v>4</v>
      </c>
      <c r="B12" s="224">
        <v>4004</v>
      </c>
      <c r="C12" s="514" t="s">
        <v>608</v>
      </c>
      <c r="D12" s="513" t="s">
        <v>64</v>
      </c>
      <c r="E12" s="289">
        <f>'Recettes-B'!L24</f>
        <v>17444</v>
      </c>
      <c r="F12" s="289">
        <f>'Taxes sur CCP'!H18</f>
        <v>283108</v>
      </c>
      <c r="G12" s="177">
        <f t="shared" si="0"/>
        <v>6011.04</v>
      </c>
    </row>
    <row r="13" spans="1:8" ht="20.100000000000001" customHeight="1" x14ac:dyDescent="0.4">
      <c r="A13" s="224">
        <v>5</v>
      </c>
      <c r="B13" s="224">
        <v>4005</v>
      </c>
      <c r="C13" s="514" t="s">
        <v>608</v>
      </c>
      <c r="D13" s="513" t="s">
        <v>229</v>
      </c>
      <c r="E13" s="289">
        <f>'Recettes-B'!L21+'Recettes-B'!L32+'Recettes-B'!L33</f>
        <v>41056</v>
      </c>
      <c r="F13" s="289">
        <f>'Taxes sur CCP'!H14+'Taxes sur CCP'!H52+'Taxes sur CCP'!H57</f>
        <v>683115</v>
      </c>
      <c r="G13" s="177">
        <f t="shared" si="0"/>
        <v>14483.42</v>
      </c>
    </row>
    <row r="14" spans="1:8" ht="20.100000000000001" customHeight="1" x14ac:dyDescent="0.4">
      <c r="A14" s="224">
        <v>6</v>
      </c>
      <c r="B14" s="224">
        <v>4006</v>
      </c>
      <c r="C14" s="514" t="s">
        <v>608</v>
      </c>
      <c r="D14" s="513" t="s">
        <v>63</v>
      </c>
      <c r="E14" s="289">
        <f>'Recettes-B'!L23+'Recettes-B'!L25+'Recettes-B'!L26+'Recettes-B'!L30</f>
        <v>68691.75</v>
      </c>
      <c r="F14" s="289">
        <f>'Taxes sur CCP'!H12+'Taxes sur CCP'!H37+'Taxes sur CCP'!H41+'Taxes sur CCP'!H47</f>
        <v>829488</v>
      </c>
      <c r="G14" s="177">
        <f t="shared" si="0"/>
        <v>17963.595000000001</v>
      </c>
    </row>
    <row r="15" spans="1:8" ht="20.100000000000001" customHeight="1" x14ac:dyDescent="0.4">
      <c r="A15" s="224">
        <v>7</v>
      </c>
      <c r="B15" s="224">
        <v>4007</v>
      </c>
      <c r="C15" s="514" t="s">
        <v>608</v>
      </c>
      <c r="D15" s="513" t="s">
        <v>804</v>
      </c>
      <c r="E15" s="289">
        <f>'Recettes-B'!L36</f>
        <v>26338</v>
      </c>
      <c r="F15" s="289">
        <f>'Taxes sur CCP'!H13</f>
        <v>448891</v>
      </c>
      <c r="G15" s="177">
        <f t="shared" si="0"/>
        <v>9504.58</v>
      </c>
    </row>
    <row r="16" spans="1:8" ht="20.100000000000001" customHeight="1" x14ac:dyDescent="0.4">
      <c r="A16" s="224">
        <v>8</v>
      </c>
      <c r="B16" s="224">
        <v>4008</v>
      </c>
      <c r="C16" s="514" t="s">
        <v>608</v>
      </c>
      <c r="D16" s="513" t="s">
        <v>72</v>
      </c>
      <c r="E16" s="289">
        <f>'Recettes-B'!L35+'Recettes-B'!L43</f>
        <v>87258</v>
      </c>
      <c r="F16" s="289">
        <f>'Taxes sur CCP'!H56+'Taxes sur CCP'!H15</f>
        <v>762388</v>
      </c>
      <c r="G16" s="177">
        <f t="shared" si="0"/>
        <v>16992.919999999998</v>
      </c>
    </row>
    <row r="17" spans="1:8" ht="20.100000000000001" customHeight="1" x14ac:dyDescent="0.4">
      <c r="A17" s="224">
        <v>9</v>
      </c>
      <c r="B17" s="224">
        <v>4009</v>
      </c>
      <c r="C17" s="514" t="s">
        <v>608</v>
      </c>
      <c r="D17" s="513" t="s">
        <v>86</v>
      </c>
      <c r="E17" s="289">
        <f>'Recettes-B'!L51</f>
        <v>3170</v>
      </c>
      <c r="F17" s="289">
        <f>'Taxes sur CCP'!H40</f>
        <v>54931</v>
      </c>
      <c r="G17" s="177">
        <f t="shared" si="0"/>
        <v>1162.02</v>
      </c>
    </row>
    <row r="18" spans="1:8" ht="20.100000000000001" customHeight="1" x14ac:dyDescent="0.4">
      <c r="A18" s="224">
        <v>10</v>
      </c>
      <c r="B18" s="224">
        <v>4010</v>
      </c>
      <c r="C18" s="514" t="s">
        <v>608</v>
      </c>
      <c r="D18" s="513" t="s">
        <v>74</v>
      </c>
      <c r="E18" s="289">
        <f>'Recettes-B'!L37</f>
        <v>4680</v>
      </c>
      <c r="F18" s="289">
        <f>'Taxes sur CCP'!H23</f>
        <v>92785</v>
      </c>
      <c r="G18" s="177">
        <f t="shared" si="0"/>
        <v>1949.3</v>
      </c>
    </row>
    <row r="19" spans="1:8" ht="20.100000000000001" customHeight="1" x14ac:dyDescent="0.4">
      <c r="A19" s="224">
        <v>11</v>
      </c>
      <c r="B19" s="224">
        <v>4011</v>
      </c>
      <c r="C19" s="514" t="s">
        <v>608</v>
      </c>
      <c r="D19" s="513" t="s">
        <v>88</v>
      </c>
      <c r="E19" s="289">
        <f>'Recettes-B'!L49+'Recettes-B'!L53+'Recettes-B'!L56+'Recettes-B'!L59</f>
        <v>207696.75</v>
      </c>
      <c r="F19" s="289">
        <f>'Taxes sur CCP'!H9+'Taxes sur CCP'!H21+'Taxes sur CCP'!H42+'Taxes sur CCP'!H59</f>
        <v>1167594</v>
      </c>
      <c r="G19" s="177">
        <f t="shared" si="0"/>
        <v>27505.814999999999</v>
      </c>
    </row>
    <row r="20" spans="1:8" ht="20.100000000000001" customHeight="1" x14ac:dyDescent="0.4">
      <c r="A20" s="224">
        <v>12</v>
      </c>
      <c r="B20" s="224">
        <v>4012</v>
      </c>
      <c r="C20" s="514" t="s">
        <v>608</v>
      </c>
      <c r="D20" s="513" t="s">
        <v>82</v>
      </c>
      <c r="E20" s="289">
        <f>'Recettes-B'!L46</f>
        <v>5778</v>
      </c>
      <c r="F20" s="289">
        <f>'Taxes sur CCP'!H19</f>
        <v>75450</v>
      </c>
      <c r="G20" s="177">
        <f t="shared" si="0"/>
        <v>1624.56</v>
      </c>
    </row>
    <row r="21" spans="1:8" ht="20.100000000000001" customHeight="1" x14ac:dyDescent="0.4">
      <c r="A21" s="224">
        <v>13</v>
      </c>
      <c r="B21" s="224">
        <v>4013</v>
      </c>
      <c r="C21" s="514" t="s">
        <v>608</v>
      </c>
      <c r="D21" s="513" t="s">
        <v>81</v>
      </c>
      <c r="E21" s="289">
        <f>'Recettes-B'!L45+'Recettes-B'!L48+'Recettes-B'!L55+'Recettes-B'!L44</f>
        <v>80022</v>
      </c>
      <c r="F21" s="289">
        <f>'Taxes sur CCP'!H53+'Taxes sur CCP'!H26+'Taxes sur CCP'!H16+'Taxes sur CCP'!H55</f>
        <v>907686</v>
      </c>
      <c r="G21" s="177">
        <f t="shared" si="0"/>
        <v>19754.16</v>
      </c>
    </row>
    <row r="22" spans="1:8" ht="20.100000000000001" customHeight="1" x14ac:dyDescent="0.4">
      <c r="A22" s="224">
        <v>14</v>
      </c>
      <c r="B22" s="224">
        <v>4014</v>
      </c>
      <c r="C22" s="514" t="s">
        <v>608</v>
      </c>
      <c r="D22" s="513" t="s">
        <v>69</v>
      </c>
      <c r="E22" s="289">
        <f>'Recettes-B'!L29+'Recettes-B'!L22</f>
        <v>15552</v>
      </c>
      <c r="F22" s="289">
        <f>'Taxes sur CCP'!H22+'Taxes sur CCP'!H39</f>
        <v>291887</v>
      </c>
      <c r="G22" s="177">
        <f t="shared" si="0"/>
        <v>6148.78</v>
      </c>
    </row>
    <row r="23" spans="1:8" ht="20.100000000000001" customHeight="1" x14ac:dyDescent="0.4">
      <c r="A23" s="224">
        <v>15</v>
      </c>
      <c r="B23" s="224">
        <v>4015</v>
      </c>
      <c r="C23" s="514" t="s">
        <v>608</v>
      </c>
      <c r="D23" s="513" t="s">
        <v>52</v>
      </c>
      <c r="E23" s="289">
        <f>'Recettes-B'!L10+'Recettes-B'!L31</f>
        <v>33678</v>
      </c>
      <c r="F23" s="289">
        <f>'Taxes sur CCP'!H24+'Taxes sur CCP'!H36</f>
        <v>422254</v>
      </c>
      <c r="G23" s="177">
        <f t="shared" si="0"/>
        <v>9118.64</v>
      </c>
    </row>
    <row r="24" spans="1:8" ht="20.100000000000001" customHeight="1" x14ac:dyDescent="0.4">
      <c r="A24" s="224">
        <v>16</v>
      </c>
      <c r="B24" s="224">
        <v>4016</v>
      </c>
      <c r="C24" s="514" t="s">
        <v>608</v>
      </c>
      <c r="D24" s="513" t="s">
        <v>85</v>
      </c>
      <c r="E24" s="289">
        <f>'Recettes-B'!L50+'Recettes-B'!L60</f>
        <v>109115</v>
      </c>
      <c r="F24" s="289">
        <f>'Taxes sur CCP'!H10++'Taxes sur CCP'!H60</f>
        <v>1003187</v>
      </c>
      <c r="G24" s="177">
        <f t="shared" si="0"/>
        <v>22246.04</v>
      </c>
    </row>
    <row r="25" spans="1:8" ht="20.100000000000001" customHeight="1" x14ac:dyDescent="0.4">
      <c r="A25" s="224">
        <v>17</v>
      </c>
      <c r="B25" s="224">
        <v>4017</v>
      </c>
      <c r="C25" s="514" t="s">
        <v>608</v>
      </c>
      <c r="D25" s="513" t="s">
        <v>68</v>
      </c>
      <c r="E25" s="289">
        <f>'Recettes-B'!L28+'Recettes-B'!L58+'Recettes-B'!L47</f>
        <v>99066</v>
      </c>
      <c r="F25" s="289">
        <f>'Taxes sur CCP'!H25+'Taxes sur CCP'!H54+'Taxes sur CCP'!H17</f>
        <v>1341053</v>
      </c>
      <c r="G25" s="177">
        <f t="shared" si="0"/>
        <v>28802.38</v>
      </c>
    </row>
    <row r="26" spans="1:8" ht="20.100000000000001" customHeight="1" x14ac:dyDescent="0.4">
      <c r="A26" s="224">
        <v>18</v>
      </c>
      <c r="B26" s="224">
        <v>4018</v>
      </c>
      <c r="C26" s="514" t="s">
        <v>608</v>
      </c>
      <c r="D26" s="513" t="s">
        <v>609</v>
      </c>
      <c r="E26" s="289">
        <f>'Recettes-B'!L40</f>
        <v>12588</v>
      </c>
      <c r="F26" s="289">
        <f>'Taxes sur CCP'!H43</f>
        <v>190124</v>
      </c>
      <c r="G26" s="177">
        <f t="shared" si="0"/>
        <v>4054.24</v>
      </c>
    </row>
    <row r="27" spans="1:8" ht="20.100000000000001" customHeight="1" x14ac:dyDescent="0.4">
      <c r="A27" s="224">
        <v>19</v>
      </c>
      <c r="B27" s="224">
        <v>4019</v>
      </c>
      <c r="C27" s="514" t="s">
        <v>608</v>
      </c>
      <c r="D27" s="513" t="s">
        <v>75</v>
      </c>
      <c r="E27" s="289">
        <f>'Recettes-B'!L38</f>
        <v>24120</v>
      </c>
      <c r="F27" s="289">
        <f>'Taxes sur CCP'!H20</f>
        <v>475403</v>
      </c>
      <c r="G27" s="177">
        <f t="shared" si="0"/>
        <v>9990.4599999999991</v>
      </c>
    </row>
    <row r="28" spans="1:8" ht="20.100000000000001" customHeight="1" x14ac:dyDescent="0.4">
      <c r="A28" s="224">
        <v>20</v>
      </c>
      <c r="B28" s="224">
        <v>4020</v>
      </c>
      <c r="C28" s="514" t="s">
        <v>608</v>
      </c>
      <c r="D28" s="513" t="s">
        <v>87</v>
      </c>
      <c r="E28" s="289">
        <f>'Recettes-B'!L52+'Recettes-B'!L57+'Recettes-B'!L54</f>
        <v>6844</v>
      </c>
      <c r="F28" s="289">
        <f>'Taxes sur CCP'!H38+'Taxes sur CCP'!H48+'Taxes sur CCP'!H35</f>
        <v>195679</v>
      </c>
      <c r="G28" s="177">
        <f t="shared" si="0"/>
        <v>4050.46</v>
      </c>
    </row>
    <row r="29" spans="1:8" ht="20.100000000000001" customHeight="1" x14ac:dyDescent="0.4">
      <c r="A29" s="224">
        <v>21</v>
      </c>
      <c r="B29" s="224">
        <v>4021</v>
      </c>
      <c r="C29" s="514" t="s">
        <v>608</v>
      </c>
      <c r="D29" s="513" t="s">
        <v>76</v>
      </c>
      <c r="E29" s="289">
        <f>'Recettes-B'!L39</f>
        <v>10050</v>
      </c>
      <c r="F29" s="289">
        <f>'Taxes sur CCP'!H27</f>
        <v>182707</v>
      </c>
      <c r="G29" s="177">
        <f t="shared" si="0"/>
        <v>3855.14</v>
      </c>
    </row>
    <row r="30" spans="1:8" ht="45.75" customHeight="1" x14ac:dyDescent="0.35">
      <c r="A30" s="19"/>
      <c r="B30" s="227" t="s">
        <v>0</v>
      </c>
      <c r="C30" s="283">
        <f>SUM(C10:C29)</f>
        <v>0</v>
      </c>
      <c r="D30" s="283">
        <f>SUM(D10:D29)</f>
        <v>0</v>
      </c>
      <c r="E30" s="283">
        <f>SUM(E9:E29)</f>
        <v>1937214.5</v>
      </c>
      <c r="F30" s="283">
        <f>SUM(F9:F29)</f>
        <v>17656762</v>
      </c>
      <c r="G30" s="283">
        <f>SUM(G9:G29)</f>
        <v>391879.52999999997</v>
      </c>
      <c r="H30" s="528">
        <f>F30+E30</f>
        <v>19593976.5</v>
      </c>
    </row>
  </sheetData>
  <sheetProtection formatCells="0" formatColumns="0" formatRows="0"/>
  <mergeCells count="8">
    <mergeCell ref="B7:B8"/>
    <mergeCell ref="B5:G5"/>
    <mergeCell ref="B6:G6"/>
    <mergeCell ref="C7:C8"/>
    <mergeCell ref="D7:D8"/>
    <mergeCell ref="E7:E8"/>
    <mergeCell ref="G7:G8"/>
    <mergeCell ref="F7:F8"/>
  </mergeCells>
  <phoneticPr fontId="3" type="noConversion"/>
  <printOptions horizontalCentered="1"/>
  <pageMargins left="0.39370078740157483" right="0.39370078740157483" top="0.23622047244094491" bottom="0.39370078740157483" header="0.19685039370078741" footer="0.23622047244094491"/>
  <pageSetup paperSize="9" scale="66" orientation="landscape" blackAndWhite="1" verticalDpi="180" r:id="rId1"/>
  <headerFooter alignWithMargins="0"/>
  <colBreaks count="1" manualBreakCount="1">
    <brk id="7" max="1048575" man="1"/>
  </colBreaks>
  <drawing r:id="rId2"/>
  <legacyDrawing r:id="rId3"/>
  <oleObjects>
    <mc:AlternateContent xmlns:mc="http://schemas.openxmlformats.org/markup-compatibility/2006">
      <mc:Choice Requires="x14">
        <oleObject progId="ViewerFrameClass" shapeId="58369" r:id="rId4">
          <objectPr defaultSize="0" autoPict="0" r:id="rId5">
            <anchor moveWithCells="1" sizeWithCells="1">
              <from>
                <xdr:col>0</xdr:col>
                <xdr:colOff>22860</xdr:colOff>
                <xdr:row>1</xdr:row>
                <xdr:rowOff>106680</xdr:rowOff>
              </from>
              <to>
                <xdr:col>0</xdr:col>
                <xdr:colOff>906780</xdr:colOff>
                <xdr:row>3</xdr:row>
                <xdr:rowOff>175260</xdr:rowOff>
              </to>
            </anchor>
          </objectPr>
        </oleObject>
      </mc:Choice>
      <mc:Fallback>
        <oleObject progId="ViewerFrameClass" shapeId="58369" r:id="rId4"/>
      </mc:Fallback>
    </mc:AlternateContent>
  </oleObject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Feuil29">
    <tabColor indexed="13"/>
  </sheetPr>
  <dimension ref="A1:H62"/>
  <sheetViews>
    <sheetView showZeros="0" view="pageBreakPreview" topLeftCell="A60" zoomScale="40" zoomScaleNormal="60" zoomScaleSheetLayoutView="40" workbookViewId="0">
      <selection activeCell="D59" sqref="D59"/>
    </sheetView>
  </sheetViews>
  <sheetFormatPr baseColWidth="10" defaultRowHeight="13.2" x14ac:dyDescent="0.25"/>
  <cols>
    <col min="1" max="1" width="29.109375" customWidth="1"/>
    <col min="2" max="2" width="30.44140625" customWidth="1"/>
    <col min="3" max="3" width="21.88671875" customWidth="1"/>
    <col min="4" max="4" width="27" customWidth="1"/>
    <col min="5" max="6" width="26" customWidth="1"/>
    <col min="7" max="7" width="29.5546875" customWidth="1"/>
    <col min="8" max="8" width="49.88671875" bestFit="1" customWidth="1"/>
    <col min="9" max="10" width="16.5546875" bestFit="1" customWidth="1"/>
    <col min="11" max="11" width="20.5546875" customWidth="1"/>
    <col min="12" max="12" width="15" customWidth="1"/>
  </cols>
  <sheetData>
    <row r="1" spans="1:8" ht="20.100000000000001" customHeight="1" x14ac:dyDescent="0.4">
      <c r="B1" s="79" t="s">
        <v>601</v>
      </c>
    </row>
    <row r="2" spans="1:8" ht="18" customHeight="1" x14ac:dyDescent="0.3">
      <c r="A2" s="4"/>
      <c r="B2" s="14" t="s">
        <v>561</v>
      </c>
      <c r="H2" s="9"/>
    </row>
    <row r="3" spans="1:8" ht="21" x14ac:dyDescent="0.4">
      <c r="A3" s="4"/>
      <c r="B3" s="286" t="s">
        <v>357</v>
      </c>
      <c r="C3" s="2"/>
      <c r="D3" s="2"/>
      <c r="E3" s="2"/>
      <c r="F3" s="2"/>
      <c r="G3" s="2"/>
      <c r="H3" s="2"/>
    </row>
    <row r="4" spans="1:8" ht="24" customHeight="1" x14ac:dyDescent="0.4">
      <c r="C4" s="2"/>
      <c r="D4" s="2"/>
      <c r="E4" s="285" t="s">
        <v>1132</v>
      </c>
      <c r="F4" s="285"/>
      <c r="G4" s="285"/>
      <c r="H4" s="1"/>
    </row>
    <row r="5" spans="1:8" ht="27.75" customHeight="1" x14ac:dyDescent="0.4">
      <c r="A5" s="2"/>
      <c r="B5" s="1255" t="s">
        <v>602</v>
      </c>
      <c r="C5" s="1255"/>
      <c r="D5" s="1255"/>
      <c r="E5" s="1255"/>
      <c r="F5" s="1255"/>
      <c r="G5" s="1255"/>
      <c r="H5" s="1"/>
    </row>
    <row r="6" spans="1:8" ht="20.25" customHeight="1" x14ac:dyDescent="0.4">
      <c r="A6" s="2"/>
      <c r="B6" s="1255"/>
      <c r="C6" s="1255"/>
      <c r="D6" s="1255"/>
      <c r="E6" s="1255"/>
      <c r="F6" s="1255"/>
      <c r="G6" s="1255"/>
      <c r="H6" s="1"/>
    </row>
    <row r="7" spans="1:8" ht="23.25" customHeight="1" x14ac:dyDescent="0.25">
      <c r="A7" s="1254" t="s">
        <v>612</v>
      </c>
      <c r="B7" s="1254" t="s">
        <v>617</v>
      </c>
      <c r="C7" s="1254" t="s">
        <v>616</v>
      </c>
      <c r="D7" s="1263" t="s">
        <v>613</v>
      </c>
      <c r="E7" s="1147">
        <v>0</v>
      </c>
      <c r="F7" s="1263" t="s">
        <v>614</v>
      </c>
      <c r="G7" s="1263" t="s">
        <v>615</v>
      </c>
      <c r="H7" s="1263" t="s">
        <v>0</v>
      </c>
    </row>
    <row r="8" spans="1:8" ht="23.25" customHeight="1" x14ac:dyDescent="0.25">
      <c r="A8" s="1254"/>
      <c r="B8" s="1254"/>
      <c r="C8" s="1254"/>
      <c r="D8" s="1263"/>
      <c r="E8" s="667" t="s">
        <v>1126</v>
      </c>
      <c r="F8" s="1263"/>
      <c r="G8" s="1263"/>
      <c r="H8" s="1263"/>
    </row>
    <row r="9" spans="1:8" ht="23.25" customHeight="1" x14ac:dyDescent="0.4">
      <c r="A9" s="226" t="s">
        <v>84</v>
      </c>
      <c r="B9" s="1146">
        <v>248285</v>
      </c>
      <c r="C9" s="1146">
        <v>0</v>
      </c>
      <c r="D9" s="1146">
        <v>41895</v>
      </c>
      <c r="E9" s="1146">
        <v>0</v>
      </c>
      <c r="F9" s="1146">
        <v>0</v>
      </c>
      <c r="G9" s="1146">
        <v>255</v>
      </c>
      <c r="H9" s="558">
        <f>G9+F9+D9+C9+B9+E9</f>
        <v>290435</v>
      </c>
    </row>
    <row r="10" spans="1:8" ht="23.25" customHeight="1" x14ac:dyDescent="0.4">
      <c r="A10" s="226" t="s">
        <v>85</v>
      </c>
      <c r="B10" s="1146">
        <v>345831</v>
      </c>
      <c r="C10" s="1146">
        <v>30</v>
      </c>
      <c r="D10" s="1146">
        <v>107060</v>
      </c>
      <c r="E10" s="1146">
        <v>0</v>
      </c>
      <c r="F10" s="1146">
        <v>0</v>
      </c>
      <c r="G10" s="1146">
        <v>111</v>
      </c>
      <c r="H10" s="558">
        <f t="shared" ref="H10:H61" si="0">G10+F10+D10+C10+B10+E10</f>
        <v>453032</v>
      </c>
    </row>
    <row r="11" spans="1:8" ht="23.25" customHeight="1" x14ac:dyDescent="0.4">
      <c r="A11" s="226" t="s">
        <v>618</v>
      </c>
      <c r="B11" s="1146">
        <v>219271</v>
      </c>
      <c r="C11" s="1146">
        <v>252</v>
      </c>
      <c r="D11" s="1146">
        <v>53795</v>
      </c>
      <c r="E11" s="1146">
        <v>0</v>
      </c>
      <c r="F11" s="1146">
        <v>0</v>
      </c>
      <c r="G11" s="1146">
        <v>195</v>
      </c>
      <c r="H11" s="558">
        <f t="shared" si="0"/>
        <v>273513</v>
      </c>
    </row>
    <row r="12" spans="1:8" ht="23.25" customHeight="1" x14ac:dyDescent="0.4">
      <c r="A12" s="226" t="s">
        <v>230</v>
      </c>
      <c r="B12" s="1146">
        <v>409059</v>
      </c>
      <c r="C12" s="1146">
        <v>1981</v>
      </c>
      <c r="D12" s="1146">
        <v>121515</v>
      </c>
      <c r="E12" s="1146">
        <v>78130</v>
      </c>
      <c r="F12" s="1146">
        <v>0</v>
      </c>
      <c r="G12" s="1146">
        <v>693</v>
      </c>
      <c r="H12" s="558">
        <f t="shared" si="0"/>
        <v>611378</v>
      </c>
    </row>
    <row r="13" spans="1:8" ht="23.25" customHeight="1" x14ac:dyDescent="0.4">
      <c r="A13" s="226" t="s">
        <v>73</v>
      </c>
      <c r="B13" s="1146">
        <v>249287</v>
      </c>
      <c r="C13" s="1146">
        <v>0</v>
      </c>
      <c r="D13" s="1146">
        <v>89890</v>
      </c>
      <c r="E13" s="1146">
        <v>109600</v>
      </c>
      <c r="F13" s="1146">
        <v>0</v>
      </c>
      <c r="G13" s="1146">
        <v>114</v>
      </c>
      <c r="H13" s="558">
        <f t="shared" si="0"/>
        <v>448891</v>
      </c>
    </row>
    <row r="14" spans="1:8" ht="23.25" customHeight="1" x14ac:dyDescent="0.4">
      <c r="A14" s="226" t="s">
        <v>229</v>
      </c>
      <c r="B14" s="1146">
        <v>293707</v>
      </c>
      <c r="C14" s="1146">
        <v>0</v>
      </c>
      <c r="D14" s="1146">
        <v>94500</v>
      </c>
      <c r="E14" s="1146">
        <v>130710</v>
      </c>
      <c r="F14" s="1146">
        <v>0</v>
      </c>
      <c r="G14" s="1146">
        <v>261</v>
      </c>
      <c r="H14" s="558">
        <f t="shared" si="0"/>
        <v>519178</v>
      </c>
    </row>
    <row r="15" spans="1:8" ht="23.25" customHeight="1" x14ac:dyDescent="0.4">
      <c r="A15" s="226" t="s">
        <v>72</v>
      </c>
      <c r="B15" s="1146">
        <v>345040</v>
      </c>
      <c r="C15" s="1146">
        <v>0</v>
      </c>
      <c r="D15" s="1146">
        <v>78775</v>
      </c>
      <c r="E15" s="1146">
        <v>85720</v>
      </c>
      <c r="F15" s="1146">
        <v>0</v>
      </c>
      <c r="G15" s="1146">
        <v>42</v>
      </c>
      <c r="H15" s="558">
        <f t="shared" si="0"/>
        <v>509577</v>
      </c>
    </row>
    <row r="16" spans="1:8" ht="23.25" customHeight="1" x14ac:dyDescent="0.4">
      <c r="A16" s="226" t="s">
        <v>81</v>
      </c>
      <c r="B16" s="1146">
        <v>179129</v>
      </c>
      <c r="C16" s="1146">
        <v>0</v>
      </c>
      <c r="D16" s="1146">
        <v>49190</v>
      </c>
      <c r="E16" s="1146">
        <v>0</v>
      </c>
      <c r="F16" s="1146">
        <v>0</v>
      </c>
      <c r="G16" s="1146">
        <v>519</v>
      </c>
      <c r="H16" s="558">
        <f t="shared" si="0"/>
        <v>228838</v>
      </c>
    </row>
    <row r="17" spans="1:8" ht="23.25" customHeight="1" x14ac:dyDescent="0.4">
      <c r="A17" s="226" t="s">
        <v>625</v>
      </c>
      <c r="B17" s="1146">
        <v>300545</v>
      </c>
      <c r="C17" s="1146">
        <v>559</v>
      </c>
      <c r="D17" s="1146">
        <v>149655</v>
      </c>
      <c r="E17" s="1146">
        <v>143700</v>
      </c>
      <c r="F17" s="1146">
        <v>0</v>
      </c>
      <c r="G17" s="1146">
        <v>273</v>
      </c>
      <c r="H17" s="558">
        <f t="shared" si="0"/>
        <v>594732</v>
      </c>
    </row>
    <row r="18" spans="1:8" ht="23.25" customHeight="1" x14ac:dyDescent="0.4">
      <c r="A18" s="226" t="s">
        <v>64</v>
      </c>
      <c r="B18" s="1146">
        <v>171583</v>
      </c>
      <c r="C18" s="1146">
        <v>0</v>
      </c>
      <c r="D18" s="1146">
        <v>67865</v>
      </c>
      <c r="E18" s="1146">
        <v>43660</v>
      </c>
      <c r="F18" s="1146">
        <v>0</v>
      </c>
      <c r="G18" s="1146">
        <v>0</v>
      </c>
      <c r="H18" s="558">
        <f t="shared" si="0"/>
        <v>283108</v>
      </c>
    </row>
    <row r="19" spans="1:8" ht="23.25" customHeight="1" x14ac:dyDescent="0.4">
      <c r="A19" s="226" t="s">
        <v>82</v>
      </c>
      <c r="B19" s="1146">
        <v>64115</v>
      </c>
      <c r="C19" s="1146">
        <v>0</v>
      </c>
      <c r="D19" s="1146">
        <v>11335</v>
      </c>
      <c r="E19" s="1146">
        <v>0</v>
      </c>
      <c r="F19" s="1146">
        <v>0</v>
      </c>
      <c r="G19" s="1146">
        <v>0</v>
      </c>
      <c r="H19" s="558">
        <f t="shared" si="0"/>
        <v>75450</v>
      </c>
    </row>
    <row r="20" spans="1:8" ht="23.25" customHeight="1" x14ac:dyDescent="0.4">
      <c r="A20" s="226" t="s">
        <v>75</v>
      </c>
      <c r="B20" s="1146">
        <v>414663</v>
      </c>
      <c r="C20" s="1146">
        <v>0</v>
      </c>
      <c r="D20" s="1146">
        <v>60740</v>
      </c>
      <c r="E20" s="1146">
        <v>0</v>
      </c>
      <c r="F20" s="1146">
        <v>0</v>
      </c>
      <c r="G20" s="1146">
        <v>0</v>
      </c>
      <c r="H20" s="558">
        <f t="shared" si="0"/>
        <v>475403</v>
      </c>
    </row>
    <row r="21" spans="1:8" ht="23.25" customHeight="1" x14ac:dyDescent="0.4">
      <c r="A21" s="226" t="s">
        <v>88</v>
      </c>
      <c r="B21" s="1146">
        <v>396455</v>
      </c>
      <c r="C21" s="1146">
        <v>0</v>
      </c>
      <c r="D21" s="1146">
        <v>140115</v>
      </c>
      <c r="E21" s="1146">
        <v>184230</v>
      </c>
      <c r="F21" s="1146">
        <v>0</v>
      </c>
      <c r="G21" s="1146">
        <v>96</v>
      </c>
      <c r="H21" s="558">
        <f t="shared" si="0"/>
        <v>720896</v>
      </c>
    </row>
    <row r="22" spans="1:8" ht="23.25" customHeight="1" x14ac:dyDescent="0.4">
      <c r="A22" s="226" t="s">
        <v>244</v>
      </c>
      <c r="B22" s="1146">
        <v>165117</v>
      </c>
      <c r="C22" s="1146">
        <v>0</v>
      </c>
      <c r="D22" s="1146">
        <v>51390</v>
      </c>
      <c r="E22" s="1146">
        <v>0</v>
      </c>
      <c r="F22" s="1146">
        <v>0</v>
      </c>
      <c r="G22" s="1146">
        <v>0</v>
      </c>
      <c r="H22" s="558">
        <f t="shared" si="0"/>
        <v>216507</v>
      </c>
    </row>
    <row r="23" spans="1:8" ht="23.25" customHeight="1" x14ac:dyDescent="0.4">
      <c r="A23" s="226" t="s">
        <v>74</v>
      </c>
      <c r="B23" s="1146">
        <v>70680</v>
      </c>
      <c r="C23" s="1146">
        <v>0</v>
      </c>
      <c r="D23" s="1146">
        <v>22105</v>
      </c>
      <c r="E23" s="1146">
        <v>0</v>
      </c>
      <c r="F23" s="1146">
        <v>0</v>
      </c>
      <c r="G23" s="1146">
        <v>0</v>
      </c>
      <c r="H23" s="558">
        <f t="shared" si="0"/>
        <v>92785</v>
      </c>
    </row>
    <row r="24" spans="1:8" ht="23.25" customHeight="1" x14ac:dyDescent="0.4">
      <c r="A24" s="226" t="s">
        <v>52</v>
      </c>
      <c r="B24" s="1146">
        <v>219177</v>
      </c>
      <c r="C24" s="1146">
        <v>714</v>
      </c>
      <c r="D24" s="1146">
        <v>66165</v>
      </c>
      <c r="E24" s="1146">
        <v>0</v>
      </c>
      <c r="F24" s="1146">
        <v>0</v>
      </c>
      <c r="G24" s="1146">
        <v>45</v>
      </c>
      <c r="H24" s="558">
        <f t="shared" si="0"/>
        <v>286101</v>
      </c>
    </row>
    <row r="25" spans="1:8" ht="23.25" customHeight="1" x14ac:dyDescent="0.4">
      <c r="A25" s="226" t="s">
        <v>619</v>
      </c>
      <c r="B25" s="1146">
        <v>25338</v>
      </c>
      <c r="C25" s="1146">
        <v>0</v>
      </c>
      <c r="D25" s="1146">
        <v>9005</v>
      </c>
      <c r="E25" s="1146">
        <v>0</v>
      </c>
      <c r="F25" s="1146">
        <v>0</v>
      </c>
      <c r="G25" s="1146">
        <v>0</v>
      </c>
      <c r="H25" s="558">
        <f t="shared" si="0"/>
        <v>34343</v>
      </c>
    </row>
    <row r="26" spans="1:8" ht="23.25" customHeight="1" x14ac:dyDescent="0.4">
      <c r="A26" s="226" t="s">
        <v>289</v>
      </c>
      <c r="B26" s="1146">
        <v>114361</v>
      </c>
      <c r="C26" s="1146">
        <v>0</v>
      </c>
      <c r="D26" s="1146">
        <v>31175</v>
      </c>
      <c r="E26" s="1146">
        <v>0</v>
      </c>
      <c r="F26" s="1146">
        <v>0</v>
      </c>
      <c r="G26" s="1146">
        <v>0</v>
      </c>
      <c r="H26" s="558">
        <f t="shared" si="0"/>
        <v>145536</v>
      </c>
    </row>
    <row r="27" spans="1:8" ht="23.25" customHeight="1" x14ac:dyDescent="0.4">
      <c r="A27" s="226" t="s">
        <v>76</v>
      </c>
      <c r="B27" s="1146">
        <v>161457</v>
      </c>
      <c r="C27" s="1146">
        <v>0</v>
      </c>
      <c r="D27" s="1146">
        <v>21250</v>
      </c>
      <c r="E27" s="1146">
        <v>0</v>
      </c>
      <c r="F27" s="1146">
        <v>0</v>
      </c>
      <c r="G27" s="1146">
        <v>0</v>
      </c>
      <c r="H27" s="558">
        <f t="shared" si="0"/>
        <v>182707</v>
      </c>
    </row>
    <row r="28" spans="1:8" ht="23.25" customHeight="1" x14ac:dyDescent="0.4">
      <c r="A28" s="226" t="s">
        <v>53</v>
      </c>
      <c r="B28" s="1146">
        <v>393135</v>
      </c>
      <c r="C28" s="1146">
        <v>314</v>
      </c>
      <c r="D28" s="1146">
        <v>143420</v>
      </c>
      <c r="E28" s="1146">
        <v>178330</v>
      </c>
      <c r="F28" s="1146">
        <v>0</v>
      </c>
      <c r="G28" s="1146">
        <v>0</v>
      </c>
      <c r="H28" s="558">
        <f t="shared" si="0"/>
        <v>715199</v>
      </c>
    </row>
    <row r="29" spans="1:8" ht="23.25" customHeight="1" x14ac:dyDescent="0.4">
      <c r="A29" s="226" t="s">
        <v>51</v>
      </c>
      <c r="B29" s="1146">
        <v>371358</v>
      </c>
      <c r="C29" s="1146">
        <v>3022</v>
      </c>
      <c r="D29" s="1146">
        <v>97705</v>
      </c>
      <c r="E29" s="1146">
        <v>0</v>
      </c>
      <c r="F29" s="1146">
        <v>0</v>
      </c>
      <c r="G29" s="1146">
        <v>0</v>
      </c>
      <c r="H29" s="558">
        <f t="shared" si="0"/>
        <v>472085</v>
      </c>
    </row>
    <row r="30" spans="1:8" ht="23.25" customHeight="1" x14ac:dyDescent="0.4">
      <c r="A30" s="226" t="s">
        <v>56</v>
      </c>
      <c r="B30" s="1146">
        <v>471252</v>
      </c>
      <c r="C30" s="1146">
        <v>448</v>
      </c>
      <c r="D30" s="1146">
        <v>79105</v>
      </c>
      <c r="E30" s="1146">
        <v>0</v>
      </c>
      <c r="F30" s="1146">
        <v>1800</v>
      </c>
      <c r="G30" s="1146">
        <v>297</v>
      </c>
      <c r="H30" s="558">
        <f t="shared" si="0"/>
        <v>552902</v>
      </c>
    </row>
    <row r="31" spans="1:8" ht="23.25" customHeight="1" x14ac:dyDescent="0.4">
      <c r="A31" s="226" t="s">
        <v>78</v>
      </c>
      <c r="B31" s="1146">
        <v>376076</v>
      </c>
      <c r="C31" s="1146">
        <v>0</v>
      </c>
      <c r="D31" s="1146">
        <v>71850</v>
      </c>
      <c r="E31" s="1146">
        <v>0</v>
      </c>
      <c r="F31" s="1146">
        <v>0</v>
      </c>
      <c r="G31" s="1146">
        <v>0</v>
      </c>
      <c r="H31" s="558">
        <f t="shared" si="0"/>
        <v>447926</v>
      </c>
    </row>
    <row r="32" spans="1:8" ht="23.25" customHeight="1" x14ac:dyDescent="0.4">
      <c r="A32" s="226" t="s">
        <v>283</v>
      </c>
      <c r="B32" s="1146">
        <v>404933</v>
      </c>
      <c r="C32" s="1146">
        <v>762</v>
      </c>
      <c r="D32" s="1146">
        <v>106875</v>
      </c>
      <c r="E32" s="1146">
        <v>0</v>
      </c>
      <c r="F32" s="1146">
        <v>0</v>
      </c>
      <c r="G32" s="1146">
        <v>600</v>
      </c>
      <c r="H32" s="558">
        <f t="shared" si="0"/>
        <v>513170</v>
      </c>
    </row>
    <row r="33" spans="1:8" ht="23.25" customHeight="1" x14ac:dyDescent="0.4">
      <c r="A33" s="226" t="s">
        <v>302</v>
      </c>
      <c r="B33" s="1146">
        <v>372576</v>
      </c>
      <c r="C33" s="1146">
        <v>156</v>
      </c>
      <c r="D33" s="1146">
        <v>76770</v>
      </c>
      <c r="E33" s="1146">
        <v>0</v>
      </c>
      <c r="F33" s="1146">
        <v>0</v>
      </c>
      <c r="G33" s="1146">
        <v>351</v>
      </c>
      <c r="H33" s="558">
        <f t="shared" si="0"/>
        <v>449853</v>
      </c>
    </row>
    <row r="34" spans="1:8" ht="23.25" customHeight="1" x14ac:dyDescent="0.4">
      <c r="A34" s="226" t="s">
        <v>620</v>
      </c>
      <c r="B34" s="1146">
        <v>292450</v>
      </c>
      <c r="C34" s="1146">
        <v>160</v>
      </c>
      <c r="D34" s="1146">
        <v>51615</v>
      </c>
      <c r="E34" s="1146">
        <v>0</v>
      </c>
      <c r="F34" s="1146">
        <v>0</v>
      </c>
      <c r="G34" s="1146">
        <v>120</v>
      </c>
      <c r="H34" s="558">
        <f t="shared" si="0"/>
        <v>344345</v>
      </c>
    </row>
    <row r="35" spans="1:8" ht="23.25" customHeight="1" x14ac:dyDescent="0.4">
      <c r="A35" s="226" t="s">
        <v>92</v>
      </c>
      <c r="B35" s="1146">
        <v>103806</v>
      </c>
      <c r="C35" s="1146">
        <v>0</v>
      </c>
      <c r="D35" s="1146">
        <v>17405</v>
      </c>
      <c r="E35" s="1146">
        <v>0</v>
      </c>
      <c r="F35" s="1146">
        <v>0</v>
      </c>
      <c r="G35" s="1146">
        <v>0</v>
      </c>
      <c r="H35" s="558">
        <f t="shared" si="0"/>
        <v>121211</v>
      </c>
    </row>
    <row r="36" spans="1:8" ht="23.25" customHeight="1" x14ac:dyDescent="0.4">
      <c r="A36" s="226" t="s">
        <v>135</v>
      </c>
      <c r="B36" s="1146">
        <v>112577</v>
      </c>
      <c r="C36" s="1146">
        <v>0</v>
      </c>
      <c r="D36" s="1146">
        <v>23405</v>
      </c>
      <c r="E36" s="1146">
        <v>0</v>
      </c>
      <c r="F36" s="1146">
        <v>0</v>
      </c>
      <c r="G36" s="1146">
        <v>171</v>
      </c>
      <c r="H36" s="558">
        <f t="shared" si="0"/>
        <v>136153</v>
      </c>
    </row>
    <row r="37" spans="1:8" ht="23.25" customHeight="1" x14ac:dyDescent="0.4">
      <c r="A37" s="226" t="s">
        <v>66</v>
      </c>
      <c r="B37" s="1146">
        <v>73611</v>
      </c>
      <c r="C37" s="1146">
        <v>0</v>
      </c>
      <c r="D37" s="1146">
        <v>19800</v>
      </c>
      <c r="E37" s="1146">
        <v>0</v>
      </c>
      <c r="F37" s="1146">
        <v>0</v>
      </c>
      <c r="G37" s="1146">
        <v>0</v>
      </c>
      <c r="H37" s="558">
        <f t="shared" si="0"/>
        <v>93411</v>
      </c>
    </row>
    <row r="38" spans="1:8" ht="23.25" customHeight="1" x14ac:dyDescent="0.4">
      <c r="A38" s="226" t="s">
        <v>87</v>
      </c>
      <c r="B38" s="1146">
        <v>22829</v>
      </c>
      <c r="C38" s="1146">
        <v>0</v>
      </c>
      <c r="D38" s="1146">
        <v>4900</v>
      </c>
      <c r="E38" s="1146">
        <v>0</v>
      </c>
      <c r="F38" s="1146">
        <v>0</v>
      </c>
      <c r="G38" s="1146">
        <v>0</v>
      </c>
      <c r="H38" s="558">
        <f t="shared" si="0"/>
        <v>27729</v>
      </c>
    </row>
    <row r="39" spans="1:8" ht="23.25" customHeight="1" x14ac:dyDescent="0.4">
      <c r="A39" s="226" t="s">
        <v>288</v>
      </c>
      <c r="B39" s="1146">
        <v>59035</v>
      </c>
      <c r="C39" s="1146">
        <v>0</v>
      </c>
      <c r="D39" s="1146">
        <v>16345</v>
      </c>
      <c r="E39" s="1146">
        <v>0</v>
      </c>
      <c r="F39" s="1146">
        <v>0</v>
      </c>
      <c r="G39" s="1146">
        <v>0</v>
      </c>
      <c r="H39" s="558">
        <f t="shared" si="0"/>
        <v>75380</v>
      </c>
    </row>
    <row r="40" spans="1:8" ht="23.25" customHeight="1" x14ac:dyDescent="0.4">
      <c r="A40" s="226" t="s">
        <v>621</v>
      </c>
      <c r="B40" s="1146">
        <v>47054</v>
      </c>
      <c r="C40" s="1146">
        <v>0</v>
      </c>
      <c r="D40" s="1146">
        <v>7850</v>
      </c>
      <c r="E40" s="1146">
        <v>0</v>
      </c>
      <c r="F40" s="1146">
        <v>0</v>
      </c>
      <c r="G40" s="1146">
        <v>27</v>
      </c>
      <c r="H40" s="558">
        <f t="shared" si="0"/>
        <v>54931</v>
      </c>
    </row>
    <row r="41" spans="1:8" ht="23.25" customHeight="1" x14ac:dyDescent="0.4">
      <c r="A41" s="226" t="s">
        <v>65</v>
      </c>
      <c r="B41" s="1146">
        <v>35148</v>
      </c>
      <c r="C41" s="1146">
        <v>0</v>
      </c>
      <c r="D41" s="1146">
        <v>8880</v>
      </c>
      <c r="E41" s="1146">
        <v>0</v>
      </c>
      <c r="F41" s="1146">
        <v>0</v>
      </c>
      <c r="G41" s="1146">
        <v>0</v>
      </c>
      <c r="H41" s="558">
        <f t="shared" si="0"/>
        <v>44028</v>
      </c>
    </row>
    <row r="42" spans="1:8" ht="23.25" customHeight="1" x14ac:dyDescent="0.4">
      <c r="A42" s="226" t="s">
        <v>91</v>
      </c>
      <c r="B42" s="1146">
        <v>137093</v>
      </c>
      <c r="C42" s="1146">
        <v>0</v>
      </c>
      <c r="D42" s="1146">
        <v>19140</v>
      </c>
      <c r="E42" s="1146">
        <v>0</v>
      </c>
      <c r="F42" s="1146">
        <v>0</v>
      </c>
      <c r="G42" s="1146">
        <v>0</v>
      </c>
      <c r="H42" s="558">
        <f t="shared" si="0"/>
        <v>156233</v>
      </c>
    </row>
    <row r="43" spans="1:8" ht="23.25" customHeight="1" x14ac:dyDescent="0.4">
      <c r="A43" s="226" t="s">
        <v>609</v>
      </c>
      <c r="B43" s="1146">
        <v>120049</v>
      </c>
      <c r="C43" s="1146">
        <v>0</v>
      </c>
      <c r="D43" s="1146">
        <v>35525</v>
      </c>
      <c r="E43" s="1146">
        <v>34550</v>
      </c>
      <c r="F43" s="1146">
        <v>0</v>
      </c>
      <c r="G43" s="1146">
        <v>0</v>
      </c>
      <c r="H43" s="558">
        <f t="shared" si="0"/>
        <v>190124</v>
      </c>
    </row>
    <row r="44" spans="1:8" ht="23.25" customHeight="1" x14ac:dyDescent="0.4">
      <c r="A44" s="226" t="s">
        <v>50</v>
      </c>
      <c r="B44" s="1146">
        <v>754567</v>
      </c>
      <c r="C44" s="1146">
        <v>4139</v>
      </c>
      <c r="D44" s="1146">
        <v>271115</v>
      </c>
      <c r="E44" s="1146">
        <v>424000</v>
      </c>
      <c r="F44" s="1146">
        <v>1200</v>
      </c>
      <c r="G44" s="1146">
        <v>2013</v>
      </c>
      <c r="H44" s="558">
        <f t="shared" si="0"/>
        <v>1457034</v>
      </c>
    </row>
    <row r="45" spans="1:8" ht="23.25" customHeight="1" x14ac:dyDescent="0.4">
      <c r="A45" s="226" t="s">
        <v>71</v>
      </c>
      <c r="B45" s="1146">
        <v>527105</v>
      </c>
      <c r="C45" s="1146">
        <v>0</v>
      </c>
      <c r="D45" s="1146">
        <v>168475</v>
      </c>
      <c r="E45" s="1146">
        <v>161840</v>
      </c>
      <c r="F45" s="1146">
        <v>0</v>
      </c>
      <c r="G45" s="1146">
        <v>957</v>
      </c>
      <c r="H45" s="558">
        <f t="shared" si="0"/>
        <v>858377</v>
      </c>
    </row>
    <row r="46" spans="1:8" ht="23.25" customHeight="1" x14ac:dyDescent="0.4">
      <c r="A46" s="226" t="s">
        <v>622</v>
      </c>
      <c r="B46" s="1146">
        <v>464432</v>
      </c>
      <c r="C46" s="1146">
        <v>156</v>
      </c>
      <c r="D46" s="1146">
        <v>119880</v>
      </c>
      <c r="E46" s="1146">
        <v>101600</v>
      </c>
      <c r="F46" s="1146">
        <v>0</v>
      </c>
      <c r="G46" s="1146">
        <v>0</v>
      </c>
      <c r="H46" s="558">
        <f t="shared" si="0"/>
        <v>686068</v>
      </c>
    </row>
    <row r="47" spans="1:8" ht="23.25" customHeight="1" x14ac:dyDescent="0.4">
      <c r="A47" s="226" t="s">
        <v>70</v>
      </c>
      <c r="B47" s="1146">
        <v>67003</v>
      </c>
      <c r="C47" s="1146">
        <v>48</v>
      </c>
      <c r="D47" s="1146">
        <v>13620</v>
      </c>
      <c r="E47" s="1146">
        <v>0</v>
      </c>
      <c r="F47" s="1146">
        <v>0</v>
      </c>
      <c r="G47" s="1146">
        <v>0</v>
      </c>
      <c r="H47" s="558">
        <f t="shared" si="0"/>
        <v>80671</v>
      </c>
    </row>
    <row r="48" spans="1:8" ht="23.25" customHeight="1" x14ac:dyDescent="0.4">
      <c r="A48" s="226" t="s">
        <v>89</v>
      </c>
      <c r="B48" s="1146">
        <v>38689</v>
      </c>
      <c r="C48" s="1146">
        <v>0</v>
      </c>
      <c r="D48" s="1146">
        <v>8050</v>
      </c>
      <c r="E48" s="1146">
        <v>0</v>
      </c>
      <c r="F48" s="1146">
        <v>0</v>
      </c>
      <c r="G48" s="1146">
        <v>0</v>
      </c>
      <c r="H48" s="558">
        <f t="shared" si="0"/>
        <v>46739</v>
      </c>
    </row>
    <row r="49" spans="1:8" ht="23.25" customHeight="1" x14ac:dyDescent="0.4">
      <c r="A49" s="226" t="s">
        <v>79</v>
      </c>
      <c r="B49" s="1146">
        <v>312754</v>
      </c>
      <c r="C49" s="1146">
        <v>0</v>
      </c>
      <c r="D49" s="1146">
        <v>116425</v>
      </c>
      <c r="E49" s="1146">
        <v>104820</v>
      </c>
      <c r="F49" s="1146">
        <v>0</v>
      </c>
      <c r="G49" s="1146">
        <v>0</v>
      </c>
      <c r="H49" s="558">
        <f t="shared" si="0"/>
        <v>533999</v>
      </c>
    </row>
    <row r="50" spans="1:8" ht="23.25" customHeight="1" x14ac:dyDescent="0.4">
      <c r="A50" s="226" t="s">
        <v>623</v>
      </c>
      <c r="B50" s="1146">
        <v>255904</v>
      </c>
      <c r="C50" s="1146">
        <v>0</v>
      </c>
      <c r="D50" s="1146">
        <v>52110</v>
      </c>
      <c r="E50" s="1146">
        <v>0</v>
      </c>
      <c r="F50" s="1146">
        <v>0</v>
      </c>
      <c r="G50" s="1146">
        <v>0</v>
      </c>
      <c r="H50" s="558">
        <f t="shared" si="0"/>
        <v>308014</v>
      </c>
    </row>
    <row r="51" spans="1:8" ht="23.25" customHeight="1" x14ac:dyDescent="0.4">
      <c r="A51" s="226" t="s">
        <v>1127</v>
      </c>
      <c r="B51" s="1146">
        <v>270146</v>
      </c>
      <c r="C51" s="1146">
        <v>246</v>
      </c>
      <c r="D51" s="1146">
        <v>127630</v>
      </c>
      <c r="E51" s="1146">
        <v>133560</v>
      </c>
      <c r="F51" s="1146">
        <v>0</v>
      </c>
      <c r="G51" s="1146">
        <v>0</v>
      </c>
      <c r="H51" s="558">
        <f t="shared" si="0"/>
        <v>531582</v>
      </c>
    </row>
    <row r="52" spans="1:8" ht="23.25" customHeight="1" x14ac:dyDescent="0.4">
      <c r="A52" s="226" t="s">
        <v>336</v>
      </c>
      <c r="B52" s="1146">
        <v>129192</v>
      </c>
      <c r="C52" s="1146">
        <v>0</v>
      </c>
      <c r="D52" s="1146">
        <v>34745</v>
      </c>
      <c r="E52" s="1146">
        <v>0</v>
      </c>
      <c r="F52" s="1146">
        <v>0</v>
      </c>
      <c r="G52" s="1146">
        <v>0</v>
      </c>
      <c r="H52" s="558">
        <f t="shared" si="0"/>
        <v>163937</v>
      </c>
    </row>
    <row r="53" spans="1:8" ht="23.25" customHeight="1" x14ac:dyDescent="0.4">
      <c r="A53" s="226" t="s">
        <v>247</v>
      </c>
      <c r="B53" s="1146">
        <v>16489</v>
      </c>
      <c r="C53" s="1146">
        <v>0</v>
      </c>
      <c r="D53" s="1146">
        <v>5320</v>
      </c>
      <c r="E53" s="1146">
        <v>0</v>
      </c>
      <c r="F53" s="1146">
        <v>0</v>
      </c>
      <c r="G53" s="1146">
        <v>0</v>
      </c>
      <c r="H53" s="558">
        <f t="shared" si="0"/>
        <v>21809</v>
      </c>
    </row>
    <row r="54" spans="1:8" ht="23.25" customHeight="1" x14ac:dyDescent="0.4">
      <c r="A54" s="226" t="s">
        <v>624</v>
      </c>
      <c r="B54" s="1146">
        <v>494092</v>
      </c>
      <c r="C54" s="1146">
        <v>196</v>
      </c>
      <c r="D54" s="1146">
        <v>127490</v>
      </c>
      <c r="E54" s="1146">
        <v>89120</v>
      </c>
      <c r="F54" s="1146">
        <v>0</v>
      </c>
      <c r="G54" s="1146">
        <v>1080</v>
      </c>
      <c r="H54" s="558">
        <f t="shared" si="0"/>
        <v>711978</v>
      </c>
    </row>
    <row r="55" spans="1:8" ht="23.25" customHeight="1" x14ac:dyDescent="0.4">
      <c r="A55" s="226" t="s">
        <v>577</v>
      </c>
      <c r="B55" s="1146">
        <v>290453</v>
      </c>
      <c r="C55" s="1146">
        <v>0</v>
      </c>
      <c r="D55" s="1146">
        <v>107180</v>
      </c>
      <c r="E55" s="1146">
        <v>113870</v>
      </c>
      <c r="F55" s="1146">
        <v>0</v>
      </c>
      <c r="G55" s="1146">
        <v>0</v>
      </c>
      <c r="H55" s="558">
        <f t="shared" si="0"/>
        <v>511503</v>
      </c>
    </row>
    <row r="56" spans="1:8" ht="23.25" customHeight="1" x14ac:dyDescent="0.4">
      <c r="A56" s="226" t="s">
        <v>803</v>
      </c>
      <c r="B56" s="1146">
        <v>214336</v>
      </c>
      <c r="C56" s="1146">
        <v>0</v>
      </c>
      <c r="D56" s="1146">
        <v>38475</v>
      </c>
      <c r="E56" s="1146">
        <v>0</v>
      </c>
      <c r="F56" s="1146">
        <v>0</v>
      </c>
      <c r="G56" s="1146">
        <v>0</v>
      </c>
      <c r="H56" s="558">
        <f t="shared" si="0"/>
        <v>252811</v>
      </c>
    </row>
    <row r="57" spans="1:8" s="1152" customFormat="1" ht="23.25" customHeight="1" x14ac:dyDescent="0.4">
      <c r="A57" s="1158" t="s">
        <v>746</v>
      </c>
      <c r="B57" s="1159"/>
      <c r="C57" s="1159"/>
      <c r="D57" s="1159"/>
      <c r="E57" s="1159"/>
      <c r="F57" s="1159"/>
      <c r="G57" s="1159"/>
      <c r="H57" s="1160">
        <f t="shared" si="0"/>
        <v>0</v>
      </c>
    </row>
    <row r="58" spans="1:8" s="1152" customFormat="1" ht="23.25" customHeight="1" x14ac:dyDescent="0.4">
      <c r="A58" s="1158" t="s">
        <v>1128</v>
      </c>
      <c r="B58" s="1159"/>
      <c r="C58" s="1159"/>
      <c r="D58" s="1159">
        <v>10</v>
      </c>
      <c r="E58" s="1159"/>
      <c r="F58" s="1159"/>
      <c r="G58" s="1159"/>
      <c r="H58" s="1160">
        <f t="shared" si="0"/>
        <v>10</v>
      </c>
    </row>
    <row r="59" spans="1:8" ht="23.25" customHeight="1" x14ac:dyDescent="0.4">
      <c r="A59" s="226" t="s">
        <v>790</v>
      </c>
      <c r="B59" s="1146">
        <v>0</v>
      </c>
      <c r="C59" s="1146">
        <v>0</v>
      </c>
      <c r="D59" s="1146">
        <v>30</v>
      </c>
      <c r="E59" s="1146">
        <v>0</v>
      </c>
      <c r="F59" s="1146">
        <v>0</v>
      </c>
      <c r="G59" s="1146">
        <v>0</v>
      </c>
      <c r="H59" s="558">
        <f t="shared" si="0"/>
        <v>30</v>
      </c>
    </row>
    <row r="60" spans="1:8" ht="23.25" customHeight="1" x14ac:dyDescent="0.4">
      <c r="A60" s="1148" t="s">
        <v>1129</v>
      </c>
      <c r="B60" s="1146">
        <v>325234</v>
      </c>
      <c r="C60" s="1146">
        <v>0</v>
      </c>
      <c r="D60" s="1146">
        <v>115610</v>
      </c>
      <c r="E60" s="1146">
        <v>108720</v>
      </c>
      <c r="F60" s="1146">
        <v>0</v>
      </c>
      <c r="G60" s="1146">
        <v>591</v>
      </c>
      <c r="H60" s="558">
        <f t="shared" si="0"/>
        <v>550155</v>
      </c>
    </row>
    <row r="61" spans="1:8" ht="21" x14ac:dyDescent="0.4">
      <c r="A61" s="1148" t="s">
        <v>1130</v>
      </c>
      <c r="B61" s="1146">
        <v>86425</v>
      </c>
      <c r="C61" s="1146">
        <v>0</v>
      </c>
      <c r="D61" s="1146">
        <v>18530</v>
      </c>
      <c r="E61" s="1146">
        <v>0</v>
      </c>
      <c r="F61" s="1146">
        <v>0</v>
      </c>
      <c r="G61" s="1146">
        <v>0</v>
      </c>
      <c r="H61" s="558">
        <f t="shared" si="0"/>
        <v>104955</v>
      </c>
    </row>
    <row r="62" spans="1:8" ht="45.75" customHeight="1" x14ac:dyDescent="0.4">
      <c r="A62" s="515" t="s">
        <v>0</v>
      </c>
      <c r="B62" s="559">
        <f t="shared" ref="B62:H62" si="1">SUM(B9:B61)</f>
        <v>12032903</v>
      </c>
      <c r="C62" s="283">
        <f t="shared" si="1"/>
        <v>13183</v>
      </c>
      <c r="D62" s="283">
        <f t="shared" si="1"/>
        <v>3372705</v>
      </c>
      <c r="E62" s="283">
        <f t="shared" si="1"/>
        <v>2226160</v>
      </c>
      <c r="F62" s="283">
        <f t="shared" si="1"/>
        <v>3000</v>
      </c>
      <c r="G62" s="283">
        <f t="shared" si="1"/>
        <v>8811</v>
      </c>
      <c r="H62" s="558">
        <f t="shared" si="1"/>
        <v>17656762</v>
      </c>
    </row>
  </sheetData>
  <sheetProtection formatCells="0" formatColumns="0" formatRows="0"/>
  <mergeCells count="9">
    <mergeCell ref="H7:H8"/>
    <mergeCell ref="G7:G8"/>
    <mergeCell ref="A7:A8"/>
    <mergeCell ref="B7:B8"/>
    <mergeCell ref="B5:G5"/>
    <mergeCell ref="B6:G6"/>
    <mergeCell ref="C7:C8"/>
    <mergeCell ref="D7:D8"/>
    <mergeCell ref="F7:F8"/>
  </mergeCells>
  <phoneticPr fontId="3" type="noConversion"/>
  <printOptions horizontalCentered="1" headings="1"/>
  <pageMargins left="0.27" right="0.4" top="0.2" bottom="0.6692913385826772" header="0.15748031496062992" footer="0.23622047244094491"/>
  <pageSetup paperSize="9" scale="55" orientation="landscape" blackAndWhite="1" verticalDpi="180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ViewerFrameClass" shapeId="60417" r:id="rId4">
          <objectPr defaultSize="0" autoPict="0" r:id="rId5">
            <anchor moveWithCells="1" sizeWithCells="1">
              <from>
                <xdr:col>0</xdr:col>
                <xdr:colOff>22860</xdr:colOff>
                <xdr:row>1</xdr:row>
                <xdr:rowOff>106680</xdr:rowOff>
              </from>
              <to>
                <xdr:col>0</xdr:col>
                <xdr:colOff>906780</xdr:colOff>
                <xdr:row>3</xdr:row>
                <xdr:rowOff>175260</xdr:rowOff>
              </to>
            </anchor>
          </objectPr>
        </oleObject>
      </mc:Choice>
      <mc:Fallback>
        <oleObject progId="ViewerFrameClass" shapeId="60417" r:id="rId4"/>
      </mc:Fallback>
    </mc:AlternateContent>
  </oleObjec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indexed="13"/>
  </sheetPr>
  <dimension ref="A1:F58"/>
  <sheetViews>
    <sheetView showZeros="0" topLeftCell="A31" zoomScale="60" zoomScaleNormal="60" workbookViewId="0">
      <selection activeCell="A50" sqref="A50:IV50"/>
    </sheetView>
  </sheetViews>
  <sheetFormatPr baseColWidth="10" defaultRowHeight="13.2" x14ac:dyDescent="0.25"/>
  <cols>
    <col min="1" max="1" width="18" customWidth="1"/>
    <col min="2" max="2" width="32.109375" customWidth="1"/>
    <col min="3" max="3" width="32" customWidth="1"/>
    <col min="4" max="4" width="33.6640625" customWidth="1"/>
    <col min="5" max="5" width="37.33203125" customWidth="1"/>
    <col min="6" max="6" width="49.88671875" bestFit="1" customWidth="1"/>
    <col min="7" max="8" width="16.5546875" bestFit="1" customWidth="1"/>
    <col min="9" max="9" width="20.5546875" customWidth="1"/>
    <col min="10" max="10" width="15" customWidth="1"/>
  </cols>
  <sheetData>
    <row r="1" spans="1:6" ht="17.399999999999999" x14ac:dyDescent="0.3">
      <c r="A1" s="4"/>
      <c r="B1" s="14" t="s">
        <v>559</v>
      </c>
      <c r="F1" s="9"/>
    </row>
    <row r="2" spans="1:6" ht="21" x14ac:dyDescent="0.4">
      <c r="A2" s="4"/>
      <c r="B2" s="286" t="s">
        <v>357</v>
      </c>
      <c r="C2" s="2"/>
      <c r="D2" s="2"/>
      <c r="E2" s="2"/>
      <c r="F2" s="2"/>
    </row>
    <row r="3" spans="1:6" ht="24" customHeight="1" x14ac:dyDescent="0.4">
      <c r="C3" s="285" t="str">
        <f>'V TP'!H6</f>
        <v>Mois de Janvier  2020</v>
      </c>
      <c r="D3" s="285"/>
      <c r="E3" s="285"/>
      <c r="F3" s="1"/>
    </row>
    <row r="4" spans="1:6" ht="27.75" customHeight="1" x14ac:dyDescent="0.4">
      <c r="A4" s="2"/>
      <c r="B4" s="1255" t="s">
        <v>692</v>
      </c>
      <c r="C4" s="1255"/>
      <c r="D4" s="1255"/>
      <c r="E4" s="1255"/>
      <c r="F4" s="1"/>
    </row>
    <row r="5" spans="1:6" ht="20.25" customHeight="1" x14ac:dyDescent="0.4">
      <c r="A5" s="2"/>
      <c r="B5" s="1255"/>
      <c r="C5" s="1255"/>
      <c r="D5" s="1255"/>
      <c r="E5" s="1255"/>
      <c r="F5" s="1"/>
    </row>
    <row r="6" spans="1:6" ht="20.100000000000001" customHeight="1" x14ac:dyDescent="0.4">
      <c r="A6" s="280"/>
      <c r="B6" s="1254" t="s">
        <v>6</v>
      </c>
      <c r="C6" s="281" t="s">
        <v>660</v>
      </c>
      <c r="D6" s="281" t="s">
        <v>660</v>
      </c>
      <c r="E6" s="280" t="s">
        <v>9</v>
      </c>
    </row>
    <row r="7" spans="1:6" ht="20.100000000000001" customHeight="1" x14ac:dyDescent="0.4">
      <c r="A7" s="280" t="s">
        <v>95</v>
      </c>
      <c r="B7" s="1254"/>
      <c r="C7" s="280" t="s">
        <v>685</v>
      </c>
      <c r="D7" s="280" t="s">
        <v>687</v>
      </c>
      <c r="E7" s="282"/>
    </row>
    <row r="8" spans="1:6" ht="20.100000000000001" customHeight="1" x14ac:dyDescent="0.25">
      <c r="A8" s="224">
        <v>40100</v>
      </c>
      <c r="B8" s="225" t="s">
        <v>176</v>
      </c>
      <c r="C8" s="545">
        <f>'B1104'!AG4</f>
        <v>0</v>
      </c>
      <c r="D8" s="545">
        <f>'B1104'!CF4</f>
        <v>0</v>
      </c>
      <c r="E8" s="471">
        <f>C8-D8</f>
        <v>0</v>
      </c>
    </row>
    <row r="9" spans="1:6" ht="20.100000000000001" customHeight="1" x14ac:dyDescent="0.25">
      <c r="A9" s="224">
        <v>40102</v>
      </c>
      <c r="B9" s="225" t="s">
        <v>178</v>
      </c>
      <c r="C9" s="545">
        <f>'B1104'!AG5</f>
        <v>0</v>
      </c>
      <c r="D9" s="545">
        <f>'B1104'!CF5</f>
        <v>0</v>
      </c>
      <c r="E9" s="471">
        <f t="shared" ref="E9:E57" si="0">C9-D9</f>
        <v>0</v>
      </c>
    </row>
    <row r="10" spans="1:6" ht="20.100000000000001" customHeight="1" x14ac:dyDescent="0.25">
      <c r="A10" s="224">
        <v>40103</v>
      </c>
      <c r="B10" s="225" t="s">
        <v>179</v>
      </c>
      <c r="C10" s="545">
        <f>'B1104'!AG6</f>
        <v>0</v>
      </c>
      <c r="D10" s="545">
        <f>'B1104'!CF6</f>
        <v>0</v>
      </c>
      <c r="E10" s="471">
        <f t="shared" si="0"/>
        <v>0</v>
      </c>
    </row>
    <row r="11" spans="1:6" ht="20.100000000000001" customHeight="1" x14ac:dyDescent="0.25">
      <c r="A11" s="224">
        <v>40104</v>
      </c>
      <c r="B11" s="225" t="s">
        <v>180</v>
      </c>
      <c r="C11" s="545">
        <f>'B1104'!AG7</f>
        <v>0</v>
      </c>
      <c r="D11" s="545">
        <f>'B1104'!CF7</f>
        <v>0</v>
      </c>
      <c r="E11" s="471">
        <f t="shared" si="0"/>
        <v>0</v>
      </c>
    </row>
    <row r="12" spans="1:6" ht="20.100000000000001" customHeight="1" x14ac:dyDescent="0.25">
      <c r="A12" s="224">
        <v>40105</v>
      </c>
      <c r="B12" s="225" t="s">
        <v>181</v>
      </c>
      <c r="C12" s="545">
        <f>'B1104'!AG8</f>
        <v>0</v>
      </c>
      <c r="D12" s="545">
        <f>'B1104'!CF8</f>
        <v>0</v>
      </c>
      <c r="E12" s="471">
        <f t="shared" si="0"/>
        <v>0</v>
      </c>
    </row>
    <row r="13" spans="1:6" ht="20.100000000000001" customHeight="1" x14ac:dyDescent="0.25">
      <c r="A13" s="224">
        <v>40106</v>
      </c>
      <c r="B13" s="225" t="s">
        <v>182</v>
      </c>
      <c r="C13" s="545">
        <f>'B1104'!AG9</f>
        <v>0</v>
      </c>
      <c r="D13" s="545">
        <f>'B1104'!CF9</f>
        <v>0</v>
      </c>
      <c r="E13" s="471">
        <f t="shared" si="0"/>
        <v>0</v>
      </c>
    </row>
    <row r="14" spans="1:6" ht="20.100000000000001" customHeight="1" x14ac:dyDescent="0.25">
      <c r="A14" s="224">
        <v>40107</v>
      </c>
      <c r="B14" s="225" t="s">
        <v>183</v>
      </c>
      <c r="C14" s="545">
        <f>'B1104'!AG10</f>
        <v>2957194.97</v>
      </c>
      <c r="D14" s="545">
        <f>'B1104'!CF10</f>
        <v>2957194.97</v>
      </c>
      <c r="E14" s="471">
        <f t="shared" si="0"/>
        <v>0</v>
      </c>
    </row>
    <row r="15" spans="1:6" ht="20.100000000000001" customHeight="1" x14ac:dyDescent="0.25">
      <c r="A15" s="224">
        <v>40108</v>
      </c>
      <c r="B15" s="225" t="s">
        <v>184</v>
      </c>
      <c r="C15" s="545">
        <f>'B1104'!AG11</f>
        <v>0</v>
      </c>
      <c r="D15" s="545">
        <f>'B1104'!CF11</f>
        <v>0</v>
      </c>
      <c r="E15" s="471">
        <f t="shared" si="0"/>
        <v>0</v>
      </c>
    </row>
    <row r="16" spans="1:6" ht="20.100000000000001" customHeight="1" x14ac:dyDescent="0.25">
      <c r="A16" s="224">
        <v>40111</v>
      </c>
      <c r="B16" s="225" t="s">
        <v>185</v>
      </c>
      <c r="C16" s="545">
        <f>'B1104'!AG12</f>
        <v>0</v>
      </c>
      <c r="D16" s="545">
        <f>'B1104'!CF12</f>
        <v>0</v>
      </c>
      <c r="E16" s="471">
        <f t="shared" si="0"/>
        <v>0</v>
      </c>
    </row>
    <row r="17" spans="1:5" ht="20.100000000000001" customHeight="1" x14ac:dyDescent="0.25">
      <c r="A17" s="224">
        <v>40112</v>
      </c>
      <c r="B17" s="225" t="s">
        <v>356</v>
      </c>
      <c r="C17" s="545">
        <f>'B1104'!AG13</f>
        <v>0</v>
      </c>
      <c r="D17" s="545">
        <f>'B1104'!CF13</f>
        <v>0</v>
      </c>
      <c r="E17" s="471">
        <f t="shared" si="0"/>
        <v>0</v>
      </c>
    </row>
    <row r="18" spans="1:5" ht="20.100000000000001" customHeight="1" x14ac:dyDescent="0.25">
      <c r="A18" s="224">
        <v>40113</v>
      </c>
      <c r="B18" s="225" t="s">
        <v>222</v>
      </c>
      <c r="C18" s="545">
        <f>'B1104'!AG14</f>
        <v>0</v>
      </c>
      <c r="D18" s="545">
        <f>'B1104'!CF14</f>
        <v>0</v>
      </c>
      <c r="E18" s="471">
        <f t="shared" si="0"/>
        <v>0</v>
      </c>
    </row>
    <row r="19" spans="1:5" ht="20.100000000000001" customHeight="1" x14ac:dyDescent="0.25">
      <c r="A19" s="224">
        <v>40114</v>
      </c>
      <c r="B19" s="225" t="s">
        <v>793</v>
      </c>
      <c r="C19" s="545">
        <f>'B1104'!AG15</f>
        <v>0</v>
      </c>
      <c r="D19" s="545">
        <f>'B1104'!CF15</f>
        <v>0</v>
      </c>
      <c r="E19" s="471"/>
    </row>
    <row r="20" spans="1:5" ht="20.100000000000001" customHeight="1" x14ac:dyDescent="0.25">
      <c r="A20" s="224">
        <v>40200</v>
      </c>
      <c r="B20" s="225" t="s">
        <v>187</v>
      </c>
      <c r="C20" s="545">
        <f>'B1104'!AG17</f>
        <v>0</v>
      </c>
      <c r="D20" s="545">
        <f>'B1104'!CF17</f>
        <v>0</v>
      </c>
      <c r="E20" s="471">
        <f t="shared" si="0"/>
        <v>0</v>
      </c>
    </row>
    <row r="21" spans="1:5" ht="20.100000000000001" customHeight="1" x14ac:dyDescent="0.25">
      <c r="A21" s="224">
        <v>40201</v>
      </c>
      <c r="B21" s="225" t="s">
        <v>188</v>
      </c>
      <c r="C21" s="545">
        <f>'B1104'!AG18</f>
        <v>0</v>
      </c>
      <c r="D21" s="545">
        <f>'B1104'!CF18</f>
        <v>0</v>
      </c>
      <c r="E21" s="471">
        <f t="shared" si="0"/>
        <v>0</v>
      </c>
    </row>
    <row r="22" spans="1:5" ht="20.100000000000001" customHeight="1" x14ac:dyDescent="0.25">
      <c r="A22" s="224">
        <v>40202</v>
      </c>
      <c r="B22" s="225" t="s">
        <v>189</v>
      </c>
      <c r="C22" s="545">
        <f>'B1104'!AG19</f>
        <v>0</v>
      </c>
      <c r="D22" s="545">
        <f>'B1104'!CF19</f>
        <v>0</v>
      </c>
      <c r="E22" s="471">
        <f t="shared" si="0"/>
        <v>0</v>
      </c>
    </row>
    <row r="23" spans="1:5" ht="20.100000000000001" customHeight="1" x14ac:dyDescent="0.25">
      <c r="A23" s="224">
        <v>40203</v>
      </c>
      <c r="B23" s="225" t="s">
        <v>190</v>
      </c>
      <c r="C23" s="545">
        <f>'B1104'!AG20</f>
        <v>0</v>
      </c>
      <c r="D23" s="545">
        <f>'B1104'!CF20</f>
        <v>0</v>
      </c>
      <c r="E23" s="471">
        <f t="shared" si="0"/>
        <v>0</v>
      </c>
    </row>
    <row r="24" spans="1:5" ht="20.100000000000001" customHeight="1" x14ac:dyDescent="0.25">
      <c r="A24" s="224">
        <v>40204</v>
      </c>
      <c r="B24" s="225" t="s">
        <v>191</v>
      </c>
      <c r="C24" s="545">
        <f>'B1104'!AG21</f>
        <v>0</v>
      </c>
      <c r="D24" s="545">
        <f>'B1104'!CF21</f>
        <v>0</v>
      </c>
      <c r="E24" s="471">
        <f t="shared" si="0"/>
        <v>0</v>
      </c>
    </row>
    <row r="25" spans="1:5" ht="20.100000000000001" customHeight="1" x14ac:dyDescent="0.25">
      <c r="A25" s="224">
        <v>40205</v>
      </c>
      <c r="B25" s="225" t="s">
        <v>192</v>
      </c>
      <c r="C25" s="545">
        <f>'B1104'!AG22</f>
        <v>0</v>
      </c>
      <c r="D25" s="545">
        <f>'B1104'!CF22</f>
        <v>0</v>
      </c>
      <c r="E25" s="471">
        <f t="shared" si="0"/>
        <v>0</v>
      </c>
    </row>
    <row r="26" spans="1:5" ht="20.100000000000001" customHeight="1" x14ac:dyDescent="0.25">
      <c r="A26" s="224">
        <v>40208</v>
      </c>
      <c r="B26" s="225" t="s">
        <v>193</v>
      </c>
      <c r="C26" s="545">
        <f>'B1104'!AG23</f>
        <v>0</v>
      </c>
      <c r="D26" s="545">
        <f>'B1104'!CF23</f>
        <v>0</v>
      </c>
      <c r="E26" s="471">
        <f t="shared" si="0"/>
        <v>0</v>
      </c>
    </row>
    <row r="27" spans="1:5" ht="20.100000000000001" customHeight="1" x14ac:dyDescent="0.25">
      <c r="A27" s="224">
        <v>40209</v>
      </c>
      <c r="B27" s="225" t="s">
        <v>194</v>
      </c>
      <c r="C27" s="545">
        <f>'B1104'!AG24</f>
        <v>0</v>
      </c>
      <c r="D27" s="545">
        <f>'B1104'!CF24</f>
        <v>0</v>
      </c>
      <c r="E27" s="471">
        <f t="shared" si="0"/>
        <v>0</v>
      </c>
    </row>
    <row r="28" spans="1:5" ht="20.100000000000001" customHeight="1" x14ac:dyDescent="0.25">
      <c r="A28" s="224">
        <v>40210</v>
      </c>
      <c r="B28" s="225" t="s">
        <v>195</v>
      </c>
      <c r="C28" s="545">
        <f>'B1104'!AG25</f>
        <v>0</v>
      </c>
      <c r="D28" s="545">
        <f>'B1104'!CF25</f>
        <v>0</v>
      </c>
      <c r="E28" s="471">
        <f t="shared" si="0"/>
        <v>0</v>
      </c>
    </row>
    <row r="29" spans="1:5" ht="20.100000000000001" customHeight="1" x14ac:dyDescent="0.25">
      <c r="A29" s="224">
        <v>40211</v>
      </c>
      <c r="B29" s="225" t="s">
        <v>196</v>
      </c>
      <c r="C29" s="545">
        <f>'B1104'!AG26</f>
        <v>0</v>
      </c>
      <c r="D29" s="545">
        <f>'B1104'!CF26</f>
        <v>0</v>
      </c>
      <c r="E29" s="471">
        <f t="shared" si="0"/>
        <v>0</v>
      </c>
    </row>
    <row r="30" spans="1:5" ht="20.100000000000001" customHeight="1" x14ac:dyDescent="0.25">
      <c r="A30" s="224">
        <v>40212</v>
      </c>
      <c r="B30" s="225" t="s">
        <v>197</v>
      </c>
      <c r="C30" s="545">
        <f>'B1104'!AG27</f>
        <v>0</v>
      </c>
      <c r="D30" s="545">
        <f>'B1104'!CF27</f>
        <v>0</v>
      </c>
      <c r="E30" s="471">
        <f t="shared" si="0"/>
        <v>0</v>
      </c>
    </row>
    <row r="31" spans="1:5" ht="20.100000000000001" customHeight="1" x14ac:dyDescent="0.25">
      <c r="A31" s="224">
        <v>40213</v>
      </c>
      <c r="B31" s="225" t="s">
        <v>224</v>
      </c>
      <c r="C31" s="545">
        <f>'B1104'!AG28</f>
        <v>0</v>
      </c>
      <c r="D31" s="545">
        <f>'B1104'!CF28</f>
        <v>0</v>
      </c>
      <c r="E31" s="471">
        <f t="shared" si="0"/>
        <v>0</v>
      </c>
    </row>
    <row r="32" spans="1:5" ht="20.100000000000001" customHeight="1" x14ac:dyDescent="0.25">
      <c r="A32" s="224">
        <v>40300</v>
      </c>
      <c r="B32" s="225" t="s">
        <v>198</v>
      </c>
      <c r="C32" s="545">
        <f>'B1104'!AG30</f>
        <v>0</v>
      </c>
      <c r="D32" s="545">
        <f>'B1104'!CF30</f>
        <v>0</v>
      </c>
      <c r="E32" s="471">
        <f t="shared" si="0"/>
        <v>0</v>
      </c>
    </row>
    <row r="33" spans="1:5" ht="20.100000000000001" customHeight="1" x14ac:dyDescent="0.25">
      <c r="A33" s="224">
        <v>40301</v>
      </c>
      <c r="B33" s="225" t="s">
        <v>202</v>
      </c>
      <c r="C33" s="545">
        <f>'B1104'!AG31</f>
        <v>0</v>
      </c>
      <c r="D33" s="545">
        <f>'B1104'!CF31</f>
        <v>0</v>
      </c>
      <c r="E33" s="471">
        <f t="shared" si="0"/>
        <v>0</v>
      </c>
    </row>
    <row r="34" spans="1:5" ht="20.100000000000001" customHeight="1" x14ac:dyDescent="0.25">
      <c r="A34" s="224">
        <v>40302</v>
      </c>
      <c r="B34" s="225" t="s">
        <v>203</v>
      </c>
      <c r="C34" s="545">
        <f>'B1104'!AG32</f>
        <v>0</v>
      </c>
      <c r="D34" s="545">
        <f>'B1104'!CF32</f>
        <v>0</v>
      </c>
      <c r="E34" s="471">
        <f t="shared" si="0"/>
        <v>0</v>
      </c>
    </row>
    <row r="35" spans="1:5" ht="20.100000000000001" customHeight="1" x14ac:dyDescent="0.25">
      <c r="A35" s="224">
        <v>40303</v>
      </c>
      <c r="B35" s="225" t="s">
        <v>204</v>
      </c>
      <c r="C35" s="545">
        <f>'B1104'!AG33</f>
        <v>0</v>
      </c>
      <c r="D35" s="545">
        <f>'B1104'!CF33</f>
        <v>0</v>
      </c>
      <c r="E35" s="471">
        <f t="shared" si="0"/>
        <v>0</v>
      </c>
    </row>
    <row r="36" spans="1:5" ht="20.100000000000001" customHeight="1" x14ac:dyDescent="0.25">
      <c r="A36" s="224">
        <v>40304</v>
      </c>
      <c r="B36" s="225" t="s">
        <v>205</v>
      </c>
      <c r="C36" s="545">
        <f>'B1104'!AG34</f>
        <v>0</v>
      </c>
      <c r="D36" s="545">
        <f>'B1104'!CF34</f>
        <v>0</v>
      </c>
      <c r="E36" s="471">
        <f t="shared" si="0"/>
        <v>0</v>
      </c>
    </row>
    <row r="37" spans="1:5" ht="20.100000000000001" customHeight="1" x14ac:dyDescent="0.25">
      <c r="A37" s="224">
        <v>40305</v>
      </c>
      <c r="B37" s="225" t="s">
        <v>206</v>
      </c>
      <c r="C37" s="545">
        <f>'B1104'!AG35</f>
        <v>0</v>
      </c>
      <c r="D37" s="545">
        <f>'B1104'!CF35</f>
        <v>0</v>
      </c>
      <c r="E37" s="471">
        <f t="shared" si="0"/>
        <v>0</v>
      </c>
    </row>
    <row r="38" spans="1:5" ht="20.100000000000001" customHeight="1" x14ac:dyDescent="0.25">
      <c r="A38" s="224">
        <v>40306</v>
      </c>
      <c r="B38" s="225" t="s">
        <v>207</v>
      </c>
      <c r="C38" s="545">
        <f>'B1104'!AG36</f>
        <v>0</v>
      </c>
      <c r="D38" s="545">
        <f>'B1104'!CF36</f>
        <v>0</v>
      </c>
      <c r="E38" s="471">
        <f t="shared" si="0"/>
        <v>0</v>
      </c>
    </row>
    <row r="39" spans="1:5" ht="20.100000000000001" customHeight="1" x14ac:dyDescent="0.25">
      <c r="A39" s="224">
        <v>40307</v>
      </c>
      <c r="B39" s="226" t="s">
        <v>208</v>
      </c>
      <c r="C39" s="545">
        <f>'B1104'!AG37</f>
        <v>0</v>
      </c>
      <c r="D39" s="545">
        <f>'B1104'!CF37</f>
        <v>0</v>
      </c>
      <c r="E39" s="471">
        <f t="shared" si="0"/>
        <v>0</v>
      </c>
    </row>
    <row r="40" spans="1:5" ht="20.100000000000001" customHeight="1" x14ac:dyDescent="0.25">
      <c r="A40" s="224">
        <v>40308</v>
      </c>
      <c r="B40" s="226" t="s">
        <v>209</v>
      </c>
      <c r="C40" s="545">
        <f>'B1104'!AG38</f>
        <v>0</v>
      </c>
      <c r="D40" s="545">
        <f>'B1104'!CF38</f>
        <v>0</v>
      </c>
      <c r="E40" s="471">
        <f t="shared" si="0"/>
        <v>0</v>
      </c>
    </row>
    <row r="41" spans="1:5" ht="20.100000000000001" customHeight="1" x14ac:dyDescent="0.25">
      <c r="A41" s="224">
        <v>40400</v>
      </c>
      <c r="B41" s="226" t="s">
        <v>210</v>
      </c>
      <c r="C41" s="545">
        <f>'B1104'!AG40</f>
        <v>0</v>
      </c>
      <c r="D41" s="545">
        <f>'B1104'!CF40</f>
        <v>0</v>
      </c>
      <c r="E41" s="471">
        <f t="shared" si="0"/>
        <v>0</v>
      </c>
    </row>
    <row r="42" spans="1:5" ht="20.100000000000001" customHeight="1" x14ac:dyDescent="0.25">
      <c r="A42" s="224">
        <v>40401</v>
      </c>
      <c r="B42" s="226" t="s">
        <v>211</v>
      </c>
      <c r="C42" s="545">
        <f>'B1104'!AG41</f>
        <v>0</v>
      </c>
      <c r="D42" s="545">
        <f>'B1104'!CF41</f>
        <v>0</v>
      </c>
      <c r="E42" s="471">
        <f t="shared" si="0"/>
        <v>0</v>
      </c>
    </row>
    <row r="43" spans="1:5" ht="20.100000000000001" customHeight="1" x14ac:dyDescent="0.25">
      <c r="A43" s="224">
        <v>40402</v>
      </c>
      <c r="B43" s="226" t="s">
        <v>212</v>
      </c>
      <c r="C43" s="545">
        <f>'B1104'!AG42</f>
        <v>0</v>
      </c>
      <c r="D43" s="545">
        <f>'B1104'!CF42</f>
        <v>0</v>
      </c>
      <c r="E43" s="471">
        <f t="shared" si="0"/>
        <v>0</v>
      </c>
    </row>
    <row r="44" spans="1:5" ht="20.100000000000001" customHeight="1" x14ac:dyDescent="0.25">
      <c r="A44" s="224">
        <v>40403</v>
      </c>
      <c r="B44" s="226" t="s">
        <v>213</v>
      </c>
      <c r="C44" s="545">
        <f>'B1104'!AG43</f>
        <v>0</v>
      </c>
      <c r="D44" s="545">
        <f>'B1104'!CF43</f>
        <v>0</v>
      </c>
      <c r="E44" s="471">
        <f t="shared" si="0"/>
        <v>0</v>
      </c>
    </row>
    <row r="45" spans="1:5" ht="20.100000000000001" customHeight="1" x14ac:dyDescent="0.25">
      <c r="A45" s="224">
        <v>40404</v>
      </c>
      <c r="B45" s="226" t="s">
        <v>576</v>
      </c>
      <c r="C45" s="545">
        <f>'B1104'!AG44</f>
        <v>0</v>
      </c>
      <c r="D45" s="545">
        <f>'B1104'!CF44</f>
        <v>0</v>
      </c>
      <c r="E45" s="471">
        <f t="shared" si="0"/>
        <v>0</v>
      </c>
    </row>
    <row r="46" spans="1:5" ht="20.100000000000001" customHeight="1" x14ac:dyDescent="0.25">
      <c r="A46" s="224">
        <v>40405</v>
      </c>
      <c r="B46" s="226" t="s">
        <v>214</v>
      </c>
      <c r="C46" s="545">
        <f>'B1104'!AG45</f>
        <v>0</v>
      </c>
      <c r="D46" s="545">
        <f>'B1104'!CF45</f>
        <v>0</v>
      </c>
      <c r="E46" s="471">
        <f t="shared" si="0"/>
        <v>0</v>
      </c>
    </row>
    <row r="47" spans="1:5" ht="20.100000000000001" customHeight="1" x14ac:dyDescent="0.25">
      <c r="A47" s="224">
        <v>40406</v>
      </c>
      <c r="B47" s="226" t="s">
        <v>215</v>
      </c>
      <c r="C47" s="545">
        <f>'B1104'!AG46</f>
        <v>0</v>
      </c>
      <c r="D47" s="545">
        <f>'B1104'!CF46</f>
        <v>0</v>
      </c>
      <c r="E47" s="471">
        <f t="shared" si="0"/>
        <v>0</v>
      </c>
    </row>
    <row r="48" spans="1:5" ht="20.100000000000001" customHeight="1" x14ac:dyDescent="0.25">
      <c r="A48" s="224">
        <v>40407</v>
      </c>
      <c r="B48" s="226" t="s">
        <v>216</v>
      </c>
      <c r="C48" s="545">
        <f>'B1104'!AG47</f>
        <v>0</v>
      </c>
      <c r="D48" s="545">
        <f>'B1104'!CF47</f>
        <v>0</v>
      </c>
      <c r="E48" s="471">
        <f t="shared" si="0"/>
        <v>0</v>
      </c>
    </row>
    <row r="49" spans="1:5" ht="20.100000000000001" customHeight="1" x14ac:dyDescent="0.25">
      <c r="A49" s="224">
        <v>40408</v>
      </c>
      <c r="B49" s="226" t="s">
        <v>217</v>
      </c>
      <c r="C49" s="545">
        <f>'B1104'!AG48</f>
        <v>0</v>
      </c>
      <c r="D49" s="545">
        <f>'B1104'!CF48</f>
        <v>0</v>
      </c>
      <c r="E49" s="471">
        <f t="shared" si="0"/>
        <v>0</v>
      </c>
    </row>
    <row r="50" spans="1:5" ht="20.100000000000001" customHeight="1" x14ac:dyDescent="0.25">
      <c r="A50" s="224">
        <v>40412</v>
      </c>
      <c r="B50" s="226" t="s">
        <v>218</v>
      </c>
      <c r="C50" s="545">
        <f>'B1104'!AG49</f>
        <v>0</v>
      </c>
      <c r="D50" s="545">
        <f>'B1104'!CF49</f>
        <v>0</v>
      </c>
      <c r="E50" s="471">
        <f t="shared" si="0"/>
        <v>0</v>
      </c>
    </row>
    <row r="51" spans="1:5" ht="20.100000000000001" customHeight="1" x14ac:dyDescent="0.25">
      <c r="A51" s="224">
        <v>40417</v>
      </c>
      <c r="B51" s="226" t="s">
        <v>219</v>
      </c>
      <c r="C51" s="545">
        <f>'B1104'!AG50</f>
        <v>0</v>
      </c>
      <c r="D51" s="545">
        <f>'B1104'!CF50</f>
        <v>0</v>
      </c>
      <c r="E51" s="471">
        <f t="shared" si="0"/>
        <v>0</v>
      </c>
    </row>
    <row r="52" spans="1:5" ht="20.100000000000001" customHeight="1" x14ac:dyDescent="0.25">
      <c r="A52" s="224">
        <v>40420</v>
      </c>
      <c r="B52" s="226" t="s">
        <v>90</v>
      </c>
      <c r="C52" s="545">
        <f>'B1104'!AG51</f>
        <v>0</v>
      </c>
      <c r="D52" s="545">
        <f>'B1104'!CF51</f>
        <v>0</v>
      </c>
      <c r="E52" s="471">
        <f t="shared" si="0"/>
        <v>0</v>
      </c>
    </row>
    <row r="53" spans="1:5" ht="20.100000000000001" customHeight="1" x14ac:dyDescent="0.25">
      <c r="A53" s="224">
        <v>40421</v>
      </c>
      <c r="B53" s="226" t="s">
        <v>220</v>
      </c>
      <c r="C53" s="545">
        <f>'B1104'!AG52</f>
        <v>0</v>
      </c>
      <c r="D53" s="545">
        <f>'B1104'!CF52</f>
        <v>0</v>
      </c>
      <c r="E53" s="471">
        <f t="shared" si="0"/>
        <v>0</v>
      </c>
    </row>
    <row r="54" spans="1:5" ht="20.100000000000001" customHeight="1" x14ac:dyDescent="0.25">
      <c r="A54" s="224">
        <v>40422</v>
      </c>
      <c r="B54" s="226" t="s">
        <v>92</v>
      </c>
      <c r="C54" s="545">
        <f>'B1104'!AG53</f>
        <v>0</v>
      </c>
      <c r="D54" s="545">
        <f>'B1104'!CF53</f>
        <v>0</v>
      </c>
      <c r="E54" s="471">
        <f t="shared" si="0"/>
        <v>0</v>
      </c>
    </row>
    <row r="55" spans="1:5" ht="20.100000000000001" customHeight="1" x14ac:dyDescent="0.25">
      <c r="A55" s="224">
        <v>40423</v>
      </c>
      <c r="B55" s="226" t="s">
        <v>147</v>
      </c>
      <c r="C55" s="545">
        <f>'B1104'!AG54</f>
        <v>70968.240000000005</v>
      </c>
      <c r="D55" s="545">
        <f>'B1104'!CF54</f>
        <v>70968.240000000005</v>
      </c>
      <c r="E55" s="471">
        <f t="shared" si="0"/>
        <v>0</v>
      </c>
    </row>
    <row r="56" spans="1:5" ht="20.100000000000001" customHeight="1" x14ac:dyDescent="0.25">
      <c r="A56" s="224">
        <v>40424</v>
      </c>
      <c r="B56" s="226" t="s">
        <v>792</v>
      </c>
      <c r="C56" s="545">
        <f>'B1104'!AG55</f>
        <v>0</v>
      </c>
      <c r="D56" s="545">
        <f>'B1104'!CF55</f>
        <v>0</v>
      </c>
      <c r="E56" s="471">
        <f t="shared" si="0"/>
        <v>0</v>
      </c>
    </row>
    <row r="57" spans="1:5" ht="20.100000000000001" customHeight="1" x14ac:dyDescent="0.25">
      <c r="A57" s="224">
        <v>40425</v>
      </c>
      <c r="B57" s="226" t="s">
        <v>859</v>
      </c>
      <c r="C57" s="545">
        <f>'B1104'!AG56</f>
        <v>0</v>
      </c>
      <c r="D57" s="545">
        <f>'B1104'!CF56</f>
        <v>0</v>
      </c>
      <c r="E57" s="471">
        <f t="shared" si="0"/>
        <v>0</v>
      </c>
    </row>
    <row r="58" spans="1:5" ht="45.75" customHeight="1" x14ac:dyDescent="0.25">
      <c r="A58" s="19"/>
      <c r="B58" s="227" t="s">
        <v>0</v>
      </c>
      <c r="C58" s="283">
        <f>SUM(C8:C57)</f>
        <v>3028163.2100000004</v>
      </c>
      <c r="D58" s="283">
        <f>SUM(D8:D57)</f>
        <v>3028163.2100000004</v>
      </c>
      <c r="E58" s="283">
        <f>SUM(E8:E57)</f>
        <v>0</v>
      </c>
    </row>
  </sheetData>
  <mergeCells count="3">
    <mergeCell ref="B6:B7"/>
    <mergeCell ref="B4:E4"/>
    <mergeCell ref="B5:E5"/>
  </mergeCells>
  <phoneticPr fontId="3" type="noConversion"/>
  <printOptions horizontalCentered="1"/>
  <pageMargins left="0.27" right="0.4" top="0.31496062992125984" bottom="0.6692913385826772" header="0.15748031496062992" footer="0.23622047244094491"/>
  <pageSetup paperSize="9" scale="65" orientation="portrait" blackAndWhite="1" verticalDpi="0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ViewerFrameClass" shapeId="64513" r:id="rId4">
          <objectPr defaultSize="0" autoPict="0" r:id="rId5">
            <anchor moveWithCells="1" sizeWithCells="1">
              <from>
                <xdr:col>0</xdr:col>
                <xdr:colOff>22860</xdr:colOff>
                <xdr:row>0</xdr:row>
                <xdr:rowOff>106680</xdr:rowOff>
              </from>
              <to>
                <xdr:col>0</xdr:col>
                <xdr:colOff>906780</xdr:colOff>
                <xdr:row>2</xdr:row>
                <xdr:rowOff>175260</xdr:rowOff>
              </to>
            </anchor>
          </objectPr>
        </oleObject>
      </mc:Choice>
      <mc:Fallback>
        <oleObject progId="ViewerFrameClass" shapeId="64513" r:id="rId4"/>
      </mc:Fallback>
    </mc:AlternateContent>
  </oleObjec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indexed="13"/>
  </sheetPr>
  <dimension ref="A1:L68"/>
  <sheetViews>
    <sheetView view="pageBreakPreview" topLeftCell="A55" zoomScale="60" zoomScaleNormal="60" workbookViewId="0">
      <selection activeCell="C48" sqref="C48"/>
    </sheetView>
  </sheetViews>
  <sheetFormatPr baseColWidth="10" defaultRowHeight="13.2" x14ac:dyDescent="0.25"/>
  <cols>
    <col min="1" max="1" width="23.33203125" customWidth="1"/>
    <col min="2" max="2" width="41.44140625" customWidth="1"/>
    <col min="3" max="3" width="46.33203125" customWidth="1"/>
    <col min="4" max="4" width="44.6640625" customWidth="1"/>
    <col min="5" max="5" width="37" customWidth="1"/>
    <col min="6" max="6" width="32.88671875" customWidth="1"/>
    <col min="7" max="7" width="55.6640625" customWidth="1"/>
    <col min="8" max="8" width="0.44140625" hidden="1" customWidth="1"/>
    <col min="9" max="9" width="32.5546875" hidden="1" customWidth="1"/>
    <col min="11" max="11" width="28.109375" customWidth="1"/>
    <col min="12" max="12" width="32.109375" customWidth="1"/>
  </cols>
  <sheetData>
    <row r="1" spans="1:12" ht="27.6" x14ac:dyDescent="0.45">
      <c r="B1" s="131"/>
      <c r="C1" s="179"/>
      <c r="D1" s="179"/>
      <c r="E1" s="179"/>
      <c r="F1" s="179"/>
      <c r="G1" s="179"/>
      <c r="H1" s="179"/>
      <c r="I1" s="179"/>
      <c r="K1" s="529"/>
      <c r="L1" s="530"/>
    </row>
    <row r="2" spans="1:12" ht="30" x14ac:dyDescent="0.5">
      <c r="B2" s="79"/>
      <c r="C2" s="171" t="s">
        <v>295</v>
      </c>
      <c r="D2" s="180"/>
      <c r="E2" s="181"/>
      <c r="F2" s="172"/>
      <c r="G2" s="172"/>
      <c r="H2" s="172" t="s">
        <v>1</v>
      </c>
      <c r="I2" s="172"/>
      <c r="K2" s="529"/>
      <c r="L2" s="530"/>
    </row>
    <row r="3" spans="1:12" ht="30" x14ac:dyDescent="0.5">
      <c r="B3" s="182"/>
      <c r="C3" s="173"/>
      <c r="D3" s="172"/>
      <c r="E3" s="174"/>
      <c r="F3" s="175"/>
      <c r="G3" s="175"/>
      <c r="H3" s="175"/>
      <c r="I3" s="175"/>
    </row>
    <row r="4" spans="1:12" ht="35.4" x14ac:dyDescent="0.6">
      <c r="B4" s="531" t="s">
        <v>701</v>
      </c>
      <c r="C4" s="531"/>
      <c r="D4" s="531"/>
      <c r="E4" s="531"/>
      <c r="F4" s="110"/>
      <c r="G4" s="110"/>
      <c r="H4" s="175"/>
    </row>
    <row r="5" spans="1:12" ht="45" x14ac:dyDescent="0.75">
      <c r="A5" s="83">
        <v>1204</v>
      </c>
      <c r="B5" s="176"/>
      <c r="C5" s="170"/>
      <c r="D5" s="172"/>
      <c r="E5" s="172"/>
      <c r="F5" s="172"/>
      <c r="G5" s="172"/>
      <c r="H5" s="172"/>
      <c r="I5" s="172"/>
    </row>
    <row r="6" spans="1:12" ht="30" x14ac:dyDescent="0.5">
      <c r="B6" s="547" t="s">
        <v>685</v>
      </c>
      <c r="C6" s="547" t="s">
        <v>806</v>
      </c>
      <c r="D6" s="535"/>
      <c r="E6" s="172"/>
      <c r="F6" s="171"/>
      <c r="G6" s="171"/>
      <c r="H6" s="172"/>
      <c r="I6" s="172"/>
    </row>
    <row r="7" spans="1:12" ht="30" customHeight="1" thickBot="1" x14ac:dyDescent="0.55000000000000004">
      <c r="B7" s="28"/>
      <c r="C7" s="173"/>
      <c r="D7" s="172"/>
      <c r="E7" s="172"/>
      <c r="F7" s="171"/>
      <c r="G7" s="171"/>
      <c r="H7" s="172"/>
      <c r="I7" s="172"/>
    </row>
    <row r="8" spans="1:12" ht="28.2" hidden="1" thickBot="1" x14ac:dyDescent="0.5">
      <c r="B8" s="183"/>
      <c r="C8" s="183"/>
      <c r="D8" s="183"/>
      <c r="E8" s="183"/>
      <c r="F8" s="183"/>
      <c r="G8" s="183"/>
      <c r="H8" s="183"/>
      <c r="I8" s="183"/>
    </row>
    <row r="9" spans="1:12" ht="35.25" customHeight="1" thickBot="1" x14ac:dyDescent="0.3">
      <c r="A9" s="1269" t="s">
        <v>296</v>
      </c>
      <c r="B9" s="1277" t="s">
        <v>297</v>
      </c>
      <c r="C9" s="599" t="s">
        <v>693</v>
      </c>
      <c r="D9" s="599" t="s">
        <v>695</v>
      </c>
      <c r="E9" s="1271" t="s">
        <v>697</v>
      </c>
      <c r="F9" s="1273" t="s">
        <v>698</v>
      </c>
      <c r="G9" s="1275" t="s">
        <v>699</v>
      </c>
      <c r="H9" s="1276"/>
      <c r="I9" s="1193" t="s">
        <v>9</v>
      </c>
    </row>
    <row r="10" spans="1:12" ht="37.5" customHeight="1" thickBot="1" x14ac:dyDescent="0.55000000000000004">
      <c r="A10" s="1270"/>
      <c r="B10" s="1278"/>
      <c r="C10" s="598" t="s">
        <v>694</v>
      </c>
      <c r="D10" s="598" t="s">
        <v>696</v>
      </c>
      <c r="E10" s="1272"/>
      <c r="F10" s="1274"/>
      <c r="G10" s="1275"/>
      <c r="H10" s="1276"/>
      <c r="I10" s="1264"/>
    </row>
    <row r="11" spans="1:12" ht="29.25" customHeight="1" thickBot="1" x14ac:dyDescent="0.55000000000000004">
      <c r="A11" s="585">
        <v>40100</v>
      </c>
      <c r="B11" s="583" t="s">
        <v>298</v>
      </c>
      <c r="C11" s="186"/>
      <c r="D11" s="186"/>
      <c r="E11" s="186"/>
      <c r="F11" s="563"/>
      <c r="G11" s="1267"/>
      <c r="H11" s="1268"/>
      <c r="I11" s="553"/>
      <c r="K11" s="480">
        <f>C11-D11</f>
        <v>0</v>
      </c>
      <c r="L11" s="481"/>
    </row>
    <row r="12" spans="1:12" ht="28.8" thickBot="1" x14ac:dyDescent="0.55000000000000004">
      <c r="A12" s="586">
        <v>40102</v>
      </c>
      <c r="B12" s="584" t="s">
        <v>309</v>
      </c>
      <c r="C12" s="186"/>
      <c r="D12" s="186"/>
      <c r="E12" s="186"/>
      <c r="F12" s="563"/>
      <c r="G12" s="1265"/>
      <c r="H12" s="1266"/>
      <c r="I12" s="553"/>
      <c r="K12" s="480">
        <f t="shared" ref="K12:K36" si="0">C12-D12</f>
        <v>0</v>
      </c>
      <c r="L12" s="481"/>
    </row>
    <row r="13" spans="1:12" ht="28.8" thickBot="1" x14ac:dyDescent="0.55000000000000004">
      <c r="A13" s="586">
        <v>40103</v>
      </c>
      <c r="B13" s="584" t="s">
        <v>52</v>
      </c>
      <c r="C13" s="186"/>
      <c r="D13" s="186"/>
      <c r="E13" s="186"/>
      <c r="F13" s="563"/>
      <c r="G13" s="1265"/>
      <c r="H13" s="1266"/>
      <c r="I13" s="553"/>
      <c r="K13" s="480">
        <f t="shared" si="0"/>
        <v>0</v>
      </c>
      <c r="L13" s="481"/>
    </row>
    <row r="14" spans="1:12" ht="28.8" thickBot="1" x14ac:dyDescent="0.55000000000000004">
      <c r="A14" s="586">
        <v>40104</v>
      </c>
      <c r="B14" s="584" t="s">
        <v>310</v>
      </c>
      <c r="C14" s="186"/>
      <c r="D14" s="186"/>
      <c r="E14" s="186"/>
      <c r="F14" s="563"/>
      <c r="G14" s="1265"/>
      <c r="H14" s="1266"/>
      <c r="I14" s="553"/>
      <c r="K14" s="480">
        <f t="shared" si="0"/>
        <v>0</v>
      </c>
      <c r="L14" s="481"/>
    </row>
    <row r="15" spans="1:12" ht="28.8" thickBot="1" x14ac:dyDescent="0.55000000000000004">
      <c r="A15" s="586">
        <v>40105</v>
      </c>
      <c r="B15" s="584" t="s">
        <v>311</v>
      </c>
      <c r="C15" s="186"/>
      <c r="D15" s="186"/>
      <c r="E15" s="186"/>
      <c r="F15" s="563"/>
      <c r="G15" s="1265"/>
      <c r="H15" s="1266"/>
      <c r="I15" s="553"/>
      <c r="K15" s="480">
        <f t="shared" si="0"/>
        <v>0</v>
      </c>
      <c r="L15" s="481"/>
    </row>
    <row r="16" spans="1:12" ht="28.8" thickBot="1" x14ac:dyDescent="0.55000000000000004">
      <c r="A16" s="586">
        <v>40106</v>
      </c>
      <c r="B16" s="584" t="s">
        <v>300</v>
      </c>
      <c r="C16" s="186"/>
      <c r="D16" s="186"/>
      <c r="E16" s="186"/>
      <c r="F16" s="563"/>
      <c r="G16" s="1265"/>
      <c r="H16" s="1266"/>
      <c r="I16" s="553"/>
      <c r="K16" s="480">
        <f t="shared" si="0"/>
        <v>0</v>
      </c>
      <c r="L16" s="481"/>
    </row>
    <row r="17" spans="1:12" ht="28.8" thickBot="1" x14ac:dyDescent="0.55000000000000004">
      <c r="A17" s="586">
        <v>40107</v>
      </c>
      <c r="B17" s="584" t="s">
        <v>301</v>
      </c>
      <c r="C17" s="186"/>
      <c r="D17" s="186"/>
      <c r="E17" s="186"/>
      <c r="F17" s="563"/>
      <c r="G17" s="1267"/>
      <c r="H17" s="1268"/>
      <c r="I17" s="553"/>
      <c r="K17" s="480">
        <f t="shared" si="0"/>
        <v>0</v>
      </c>
      <c r="L17" s="481"/>
    </row>
    <row r="18" spans="1:12" ht="28.8" thickBot="1" x14ac:dyDescent="0.55000000000000004">
      <c r="A18" s="586">
        <v>40108</v>
      </c>
      <c r="B18" s="584" t="s">
        <v>302</v>
      </c>
      <c r="C18" s="186"/>
      <c r="D18" s="186"/>
      <c r="E18" s="186"/>
      <c r="F18" s="563"/>
      <c r="G18" s="1265"/>
      <c r="H18" s="1266"/>
      <c r="I18" s="553"/>
      <c r="K18" s="480">
        <f t="shared" si="0"/>
        <v>0</v>
      </c>
      <c r="L18" s="481"/>
    </row>
    <row r="19" spans="1:12" ht="28.8" thickBot="1" x14ac:dyDescent="0.55000000000000004">
      <c r="A19" s="586">
        <v>40111</v>
      </c>
      <c r="B19" s="584" t="s">
        <v>303</v>
      </c>
      <c r="C19" s="186"/>
      <c r="D19" s="186"/>
      <c r="E19" s="186"/>
      <c r="F19" s="563"/>
      <c r="G19" s="1265"/>
      <c r="H19" s="1266"/>
      <c r="I19" s="553"/>
      <c r="K19" s="480">
        <f t="shared" si="0"/>
        <v>0</v>
      </c>
      <c r="L19" s="481"/>
    </row>
    <row r="20" spans="1:12" ht="28.8" thickBot="1" x14ac:dyDescent="0.55000000000000004">
      <c r="A20" s="586">
        <v>40112</v>
      </c>
      <c r="B20" s="584" t="s">
        <v>630</v>
      </c>
      <c r="C20" s="186"/>
      <c r="D20" s="186"/>
      <c r="E20" s="186"/>
      <c r="F20" s="563"/>
      <c r="G20" s="1265"/>
      <c r="H20" s="1266"/>
      <c r="I20" s="553"/>
      <c r="K20" s="480">
        <f t="shared" si="0"/>
        <v>0</v>
      </c>
      <c r="L20" s="481"/>
    </row>
    <row r="21" spans="1:12" ht="28.8" thickBot="1" x14ac:dyDescent="0.55000000000000004">
      <c r="A21" s="586">
        <v>40113</v>
      </c>
      <c r="B21" s="584" t="s">
        <v>629</v>
      </c>
      <c r="C21" s="186"/>
      <c r="D21" s="186"/>
      <c r="E21" s="186"/>
      <c r="F21" s="563"/>
      <c r="G21" s="1265"/>
      <c r="H21" s="1266"/>
      <c r="I21" s="553"/>
      <c r="K21" s="480">
        <f t="shared" si="0"/>
        <v>0</v>
      </c>
      <c r="L21" s="481"/>
    </row>
    <row r="22" spans="1:12" ht="28.8" thickBot="1" x14ac:dyDescent="0.55000000000000004">
      <c r="A22" s="586">
        <v>40114</v>
      </c>
      <c r="B22" s="584" t="s">
        <v>793</v>
      </c>
      <c r="C22" s="186"/>
      <c r="D22" s="186"/>
      <c r="E22" s="186"/>
      <c r="F22" s="563"/>
      <c r="G22" s="591"/>
      <c r="H22" s="592"/>
      <c r="I22" s="553"/>
      <c r="K22" s="480"/>
      <c r="L22" s="481"/>
    </row>
    <row r="23" spans="1:12" ht="28.8" thickBot="1" x14ac:dyDescent="0.55000000000000004">
      <c r="A23" s="586">
        <v>40200</v>
      </c>
      <c r="B23" s="584" t="s">
        <v>61</v>
      </c>
      <c r="C23" s="186"/>
      <c r="D23" s="186"/>
      <c r="E23" s="186"/>
      <c r="F23" s="563"/>
      <c r="G23" s="1265"/>
      <c r="H23" s="1266"/>
      <c r="I23" s="553"/>
      <c r="K23" s="480">
        <f t="shared" si="0"/>
        <v>0</v>
      </c>
      <c r="L23" s="481"/>
    </row>
    <row r="24" spans="1:12" ht="28.8" thickBot="1" x14ac:dyDescent="0.55000000000000004">
      <c r="A24" s="586">
        <v>40201</v>
      </c>
      <c r="B24" s="584" t="s">
        <v>131</v>
      </c>
      <c r="C24" s="186"/>
      <c r="D24" s="186"/>
      <c r="E24" s="186"/>
      <c r="F24" s="563"/>
      <c r="G24" s="1265"/>
      <c r="H24" s="1266"/>
      <c r="I24" s="553"/>
      <c r="K24" s="480">
        <f t="shared" si="0"/>
        <v>0</v>
      </c>
      <c r="L24" s="481"/>
    </row>
    <row r="25" spans="1:12" ht="28.8" thickBot="1" x14ac:dyDescent="0.55000000000000004">
      <c r="A25" s="586">
        <v>40202</v>
      </c>
      <c r="B25" s="584" t="s">
        <v>132</v>
      </c>
      <c r="C25" s="186"/>
      <c r="D25" s="186"/>
      <c r="E25" s="186"/>
      <c r="F25" s="563"/>
      <c r="G25" s="1265"/>
      <c r="H25" s="1266"/>
      <c r="I25" s="553"/>
      <c r="K25" s="480">
        <f t="shared" si="0"/>
        <v>0</v>
      </c>
      <c r="L25" s="481"/>
    </row>
    <row r="26" spans="1:12" ht="28.8" thickBot="1" x14ac:dyDescent="0.55000000000000004">
      <c r="A26" s="586">
        <v>40203</v>
      </c>
      <c r="B26" s="584" t="s">
        <v>64</v>
      </c>
      <c r="C26" s="186"/>
      <c r="D26" s="186"/>
      <c r="E26" s="186"/>
      <c r="F26" s="563"/>
      <c r="G26" s="1265"/>
      <c r="H26" s="1266"/>
      <c r="I26" s="553"/>
      <c r="K26" s="480">
        <f t="shared" si="0"/>
        <v>0</v>
      </c>
      <c r="L26" s="481"/>
    </row>
    <row r="27" spans="1:12" ht="28.8" thickBot="1" x14ac:dyDescent="0.55000000000000004">
      <c r="A27" s="586">
        <v>40204</v>
      </c>
      <c r="B27" s="584" t="s">
        <v>65</v>
      </c>
      <c r="C27" s="186"/>
      <c r="D27" s="186"/>
      <c r="E27" s="186"/>
      <c r="F27" s="563"/>
      <c r="G27" s="1265"/>
      <c r="H27" s="1266"/>
      <c r="I27" s="553"/>
      <c r="K27" s="480">
        <f t="shared" si="0"/>
        <v>0</v>
      </c>
      <c r="L27" s="481"/>
    </row>
    <row r="28" spans="1:12" ht="28.8" thickBot="1" x14ac:dyDescent="0.55000000000000004">
      <c r="A28" s="586">
        <v>40205</v>
      </c>
      <c r="B28" s="584" t="s">
        <v>66</v>
      </c>
      <c r="C28" s="186"/>
      <c r="D28" s="186"/>
      <c r="E28" s="186"/>
      <c r="F28" s="563"/>
      <c r="G28" s="1265"/>
      <c r="H28" s="1266"/>
      <c r="I28" s="553"/>
      <c r="K28" s="480">
        <f t="shared" si="0"/>
        <v>0</v>
      </c>
      <c r="L28" s="481"/>
    </row>
    <row r="29" spans="1:12" ht="28.8" thickBot="1" x14ac:dyDescent="0.55000000000000004">
      <c r="A29" s="586">
        <v>40208</v>
      </c>
      <c r="B29" s="584" t="s">
        <v>67</v>
      </c>
      <c r="C29" s="186"/>
      <c r="D29" s="186"/>
      <c r="E29" s="186"/>
      <c r="F29" s="563"/>
      <c r="G29" s="1265"/>
      <c r="H29" s="1266"/>
      <c r="I29" s="553"/>
      <c r="K29" s="480">
        <f t="shared" si="0"/>
        <v>0</v>
      </c>
      <c r="L29" s="481"/>
    </row>
    <row r="30" spans="1:12" ht="28.8" thickBot="1" x14ac:dyDescent="0.55000000000000004">
      <c r="A30" s="586">
        <v>40209</v>
      </c>
      <c r="B30" s="584" t="s">
        <v>68</v>
      </c>
      <c r="C30" s="186"/>
      <c r="D30" s="186"/>
      <c r="E30" s="186"/>
      <c r="F30" s="563"/>
      <c r="G30" s="1267"/>
      <c r="H30" s="1268"/>
      <c r="I30" s="553"/>
      <c r="K30" s="480">
        <f t="shared" si="0"/>
        <v>0</v>
      </c>
      <c r="L30" s="481"/>
    </row>
    <row r="31" spans="1:12" ht="28.8" thickBot="1" x14ac:dyDescent="0.55000000000000004">
      <c r="A31" s="586">
        <v>40210</v>
      </c>
      <c r="B31" s="584" t="s">
        <v>134</v>
      </c>
      <c r="C31" s="186"/>
      <c r="D31" s="186"/>
      <c r="E31" s="186"/>
      <c r="F31" s="563"/>
      <c r="G31" s="1265"/>
      <c r="H31" s="1266"/>
      <c r="I31" s="553"/>
      <c r="K31" s="480">
        <f t="shared" si="0"/>
        <v>0</v>
      </c>
      <c r="L31" s="481"/>
    </row>
    <row r="32" spans="1:12" ht="28.8" thickBot="1" x14ac:dyDescent="0.55000000000000004">
      <c r="A32" s="586">
        <v>40211</v>
      </c>
      <c r="B32" s="584" t="s">
        <v>70</v>
      </c>
      <c r="C32" s="186"/>
      <c r="D32" s="186"/>
      <c r="E32" s="186"/>
      <c r="F32" s="563"/>
      <c r="G32" s="1265"/>
      <c r="H32" s="1266"/>
      <c r="I32" s="553"/>
      <c r="K32" s="480">
        <f t="shared" si="0"/>
        <v>0</v>
      </c>
      <c r="L32" s="481"/>
    </row>
    <row r="33" spans="1:12" ht="28.8" thickBot="1" x14ac:dyDescent="0.55000000000000004">
      <c r="A33" s="586">
        <v>40212</v>
      </c>
      <c r="B33" s="584" t="s">
        <v>135</v>
      </c>
      <c r="C33" s="186"/>
      <c r="D33" s="186"/>
      <c r="E33" s="186"/>
      <c r="F33" s="563"/>
      <c r="G33" s="1265"/>
      <c r="H33" s="1266"/>
      <c r="I33" s="553"/>
      <c r="K33" s="480">
        <f t="shared" si="0"/>
        <v>0</v>
      </c>
      <c r="L33" s="481"/>
    </row>
    <row r="34" spans="1:12" ht="28.8" thickBot="1" x14ac:dyDescent="0.55000000000000004">
      <c r="A34" s="586">
        <v>40213</v>
      </c>
      <c r="B34" s="584" t="s">
        <v>136</v>
      </c>
      <c r="C34" s="186"/>
      <c r="D34" s="186"/>
      <c r="E34" s="186"/>
      <c r="F34" s="563"/>
      <c r="G34" s="1265"/>
      <c r="H34" s="1266"/>
      <c r="I34" s="553"/>
      <c r="K34" s="480">
        <f t="shared" si="0"/>
        <v>0</v>
      </c>
      <c r="L34" s="481"/>
    </row>
    <row r="35" spans="1:12" ht="28.8" thickBot="1" x14ac:dyDescent="0.55000000000000004">
      <c r="A35" s="586">
        <v>40214</v>
      </c>
      <c r="B35" s="584" t="s">
        <v>747</v>
      </c>
      <c r="C35" s="186"/>
      <c r="D35" s="186"/>
      <c r="E35" s="186"/>
      <c r="F35" s="563"/>
      <c r="G35" s="591"/>
      <c r="H35" s="592"/>
      <c r="I35" s="553"/>
      <c r="K35" s="480"/>
      <c r="L35" s="481"/>
    </row>
    <row r="36" spans="1:12" ht="29.25" customHeight="1" thickBot="1" x14ac:dyDescent="0.55000000000000004">
      <c r="A36" s="587">
        <v>40300</v>
      </c>
      <c r="B36" s="584" t="s">
        <v>71</v>
      </c>
      <c r="C36" s="186"/>
      <c r="D36" s="186"/>
      <c r="E36" s="186"/>
      <c r="F36" s="563"/>
      <c r="G36" s="1267"/>
      <c r="H36" s="1268"/>
      <c r="I36" s="553"/>
      <c r="K36" s="480">
        <f t="shared" si="0"/>
        <v>0</v>
      </c>
      <c r="L36" s="481"/>
    </row>
    <row r="37" spans="1:12" ht="2.25" customHeight="1" thickBot="1" x14ac:dyDescent="0.3">
      <c r="A37" s="27"/>
      <c r="B37" s="27"/>
      <c r="C37" s="178"/>
      <c r="D37" s="178"/>
      <c r="E37" s="178"/>
      <c r="F37" s="178"/>
      <c r="G37" s="593"/>
      <c r="H37" s="594"/>
      <c r="I37" s="178"/>
    </row>
    <row r="38" spans="1:12" ht="60.75" customHeight="1" thickBot="1" x14ac:dyDescent="0.3">
      <c r="A38" s="27"/>
      <c r="B38" s="27"/>
      <c r="C38" s="178"/>
      <c r="D38" s="178"/>
      <c r="E38" s="178"/>
      <c r="F38" s="178"/>
      <c r="G38" s="593"/>
      <c r="H38" s="594"/>
      <c r="I38" s="178"/>
    </row>
    <row r="39" spans="1:12" ht="63.75" customHeight="1" thickBot="1" x14ac:dyDescent="0.3">
      <c r="A39" s="1191"/>
      <c r="B39" s="27"/>
      <c r="C39" s="178"/>
      <c r="D39" s="178"/>
      <c r="E39" s="178"/>
      <c r="F39" s="178"/>
      <c r="G39" s="593"/>
      <c r="H39" s="594"/>
      <c r="I39" s="178"/>
    </row>
    <row r="40" spans="1:12" ht="34.5" customHeight="1" thickBot="1" x14ac:dyDescent="0.3">
      <c r="A40" s="1198"/>
      <c r="B40" s="1277" t="s">
        <v>297</v>
      </c>
      <c r="C40" s="599" t="s">
        <v>693</v>
      </c>
      <c r="D40" s="599" t="s">
        <v>695</v>
      </c>
      <c r="E40" s="1271" t="s">
        <v>697</v>
      </c>
      <c r="F40" s="1273" t="s">
        <v>698</v>
      </c>
      <c r="G40" s="1280" t="s">
        <v>699</v>
      </c>
      <c r="H40" s="1281"/>
      <c r="I40" s="1193" t="s">
        <v>9</v>
      </c>
    </row>
    <row r="41" spans="1:12" ht="35.25" customHeight="1" thickBot="1" x14ac:dyDescent="0.55000000000000004">
      <c r="A41" s="193" t="s">
        <v>312</v>
      </c>
      <c r="B41" s="1278"/>
      <c r="C41" s="598" t="s">
        <v>694</v>
      </c>
      <c r="D41" s="598" t="s">
        <v>696</v>
      </c>
      <c r="E41" s="1279"/>
      <c r="F41" s="1274"/>
      <c r="G41" s="1280"/>
      <c r="H41" s="1281"/>
      <c r="I41" s="1194"/>
    </row>
    <row r="42" spans="1:12" ht="28.8" thickBot="1" x14ac:dyDescent="0.55000000000000004">
      <c r="A42" s="586">
        <v>40301</v>
      </c>
      <c r="B42" s="595" t="s">
        <v>304</v>
      </c>
      <c r="C42" s="186"/>
      <c r="D42" s="186"/>
      <c r="E42" s="186"/>
      <c r="F42" s="589"/>
      <c r="G42" s="1267"/>
      <c r="H42" s="1268"/>
      <c r="I42" s="590"/>
      <c r="K42" s="480">
        <f t="shared" ref="K42:K49" si="1">C43-D42</f>
        <v>0</v>
      </c>
      <c r="L42" s="481"/>
    </row>
    <row r="43" spans="1:12" ht="28.8" thickBot="1" x14ac:dyDescent="0.55000000000000004">
      <c r="A43" s="586">
        <v>40302</v>
      </c>
      <c r="B43" s="595" t="s">
        <v>139</v>
      </c>
      <c r="C43" s="186"/>
      <c r="D43" s="186"/>
      <c r="E43" s="186"/>
      <c r="F43" s="589"/>
      <c r="G43" s="1265"/>
      <c r="H43" s="1266"/>
      <c r="I43" s="590"/>
      <c r="K43" s="480">
        <f t="shared" si="1"/>
        <v>0</v>
      </c>
      <c r="L43" s="481"/>
    </row>
    <row r="44" spans="1:12" ht="28.8" thickBot="1" x14ac:dyDescent="0.55000000000000004">
      <c r="A44" s="586">
        <v>40303</v>
      </c>
      <c r="B44" s="595" t="s">
        <v>74</v>
      </c>
      <c r="C44" s="186"/>
      <c r="D44" s="186"/>
      <c r="E44" s="186"/>
      <c r="F44" s="589"/>
      <c r="G44" s="1265"/>
      <c r="H44" s="1266"/>
      <c r="I44" s="590"/>
      <c r="K44" s="480">
        <f t="shared" si="1"/>
        <v>0</v>
      </c>
      <c r="L44" s="481"/>
    </row>
    <row r="45" spans="1:12" ht="28.8" thickBot="1" x14ac:dyDescent="0.55000000000000004">
      <c r="A45" s="586">
        <v>40304</v>
      </c>
      <c r="B45" s="595" t="s">
        <v>75</v>
      </c>
      <c r="C45" s="186"/>
      <c r="D45" s="186"/>
      <c r="E45" s="186"/>
      <c r="F45" s="589"/>
      <c r="G45" s="1265"/>
      <c r="H45" s="1266"/>
      <c r="I45" s="590"/>
      <c r="K45" s="480">
        <f t="shared" si="1"/>
        <v>0</v>
      </c>
      <c r="L45" s="481"/>
    </row>
    <row r="46" spans="1:12" ht="28.8" thickBot="1" x14ac:dyDescent="0.55000000000000004">
      <c r="A46" s="586">
        <v>40305</v>
      </c>
      <c r="B46" s="595" t="s">
        <v>76</v>
      </c>
      <c r="C46" s="186"/>
      <c r="D46" s="186"/>
      <c r="E46" s="186"/>
      <c r="F46" s="589"/>
      <c r="G46" s="1267" t="s">
        <v>807</v>
      </c>
      <c r="H46" s="1268"/>
      <c r="I46" s="590"/>
      <c r="K46" s="480">
        <f t="shared" si="1"/>
        <v>0</v>
      </c>
      <c r="L46" s="481"/>
    </row>
    <row r="47" spans="1:12" ht="28.8" thickBot="1" x14ac:dyDescent="0.55000000000000004">
      <c r="A47" s="586">
        <v>40306</v>
      </c>
      <c r="B47" s="595" t="s">
        <v>627</v>
      </c>
      <c r="C47" s="186"/>
      <c r="D47" s="186"/>
      <c r="E47" s="186"/>
      <c r="F47" s="589"/>
      <c r="G47" s="1265"/>
      <c r="H47" s="1266"/>
      <c r="I47" s="590"/>
      <c r="K47" s="480">
        <f t="shared" si="1"/>
        <v>0</v>
      </c>
      <c r="L47" s="481"/>
    </row>
    <row r="48" spans="1:12" ht="28.8" thickBot="1" x14ac:dyDescent="0.55000000000000004">
      <c r="A48" s="586">
        <v>40307</v>
      </c>
      <c r="B48" s="595" t="s">
        <v>305</v>
      </c>
      <c r="C48" s="186"/>
      <c r="D48" s="186"/>
      <c r="E48" s="186"/>
      <c r="F48" s="589"/>
      <c r="G48" s="1265"/>
      <c r="H48" s="1266"/>
      <c r="I48" s="590"/>
      <c r="K48" s="480">
        <f t="shared" si="1"/>
        <v>0</v>
      </c>
      <c r="L48" s="481"/>
    </row>
    <row r="49" spans="1:12" ht="28.8" thickBot="1" x14ac:dyDescent="0.55000000000000004">
      <c r="A49" s="586">
        <v>40308</v>
      </c>
      <c r="B49" s="595" t="s">
        <v>306</v>
      </c>
      <c r="C49" s="186"/>
      <c r="D49" s="186"/>
      <c r="E49" s="186"/>
      <c r="F49" s="589"/>
      <c r="G49" s="1265"/>
      <c r="H49" s="1266"/>
      <c r="I49" s="590"/>
      <c r="K49" s="480">
        <f t="shared" si="1"/>
        <v>0</v>
      </c>
      <c r="L49" s="481"/>
    </row>
    <row r="50" spans="1:12" ht="28.8" thickBot="1" x14ac:dyDescent="0.55000000000000004">
      <c r="A50" s="586">
        <v>40309</v>
      </c>
      <c r="B50" s="595" t="s">
        <v>748</v>
      </c>
      <c r="C50" s="186"/>
      <c r="D50" s="186"/>
      <c r="E50" s="186"/>
      <c r="F50" s="589"/>
      <c r="G50" s="591"/>
      <c r="H50" s="592"/>
      <c r="I50" s="590"/>
      <c r="K50" s="480"/>
      <c r="L50" s="481"/>
    </row>
    <row r="51" spans="1:12" ht="28.8" thickBot="1" x14ac:dyDescent="0.55000000000000004">
      <c r="A51" s="586">
        <v>40400</v>
      </c>
      <c r="B51" s="595" t="s">
        <v>289</v>
      </c>
      <c r="C51" s="186"/>
      <c r="D51" s="186"/>
      <c r="E51" s="186"/>
      <c r="F51" s="589"/>
      <c r="G51" s="1265" t="s">
        <v>805</v>
      </c>
      <c r="H51" s="1266"/>
      <c r="I51" s="590"/>
      <c r="K51" s="480">
        <f t="shared" ref="K51:K64" si="2">C52-D51</f>
        <v>0</v>
      </c>
      <c r="L51" s="481"/>
    </row>
    <row r="52" spans="1:12" ht="28.8" thickBot="1" x14ac:dyDescent="0.55000000000000004">
      <c r="A52" s="586">
        <v>40401</v>
      </c>
      <c r="B52" s="595" t="s">
        <v>81</v>
      </c>
      <c r="C52" s="186"/>
      <c r="D52" s="186"/>
      <c r="E52" s="186"/>
      <c r="F52" s="589"/>
      <c r="G52" s="1265"/>
      <c r="H52" s="1266"/>
      <c r="I52" s="590"/>
      <c r="K52" s="480">
        <f t="shared" si="2"/>
        <v>0</v>
      </c>
      <c r="L52" s="481"/>
    </row>
    <row r="53" spans="1:12" ht="28.8" thickBot="1" x14ac:dyDescent="0.55000000000000004">
      <c r="A53" s="586">
        <v>40402</v>
      </c>
      <c r="B53" s="595" t="s">
        <v>82</v>
      </c>
      <c r="C53" s="186"/>
      <c r="D53" s="186"/>
      <c r="E53" s="186"/>
      <c r="F53" s="589"/>
      <c r="G53" s="1265"/>
      <c r="H53" s="1266"/>
      <c r="I53" s="590"/>
      <c r="K53" s="480">
        <f t="shared" si="2"/>
        <v>0</v>
      </c>
      <c r="L53" s="481"/>
    </row>
    <row r="54" spans="1:12" ht="28.8" thickBot="1" x14ac:dyDescent="0.55000000000000004">
      <c r="A54" s="586">
        <v>40403</v>
      </c>
      <c r="B54" s="595" t="s">
        <v>308</v>
      </c>
      <c r="C54" s="186"/>
      <c r="D54" s="186"/>
      <c r="E54" s="186"/>
      <c r="F54" s="589"/>
      <c r="G54" s="1265"/>
      <c r="H54" s="1266"/>
      <c r="I54" s="590"/>
      <c r="K54" s="480">
        <f t="shared" si="2"/>
        <v>0</v>
      </c>
      <c r="L54" s="481"/>
    </row>
    <row r="55" spans="1:12" ht="28.8" thickBot="1" x14ac:dyDescent="0.55000000000000004">
      <c r="A55" s="586">
        <v>40404</v>
      </c>
      <c r="B55" s="595" t="s">
        <v>577</v>
      </c>
      <c r="C55" s="186"/>
      <c r="D55" s="186"/>
      <c r="E55" s="186"/>
      <c r="F55" s="589"/>
      <c r="G55" s="1265"/>
      <c r="H55" s="1266"/>
      <c r="I55" s="590"/>
      <c r="K55" s="480">
        <f t="shared" si="2"/>
        <v>0</v>
      </c>
      <c r="L55" s="481"/>
    </row>
    <row r="56" spans="1:12" ht="28.8" thickBot="1" x14ac:dyDescent="0.55000000000000004">
      <c r="A56" s="586">
        <v>40405</v>
      </c>
      <c r="B56" s="595" t="s">
        <v>84</v>
      </c>
      <c r="C56" s="186"/>
      <c r="D56" s="186"/>
      <c r="E56" s="186"/>
      <c r="F56" s="589"/>
      <c r="G56" s="1265" t="s">
        <v>808</v>
      </c>
      <c r="H56" s="1266"/>
      <c r="I56" s="590"/>
      <c r="K56" s="480">
        <f t="shared" si="2"/>
        <v>0</v>
      </c>
      <c r="L56" s="481"/>
    </row>
    <row r="57" spans="1:12" ht="28.8" thickBot="1" x14ac:dyDescent="0.55000000000000004">
      <c r="A57" s="586">
        <v>40406</v>
      </c>
      <c r="B57" s="595" t="s">
        <v>85</v>
      </c>
      <c r="C57" s="186"/>
      <c r="D57" s="186"/>
      <c r="E57" s="186"/>
      <c r="F57" s="589"/>
      <c r="G57" s="1265"/>
      <c r="H57" s="1266"/>
      <c r="I57" s="590"/>
      <c r="K57" s="480">
        <f t="shared" si="2"/>
        <v>0</v>
      </c>
      <c r="L57" s="481"/>
    </row>
    <row r="58" spans="1:12" ht="28.8" thickBot="1" x14ac:dyDescent="0.55000000000000004">
      <c r="A58" s="586">
        <v>40407</v>
      </c>
      <c r="B58" s="595" t="s">
        <v>145</v>
      </c>
      <c r="C58" s="186"/>
      <c r="D58" s="186"/>
      <c r="E58" s="186"/>
      <c r="F58" s="589"/>
      <c r="G58" s="1265"/>
      <c r="H58" s="1266"/>
      <c r="I58" s="590"/>
      <c r="K58" s="480">
        <f t="shared" si="2"/>
        <v>0</v>
      </c>
      <c r="L58" s="481"/>
    </row>
    <row r="59" spans="1:12" ht="28.8" thickBot="1" x14ac:dyDescent="0.55000000000000004">
      <c r="A59" s="586">
        <v>40408</v>
      </c>
      <c r="B59" s="595" t="s">
        <v>146</v>
      </c>
      <c r="C59" s="186"/>
      <c r="D59" s="186"/>
      <c r="E59" s="186"/>
      <c r="F59" s="589"/>
      <c r="G59" s="1265"/>
      <c r="H59" s="1266"/>
      <c r="I59" s="590"/>
      <c r="K59" s="480">
        <f t="shared" si="2"/>
        <v>0</v>
      </c>
      <c r="L59" s="481"/>
    </row>
    <row r="60" spans="1:12" ht="28.8" thickBot="1" x14ac:dyDescent="0.55000000000000004">
      <c r="A60" s="586">
        <v>40411</v>
      </c>
      <c r="B60" s="595" t="s">
        <v>225</v>
      </c>
      <c r="C60" s="186"/>
      <c r="D60" s="186"/>
      <c r="E60" s="186"/>
      <c r="F60" s="589"/>
      <c r="G60" s="1265"/>
      <c r="H60" s="1266"/>
      <c r="I60" s="590"/>
      <c r="K60" s="480">
        <f t="shared" si="2"/>
        <v>0</v>
      </c>
      <c r="L60" s="481"/>
    </row>
    <row r="61" spans="1:12" ht="28.8" thickBot="1" x14ac:dyDescent="0.55000000000000004">
      <c r="A61" s="586">
        <v>40412</v>
      </c>
      <c r="B61" s="595" t="s">
        <v>88</v>
      </c>
      <c r="C61" s="186"/>
      <c r="D61" s="186"/>
      <c r="E61" s="186"/>
      <c r="F61" s="589"/>
      <c r="G61" s="1265"/>
      <c r="H61" s="1266"/>
      <c r="I61" s="590"/>
      <c r="K61" s="480">
        <f t="shared" si="2"/>
        <v>0</v>
      </c>
      <c r="L61" s="481"/>
    </row>
    <row r="62" spans="1:12" ht="28.8" thickBot="1" x14ac:dyDescent="0.55000000000000004">
      <c r="A62" s="586">
        <v>40417</v>
      </c>
      <c r="B62" s="595" t="s">
        <v>89</v>
      </c>
      <c r="C62" s="186"/>
      <c r="D62" s="186"/>
      <c r="E62" s="186"/>
      <c r="F62" s="589"/>
      <c r="G62" s="1265"/>
      <c r="H62" s="1266"/>
      <c r="I62" s="590"/>
      <c r="K62" s="480">
        <f t="shared" si="2"/>
        <v>0</v>
      </c>
      <c r="L62" s="481"/>
    </row>
    <row r="63" spans="1:12" ht="28.8" thickBot="1" x14ac:dyDescent="0.55000000000000004">
      <c r="A63" s="600">
        <v>40420</v>
      </c>
      <c r="B63" s="596" t="s">
        <v>90</v>
      </c>
      <c r="C63" s="186"/>
      <c r="D63" s="186"/>
      <c r="E63" s="186"/>
      <c r="F63" s="589"/>
      <c r="G63" s="1265"/>
      <c r="H63" s="1266"/>
      <c r="I63" s="590"/>
      <c r="K63" s="480">
        <f t="shared" si="2"/>
        <v>0</v>
      </c>
      <c r="L63" s="481"/>
    </row>
    <row r="64" spans="1:12" ht="28.8" thickBot="1" x14ac:dyDescent="0.55000000000000004">
      <c r="A64" s="600">
        <v>40421</v>
      </c>
      <c r="B64" s="597" t="s">
        <v>91</v>
      </c>
      <c r="C64" s="186"/>
      <c r="D64" s="186"/>
      <c r="E64" s="186"/>
      <c r="F64" s="589"/>
      <c r="G64" s="1265" t="s">
        <v>796</v>
      </c>
      <c r="H64" s="1266"/>
      <c r="I64" s="590"/>
      <c r="K64" s="480">
        <f t="shared" si="2"/>
        <v>0</v>
      </c>
      <c r="L64" s="481"/>
    </row>
    <row r="65" spans="1:12" ht="33.75" customHeight="1" thickBot="1" x14ac:dyDescent="0.55000000000000004">
      <c r="A65" s="600">
        <v>40422</v>
      </c>
      <c r="B65" s="597" t="s">
        <v>92</v>
      </c>
      <c r="C65" s="186"/>
      <c r="D65" s="186"/>
      <c r="E65" s="186"/>
      <c r="F65" s="589"/>
      <c r="G65" s="1265"/>
      <c r="H65" s="1266"/>
      <c r="I65" s="590"/>
      <c r="K65" s="480">
        <f>C67-D65</f>
        <v>0</v>
      </c>
      <c r="L65" s="481"/>
    </row>
    <row r="66" spans="1:12" ht="33.75" customHeight="1" thickBot="1" x14ac:dyDescent="0.55000000000000004">
      <c r="A66" s="600">
        <v>40423</v>
      </c>
      <c r="B66" s="597" t="s">
        <v>93</v>
      </c>
      <c r="C66" s="186"/>
      <c r="D66" s="186"/>
      <c r="E66" s="186"/>
      <c r="F66" s="589"/>
      <c r="G66" s="591"/>
      <c r="H66" s="592"/>
      <c r="I66" s="590"/>
      <c r="K66" s="480"/>
      <c r="L66" s="481"/>
    </row>
    <row r="67" spans="1:12" ht="27" customHeight="1" thickBot="1" x14ac:dyDescent="0.55000000000000004">
      <c r="A67" s="600">
        <v>40424</v>
      </c>
      <c r="B67" s="597" t="s">
        <v>782</v>
      </c>
      <c r="C67" s="186"/>
      <c r="D67" s="186"/>
      <c r="E67" s="186"/>
      <c r="F67" s="589"/>
      <c r="G67" s="1267"/>
      <c r="H67" s="1268"/>
      <c r="I67" s="590"/>
      <c r="K67" s="480" t="e">
        <f>#REF!-D67</f>
        <v>#REF!</v>
      </c>
      <c r="L67" s="481"/>
    </row>
    <row r="68" spans="1:12" ht="25.5" customHeight="1" x14ac:dyDescent="0.25"/>
  </sheetData>
  <sheetProtection selectLockedCells="1" selectUnlockedCells="1"/>
  <mergeCells count="60">
    <mergeCell ref="A39:A40"/>
    <mergeCell ref="E40:E41"/>
    <mergeCell ref="F40:F41"/>
    <mergeCell ref="G40:H41"/>
    <mergeCell ref="G48:H48"/>
    <mergeCell ref="G43:H43"/>
    <mergeCell ref="B40:B41"/>
    <mergeCell ref="G42:H42"/>
    <mergeCell ref="G46:H46"/>
    <mergeCell ref="G47:H47"/>
    <mergeCell ref="G44:H44"/>
    <mergeCell ref="G45:H45"/>
    <mergeCell ref="G56:H56"/>
    <mergeCell ref="G65:H65"/>
    <mergeCell ref="G55:H55"/>
    <mergeCell ref="G52:H52"/>
    <mergeCell ref="G21:H21"/>
    <mergeCell ref="G27:H27"/>
    <mergeCell ref="G26:H26"/>
    <mergeCell ref="G63:H63"/>
    <mergeCell ref="G64:H64"/>
    <mergeCell ref="G58:H58"/>
    <mergeCell ref="G49:H49"/>
    <mergeCell ref="G57:H57"/>
    <mergeCell ref="G53:H53"/>
    <mergeCell ref="G54:H54"/>
    <mergeCell ref="G51:H51"/>
    <mergeCell ref="G67:H67"/>
    <mergeCell ref="G59:H59"/>
    <mergeCell ref="G60:H60"/>
    <mergeCell ref="G61:H61"/>
    <mergeCell ref="G62:H62"/>
    <mergeCell ref="A9:A10"/>
    <mergeCell ref="G16:H16"/>
    <mergeCell ref="G19:H19"/>
    <mergeCell ref="E9:E10"/>
    <mergeCell ref="F9:F10"/>
    <mergeCell ref="G12:H12"/>
    <mergeCell ref="G13:H13"/>
    <mergeCell ref="G9:H10"/>
    <mergeCell ref="G11:H11"/>
    <mergeCell ref="G17:H17"/>
    <mergeCell ref="G18:H18"/>
    <mergeCell ref="B9:B10"/>
    <mergeCell ref="I40:I41"/>
    <mergeCell ref="G36:H36"/>
    <mergeCell ref="G30:H30"/>
    <mergeCell ref="G29:H29"/>
    <mergeCell ref="G24:H24"/>
    <mergeCell ref="G32:H32"/>
    <mergeCell ref="I9:I10"/>
    <mergeCell ref="G34:H34"/>
    <mergeCell ref="G33:H33"/>
    <mergeCell ref="G23:H23"/>
    <mergeCell ref="G20:H20"/>
    <mergeCell ref="G31:H31"/>
    <mergeCell ref="G28:H28"/>
    <mergeCell ref="G14:H14"/>
    <mergeCell ref="G15:H15"/>
    <mergeCell ref="G25:H25"/>
  </mergeCells>
  <phoneticPr fontId="0" type="noConversion"/>
  <pageMargins left="0.39370078740157483" right="0.39370078740157483" top="0.23" bottom="0.39370078740157483" header="0.2" footer="0.51"/>
  <pageSetup paperSize="9" scale="50" orientation="landscape" horizontalDpi="120" verticalDpi="144" r:id="rId1"/>
  <headerFooter alignWithMargins="0"/>
  <rowBreaks count="1" manualBreakCount="1">
    <brk id="38" max="6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indexed="13"/>
  </sheetPr>
  <dimension ref="A1:L67"/>
  <sheetViews>
    <sheetView view="pageBreakPreview" zoomScale="60" zoomScaleNormal="60" workbookViewId="0">
      <selection activeCell="D6" sqref="D6"/>
    </sheetView>
  </sheetViews>
  <sheetFormatPr baseColWidth="10" defaultRowHeight="13.2" x14ac:dyDescent="0.25"/>
  <cols>
    <col min="1" max="1" width="23.33203125" customWidth="1"/>
    <col min="2" max="2" width="41.44140625" customWidth="1"/>
    <col min="3" max="3" width="47.6640625" customWidth="1"/>
    <col min="4" max="4" width="46.6640625" customWidth="1"/>
    <col min="5" max="5" width="39.33203125" customWidth="1"/>
    <col min="6" max="6" width="32" customWidth="1"/>
    <col min="7" max="7" width="57.5546875" customWidth="1"/>
    <col min="8" max="8" width="33.5546875" hidden="1" customWidth="1"/>
    <col min="9" max="9" width="32.5546875" hidden="1" customWidth="1"/>
    <col min="11" max="11" width="28.109375" customWidth="1"/>
    <col min="12" max="12" width="32.109375" customWidth="1"/>
  </cols>
  <sheetData>
    <row r="1" spans="1:12" ht="27.6" x14ac:dyDescent="0.45">
      <c r="B1" s="131"/>
      <c r="C1" s="179"/>
      <c r="D1" s="179"/>
      <c r="E1" s="179"/>
      <c r="F1" s="179"/>
      <c r="G1" s="179"/>
      <c r="H1" s="179"/>
      <c r="I1" s="179"/>
      <c r="K1" s="529"/>
      <c r="L1" s="530"/>
    </row>
    <row r="2" spans="1:12" ht="30" x14ac:dyDescent="0.5">
      <c r="B2" s="79"/>
      <c r="C2" s="171" t="s">
        <v>295</v>
      </c>
      <c r="D2" s="180"/>
      <c r="E2" s="181"/>
      <c r="F2" s="172"/>
      <c r="G2" s="172"/>
      <c r="H2" s="172" t="s">
        <v>1</v>
      </c>
      <c r="I2" s="172"/>
      <c r="K2" s="529"/>
      <c r="L2" s="530"/>
    </row>
    <row r="3" spans="1:12" ht="30" x14ac:dyDescent="0.5">
      <c r="B3" s="182"/>
      <c r="C3" s="173"/>
      <c r="D3" s="172"/>
      <c r="E3" s="174"/>
      <c r="F3" s="175"/>
      <c r="G3" s="175"/>
      <c r="H3" s="175"/>
      <c r="I3" s="175"/>
    </row>
    <row r="4" spans="1:12" ht="35.4" x14ac:dyDescent="0.6">
      <c r="B4" s="531" t="s">
        <v>701</v>
      </c>
      <c r="C4" s="531"/>
      <c r="D4" s="531"/>
      <c r="E4" s="531"/>
      <c r="F4" s="110"/>
      <c r="G4" s="110"/>
      <c r="H4" s="175"/>
    </row>
    <row r="5" spans="1:12" ht="45" x14ac:dyDescent="0.75">
      <c r="A5" s="83">
        <v>1204</v>
      </c>
      <c r="B5" s="176"/>
      <c r="C5" s="170"/>
      <c r="D5" s="172"/>
      <c r="E5" s="172"/>
      <c r="F5" s="172"/>
      <c r="G5" s="172"/>
      <c r="H5" s="172"/>
      <c r="I5" s="172"/>
    </row>
    <row r="6" spans="1:12" ht="30" x14ac:dyDescent="0.5">
      <c r="B6" s="547" t="s">
        <v>687</v>
      </c>
      <c r="C6" s="547" t="s">
        <v>812</v>
      </c>
      <c r="D6" s="535"/>
      <c r="E6" s="172"/>
      <c r="F6" s="171"/>
      <c r="G6" s="171"/>
      <c r="H6" s="172"/>
      <c r="I6" s="172"/>
    </row>
    <row r="7" spans="1:12" ht="30" customHeight="1" thickBot="1" x14ac:dyDescent="0.55000000000000004">
      <c r="B7" s="28"/>
      <c r="C7" s="173"/>
      <c r="D7" s="172"/>
      <c r="E7" s="172"/>
      <c r="F7" s="171"/>
      <c r="G7" s="171"/>
      <c r="H7" s="172"/>
      <c r="I7" s="172"/>
    </row>
    <row r="8" spans="1:12" ht="28.2" hidden="1" thickBot="1" x14ac:dyDescent="0.5">
      <c r="B8" s="183"/>
      <c r="C8" s="183"/>
      <c r="D8" s="183"/>
      <c r="E8" s="183"/>
      <c r="F8" s="183"/>
      <c r="G8" s="183"/>
      <c r="H8" s="183"/>
      <c r="I8" s="183"/>
    </row>
    <row r="9" spans="1:12" ht="69" customHeight="1" x14ac:dyDescent="0.25">
      <c r="A9" s="1269" t="s">
        <v>296</v>
      </c>
      <c r="B9" s="1277" t="s">
        <v>297</v>
      </c>
      <c r="C9" s="599" t="s">
        <v>797</v>
      </c>
      <c r="D9" s="599" t="s">
        <v>798</v>
      </c>
      <c r="E9" s="1271" t="s">
        <v>697</v>
      </c>
      <c r="F9" s="1289" t="s">
        <v>698</v>
      </c>
      <c r="G9" s="1291" t="s">
        <v>699</v>
      </c>
      <c r="H9" s="1292"/>
      <c r="I9" s="1195" t="s">
        <v>9</v>
      </c>
    </row>
    <row r="10" spans="1:12" ht="0.75" customHeight="1" thickBot="1" x14ac:dyDescent="0.35">
      <c r="A10" s="1295"/>
      <c r="B10" s="1278"/>
      <c r="C10" s="588" t="s">
        <v>694</v>
      </c>
      <c r="D10" s="588" t="s">
        <v>696</v>
      </c>
      <c r="E10" s="1272"/>
      <c r="F10" s="1290"/>
      <c r="G10" s="1293"/>
      <c r="H10" s="1294"/>
      <c r="I10" s="1296"/>
    </row>
    <row r="11" spans="1:12" ht="28.2" x14ac:dyDescent="0.5">
      <c r="A11" s="585">
        <v>40100</v>
      </c>
      <c r="B11" s="583" t="s">
        <v>298</v>
      </c>
      <c r="C11" s="186" t="e">
        <f>'B1104'!#REF!</f>
        <v>#REF!</v>
      </c>
      <c r="D11" s="186" t="e">
        <f>'B1104'!#REF!</f>
        <v>#REF!</v>
      </c>
      <c r="E11" s="186" t="e">
        <f>D11-C11</f>
        <v>#REF!</v>
      </c>
      <c r="F11" s="189"/>
      <c r="G11" s="1284"/>
      <c r="H11" s="1285"/>
      <c r="I11" s="186"/>
      <c r="K11" s="480" t="e">
        <f t="shared" ref="K11:K36" si="0">C11-D11</f>
        <v>#REF!</v>
      </c>
      <c r="L11" s="481"/>
    </row>
    <row r="12" spans="1:12" ht="28.2" x14ac:dyDescent="0.5">
      <c r="A12" s="586">
        <v>40102</v>
      </c>
      <c r="B12" s="584" t="s">
        <v>309</v>
      </c>
      <c r="C12" s="186" t="e">
        <f>'B1104'!#REF!</f>
        <v>#REF!</v>
      </c>
      <c r="D12" s="186" t="e">
        <f>'B1104'!#REF!</f>
        <v>#REF!</v>
      </c>
      <c r="E12" s="186" t="e">
        <f t="shared" ref="E12:E36" si="1">D12-C12</f>
        <v>#REF!</v>
      </c>
      <c r="F12" s="189"/>
      <c r="G12" s="1282"/>
      <c r="H12" s="1283"/>
      <c r="I12" s="186"/>
      <c r="K12" s="480" t="e">
        <f t="shared" si="0"/>
        <v>#REF!</v>
      </c>
      <c r="L12" s="481"/>
    </row>
    <row r="13" spans="1:12" ht="28.2" x14ac:dyDescent="0.5">
      <c r="A13" s="586">
        <v>40103</v>
      </c>
      <c r="B13" s="584" t="s">
        <v>52</v>
      </c>
      <c r="C13" s="186" t="e">
        <f>'B1104'!#REF!</f>
        <v>#REF!</v>
      </c>
      <c r="D13" s="186" t="e">
        <f>'B1104'!#REF!</f>
        <v>#REF!</v>
      </c>
      <c r="E13" s="186" t="e">
        <f t="shared" si="1"/>
        <v>#REF!</v>
      </c>
      <c r="F13" s="189"/>
      <c r="G13" s="1282"/>
      <c r="H13" s="1283"/>
      <c r="I13" s="186"/>
      <c r="K13" s="480" t="e">
        <f t="shared" si="0"/>
        <v>#REF!</v>
      </c>
      <c r="L13" s="481"/>
    </row>
    <row r="14" spans="1:12" ht="28.2" x14ac:dyDescent="0.5">
      <c r="A14" s="586">
        <v>40104</v>
      </c>
      <c r="B14" s="584" t="s">
        <v>310</v>
      </c>
      <c r="C14" s="186" t="e">
        <f>'B1104'!#REF!</f>
        <v>#REF!</v>
      </c>
      <c r="D14" s="186" t="e">
        <f>'B1104'!#REF!</f>
        <v>#REF!</v>
      </c>
      <c r="E14" s="186"/>
      <c r="F14" s="189">
        <v>400</v>
      </c>
      <c r="G14" s="1282" t="s">
        <v>809</v>
      </c>
      <c r="H14" s="1283"/>
      <c r="I14" s="186"/>
      <c r="K14" s="480" t="e">
        <f t="shared" si="0"/>
        <v>#REF!</v>
      </c>
      <c r="L14" s="481"/>
    </row>
    <row r="15" spans="1:12" ht="28.2" x14ac:dyDescent="0.5">
      <c r="A15" s="586">
        <v>40105</v>
      </c>
      <c r="B15" s="584" t="s">
        <v>311</v>
      </c>
      <c r="C15" s="186" t="e">
        <f>'B1104'!#REF!</f>
        <v>#REF!</v>
      </c>
      <c r="D15" s="186" t="e">
        <f>'B1104'!#REF!</f>
        <v>#REF!</v>
      </c>
      <c r="E15" s="186" t="e">
        <f t="shared" si="1"/>
        <v>#REF!</v>
      </c>
      <c r="F15" s="189"/>
      <c r="G15" s="1282"/>
      <c r="H15" s="1283"/>
      <c r="I15" s="186"/>
      <c r="K15" s="480" t="e">
        <f t="shared" si="0"/>
        <v>#REF!</v>
      </c>
      <c r="L15" s="481"/>
    </row>
    <row r="16" spans="1:12" ht="28.2" x14ac:dyDescent="0.5">
      <c r="A16" s="586">
        <v>40106</v>
      </c>
      <c r="B16" s="584" t="s">
        <v>300</v>
      </c>
      <c r="C16" s="186" t="e">
        <f>'B1104'!#REF!</f>
        <v>#REF!</v>
      </c>
      <c r="D16" s="186" t="e">
        <f>'B1104'!#REF!</f>
        <v>#REF!</v>
      </c>
      <c r="E16" s="186" t="e">
        <f t="shared" si="1"/>
        <v>#REF!</v>
      </c>
      <c r="F16" s="189"/>
      <c r="G16" s="1282"/>
      <c r="H16" s="1283"/>
      <c r="I16" s="186"/>
      <c r="K16" s="480" t="e">
        <f t="shared" si="0"/>
        <v>#REF!</v>
      </c>
      <c r="L16" s="481"/>
    </row>
    <row r="17" spans="1:12" ht="28.2" x14ac:dyDescent="0.5">
      <c r="A17" s="586">
        <v>40107</v>
      </c>
      <c r="B17" s="584" t="s">
        <v>301</v>
      </c>
      <c r="C17" s="186" t="e">
        <f>'B1104'!#REF!</f>
        <v>#REF!</v>
      </c>
      <c r="D17" s="186" t="e">
        <f>'B1104'!#REF!</f>
        <v>#REF!</v>
      </c>
      <c r="E17" s="186" t="e">
        <f t="shared" si="1"/>
        <v>#REF!</v>
      </c>
      <c r="F17" s="189"/>
      <c r="G17" s="1282"/>
      <c r="H17" s="1283"/>
      <c r="I17" s="186"/>
      <c r="K17" s="480" t="e">
        <f t="shared" si="0"/>
        <v>#REF!</v>
      </c>
      <c r="L17" s="481"/>
    </row>
    <row r="18" spans="1:12" ht="28.2" x14ac:dyDescent="0.5">
      <c r="A18" s="586">
        <v>40108</v>
      </c>
      <c r="B18" s="584" t="s">
        <v>302</v>
      </c>
      <c r="C18" s="186" t="e">
        <f>'B1104'!#REF!</f>
        <v>#REF!</v>
      </c>
      <c r="D18" s="186" t="e">
        <f>'B1104'!#REF!</f>
        <v>#REF!</v>
      </c>
      <c r="E18" s="186" t="e">
        <f t="shared" si="1"/>
        <v>#REF!</v>
      </c>
      <c r="F18" s="189"/>
      <c r="G18" s="1282"/>
      <c r="H18" s="1283"/>
      <c r="I18" s="186"/>
      <c r="K18" s="480" t="e">
        <f t="shared" si="0"/>
        <v>#REF!</v>
      </c>
      <c r="L18" s="481"/>
    </row>
    <row r="19" spans="1:12" ht="28.2" x14ac:dyDescent="0.5">
      <c r="A19" s="586">
        <v>40111</v>
      </c>
      <c r="B19" s="584" t="s">
        <v>303</v>
      </c>
      <c r="C19" s="186" t="e">
        <f>'B1104'!#REF!</f>
        <v>#REF!</v>
      </c>
      <c r="D19" s="186" t="e">
        <f>'B1104'!#REF!</f>
        <v>#REF!</v>
      </c>
      <c r="E19" s="186" t="e">
        <f t="shared" si="1"/>
        <v>#REF!</v>
      </c>
      <c r="F19" s="189"/>
      <c r="G19" s="1282"/>
      <c r="H19" s="1283"/>
      <c r="I19" s="186"/>
      <c r="K19" s="480" t="e">
        <f t="shared" si="0"/>
        <v>#REF!</v>
      </c>
      <c r="L19" s="481"/>
    </row>
    <row r="20" spans="1:12" ht="28.2" x14ac:dyDescent="0.5">
      <c r="A20" s="586">
        <v>40112</v>
      </c>
      <c r="B20" s="584" t="s">
        <v>630</v>
      </c>
      <c r="C20" s="186" t="e">
        <f>'B1104'!#REF!</f>
        <v>#REF!</v>
      </c>
      <c r="D20" s="186" t="e">
        <f>'B1104'!#REF!</f>
        <v>#REF!</v>
      </c>
      <c r="E20" s="186" t="e">
        <f t="shared" si="1"/>
        <v>#REF!</v>
      </c>
      <c r="F20" s="189"/>
      <c r="G20" s="1282"/>
      <c r="H20" s="1283"/>
      <c r="I20" s="186"/>
      <c r="K20" s="480" t="e">
        <f t="shared" si="0"/>
        <v>#REF!</v>
      </c>
      <c r="L20" s="481"/>
    </row>
    <row r="21" spans="1:12" ht="28.2" x14ac:dyDescent="0.5">
      <c r="A21" s="586">
        <v>40113</v>
      </c>
      <c r="B21" s="584" t="s">
        <v>629</v>
      </c>
      <c r="C21" s="186" t="e">
        <f>'B1104'!#REF!</f>
        <v>#REF!</v>
      </c>
      <c r="D21" s="186" t="e">
        <f>'B1104'!#REF!</f>
        <v>#REF!</v>
      </c>
      <c r="E21" s="186" t="e">
        <f t="shared" si="1"/>
        <v>#REF!</v>
      </c>
      <c r="F21" s="189"/>
      <c r="G21" s="1282"/>
      <c r="H21" s="1283"/>
      <c r="I21" s="186"/>
      <c r="K21" s="480" t="e">
        <f t="shared" si="0"/>
        <v>#REF!</v>
      </c>
      <c r="L21" s="481"/>
    </row>
    <row r="22" spans="1:12" ht="28.2" x14ac:dyDescent="0.5">
      <c r="A22" s="586">
        <v>40114</v>
      </c>
      <c r="B22" s="584" t="s">
        <v>795</v>
      </c>
      <c r="C22" s="186" t="e">
        <f>'B1104'!#REF!</f>
        <v>#REF!</v>
      </c>
      <c r="D22" s="186" t="e">
        <f>'B1104'!#REF!</f>
        <v>#REF!</v>
      </c>
      <c r="E22" s="186" t="e">
        <f t="shared" si="1"/>
        <v>#REF!</v>
      </c>
      <c r="F22" s="189"/>
      <c r="G22" s="563"/>
      <c r="H22" s="564"/>
      <c r="I22" s="186"/>
      <c r="K22" s="480"/>
      <c r="L22" s="481"/>
    </row>
    <row r="23" spans="1:12" ht="28.2" x14ac:dyDescent="0.5">
      <c r="A23" s="586">
        <v>40200</v>
      </c>
      <c r="B23" s="584" t="s">
        <v>61</v>
      </c>
      <c r="C23" s="186" t="e">
        <f>'B1104'!#REF!</f>
        <v>#REF!</v>
      </c>
      <c r="D23" s="186" t="e">
        <f>'B1104'!#REF!</f>
        <v>#REF!</v>
      </c>
      <c r="E23" s="186" t="e">
        <f t="shared" si="1"/>
        <v>#REF!</v>
      </c>
      <c r="F23" s="189"/>
      <c r="G23" s="1282"/>
      <c r="H23" s="1283"/>
      <c r="I23" s="186"/>
      <c r="K23" s="480" t="e">
        <f t="shared" si="0"/>
        <v>#REF!</v>
      </c>
      <c r="L23" s="481"/>
    </row>
    <row r="24" spans="1:12" ht="28.2" x14ac:dyDescent="0.5">
      <c r="A24" s="586">
        <v>40201</v>
      </c>
      <c r="B24" s="584" t="s">
        <v>131</v>
      </c>
      <c r="C24" s="186" t="e">
        <f>'B1104'!#REF!</f>
        <v>#REF!</v>
      </c>
      <c r="D24" s="186" t="e">
        <f>'B1104'!#REF!</f>
        <v>#REF!</v>
      </c>
      <c r="E24" s="186" t="e">
        <f t="shared" si="1"/>
        <v>#REF!</v>
      </c>
      <c r="F24" s="189"/>
      <c r="G24" s="1282"/>
      <c r="H24" s="1283"/>
      <c r="I24" s="186"/>
      <c r="K24" s="480" t="e">
        <f t="shared" si="0"/>
        <v>#REF!</v>
      </c>
      <c r="L24" s="481"/>
    </row>
    <row r="25" spans="1:12" ht="28.2" x14ac:dyDescent="0.5">
      <c r="A25" s="586">
        <v>40202</v>
      </c>
      <c r="B25" s="584" t="s">
        <v>132</v>
      </c>
      <c r="C25" s="186" t="e">
        <f>'B1104'!#REF!</f>
        <v>#REF!</v>
      </c>
      <c r="D25" s="186" t="e">
        <f>'B1104'!#REF!</f>
        <v>#REF!</v>
      </c>
      <c r="E25" s="186" t="e">
        <f t="shared" si="1"/>
        <v>#REF!</v>
      </c>
      <c r="F25" s="189"/>
      <c r="G25" s="1282"/>
      <c r="H25" s="1283"/>
      <c r="I25" s="186"/>
      <c r="K25" s="480" t="e">
        <f t="shared" si="0"/>
        <v>#REF!</v>
      </c>
      <c r="L25" s="481"/>
    </row>
    <row r="26" spans="1:12" ht="28.2" x14ac:dyDescent="0.5">
      <c r="A26" s="586">
        <v>40203</v>
      </c>
      <c r="B26" s="584" t="s">
        <v>64</v>
      </c>
      <c r="C26" s="186" t="e">
        <f>'B1104'!#REF!</f>
        <v>#REF!</v>
      </c>
      <c r="D26" s="186" t="e">
        <f>'B1104'!#REF!</f>
        <v>#REF!</v>
      </c>
      <c r="E26" s="186" t="e">
        <f t="shared" si="1"/>
        <v>#REF!</v>
      </c>
      <c r="F26" s="189"/>
      <c r="G26" s="1282"/>
      <c r="H26" s="1283"/>
      <c r="I26" s="186"/>
      <c r="K26" s="480" t="e">
        <f t="shared" si="0"/>
        <v>#REF!</v>
      </c>
      <c r="L26" s="481"/>
    </row>
    <row r="27" spans="1:12" ht="28.2" x14ac:dyDescent="0.5">
      <c r="A27" s="586">
        <v>40204</v>
      </c>
      <c r="B27" s="584" t="s">
        <v>65</v>
      </c>
      <c r="C27" s="186" t="e">
        <f>'B1104'!#REF!</f>
        <v>#REF!</v>
      </c>
      <c r="D27" s="186" t="e">
        <f>'B1104'!#REF!</f>
        <v>#REF!</v>
      </c>
      <c r="E27" s="186" t="e">
        <f t="shared" si="1"/>
        <v>#REF!</v>
      </c>
      <c r="F27" s="189"/>
      <c r="G27" s="1282"/>
      <c r="H27" s="1283"/>
      <c r="I27" s="186"/>
      <c r="K27" s="480" t="e">
        <f t="shared" si="0"/>
        <v>#REF!</v>
      </c>
      <c r="L27" s="481"/>
    </row>
    <row r="28" spans="1:12" ht="28.2" x14ac:dyDescent="0.5">
      <c r="A28" s="586">
        <v>40205</v>
      </c>
      <c r="B28" s="584" t="s">
        <v>66</v>
      </c>
      <c r="C28" s="186" t="e">
        <f>'B1104'!#REF!</f>
        <v>#REF!</v>
      </c>
      <c r="D28" s="186" t="e">
        <f>'B1104'!#REF!</f>
        <v>#REF!</v>
      </c>
      <c r="E28" s="186" t="e">
        <f t="shared" si="1"/>
        <v>#REF!</v>
      </c>
      <c r="F28" s="189"/>
      <c r="G28" s="1282"/>
      <c r="H28" s="1283"/>
      <c r="I28" s="186"/>
      <c r="K28" s="480" t="e">
        <f t="shared" si="0"/>
        <v>#REF!</v>
      </c>
      <c r="L28" s="481"/>
    </row>
    <row r="29" spans="1:12" ht="28.2" x14ac:dyDescent="0.5">
      <c r="A29" s="586">
        <v>40208</v>
      </c>
      <c r="B29" s="584" t="s">
        <v>67</v>
      </c>
      <c r="C29" s="186" t="e">
        <f>'B1104'!#REF!</f>
        <v>#REF!</v>
      </c>
      <c r="D29" s="186" t="e">
        <f>'B1104'!#REF!</f>
        <v>#REF!</v>
      </c>
      <c r="E29" s="186" t="e">
        <f t="shared" si="1"/>
        <v>#REF!</v>
      </c>
      <c r="F29" s="189"/>
      <c r="G29" s="1282"/>
      <c r="H29" s="1283"/>
      <c r="I29" s="186"/>
      <c r="K29" s="480" t="e">
        <f t="shared" si="0"/>
        <v>#REF!</v>
      </c>
      <c r="L29" s="481"/>
    </row>
    <row r="30" spans="1:12" ht="28.2" x14ac:dyDescent="0.5">
      <c r="A30" s="586">
        <v>40209</v>
      </c>
      <c r="B30" s="584" t="s">
        <v>68</v>
      </c>
      <c r="C30" s="186" t="e">
        <f>'B1104'!#REF!</f>
        <v>#REF!</v>
      </c>
      <c r="D30" s="186" t="e">
        <f>'B1104'!#REF!</f>
        <v>#REF!</v>
      </c>
      <c r="E30" s="186" t="e">
        <f t="shared" si="1"/>
        <v>#REF!</v>
      </c>
      <c r="F30" s="189"/>
      <c r="G30" s="1282"/>
      <c r="H30" s="1283"/>
      <c r="I30" s="186"/>
      <c r="K30" s="480" t="e">
        <f t="shared" si="0"/>
        <v>#REF!</v>
      </c>
      <c r="L30" s="481"/>
    </row>
    <row r="31" spans="1:12" ht="28.2" x14ac:dyDescent="0.5">
      <c r="A31" s="586">
        <v>40210</v>
      </c>
      <c r="B31" s="584" t="s">
        <v>134</v>
      </c>
      <c r="C31" s="186" t="e">
        <f>'B1104'!#REF!</f>
        <v>#REF!</v>
      </c>
      <c r="D31" s="186" t="e">
        <f>'B1104'!#REF!</f>
        <v>#REF!</v>
      </c>
      <c r="E31" s="186" t="e">
        <f t="shared" si="1"/>
        <v>#REF!</v>
      </c>
      <c r="F31" s="189"/>
      <c r="G31" s="1282"/>
      <c r="H31" s="1283"/>
      <c r="I31" s="186"/>
      <c r="K31" s="480" t="e">
        <f t="shared" si="0"/>
        <v>#REF!</v>
      </c>
      <c r="L31" s="481"/>
    </row>
    <row r="32" spans="1:12" ht="28.2" x14ac:dyDescent="0.5">
      <c r="A32" s="586">
        <v>40211</v>
      </c>
      <c r="B32" s="584" t="s">
        <v>70</v>
      </c>
      <c r="C32" s="186" t="e">
        <f>'B1104'!#REF!</f>
        <v>#REF!</v>
      </c>
      <c r="D32" s="186" t="e">
        <f>'B1104'!#REF!</f>
        <v>#REF!</v>
      </c>
      <c r="E32" s="186" t="e">
        <f t="shared" si="1"/>
        <v>#REF!</v>
      </c>
      <c r="F32" s="189"/>
      <c r="G32" s="1282"/>
      <c r="H32" s="1283"/>
      <c r="I32" s="186"/>
      <c r="K32" s="480" t="e">
        <f t="shared" si="0"/>
        <v>#REF!</v>
      </c>
      <c r="L32" s="481"/>
    </row>
    <row r="33" spans="1:12" ht="28.2" x14ac:dyDescent="0.5">
      <c r="A33" s="586">
        <v>40212</v>
      </c>
      <c r="B33" s="584" t="s">
        <v>135</v>
      </c>
      <c r="C33" s="186" t="e">
        <f>'B1104'!#REF!</f>
        <v>#REF!</v>
      </c>
      <c r="D33" s="186" t="e">
        <f>'B1104'!#REF!</f>
        <v>#REF!</v>
      </c>
      <c r="E33" s="186" t="e">
        <f t="shared" si="1"/>
        <v>#REF!</v>
      </c>
      <c r="F33" s="189"/>
      <c r="G33" s="1282"/>
      <c r="H33" s="1283"/>
      <c r="I33" s="186"/>
      <c r="K33" s="480" t="e">
        <f t="shared" si="0"/>
        <v>#REF!</v>
      </c>
      <c r="L33" s="481"/>
    </row>
    <row r="34" spans="1:12" ht="28.2" x14ac:dyDescent="0.5">
      <c r="A34" s="586">
        <v>40213</v>
      </c>
      <c r="B34" s="584" t="s">
        <v>136</v>
      </c>
      <c r="C34" s="186" t="e">
        <f>'B1104'!#REF!</f>
        <v>#REF!</v>
      </c>
      <c r="D34" s="186" t="e">
        <f>'B1104'!#REF!</f>
        <v>#REF!</v>
      </c>
      <c r="E34" s="186" t="e">
        <f t="shared" si="1"/>
        <v>#REF!</v>
      </c>
      <c r="F34" s="189"/>
      <c r="G34" s="1282"/>
      <c r="H34" s="1283"/>
      <c r="I34" s="186"/>
      <c r="K34" s="480" t="e">
        <f t="shared" si="0"/>
        <v>#REF!</v>
      </c>
      <c r="L34" s="481"/>
    </row>
    <row r="35" spans="1:12" ht="28.2" x14ac:dyDescent="0.5">
      <c r="A35" s="586">
        <v>40214</v>
      </c>
      <c r="B35" s="584" t="s">
        <v>749</v>
      </c>
      <c r="C35" s="186" t="e">
        <f>'B1104'!#REF!</f>
        <v>#REF!</v>
      </c>
      <c r="D35" s="186" t="e">
        <f>'B1104'!#REF!</f>
        <v>#REF!</v>
      </c>
      <c r="E35" s="186" t="e">
        <f t="shared" si="1"/>
        <v>#REF!</v>
      </c>
      <c r="F35" s="189"/>
      <c r="G35" s="552"/>
      <c r="H35" s="553"/>
      <c r="I35" s="186"/>
      <c r="K35" s="480" t="e">
        <f t="shared" si="0"/>
        <v>#REF!</v>
      </c>
      <c r="L35" s="481"/>
    </row>
    <row r="36" spans="1:12" ht="28.2" x14ac:dyDescent="0.5">
      <c r="A36" s="587">
        <v>40300</v>
      </c>
      <c r="B36" s="584" t="s">
        <v>71</v>
      </c>
      <c r="C36" s="186" t="e">
        <f>'B1104'!#REF!</f>
        <v>#REF!</v>
      </c>
      <c r="D36" s="186" t="e">
        <f>'B1104'!#REF!</f>
        <v>#REF!</v>
      </c>
      <c r="E36" s="186" t="e">
        <f t="shared" si="1"/>
        <v>#REF!</v>
      </c>
      <c r="F36" s="189"/>
      <c r="G36" s="1282"/>
      <c r="H36" s="1283"/>
      <c r="I36" s="186"/>
      <c r="K36" s="480" t="e">
        <f t="shared" si="0"/>
        <v>#REF!</v>
      </c>
      <c r="L36" s="481"/>
    </row>
    <row r="37" spans="1:12" x14ac:dyDescent="0.25">
      <c r="A37" s="27"/>
      <c r="B37" s="27"/>
      <c r="C37" s="178"/>
      <c r="D37" s="178"/>
      <c r="E37" s="178"/>
      <c r="F37" s="178"/>
      <c r="G37" s="178"/>
      <c r="H37" s="178"/>
      <c r="I37" s="178"/>
    </row>
    <row r="38" spans="1:12" ht="46.5" customHeight="1" thickBot="1" x14ac:dyDescent="0.3">
      <c r="A38" s="27"/>
      <c r="B38" s="27"/>
      <c r="C38" s="178"/>
      <c r="D38" s="178"/>
      <c r="E38" s="178"/>
      <c r="F38" s="178"/>
      <c r="G38" s="178"/>
      <c r="H38" s="178"/>
      <c r="I38" s="178"/>
    </row>
    <row r="39" spans="1:12" ht="74.25" customHeight="1" thickBot="1" x14ac:dyDescent="0.3">
      <c r="A39" s="1191"/>
      <c r="B39" s="27"/>
      <c r="C39" s="178"/>
      <c r="D39" s="178"/>
      <c r="E39" s="178"/>
      <c r="F39" s="178"/>
      <c r="G39" s="178"/>
      <c r="H39" s="178"/>
      <c r="I39" s="178"/>
    </row>
    <row r="40" spans="1:12" ht="37.5" customHeight="1" thickBot="1" x14ac:dyDescent="0.3">
      <c r="A40" s="1198"/>
      <c r="B40" s="1269" t="s">
        <v>297</v>
      </c>
      <c r="C40" s="599" t="s">
        <v>693</v>
      </c>
      <c r="D40" s="599" t="s">
        <v>695</v>
      </c>
      <c r="E40" s="1271" t="s">
        <v>697</v>
      </c>
      <c r="F40" s="1289" t="s">
        <v>698</v>
      </c>
      <c r="G40" s="1291" t="s">
        <v>699</v>
      </c>
      <c r="H40" s="1292"/>
      <c r="I40" s="1195" t="s">
        <v>9</v>
      </c>
    </row>
    <row r="41" spans="1:12" ht="31.5" customHeight="1" thickBot="1" x14ac:dyDescent="0.55000000000000004">
      <c r="A41" s="193" t="s">
        <v>312</v>
      </c>
      <c r="B41" s="1270"/>
      <c r="C41" s="598" t="s">
        <v>694</v>
      </c>
      <c r="D41" s="598" t="s">
        <v>696</v>
      </c>
      <c r="E41" s="1279"/>
      <c r="F41" s="1290"/>
      <c r="G41" s="1293"/>
      <c r="H41" s="1294"/>
      <c r="I41" s="1196"/>
    </row>
    <row r="42" spans="1:12" ht="28.2" x14ac:dyDescent="0.5">
      <c r="A42" s="601">
        <v>40301</v>
      </c>
      <c r="B42" s="595" t="s">
        <v>304</v>
      </c>
      <c r="C42" s="189" t="e">
        <f>'B1104'!#REF!</f>
        <v>#REF!</v>
      </c>
      <c r="D42" s="186" t="e">
        <f>'B1104'!#REF!</f>
        <v>#REF!</v>
      </c>
      <c r="E42" s="186" t="e">
        <f>D42-C42</f>
        <v>#REF!</v>
      </c>
      <c r="F42" s="190"/>
      <c r="G42" s="1282"/>
      <c r="H42" s="1283"/>
      <c r="I42" s="190"/>
      <c r="K42" s="480" t="e">
        <f t="shared" ref="K42:K67" si="2">C42-D42</f>
        <v>#REF!</v>
      </c>
      <c r="L42" s="481"/>
    </row>
    <row r="43" spans="1:12" ht="28.2" x14ac:dyDescent="0.5">
      <c r="A43" s="601">
        <v>40302</v>
      </c>
      <c r="B43" s="595" t="s">
        <v>139</v>
      </c>
      <c r="C43" s="189" t="e">
        <f>'B1104'!#REF!</f>
        <v>#REF!</v>
      </c>
      <c r="D43" s="186" t="e">
        <f>'B1104'!#REF!</f>
        <v>#REF!</v>
      </c>
      <c r="E43" s="186" t="e">
        <f t="shared" ref="E43:E67" si="3">D43-C43</f>
        <v>#REF!</v>
      </c>
      <c r="F43" s="190"/>
      <c r="G43" s="1282" t="s">
        <v>810</v>
      </c>
      <c r="H43" s="1283"/>
      <c r="I43" s="190"/>
      <c r="K43" s="480" t="e">
        <f t="shared" si="2"/>
        <v>#REF!</v>
      </c>
      <c r="L43" s="481"/>
    </row>
    <row r="44" spans="1:12" ht="28.2" x14ac:dyDescent="0.5">
      <c r="A44" s="601">
        <v>40303</v>
      </c>
      <c r="B44" s="595" t="s">
        <v>74</v>
      </c>
      <c r="C44" s="189" t="e">
        <f>'B1104'!#REF!</f>
        <v>#REF!</v>
      </c>
      <c r="D44" s="186" t="e">
        <f>'B1104'!#REF!</f>
        <v>#REF!</v>
      </c>
      <c r="E44" s="186" t="e">
        <f t="shared" si="3"/>
        <v>#REF!</v>
      </c>
      <c r="F44" s="190"/>
      <c r="G44" s="1282"/>
      <c r="H44" s="1283"/>
      <c r="I44" s="190"/>
      <c r="K44" s="480" t="e">
        <f t="shared" si="2"/>
        <v>#REF!</v>
      </c>
      <c r="L44" s="481"/>
    </row>
    <row r="45" spans="1:12" ht="28.8" thickBot="1" x14ac:dyDescent="0.55000000000000004">
      <c r="A45" s="601">
        <v>40304</v>
      </c>
      <c r="B45" s="595" t="s">
        <v>75</v>
      </c>
      <c r="C45" s="189" t="e">
        <f>'B1104'!#REF!</f>
        <v>#REF!</v>
      </c>
      <c r="D45" s="186" t="e">
        <f>'B1104'!#REF!</f>
        <v>#REF!</v>
      </c>
      <c r="E45" s="186" t="e">
        <f t="shared" si="3"/>
        <v>#REF!</v>
      </c>
      <c r="F45" s="190"/>
      <c r="G45" s="1282"/>
      <c r="H45" s="1283"/>
      <c r="I45" s="190"/>
      <c r="K45" s="480" t="e">
        <f t="shared" si="2"/>
        <v>#REF!</v>
      </c>
      <c r="L45" s="481"/>
    </row>
    <row r="46" spans="1:12" ht="28.2" x14ac:dyDescent="0.5">
      <c r="A46" s="601">
        <v>40305</v>
      </c>
      <c r="B46" s="595" t="s">
        <v>76</v>
      </c>
      <c r="C46" s="189" t="e">
        <f>'B1104'!#REF!</f>
        <v>#REF!</v>
      </c>
      <c r="D46" s="186" t="e">
        <f>'B1104'!#REF!</f>
        <v>#REF!</v>
      </c>
      <c r="E46" s="186" t="e">
        <f t="shared" si="3"/>
        <v>#REF!</v>
      </c>
      <c r="F46" s="190"/>
      <c r="G46" s="1284"/>
      <c r="H46" s="1285"/>
      <c r="I46" s="190"/>
      <c r="K46" s="480" t="e">
        <f t="shared" si="2"/>
        <v>#REF!</v>
      </c>
      <c r="L46" s="481"/>
    </row>
    <row r="47" spans="1:12" ht="28.2" x14ac:dyDescent="0.5">
      <c r="A47" s="601">
        <v>40306</v>
      </c>
      <c r="B47" s="595" t="s">
        <v>627</v>
      </c>
      <c r="C47" s="189" t="e">
        <f>'B1104'!#REF!</f>
        <v>#REF!</v>
      </c>
      <c r="D47" s="186" t="e">
        <f>'B1104'!#REF!</f>
        <v>#REF!</v>
      </c>
      <c r="E47" s="186" t="e">
        <f t="shared" si="3"/>
        <v>#REF!</v>
      </c>
      <c r="F47" s="190"/>
      <c r="G47" s="1282"/>
      <c r="H47" s="1283"/>
      <c r="I47" s="190"/>
      <c r="K47" s="480" t="e">
        <f t="shared" si="2"/>
        <v>#REF!</v>
      </c>
      <c r="L47" s="481"/>
    </row>
    <row r="48" spans="1:12" ht="28.2" x14ac:dyDescent="0.5">
      <c r="A48" s="601">
        <v>40307</v>
      </c>
      <c r="B48" s="595" t="s">
        <v>305</v>
      </c>
      <c r="C48" s="189" t="e">
        <f>'B1104'!#REF!</f>
        <v>#REF!</v>
      </c>
      <c r="D48" s="186" t="e">
        <f>'B1104'!#REF!</f>
        <v>#REF!</v>
      </c>
      <c r="E48" s="186" t="e">
        <f t="shared" si="3"/>
        <v>#REF!</v>
      </c>
      <c r="F48" s="190"/>
      <c r="G48" s="1282"/>
      <c r="H48" s="1283"/>
      <c r="I48" s="190"/>
      <c r="K48" s="480" t="e">
        <f t="shared" si="2"/>
        <v>#REF!</v>
      </c>
      <c r="L48" s="481"/>
    </row>
    <row r="49" spans="1:12" ht="28.8" thickBot="1" x14ac:dyDescent="0.55000000000000004">
      <c r="A49" s="601">
        <v>40308</v>
      </c>
      <c r="B49" s="595" t="s">
        <v>306</v>
      </c>
      <c r="C49" s="189" t="e">
        <f>'B1104'!#REF!</f>
        <v>#REF!</v>
      </c>
      <c r="D49" s="186" t="e">
        <f>'B1104'!#REF!</f>
        <v>#REF!</v>
      </c>
      <c r="E49" s="186" t="e">
        <f t="shared" si="3"/>
        <v>#REF!</v>
      </c>
      <c r="F49" s="190"/>
      <c r="G49" s="1286"/>
      <c r="H49" s="1287"/>
      <c r="I49" s="190"/>
      <c r="K49" s="480" t="e">
        <f t="shared" si="2"/>
        <v>#REF!</v>
      </c>
      <c r="L49" s="481"/>
    </row>
    <row r="50" spans="1:12" ht="28.2" x14ac:dyDescent="0.5">
      <c r="A50" s="601">
        <v>40309</v>
      </c>
      <c r="B50" s="595" t="s">
        <v>750</v>
      </c>
      <c r="C50" s="189" t="e">
        <f>'B1104'!#REF!</f>
        <v>#REF!</v>
      </c>
      <c r="D50" s="186" t="e">
        <f>'B1104'!#REF!</f>
        <v>#REF!</v>
      </c>
      <c r="E50" s="186" t="e">
        <f t="shared" si="3"/>
        <v>#REF!</v>
      </c>
      <c r="F50" s="190"/>
      <c r="G50" s="1284"/>
      <c r="H50" s="1285"/>
      <c r="I50" s="190"/>
      <c r="K50" s="480"/>
      <c r="L50" s="481"/>
    </row>
    <row r="51" spans="1:12" ht="28.2" x14ac:dyDescent="0.5">
      <c r="A51" s="601">
        <v>40400</v>
      </c>
      <c r="B51" s="595" t="s">
        <v>289</v>
      </c>
      <c r="C51" s="189" t="e">
        <f>'B1104'!#REF!</f>
        <v>#REF!</v>
      </c>
      <c r="D51" s="186" t="e">
        <f>'B1104'!#REF!</f>
        <v>#REF!</v>
      </c>
      <c r="E51" s="186" t="e">
        <f t="shared" si="3"/>
        <v>#REF!</v>
      </c>
      <c r="F51" s="190"/>
      <c r="G51" s="1282"/>
      <c r="H51" s="1283"/>
      <c r="I51" s="190"/>
      <c r="K51" s="480" t="e">
        <f t="shared" si="2"/>
        <v>#REF!</v>
      </c>
      <c r="L51" s="481"/>
    </row>
    <row r="52" spans="1:12" ht="28.2" x14ac:dyDescent="0.5">
      <c r="A52" s="601">
        <v>40401</v>
      </c>
      <c r="B52" s="595" t="s">
        <v>81</v>
      </c>
      <c r="C52" s="189" t="e">
        <f>'B1104'!#REF!</f>
        <v>#REF!</v>
      </c>
      <c r="D52" s="186" t="e">
        <f>'B1104'!#REF!</f>
        <v>#REF!</v>
      </c>
      <c r="E52" s="186" t="e">
        <f t="shared" si="3"/>
        <v>#REF!</v>
      </c>
      <c r="F52" s="190"/>
      <c r="G52" s="1282"/>
      <c r="H52" s="1283"/>
      <c r="I52" s="190"/>
      <c r="K52" s="480" t="e">
        <f t="shared" si="2"/>
        <v>#REF!</v>
      </c>
      <c r="L52" s="481"/>
    </row>
    <row r="53" spans="1:12" ht="28.2" x14ac:dyDescent="0.5">
      <c r="A53" s="601">
        <v>40402</v>
      </c>
      <c r="B53" s="595" t="s">
        <v>82</v>
      </c>
      <c r="C53" s="189" t="e">
        <f>'B1104'!#REF!</f>
        <v>#REF!</v>
      </c>
      <c r="D53" s="186" t="e">
        <f>'B1104'!#REF!</f>
        <v>#REF!</v>
      </c>
      <c r="E53" s="186" t="e">
        <f t="shared" si="3"/>
        <v>#REF!</v>
      </c>
      <c r="F53" s="190"/>
      <c r="G53" s="1282"/>
      <c r="H53" s="1283"/>
      <c r="I53" s="190"/>
      <c r="K53" s="480" t="e">
        <f t="shared" si="2"/>
        <v>#REF!</v>
      </c>
      <c r="L53" s="481"/>
    </row>
    <row r="54" spans="1:12" ht="28.2" x14ac:dyDescent="0.5">
      <c r="A54" s="601">
        <v>40403</v>
      </c>
      <c r="B54" s="595" t="s">
        <v>308</v>
      </c>
      <c r="C54" s="189" t="e">
        <f>'B1104'!#REF!</f>
        <v>#REF!</v>
      </c>
      <c r="D54" s="186" t="e">
        <f>'B1104'!#REF!</f>
        <v>#REF!</v>
      </c>
      <c r="E54" s="186" t="e">
        <f t="shared" si="3"/>
        <v>#REF!</v>
      </c>
      <c r="F54" s="190"/>
      <c r="G54" s="1282"/>
      <c r="H54" s="1283"/>
      <c r="I54" s="190"/>
      <c r="K54" s="480" t="e">
        <f t="shared" si="2"/>
        <v>#REF!</v>
      </c>
      <c r="L54" s="481"/>
    </row>
    <row r="55" spans="1:12" ht="28.2" x14ac:dyDescent="0.5">
      <c r="A55" s="601">
        <v>40404</v>
      </c>
      <c r="B55" s="595" t="s">
        <v>577</v>
      </c>
      <c r="C55" s="189" t="e">
        <f>'B1104'!#REF!</f>
        <v>#REF!</v>
      </c>
      <c r="D55" s="186" t="e">
        <f>'B1104'!#REF!</f>
        <v>#REF!</v>
      </c>
      <c r="E55" s="186" t="e">
        <f t="shared" si="3"/>
        <v>#REF!</v>
      </c>
      <c r="F55" s="190"/>
      <c r="G55" s="1282"/>
      <c r="H55" s="1283"/>
      <c r="I55" s="190"/>
      <c r="K55" s="480" t="e">
        <f t="shared" si="2"/>
        <v>#REF!</v>
      </c>
      <c r="L55" s="481"/>
    </row>
    <row r="56" spans="1:12" ht="28.2" x14ac:dyDescent="0.5">
      <c r="A56" s="601">
        <v>40405</v>
      </c>
      <c r="B56" s="595" t="s">
        <v>84</v>
      </c>
      <c r="C56" s="189" t="e">
        <f>'B1104'!#REF!</f>
        <v>#REF!</v>
      </c>
      <c r="D56" s="186" t="e">
        <f>'B1104'!#REF!</f>
        <v>#REF!</v>
      </c>
      <c r="E56" s="186"/>
      <c r="F56" s="190">
        <v>7311.43</v>
      </c>
      <c r="G56" s="1288" t="s">
        <v>32</v>
      </c>
      <c r="H56" s="1283"/>
      <c r="I56" s="190"/>
      <c r="K56" s="480" t="e">
        <f t="shared" si="2"/>
        <v>#REF!</v>
      </c>
      <c r="L56" s="481"/>
    </row>
    <row r="57" spans="1:12" ht="28.2" x14ac:dyDescent="0.5">
      <c r="A57" s="601">
        <v>40406</v>
      </c>
      <c r="B57" s="595" t="s">
        <v>85</v>
      </c>
      <c r="C57" s="189" t="e">
        <f>'B1104'!#REF!</f>
        <v>#REF!</v>
      </c>
      <c r="D57" s="186" t="e">
        <f>'B1104'!#REF!</f>
        <v>#REF!</v>
      </c>
      <c r="E57" s="186">
        <v>320</v>
      </c>
      <c r="F57" s="190"/>
      <c r="G57" s="1282" t="s">
        <v>811</v>
      </c>
      <c r="H57" s="1283"/>
      <c r="I57" s="190"/>
      <c r="K57" s="480" t="e">
        <f t="shared" si="2"/>
        <v>#REF!</v>
      </c>
      <c r="L57" s="481"/>
    </row>
    <row r="58" spans="1:12" ht="28.2" x14ac:dyDescent="0.5">
      <c r="A58" s="601">
        <v>40407</v>
      </c>
      <c r="B58" s="595" t="s">
        <v>145</v>
      </c>
      <c r="C58" s="189" t="e">
        <f>'B1104'!#REF!</f>
        <v>#REF!</v>
      </c>
      <c r="D58" s="186" t="e">
        <f>'B1104'!#REF!</f>
        <v>#REF!</v>
      </c>
      <c r="E58" s="186" t="e">
        <f t="shared" si="3"/>
        <v>#REF!</v>
      </c>
      <c r="F58" s="190"/>
      <c r="G58" s="1282"/>
      <c r="H58" s="1283"/>
      <c r="I58" s="190"/>
      <c r="K58" s="480" t="e">
        <f t="shared" si="2"/>
        <v>#REF!</v>
      </c>
      <c r="L58" s="481"/>
    </row>
    <row r="59" spans="1:12" ht="28.2" x14ac:dyDescent="0.5">
      <c r="A59" s="601">
        <v>40408</v>
      </c>
      <c r="B59" s="595" t="s">
        <v>146</v>
      </c>
      <c r="C59" s="189" t="e">
        <f>'B1104'!#REF!</f>
        <v>#REF!</v>
      </c>
      <c r="D59" s="186" t="e">
        <f>'B1104'!#REF!</f>
        <v>#REF!</v>
      </c>
      <c r="E59" s="186" t="e">
        <f t="shared" si="3"/>
        <v>#REF!</v>
      </c>
      <c r="F59" s="190"/>
      <c r="G59" s="1282"/>
      <c r="H59" s="1283"/>
      <c r="I59" s="190"/>
      <c r="K59" s="480" t="e">
        <f t="shared" si="2"/>
        <v>#REF!</v>
      </c>
      <c r="L59" s="481"/>
    </row>
    <row r="60" spans="1:12" ht="28.2" x14ac:dyDescent="0.5">
      <c r="A60" s="601">
        <v>40411</v>
      </c>
      <c r="B60" s="595" t="s">
        <v>225</v>
      </c>
      <c r="C60" s="189" t="e">
        <f>'B1104'!#REF!</f>
        <v>#REF!</v>
      </c>
      <c r="D60" s="186" t="e">
        <f>'B1104'!#REF!</f>
        <v>#REF!</v>
      </c>
      <c r="E60" s="186" t="e">
        <f t="shared" si="3"/>
        <v>#REF!</v>
      </c>
      <c r="F60" s="190"/>
      <c r="G60" s="1282"/>
      <c r="H60" s="1283"/>
      <c r="I60" s="190"/>
      <c r="K60" s="480" t="e">
        <f t="shared" si="2"/>
        <v>#REF!</v>
      </c>
      <c r="L60" s="481"/>
    </row>
    <row r="61" spans="1:12" ht="28.2" x14ac:dyDescent="0.5">
      <c r="A61" s="601">
        <v>40412</v>
      </c>
      <c r="B61" s="595" t="s">
        <v>88</v>
      </c>
      <c r="C61" s="189" t="e">
        <f>'B1104'!#REF!</f>
        <v>#REF!</v>
      </c>
      <c r="D61" s="186" t="e">
        <f>'B1104'!#REF!</f>
        <v>#REF!</v>
      </c>
      <c r="E61" s="186" t="e">
        <f t="shared" si="3"/>
        <v>#REF!</v>
      </c>
      <c r="F61" s="190"/>
      <c r="G61" s="1282"/>
      <c r="H61" s="1283"/>
      <c r="I61" s="190"/>
      <c r="K61" s="480" t="e">
        <f t="shared" si="2"/>
        <v>#REF!</v>
      </c>
      <c r="L61" s="481"/>
    </row>
    <row r="62" spans="1:12" ht="28.2" x14ac:dyDescent="0.5">
      <c r="A62" s="601">
        <v>40417</v>
      </c>
      <c r="B62" s="595" t="s">
        <v>89</v>
      </c>
      <c r="C62" s="189" t="e">
        <f>'B1104'!#REF!</f>
        <v>#REF!</v>
      </c>
      <c r="D62" s="186" t="e">
        <f>'B1104'!#REF!</f>
        <v>#REF!</v>
      </c>
      <c r="E62" s="186" t="e">
        <f t="shared" si="3"/>
        <v>#REF!</v>
      </c>
      <c r="F62" s="190"/>
      <c r="G62" s="1282"/>
      <c r="H62" s="1283"/>
      <c r="I62" s="190"/>
      <c r="K62" s="480" t="e">
        <f t="shared" si="2"/>
        <v>#REF!</v>
      </c>
      <c r="L62" s="481"/>
    </row>
    <row r="63" spans="1:12" ht="28.2" x14ac:dyDescent="0.5">
      <c r="A63" s="602">
        <v>40420</v>
      </c>
      <c r="B63" s="596" t="s">
        <v>90</v>
      </c>
      <c r="C63" s="189" t="e">
        <f>'B1104'!#REF!</f>
        <v>#REF!</v>
      </c>
      <c r="D63" s="186" t="e">
        <f>'B1104'!#REF!</f>
        <v>#REF!</v>
      </c>
      <c r="E63" s="186" t="e">
        <f t="shared" si="3"/>
        <v>#REF!</v>
      </c>
      <c r="F63" s="190"/>
      <c r="G63" s="1282"/>
      <c r="H63" s="1283"/>
      <c r="I63" s="190"/>
      <c r="K63" s="480" t="e">
        <f t="shared" si="2"/>
        <v>#REF!</v>
      </c>
      <c r="L63" s="481"/>
    </row>
    <row r="64" spans="1:12" ht="28.8" thickBot="1" x14ac:dyDescent="0.55000000000000004">
      <c r="A64" s="602">
        <v>40421</v>
      </c>
      <c r="B64" s="597" t="s">
        <v>91</v>
      </c>
      <c r="C64" s="189" t="e">
        <f>'B1104'!#REF!</f>
        <v>#REF!</v>
      </c>
      <c r="D64" s="186" t="e">
        <f>'B1104'!#REF!</f>
        <v>#REF!</v>
      </c>
      <c r="E64" s="186" t="e">
        <f t="shared" si="3"/>
        <v>#REF!</v>
      </c>
      <c r="F64" s="190"/>
      <c r="G64" s="1282"/>
      <c r="H64" s="1283"/>
      <c r="I64" s="190"/>
      <c r="K64" s="480" t="e">
        <f t="shared" si="2"/>
        <v>#REF!</v>
      </c>
      <c r="L64" s="481"/>
    </row>
    <row r="65" spans="1:12" ht="28.8" thickBot="1" x14ac:dyDescent="0.55000000000000004">
      <c r="A65" s="602">
        <v>40422</v>
      </c>
      <c r="B65" s="597" t="s">
        <v>92</v>
      </c>
      <c r="C65" s="189" t="e">
        <f>'B1104'!#REF!</f>
        <v>#REF!</v>
      </c>
      <c r="D65" s="186" t="e">
        <f>'B1104'!#REF!</f>
        <v>#REF!</v>
      </c>
      <c r="E65" s="186" t="e">
        <f t="shared" si="3"/>
        <v>#REF!</v>
      </c>
      <c r="F65" s="190"/>
      <c r="G65" s="1282"/>
      <c r="H65" s="1283"/>
      <c r="I65" s="190"/>
      <c r="K65" s="480" t="e">
        <f t="shared" si="2"/>
        <v>#REF!</v>
      </c>
      <c r="L65" s="481"/>
    </row>
    <row r="66" spans="1:12" ht="28.8" thickBot="1" x14ac:dyDescent="0.55000000000000004">
      <c r="A66" s="602">
        <v>40423</v>
      </c>
      <c r="B66" s="597" t="s">
        <v>93</v>
      </c>
      <c r="C66" s="189" t="e">
        <f>'B1104'!#REF!</f>
        <v>#REF!</v>
      </c>
      <c r="D66" s="186" t="e">
        <f>'B1104'!#REF!</f>
        <v>#REF!</v>
      </c>
      <c r="E66" s="186" t="e">
        <f t="shared" si="3"/>
        <v>#REF!</v>
      </c>
      <c r="F66" s="190"/>
      <c r="G66" s="552"/>
      <c r="H66" s="553"/>
      <c r="I66" s="190"/>
      <c r="K66" s="480"/>
      <c r="L66" s="481"/>
    </row>
    <row r="67" spans="1:12" ht="28.8" thickBot="1" x14ac:dyDescent="0.55000000000000004">
      <c r="A67" s="602">
        <v>40424</v>
      </c>
      <c r="B67" s="597" t="s">
        <v>800</v>
      </c>
      <c r="C67" s="189" t="e">
        <f>'B1104'!#REF!</f>
        <v>#REF!</v>
      </c>
      <c r="D67" s="186" t="e">
        <f>'B1104'!#REF!</f>
        <v>#REF!</v>
      </c>
      <c r="E67" s="186" t="e">
        <f t="shared" si="3"/>
        <v>#REF!</v>
      </c>
      <c r="F67" s="190"/>
      <c r="G67" s="1284"/>
      <c r="H67" s="1285"/>
      <c r="I67" s="190"/>
      <c r="K67" s="480" t="e">
        <f t="shared" si="2"/>
        <v>#REF!</v>
      </c>
      <c r="L67" s="481"/>
    </row>
  </sheetData>
  <sheetProtection selectLockedCells="1" selectUnlockedCells="1"/>
  <mergeCells count="61">
    <mergeCell ref="I9:I10"/>
    <mergeCell ref="G20:H20"/>
    <mergeCell ref="G24:H24"/>
    <mergeCell ref="G47:H47"/>
    <mergeCell ref="G32:H32"/>
    <mergeCell ref="G33:H33"/>
    <mergeCell ref="G27:H27"/>
    <mergeCell ref="G36:H36"/>
    <mergeCell ref="I40:I41"/>
    <mergeCell ref="G9:H10"/>
    <mergeCell ref="G12:H12"/>
    <mergeCell ref="G13:H13"/>
    <mergeCell ref="G14:H14"/>
    <mergeCell ref="G29:H29"/>
    <mergeCell ref="G17:H17"/>
    <mergeCell ref="G18:H18"/>
    <mergeCell ref="A9:A10"/>
    <mergeCell ref="G21:H21"/>
    <mergeCell ref="G23:H23"/>
    <mergeCell ref="G15:H15"/>
    <mergeCell ref="G16:H16"/>
    <mergeCell ref="E9:E10"/>
    <mergeCell ref="G19:H19"/>
    <mergeCell ref="F9:F10"/>
    <mergeCell ref="B9:B10"/>
    <mergeCell ref="G11:H11"/>
    <mergeCell ref="A39:A40"/>
    <mergeCell ref="E40:E41"/>
    <mergeCell ref="F40:F41"/>
    <mergeCell ref="G25:H25"/>
    <mergeCell ref="G28:H28"/>
    <mergeCell ref="G26:H26"/>
    <mergeCell ref="G40:H41"/>
    <mergeCell ref="G34:H34"/>
    <mergeCell ref="G30:H30"/>
    <mergeCell ref="G31:H31"/>
    <mergeCell ref="G50:H50"/>
    <mergeCell ref="G57:H57"/>
    <mergeCell ref="G51:H51"/>
    <mergeCell ref="G52:H52"/>
    <mergeCell ref="G53:H53"/>
    <mergeCell ref="G54:H54"/>
    <mergeCell ref="G55:H55"/>
    <mergeCell ref="G56:H56"/>
    <mergeCell ref="G48:H48"/>
    <mergeCell ref="G49:H49"/>
    <mergeCell ref="B40:B41"/>
    <mergeCell ref="G42:H42"/>
    <mergeCell ref="G43:H43"/>
    <mergeCell ref="G44:H44"/>
    <mergeCell ref="G45:H45"/>
    <mergeCell ref="G46:H46"/>
    <mergeCell ref="G58:H58"/>
    <mergeCell ref="G67:H67"/>
    <mergeCell ref="G59:H59"/>
    <mergeCell ref="G60:H60"/>
    <mergeCell ref="G61:H61"/>
    <mergeCell ref="G62:H62"/>
    <mergeCell ref="G63:H63"/>
    <mergeCell ref="G64:H64"/>
    <mergeCell ref="G65:H65"/>
  </mergeCells>
  <phoneticPr fontId="0" type="noConversion"/>
  <pageMargins left="0.39370078740157483" right="0.39370078740157483" top="0.23" bottom="0.39370078740157483" header="0.2" footer="0.51"/>
  <pageSetup paperSize="9" scale="49" orientation="landscape" horizontalDpi="120" verticalDpi="144" r:id="rId1"/>
  <headerFooter alignWithMargins="0"/>
  <rowBreaks count="1" manualBreakCount="1">
    <brk id="38" max="7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indexed="13"/>
  </sheetPr>
  <dimension ref="A1:H59"/>
  <sheetViews>
    <sheetView showZeros="0" view="pageBreakPreview" topLeftCell="A19" zoomScale="60" zoomScaleNormal="60" workbookViewId="0">
      <selection activeCell="E26" sqref="E26"/>
    </sheetView>
  </sheetViews>
  <sheetFormatPr baseColWidth="10" defaultRowHeight="13.2" x14ac:dyDescent="0.25"/>
  <cols>
    <col min="1" max="1" width="18" customWidth="1"/>
    <col min="2" max="2" width="32.109375" customWidth="1"/>
    <col min="3" max="5" width="28.44140625" customWidth="1"/>
    <col min="6" max="6" width="26" customWidth="1"/>
    <col min="7" max="7" width="34.109375" customWidth="1"/>
    <col min="8" max="8" width="49.88671875" bestFit="1" customWidth="1"/>
    <col min="9" max="10" width="16.5546875" bestFit="1" customWidth="1"/>
    <col min="11" max="11" width="20.5546875" customWidth="1"/>
    <col min="12" max="12" width="15" customWidth="1"/>
  </cols>
  <sheetData>
    <row r="1" spans="1:8" ht="17.399999999999999" x14ac:dyDescent="0.3">
      <c r="A1" s="4"/>
      <c r="B1" s="14" t="s">
        <v>561</v>
      </c>
      <c r="H1" s="9"/>
    </row>
    <row r="2" spans="1:8" ht="21" x14ac:dyDescent="0.4">
      <c r="A2" s="4"/>
      <c r="B2" s="286" t="s">
        <v>357</v>
      </c>
      <c r="C2" s="2"/>
      <c r="D2" s="2"/>
      <c r="E2" s="2"/>
      <c r="F2" s="2"/>
      <c r="G2" s="2"/>
      <c r="H2" s="2"/>
    </row>
    <row r="3" spans="1:8" ht="24" customHeight="1" x14ac:dyDescent="0.4">
      <c r="C3" s="2"/>
      <c r="D3" s="2"/>
      <c r="E3" s="2"/>
      <c r="F3" s="285" t="str">
        <f>'V TP'!H6</f>
        <v>Mois de Janvier  2020</v>
      </c>
      <c r="G3" s="285"/>
      <c r="H3" s="1"/>
    </row>
    <row r="4" spans="1:8" ht="27.75" customHeight="1" x14ac:dyDescent="0.4">
      <c r="A4" s="2"/>
      <c r="B4" s="1255" t="s">
        <v>359</v>
      </c>
      <c r="C4" s="1255"/>
      <c r="D4" s="1255"/>
      <c r="E4" s="1255"/>
      <c r="F4" s="1255"/>
      <c r="G4" s="1255"/>
      <c r="H4" s="1"/>
    </row>
    <row r="5" spans="1:8" ht="20.25" customHeight="1" x14ac:dyDescent="0.4">
      <c r="A5" s="2"/>
      <c r="B5" s="1255" t="s">
        <v>562</v>
      </c>
      <c r="C5" s="1255"/>
      <c r="D5" s="1255"/>
      <c r="E5" s="1255"/>
      <c r="F5" s="1255"/>
      <c r="G5" s="1255"/>
      <c r="H5" s="1"/>
    </row>
    <row r="6" spans="1:8" ht="22.8" x14ac:dyDescent="0.4">
      <c r="A6" s="280"/>
      <c r="B6" s="1254" t="s">
        <v>6</v>
      </c>
      <c r="C6" s="281" t="s">
        <v>363</v>
      </c>
      <c r="D6" s="281"/>
      <c r="E6" s="281" t="s">
        <v>364</v>
      </c>
      <c r="F6" s="281" t="s">
        <v>637</v>
      </c>
      <c r="G6" s="280" t="s">
        <v>365</v>
      </c>
    </row>
    <row r="7" spans="1:8" ht="22.8" x14ac:dyDescent="0.4">
      <c r="A7" s="280" t="s">
        <v>95</v>
      </c>
      <c r="B7" s="1254"/>
      <c r="C7" s="280" t="s">
        <v>360</v>
      </c>
      <c r="D7" s="280" t="s">
        <v>754</v>
      </c>
      <c r="E7" s="280" t="s">
        <v>361</v>
      </c>
      <c r="F7" s="280">
        <v>580</v>
      </c>
      <c r="G7" s="280" t="s">
        <v>362</v>
      </c>
    </row>
    <row r="8" spans="1:8" ht="20.100000000000001" customHeight="1" x14ac:dyDescent="0.25">
      <c r="A8" s="224">
        <v>40100</v>
      </c>
      <c r="B8" s="225" t="s">
        <v>50</v>
      </c>
      <c r="C8" s="289">
        <v>5449970.4400000004</v>
      </c>
      <c r="D8" s="557">
        <v>34997642.039999999</v>
      </c>
      <c r="E8" s="289">
        <v>5432640</v>
      </c>
      <c r="F8" s="289">
        <v>20200</v>
      </c>
      <c r="G8" s="289">
        <v>1247130</v>
      </c>
      <c r="H8" s="555"/>
    </row>
    <row r="9" spans="1:8" ht="20.100000000000001" customHeight="1" x14ac:dyDescent="0.25">
      <c r="A9" s="554"/>
      <c r="B9" s="225"/>
      <c r="C9" s="289"/>
      <c r="D9" s="557"/>
      <c r="E9" s="289"/>
      <c r="F9" s="289"/>
      <c r="G9" s="289"/>
      <c r="H9" s="555"/>
    </row>
    <row r="10" spans="1:8" ht="20.100000000000001" customHeight="1" x14ac:dyDescent="0.25">
      <c r="A10" s="554"/>
      <c r="B10" s="225"/>
      <c r="C10" s="289"/>
      <c r="D10" s="289"/>
      <c r="E10" s="289"/>
      <c r="F10" s="289"/>
      <c r="G10" s="289"/>
    </row>
    <row r="11" spans="1:8" ht="20.100000000000001" customHeight="1" x14ac:dyDescent="0.25">
      <c r="A11" s="554"/>
      <c r="B11" s="225"/>
      <c r="C11" s="289"/>
      <c r="D11" s="289"/>
      <c r="E11" s="289"/>
      <c r="F11" s="289"/>
      <c r="G11" s="289"/>
    </row>
    <row r="12" spans="1:8" ht="20.100000000000001" customHeight="1" x14ac:dyDescent="0.25">
      <c r="A12" s="554"/>
      <c r="B12" s="225"/>
      <c r="C12" s="289"/>
      <c r="D12" s="289"/>
      <c r="E12" s="289"/>
      <c r="F12" s="289"/>
      <c r="G12" s="289"/>
    </row>
    <row r="13" spans="1:8" ht="20.100000000000001" customHeight="1" x14ac:dyDescent="0.25">
      <c r="A13" s="554"/>
      <c r="B13" s="556"/>
      <c r="C13" s="289"/>
      <c r="D13" s="289"/>
      <c r="E13" s="289"/>
      <c r="F13" s="289"/>
      <c r="G13" s="289"/>
      <c r="H13" s="555"/>
    </row>
    <row r="14" spans="1:8" ht="20.100000000000001" customHeight="1" x14ac:dyDescent="0.25">
      <c r="A14" s="554"/>
      <c r="B14" s="225"/>
      <c r="C14" s="289"/>
      <c r="D14" s="289"/>
      <c r="E14" s="289"/>
      <c r="F14" s="289"/>
      <c r="G14" s="289"/>
    </row>
    <row r="15" spans="1:8" ht="20.100000000000001" customHeight="1" x14ac:dyDescent="0.25">
      <c r="A15" s="554"/>
      <c r="B15" s="225"/>
      <c r="C15" s="289"/>
      <c r="D15" s="289"/>
      <c r="E15" s="289"/>
      <c r="F15" s="289"/>
      <c r="G15" s="289"/>
    </row>
    <row r="16" spans="1:8" ht="20.100000000000001" customHeight="1" x14ac:dyDescent="0.25">
      <c r="A16" s="554"/>
      <c r="B16" s="225"/>
      <c r="C16" s="289"/>
      <c r="D16" s="289"/>
      <c r="E16" s="289"/>
      <c r="F16" s="289"/>
      <c r="G16" s="289"/>
    </row>
    <row r="17" spans="1:7" ht="20.100000000000001" customHeight="1" x14ac:dyDescent="0.25">
      <c r="A17" s="224"/>
      <c r="B17" s="225"/>
      <c r="C17" s="289">
        <f>'B1104'!AE13</f>
        <v>0</v>
      </c>
      <c r="D17" s="289"/>
      <c r="E17" s="289" t="e">
        <f>'B1104'!#REF!</f>
        <v>#REF!</v>
      </c>
      <c r="F17" s="289"/>
      <c r="G17" s="289" t="e">
        <f>'B1104'!#REF!</f>
        <v>#REF!</v>
      </c>
    </row>
    <row r="18" spans="1:7" ht="20.100000000000001" customHeight="1" x14ac:dyDescent="0.25">
      <c r="A18" s="224"/>
      <c r="B18" s="225"/>
      <c r="C18" s="289">
        <f>'B1104'!AE14</f>
        <v>0</v>
      </c>
      <c r="D18" s="289"/>
      <c r="E18" s="289" t="e">
        <f>'B1104'!#REF!</f>
        <v>#REF!</v>
      </c>
      <c r="F18" s="289"/>
      <c r="G18" s="289" t="e">
        <f>'B1104'!#REF!</f>
        <v>#REF!</v>
      </c>
    </row>
    <row r="19" spans="1:7" ht="20.100000000000001" customHeight="1" x14ac:dyDescent="0.25">
      <c r="A19" s="224"/>
      <c r="B19" s="225"/>
      <c r="C19" s="289">
        <f>'B1104'!AE17</f>
        <v>0</v>
      </c>
      <c r="D19" s="289"/>
      <c r="E19" s="289" t="e">
        <f>'B1104'!#REF!</f>
        <v>#REF!</v>
      </c>
      <c r="F19" s="289"/>
      <c r="G19" s="289" t="e">
        <f>'B1104'!#REF!</f>
        <v>#REF!</v>
      </c>
    </row>
    <row r="20" spans="1:7" ht="20.100000000000001" customHeight="1" x14ac:dyDescent="0.25">
      <c r="A20" s="224"/>
      <c r="B20" s="225"/>
      <c r="C20" s="289">
        <f>'B1104'!AE18</f>
        <v>0</v>
      </c>
      <c r="D20" s="289"/>
      <c r="E20" s="289" t="e">
        <f>'B1104'!#REF!</f>
        <v>#REF!</v>
      </c>
      <c r="F20" s="289"/>
      <c r="G20" s="289" t="e">
        <f>'B1104'!#REF!</f>
        <v>#REF!</v>
      </c>
    </row>
    <row r="21" spans="1:7" ht="20.100000000000001" customHeight="1" x14ac:dyDescent="0.25">
      <c r="A21" s="224"/>
      <c r="B21" s="225"/>
      <c r="C21" s="289">
        <f>'B1104'!AE19</f>
        <v>0</v>
      </c>
      <c r="D21" s="289"/>
      <c r="E21" s="289" t="e">
        <f>'B1104'!#REF!</f>
        <v>#REF!</v>
      </c>
      <c r="F21" s="289"/>
      <c r="G21" s="289" t="e">
        <f>'B1104'!#REF!</f>
        <v>#REF!</v>
      </c>
    </row>
    <row r="22" spans="1:7" ht="20.100000000000001" customHeight="1" x14ac:dyDescent="0.25">
      <c r="A22" s="224"/>
      <c r="B22" s="225"/>
      <c r="C22" s="289">
        <f>'B1104'!AE20</f>
        <v>0</v>
      </c>
      <c r="D22" s="289"/>
      <c r="E22" s="289" t="e">
        <f>'B1104'!#REF!</f>
        <v>#REF!</v>
      </c>
      <c r="F22" s="289"/>
      <c r="G22" s="289" t="e">
        <f>'B1104'!#REF!</f>
        <v>#REF!</v>
      </c>
    </row>
    <row r="23" spans="1:7" ht="20.100000000000001" customHeight="1" x14ac:dyDescent="0.25">
      <c r="A23" s="224"/>
      <c r="B23" s="225"/>
      <c r="C23" s="289">
        <f>'B1104'!AE21</f>
        <v>0</v>
      </c>
      <c r="D23" s="289"/>
      <c r="E23" s="289" t="e">
        <f>'B1104'!#REF!</f>
        <v>#REF!</v>
      </c>
      <c r="F23" s="289"/>
      <c r="G23" s="289" t="e">
        <f>'B1104'!#REF!</f>
        <v>#REF!</v>
      </c>
    </row>
    <row r="24" spans="1:7" ht="20.100000000000001" customHeight="1" x14ac:dyDescent="0.25">
      <c r="A24" s="224"/>
      <c r="B24" s="225"/>
      <c r="C24" s="289">
        <f>'B1104'!AE22</f>
        <v>0</v>
      </c>
      <c r="D24" s="289"/>
      <c r="E24" s="289" t="e">
        <f>'B1104'!#REF!</f>
        <v>#REF!</v>
      </c>
      <c r="F24" s="289"/>
      <c r="G24" s="289" t="e">
        <f>'B1104'!#REF!</f>
        <v>#REF!</v>
      </c>
    </row>
    <row r="25" spans="1:7" ht="20.100000000000001" customHeight="1" x14ac:dyDescent="0.25">
      <c r="A25" s="224"/>
      <c r="B25" s="225"/>
      <c r="C25" s="289">
        <f>'B1104'!AE23</f>
        <v>0</v>
      </c>
      <c r="D25" s="289"/>
      <c r="E25" s="289" t="e">
        <f>'B1104'!#REF!</f>
        <v>#REF!</v>
      </c>
      <c r="F25" s="289"/>
      <c r="G25" s="289" t="e">
        <f>'B1104'!#REF!</f>
        <v>#REF!</v>
      </c>
    </row>
    <row r="26" spans="1:7" ht="20.100000000000001" customHeight="1" x14ac:dyDescent="0.25">
      <c r="A26" s="224"/>
      <c r="B26" s="225"/>
      <c r="C26" s="289">
        <f>'B1104'!AE24</f>
        <v>0</v>
      </c>
      <c r="D26" s="289"/>
      <c r="E26" s="289" t="e">
        <f>'B1104'!#REF!</f>
        <v>#REF!</v>
      </c>
      <c r="F26" s="289"/>
      <c r="G26" s="289" t="e">
        <f>'B1104'!#REF!</f>
        <v>#REF!</v>
      </c>
    </row>
    <row r="27" spans="1:7" ht="20.100000000000001" customHeight="1" x14ac:dyDescent="0.25">
      <c r="A27" s="224"/>
      <c r="B27" s="225"/>
      <c r="C27" s="289">
        <f>'B1104'!AE25</f>
        <v>0</v>
      </c>
      <c r="D27" s="289"/>
      <c r="E27" s="289" t="e">
        <f>'B1104'!#REF!</f>
        <v>#REF!</v>
      </c>
      <c r="F27" s="289"/>
      <c r="G27" s="289" t="e">
        <f>'B1104'!#REF!</f>
        <v>#REF!</v>
      </c>
    </row>
    <row r="28" spans="1:7" ht="20.100000000000001" customHeight="1" x14ac:dyDescent="0.25">
      <c r="A28" s="224"/>
      <c r="B28" s="225"/>
      <c r="C28" s="289">
        <f>'B1104'!AE26</f>
        <v>0</v>
      </c>
      <c r="D28" s="289"/>
      <c r="E28" s="289" t="e">
        <f>'B1104'!#REF!</f>
        <v>#REF!</v>
      </c>
      <c r="F28" s="289"/>
      <c r="G28" s="289" t="e">
        <f>'B1104'!#REF!</f>
        <v>#REF!</v>
      </c>
    </row>
    <row r="29" spans="1:7" ht="20.100000000000001" customHeight="1" x14ac:dyDescent="0.25">
      <c r="A29" s="224"/>
      <c r="B29" s="225"/>
      <c r="C29" s="289">
        <f>'B1104'!AE27</f>
        <v>0</v>
      </c>
      <c r="D29" s="289"/>
      <c r="E29" s="289" t="e">
        <f>'B1104'!#REF!</f>
        <v>#REF!</v>
      </c>
      <c r="F29" s="289"/>
      <c r="G29" s="289" t="e">
        <f>'B1104'!#REF!</f>
        <v>#REF!</v>
      </c>
    </row>
    <row r="30" spans="1:7" ht="20.100000000000001" customHeight="1" x14ac:dyDescent="0.25">
      <c r="A30" s="224"/>
      <c r="B30" s="225"/>
      <c r="C30" s="289">
        <f>'B1104'!AE28</f>
        <v>0</v>
      </c>
      <c r="D30" s="289"/>
      <c r="E30" s="289" t="e">
        <f>'B1104'!#REF!</f>
        <v>#REF!</v>
      </c>
      <c r="F30" s="289"/>
      <c r="G30" s="289" t="e">
        <f>'B1104'!#REF!</f>
        <v>#REF!</v>
      </c>
    </row>
    <row r="31" spans="1:7" ht="20.100000000000001" customHeight="1" x14ac:dyDescent="0.25">
      <c r="A31" s="224"/>
      <c r="B31" s="225"/>
      <c r="C31" s="289">
        <f>'B1104'!AE29</f>
        <v>0</v>
      </c>
      <c r="D31" s="289"/>
      <c r="E31" s="289" t="e">
        <f>'B1104'!#REF!</f>
        <v>#REF!</v>
      </c>
      <c r="F31" s="289"/>
      <c r="G31" s="289" t="e">
        <f>'B1104'!#REF!</f>
        <v>#REF!</v>
      </c>
    </row>
    <row r="32" spans="1:7" ht="20.100000000000001" customHeight="1" x14ac:dyDescent="0.25">
      <c r="A32" s="224"/>
      <c r="B32" s="225"/>
      <c r="C32" s="289"/>
      <c r="D32" s="289"/>
      <c r="E32" s="289" t="e">
        <f>'B1104'!#REF!</f>
        <v>#REF!</v>
      </c>
      <c r="F32" s="289"/>
      <c r="G32" s="289" t="e">
        <f>'B1104'!#REF!</f>
        <v>#REF!</v>
      </c>
    </row>
    <row r="33" spans="1:7" ht="20.100000000000001" customHeight="1" x14ac:dyDescent="0.25">
      <c r="A33" s="224"/>
      <c r="B33" s="225"/>
      <c r="C33" s="289">
        <f>'B1104'!AE31</f>
        <v>0</v>
      </c>
      <c r="D33" s="289"/>
      <c r="E33" s="289" t="e">
        <f>'B1104'!#REF!</f>
        <v>#REF!</v>
      </c>
      <c r="F33" s="289"/>
      <c r="G33" s="289" t="e">
        <f>'B1104'!#REF!</f>
        <v>#REF!</v>
      </c>
    </row>
    <row r="34" spans="1:7" ht="20.100000000000001" customHeight="1" x14ac:dyDescent="0.25">
      <c r="A34" s="224"/>
      <c r="B34" s="225"/>
      <c r="C34" s="289">
        <f>'B1104'!AE32</f>
        <v>0</v>
      </c>
      <c r="D34" s="289"/>
      <c r="E34" s="289" t="e">
        <f>'B1104'!#REF!</f>
        <v>#REF!</v>
      </c>
      <c r="F34" s="289"/>
      <c r="G34" s="289" t="e">
        <f>'B1104'!#REF!</f>
        <v>#REF!</v>
      </c>
    </row>
    <row r="35" spans="1:7" ht="20.100000000000001" customHeight="1" x14ac:dyDescent="0.25">
      <c r="A35" s="224"/>
      <c r="B35" s="225"/>
      <c r="C35" s="289">
        <f>'B1104'!AE33</f>
        <v>0</v>
      </c>
      <c r="D35" s="289"/>
      <c r="E35" s="289" t="e">
        <f>'B1104'!#REF!</f>
        <v>#REF!</v>
      </c>
      <c r="F35" s="289"/>
      <c r="G35" s="289" t="e">
        <f>'B1104'!#REF!</f>
        <v>#REF!</v>
      </c>
    </row>
    <row r="36" spans="1:7" ht="20.100000000000001" customHeight="1" x14ac:dyDescent="0.25">
      <c r="A36" s="224"/>
      <c r="B36" s="225"/>
      <c r="C36" s="289">
        <f>'B1104'!AE34</f>
        <v>0</v>
      </c>
      <c r="D36" s="289"/>
      <c r="E36" s="289" t="e">
        <f>'B1104'!#REF!</f>
        <v>#REF!</v>
      </c>
      <c r="F36" s="289"/>
      <c r="G36" s="289" t="e">
        <f>'B1104'!#REF!</f>
        <v>#REF!</v>
      </c>
    </row>
    <row r="37" spans="1:7" ht="20.100000000000001" customHeight="1" x14ac:dyDescent="0.25">
      <c r="A37" s="224"/>
      <c r="B37" s="225"/>
      <c r="C37" s="289">
        <f>'B1104'!AE35</f>
        <v>0</v>
      </c>
      <c r="D37" s="289"/>
      <c r="E37" s="289" t="e">
        <f>'B1104'!#REF!</f>
        <v>#REF!</v>
      </c>
      <c r="F37" s="289"/>
      <c r="G37" s="289" t="e">
        <f>'B1104'!#REF!</f>
        <v>#REF!</v>
      </c>
    </row>
    <row r="38" spans="1:7" ht="20.100000000000001" customHeight="1" x14ac:dyDescent="0.25">
      <c r="A38" s="224"/>
      <c r="B38" s="225"/>
      <c r="C38" s="289">
        <f>'B1104'!AE36</f>
        <v>0</v>
      </c>
      <c r="D38" s="289"/>
      <c r="E38" s="289" t="e">
        <f>'B1104'!#REF!</f>
        <v>#REF!</v>
      </c>
      <c r="F38" s="289"/>
      <c r="G38" s="289" t="e">
        <f>'B1104'!#REF!</f>
        <v>#REF!</v>
      </c>
    </row>
    <row r="39" spans="1:7" ht="20.100000000000001" customHeight="1" x14ac:dyDescent="0.25">
      <c r="A39" s="224"/>
      <c r="B39" s="226"/>
      <c r="C39" s="289">
        <f>'B1104'!AE37</f>
        <v>0</v>
      </c>
      <c r="D39" s="289"/>
      <c r="E39" s="289" t="e">
        <f>'B1104'!#REF!</f>
        <v>#REF!</v>
      </c>
      <c r="F39" s="289"/>
      <c r="G39" s="289" t="e">
        <f>'B1104'!#REF!</f>
        <v>#REF!</v>
      </c>
    </row>
    <row r="40" spans="1:7" ht="20.100000000000001" customHeight="1" x14ac:dyDescent="0.25">
      <c r="A40" s="224"/>
      <c r="B40" s="226"/>
      <c r="C40" s="289">
        <f>'B1104'!AE38</f>
        <v>0</v>
      </c>
      <c r="D40" s="289"/>
      <c r="E40" s="289" t="e">
        <f>'B1104'!#REF!</f>
        <v>#REF!</v>
      </c>
      <c r="F40" s="289"/>
      <c r="G40" s="289" t="e">
        <f>'B1104'!#REF!</f>
        <v>#REF!</v>
      </c>
    </row>
    <row r="41" spans="1:7" ht="20.100000000000001" customHeight="1" x14ac:dyDescent="0.25">
      <c r="A41" s="224"/>
      <c r="B41" s="226"/>
      <c r="C41" s="289">
        <f>'B1104'!AE39</f>
        <v>0</v>
      </c>
      <c r="D41" s="289"/>
      <c r="E41" s="289" t="e">
        <f>'B1104'!#REF!</f>
        <v>#REF!</v>
      </c>
      <c r="F41" s="289"/>
      <c r="G41" s="289" t="e">
        <f>'B1104'!#REF!</f>
        <v>#REF!</v>
      </c>
    </row>
    <row r="42" spans="1:7" ht="20.100000000000001" customHeight="1" x14ac:dyDescent="0.25">
      <c r="A42" s="224"/>
      <c r="B42" s="226"/>
      <c r="C42" s="289">
        <f>'B1104'!AE40</f>
        <v>0</v>
      </c>
      <c r="D42" s="289"/>
      <c r="E42" s="289" t="e">
        <f>'B1104'!#REF!</f>
        <v>#REF!</v>
      </c>
      <c r="F42" s="289"/>
      <c r="G42" s="289" t="e">
        <f>'B1104'!#REF!</f>
        <v>#REF!</v>
      </c>
    </row>
    <row r="43" spans="1:7" ht="20.100000000000001" customHeight="1" x14ac:dyDescent="0.25">
      <c r="A43" s="224"/>
      <c r="B43" s="226"/>
      <c r="C43" s="289">
        <f>'B1104'!AE41</f>
        <v>0</v>
      </c>
      <c r="D43" s="289"/>
      <c r="E43" s="289" t="e">
        <f>'B1104'!#REF!</f>
        <v>#REF!</v>
      </c>
      <c r="F43" s="289"/>
      <c r="G43" s="289" t="e">
        <f>'B1104'!#REF!</f>
        <v>#REF!</v>
      </c>
    </row>
    <row r="44" spans="1:7" ht="20.100000000000001" customHeight="1" x14ac:dyDescent="0.25">
      <c r="A44" s="224"/>
      <c r="B44" s="226"/>
      <c r="C44" s="289">
        <f>'B1104'!AE42</f>
        <v>0</v>
      </c>
      <c r="D44" s="289"/>
      <c r="E44" s="289" t="e">
        <f>'B1104'!#REF!</f>
        <v>#REF!</v>
      </c>
      <c r="F44" s="289"/>
      <c r="G44" s="289" t="e">
        <f>'B1104'!#REF!</f>
        <v>#REF!</v>
      </c>
    </row>
    <row r="45" spans="1:7" ht="20.100000000000001" customHeight="1" x14ac:dyDescent="0.25">
      <c r="A45" s="224"/>
      <c r="B45" s="226"/>
      <c r="C45" s="289">
        <f>'B1104'!AE43</f>
        <v>0</v>
      </c>
      <c r="D45" s="289"/>
      <c r="E45" s="289" t="e">
        <f>'B1104'!#REF!</f>
        <v>#REF!</v>
      </c>
      <c r="F45" s="289"/>
      <c r="G45" s="289" t="e">
        <f>'B1104'!#REF!</f>
        <v>#REF!</v>
      </c>
    </row>
    <row r="46" spans="1:7" ht="20.100000000000001" customHeight="1" x14ac:dyDescent="0.25">
      <c r="A46" s="224"/>
      <c r="B46" s="226"/>
      <c r="C46" s="289">
        <f>'B1104'!AE44</f>
        <v>0</v>
      </c>
      <c r="D46" s="289"/>
      <c r="E46" s="289" t="e">
        <f>'B1104'!#REF!</f>
        <v>#REF!</v>
      </c>
      <c r="F46" s="289"/>
      <c r="G46" s="289" t="e">
        <f>'B1104'!#REF!</f>
        <v>#REF!</v>
      </c>
    </row>
    <row r="47" spans="1:7" ht="20.100000000000001" customHeight="1" x14ac:dyDescent="0.25">
      <c r="A47" s="224"/>
      <c r="B47" s="226"/>
      <c r="C47" s="289">
        <f>'B1104'!AE45</f>
        <v>0</v>
      </c>
      <c r="D47" s="289"/>
      <c r="E47" s="289" t="e">
        <f>'B1104'!#REF!</f>
        <v>#REF!</v>
      </c>
      <c r="F47" s="289"/>
      <c r="G47" s="289" t="e">
        <f>'B1104'!#REF!</f>
        <v>#REF!</v>
      </c>
    </row>
    <row r="48" spans="1:7" ht="20.100000000000001" customHeight="1" x14ac:dyDescent="0.25">
      <c r="A48" s="224"/>
      <c r="B48" s="226"/>
      <c r="C48" s="289">
        <f>'B1104'!AE46</f>
        <v>0</v>
      </c>
      <c r="D48" s="289"/>
      <c r="E48" s="289" t="e">
        <f>'B1104'!#REF!</f>
        <v>#REF!</v>
      </c>
      <c r="F48" s="289"/>
      <c r="G48" s="289" t="e">
        <f>'B1104'!#REF!</f>
        <v>#REF!</v>
      </c>
    </row>
    <row r="49" spans="1:7" ht="20.100000000000001" customHeight="1" x14ac:dyDescent="0.25">
      <c r="A49" s="224"/>
      <c r="B49" s="226"/>
      <c r="C49" s="289">
        <f>'B1104'!AE47</f>
        <v>0</v>
      </c>
      <c r="D49" s="289"/>
      <c r="E49" s="289" t="e">
        <f>'B1104'!#REF!</f>
        <v>#REF!</v>
      </c>
      <c r="F49" s="289"/>
      <c r="G49" s="289" t="e">
        <f>'B1104'!#REF!</f>
        <v>#REF!</v>
      </c>
    </row>
    <row r="50" spans="1:7" ht="20.100000000000001" customHeight="1" x14ac:dyDescent="0.25">
      <c r="A50" s="224"/>
      <c r="B50" s="226"/>
      <c r="C50" s="289">
        <f>'B1104'!AE48</f>
        <v>0</v>
      </c>
      <c r="D50" s="289"/>
      <c r="E50" s="289" t="e">
        <f>'B1104'!#REF!</f>
        <v>#REF!</v>
      </c>
      <c r="F50" s="289"/>
      <c r="G50" s="289" t="e">
        <f>'B1104'!#REF!</f>
        <v>#REF!</v>
      </c>
    </row>
    <row r="51" spans="1:7" ht="20.100000000000001" customHeight="1" x14ac:dyDescent="0.25">
      <c r="A51" s="224"/>
      <c r="B51" s="226"/>
      <c r="C51" s="289" t="e">
        <f>'B1104'!#REF!</f>
        <v>#REF!</v>
      </c>
      <c r="D51" s="289"/>
      <c r="E51" s="289" t="e">
        <f>'B1104'!#REF!</f>
        <v>#REF!</v>
      </c>
      <c r="F51" s="289"/>
      <c r="G51" s="289" t="e">
        <f>'B1104'!#REF!</f>
        <v>#REF!</v>
      </c>
    </row>
    <row r="52" spans="1:7" ht="20.100000000000001" customHeight="1" x14ac:dyDescent="0.25">
      <c r="A52" s="224"/>
      <c r="B52" s="226"/>
      <c r="C52" s="289">
        <f>'B1104'!AE49</f>
        <v>0</v>
      </c>
      <c r="D52" s="289"/>
      <c r="E52" s="289" t="e">
        <f>'B1104'!#REF!</f>
        <v>#REF!</v>
      </c>
      <c r="F52" s="289"/>
      <c r="G52" s="289" t="e">
        <f>'B1104'!#REF!</f>
        <v>#REF!</v>
      </c>
    </row>
    <row r="53" spans="1:7" ht="20.100000000000001" customHeight="1" x14ac:dyDescent="0.25">
      <c r="A53" s="224"/>
      <c r="B53" s="226"/>
      <c r="C53" s="289">
        <f>'B1104'!AE50</f>
        <v>0</v>
      </c>
      <c r="D53" s="289"/>
      <c r="E53" s="289" t="e">
        <f>'B1104'!#REF!</f>
        <v>#REF!</v>
      </c>
      <c r="F53" s="289"/>
      <c r="G53" s="289" t="e">
        <f>'B1104'!#REF!</f>
        <v>#REF!</v>
      </c>
    </row>
    <row r="54" spans="1:7" ht="20.100000000000001" customHeight="1" x14ac:dyDescent="0.25">
      <c r="A54" s="224"/>
      <c r="B54" s="226"/>
      <c r="C54" s="289">
        <f>'B1104'!AE51</f>
        <v>0</v>
      </c>
      <c r="D54" s="289"/>
      <c r="E54" s="289" t="e">
        <f>'B1104'!#REF!</f>
        <v>#REF!</v>
      </c>
      <c r="F54" s="289"/>
      <c r="G54" s="289" t="e">
        <f>'B1104'!#REF!</f>
        <v>#REF!</v>
      </c>
    </row>
    <row r="55" spans="1:7" ht="20.100000000000001" customHeight="1" x14ac:dyDescent="0.25">
      <c r="A55" s="224"/>
      <c r="B55" s="226"/>
      <c r="C55" s="289">
        <f>'B1104'!AE52</f>
        <v>0</v>
      </c>
      <c r="D55" s="289"/>
      <c r="E55" s="289" t="e">
        <f>'B1104'!#REF!</f>
        <v>#REF!</v>
      </c>
      <c r="F55" s="289"/>
      <c r="G55" s="289" t="e">
        <f>'B1104'!#REF!</f>
        <v>#REF!</v>
      </c>
    </row>
    <row r="56" spans="1:7" ht="20.100000000000001" customHeight="1" x14ac:dyDescent="0.25">
      <c r="A56" s="224"/>
      <c r="B56" s="226"/>
      <c r="C56" s="289">
        <f>'B1104'!AE53</f>
        <v>0</v>
      </c>
      <c r="D56" s="289"/>
      <c r="E56" s="289" t="e">
        <f>'B1104'!#REF!</f>
        <v>#REF!</v>
      </c>
      <c r="F56" s="289"/>
      <c r="G56" s="289" t="e">
        <f>'B1104'!#REF!</f>
        <v>#REF!</v>
      </c>
    </row>
    <row r="57" spans="1:7" ht="20.100000000000001" customHeight="1" x14ac:dyDescent="0.25">
      <c r="A57" s="224"/>
      <c r="B57" s="226"/>
      <c r="C57" s="289"/>
      <c r="D57" s="289"/>
      <c r="E57" s="289" t="e">
        <f>'B1104'!#REF!</f>
        <v>#REF!</v>
      </c>
      <c r="F57" s="289"/>
      <c r="G57" s="289" t="e">
        <f>'B1104'!#REF!</f>
        <v>#REF!</v>
      </c>
    </row>
    <row r="58" spans="1:7" ht="20.100000000000001" hidden="1" customHeight="1" x14ac:dyDescent="0.25">
      <c r="A58" s="224">
        <v>40306</v>
      </c>
      <c r="B58" s="226" t="s">
        <v>626</v>
      </c>
      <c r="C58" s="289" t="e">
        <f>'B1104'!#REF!</f>
        <v>#REF!</v>
      </c>
      <c r="D58" s="289"/>
      <c r="E58" s="289" t="e">
        <f>'V TFTA'!#REF!</f>
        <v>#REF!</v>
      </c>
      <c r="F58" s="289">
        <f>'B1104'!DO55</f>
        <v>268790</v>
      </c>
      <c r="G58" s="289" t="e">
        <f>'B1104'!#REF!</f>
        <v>#REF!</v>
      </c>
    </row>
    <row r="59" spans="1:7" ht="45.75" customHeight="1" x14ac:dyDescent="0.25">
      <c r="A59" s="19"/>
      <c r="B59" s="227" t="s">
        <v>0</v>
      </c>
      <c r="C59" s="283" t="e">
        <f>SUM(C8:C58)</f>
        <v>#REF!</v>
      </c>
      <c r="D59" s="283">
        <f>SUM(D8:D58)</f>
        <v>34997642.039999999</v>
      </c>
      <c r="E59" s="283" t="e">
        <f>SUM(E8:E58)</f>
        <v>#REF!</v>
      </c>
      <c r="F59" s="283">
        <f>SUM(F8:F58)</f>
        <v>288990</v>
      </c>
      <c r="G59" s="283" t="e">
        <f>SUM(G8:G58)</f>
        <v>#REF!</v>
      </c>
    </row>
  </sheetData>
  <sheetProtection formatCells="0" formatColumns="0" formatRows="0"/>
  <mergeCells count="3">
    <mergeCell ref="B6:B7"/>
    <mergeCell ref="B4:G4"/>
    <mergeCell ref="B5:G5"/>
  </mergeCells>
  <phoneticPr fontId="3" type="noConversion"/>
  <printOptions horizontalCentered="1"/>
  <pageMargins left="0.27" right="0.4" top="0.31496062992125984" bottom="0.6692913385826772" header="0.15748031496062992" footer="0.23622047244094491"/>
  <pageSetup paperSize="9" scale="50" orientation="portrait" blackAndWhite="1" verticalDpi="180" r:id="rId1"/>
  <headerFooter alignWithMargins="0"/>
  <colBreaks count="1" manualBreakCount="1">
    <brk id="7" max="1048575" man="1"/>
  </colBreaks>
  <drawing r:id="rId2"/>
  <legacyDrawing r:id="rId3"/>
  <oleObjects>
    <mc:AlternateContent xmlns:mc="http://schemas.openxmlformats.org/markup-compatibility/2006">
      <mc:Choice Requires="x14">
        <oleObject progId="ViewerFrameClass" shapeId="71681" r:id="rId4">
          <objectPr defaultSize="0" autoPict="0" r:id="rId5">
            <anchor moveWithCells="1" sizeWithCells="1">
              <from>
                <xdr:col>0</xdr:col>
                <xdr:colOff>22860</xdr:colOff>
                <xdr:row>0</xdr:row>
                <xdr:rowOff>106680</xdr:rowOff>
              </from>
              <to>
                <xdr:col>0</xdr:col>
                <xdr:colOff>906780</xdr:colOff>
                <xdr:row>2</xdr:row>
                <xdr:rowOff>175260</xdr:rowOff>
              </to>
            </anchor>
          </objectPr>
        </oleObject>
      </mc:Choice>
      <mc:Fallback>
        <oleObject progId="ViewerFrameClass" shapeId="71681" r:id="rId4"/>
      </mc:Fallback>
    </mc:AlternateContent>
  </oleObject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indexed="13"/>
  </sheetPr>
  <dimension ref="A1:H58"/>
  <sheetViews>
    <sheetView showZeros="0" view="pageBreakPreview" zoomScale="60" zoomScaleNormal="60" workbookViewId="0">
      <selection activeCell="B32" sqref="B32"/>
    </sheetView>
  </sheetViews>
  <sheetFormatPr baseColWidth="10" defaultRowHeight="13.2" x14ac:dyDescent="0.25"/>
  <cols>
    <col min="1" max="1" width="18" customWidth="1"/>
    <col min="2" max="2" width="32.109375" customWidth="1"/>
    <col min="3" max="4" width="32" customWidth="1"/>
    <col min="5" max="5" width="33.6640625" customWidth="1"/>
    <col min="6" max="6" width="21.5546875" customWidth="1"/>
    <col min="7" max="7" width="41.33203125" customWidth="1"/>
    <col min="8" max="8" width="49.88671875" bestFit="1" customWidth="1"/>
    <col min="9" max="10" width="16.5546875" bestFit="1" customWidth="1"/>
    <col min="11" max="11" width="20.5546875" customWidth="1"/>
    <col min="12" max="12" width="15" customWidth="1"/>
  </cols>
  <sheetData>
    <row r="1" spans="1:8" ht="17.399999999999999" x14ac:dyDescent="0.3">
      <c r="A1" s="4"/>
      <c r="B1" s="14" t="s">
        <v>559</v>
      </c>
      <c r="H1" s="9"/>
    </row>
    <row r="2" spans="1:8" ht="21" x14ac:dyDescent="0.4">
      <c r="A2" s="4"/>
      <c r="B2" s="286" t="s">
        <v>357</v>
      </c>
      <c r="C2" s="2"/>
      <c r="D2" s="2"/>
      <c r="E2" s="2"/>
      <c r="F2" s="2"/>
      <c r="G2" s="2"/>
      <c r="H2" s="2"/>
    </row>
    <row r="3" spans="1:8" ht="24" customHeight="1" x14ac:dyDescent="0.4">
      <c r="C3" s="285"/>
      <c r="D3" s="285"/>
      <c r="E3" s="285"/>
      <c r="F3" s="285"/>
      <c r="G3" s="285"/>
      <c r="H3" s="1"/>
    </row>
    <row r="4" spans="1:8" ht="27.75" customHeight="1" x14ac:dyDescent="0.4">
      <c r="A4" s="2"/>
      <c r="B4" s="1255" t="s">
        <v>763</v>
      </c>
      <c r="C4" s="1255"/>
      <c r="D4" s="1255"/>
      <c r="E4" s="1255"/>
      <c r="F4" s="1255"/>
      <c r="G4" s="1255"/>
      <c r="H4" s="1"/>
    </row>
    <row r="5" spans="1:8" ht="20.25" customHeight="1" x14ac:dyDescent="0.4">
      <c r="A5" s="2"/>
      <c r="B5" s="1255"/>
      <c r="C5" s="1255"/>
      <c r="D5" s="1255"/>
      <c r="E5" s="1255"/>
      <c r="F5" s="1255"/>
      <c r="G5" s="1255"/>
      <c r="H5" s="1"/>
    </row>
    <row r="6" spans="1:8" ht="20.100000000000001" customHeight="1" x14ac:dyDescent="0.4">
      <c r="A6" s="280"/>
      <c r="B6" s="1254" t="s">
        <v>6</v>
      </c>
      <c r="C6" s="281" t="s">
        <v>761</v>
      </c>
      <c r="D6" s="281" t="s">
        <v>761</v>
      </c>
      <c r="E6" s="281" t="s">
        <v>760</v>
      </c>
      <c r="F6" s="281"/>
      <c r="G6" s="280"/>
    </row>
    <row r="7" spans="1:8" ht="20.100000000000001" customHeight="1" x14ac:dyDescent="0.4">
      <c r="A7" s="280" t="s">
        <v>95</v>
      </c>
      <c r="B7" s="1254"/>
      <c r="C7" s="280" t="s">
        <v>762</v>
      </c>
      <c r="D7" s="280" t="s">
        <v>764</v>
      </c>
      <c r="E7" s="280"/>
      <c r="F7" s="280" t="s">
        <v>756</v>
      </c>
      <c r="G7" s="280" t="s">
        <v>759</v>
      </c>
    </row>
    <row r="8" spans="1:8" ht="20.100000000000001" customHeight="1" x14ac:dyDescent="0.25">
      <c r="A8" s="224">
        <v>40100</v>
      </c>
      <c r="B8" s="225" t="s">
        <v>176</v>
      </c>
      <c r="C8" s="545" t="e">
        <f>'B1104'!#REF!</f>
        <v>#REF!</v>
      </c>
      <c r="D8" s="545"/>
      <c r="E8" s="545" t="e">
        <f>'B1104'!#REF!</f>
        <v>#REF!</v>
      </c>
      <c r="F8" s="545" t="e">
        <f>E8-C8</f>
        <v>#REF!</v>
      </c>
      <c r="G8" s="471"/>
    </row>
    <row r="9" spans="1:8" ht="20.100000000000001" customHeight="1" x14ac:dyDescent="0.25">
      <c r="A9" s="224">
        <v>40102</v>
      </c>
      <c r="B9" s="225" t="s">
        <v>178</v>
      </c>
      <c r="C9" s="545" t="e">
        <f>'B1104'!#REF!</f>
        <v>#REF!</v>
      </c>
      <c r="D9" s="545"/>
      <c r="E9" s="545" t="e">
        <f>'B1104'!#REF!</f>
        <v>#REF!</v>
      </c>
      <c r="F9" s="545" t="e">
        <f t="shared" ref="F9:F57" si="0">E9-C9</f>
        <v>#REF!</v>
      </c>
      <c r="G9" s="471"/>
    </row>
    <row r="10" spans="1:8" ht="20.100000000000001" customHeight="1" x14ac:dyDescent="0.25">
      <c r="A10" s="224">
        <v>40103</v>
      </c>
      <c r="B10" s="225" t="s">
        <v>179</v>
      </c>
      <c r="C10" s="545" t="e">
        <f>'B1104'!#REF!</f>
        <v>#REF!</v>
      </c>
      <c r="D10" s="545"/>
      <c r="E10" s="545" t="e">
        <f>'B1104'!#REF!</f>
        <v>#REF!</v>
      </c>
      <c r="F10" s="545" t="e">
        <f t="shared" si="0"/>
        <v>#REF!</v>
      </c>
      <c r="G10" s="471"/>
    </row>
    <row r="11" spans="1:8" ht="20.100000000000001" customHeight="1" x14ac:dyDescent="0.25">
      <c r="A11" s="224">
        <v>40104</v>
      </c>
      <c r="B11" s="225" t="s">
        <v>180</v>
      </c>
      <c r="C11" s="545" t="e">
        <f>'B1104'!#REF!</f>
        <v>#REF!</v>
      </c>
      <c r="D11" s="545"/>
      <c r="E11" s="545" t="e">
        <f>'B1104'!#REF!</f>
        <v>#REF!</v>
      </c>
      <c r="F11" s="545" t="e">
        <f t="shared" si="0"/>
        <v>#REF!</v>
      </c>
      <c r="G11" s="471"/>
    </row>
    <row r="12" spans="1:8" ht="20.100000000000001" customHeight="1" x14ac:dyDescent="0.25">
      <c r="A12" s="224">
        <v>40105</v>
      </c>
      <c r="B12" s="225" t="s">
        <v>181</v>
      </c>
      <c r="C12" s="545" t="e">
        <f>'B1104'!#REF!</f>
        <v>#REF!</v>
      </c>
      <c r="D12" s="545"/>
      <c r="E12" s="545" t="e">
        <f>'B1104'!#REF!</f>
        <v>#REF!</v>
      </c>
      <c r="F12" s="545" t="e">
        <f t="shared" si="0"/>
        <v>#REF!</v>
      </c>
      <c r="G12" s="471"/>
    </row>
    <row r="13" spans="1:8" ht="20.100000000000001" customHeight="1" x14ac:dyDescent="0.25">
      <c r="A13" s="224">
        <v>40106</v>
      </c>
      <c r="B13" s="225" t="s">
        <v>182</v>
      </c>
      <c r="C13" s="545" t="e">
        <f>'B1104'!#REF!</f>
        <v>#REF!</v>
      </c>
      <c r="D13" s="545"/>
      <c r="E13" s="545" t="e">
        <f>'B1104'!#REF!</f>
        <v>#REF!</v>
      </c>
      <c r="F13" s="545" t="e">
        <f t="shared" si="0"/>
        <v>#REF!</v>
      </c>
      <c r="G13" s="471"/>
    </row>
    <row r="14" spans="1:8" ht="20.100000000000001" customHeight="1" x14ac:dyDescent="0.25">
      <c r="A14" s="224">
        <v>40107</v>
      </c>
      <c r="B14" s="225" t="s">
        <v>183</v>
      </c>
      <c r="C14" s="545" t="e">
        <f>'B1104'!#REF!</f>
        <v>#REF!</v>
      </c>
      <c r="D14" s="545"/>
      <c r="E14" s="545" t="e">
        <f>'B1104'!#REF!</f>
        <v>#REF!</v>
      </c>
      <c r="F14" s="545" t="e">
        <f t="shared" si="0"/>
        <v>#REF!</v>
      </c>
      <c r="G14" s="471"/>
    </row>
    <row r="15" spans="1:8" ht="20.100000000000001" customHeight="1" x14ac:dyDescent="0.25">
      <c r="A15" s="224">
        <v>40108</v>
      </c>
      <c r="B15" s="225" t="s">
        <v>184</v>
      </c>
      <c r="C15" s="545" t="e">
        <f>'B1104'!#REF!</f>
        <v>#REF!</v>
      </c>
      <c r="D15" s="545"/>
      <c r="E15" s="545" t="e">
        <f>'B1104'!#REF!</f>
        <v>#REF!</v>
      </c>
      <c r="F15" s="545" t="e">
        <f t="shared" si="0"/>
        <v>#REF!</v>
      </c>
      <c r="G15" s="471"/>
    </row>
    <row r="16" spans="1:8" ht="20.100000000000001" customHeight="1" x14ac:dyDescent="0.25">
      <c r="A16" s="224">
        <v>40111</v>
      </c>
      <c r="B16" s="225" t="s">
        <v>185</v>
      </c>
      <c r="C16" s="545" t="e">
        <f>'B1104'!#REF!</f>
        <v>#REF!</v>
      </c>
      <c r="D16" s="545"/>
      <c r="E16" s="545" t="e">
        <f>'B1104'!#REF!</f>
        <v>#REF!</v>
      </c>
      <c r="F16" s="545" t="e">
        <f t="shared" si="0"/>
        <v>#REF!</v>
      </c>
      <c r="G16" s="471"/>
    </row>
    <row r="17" spans="1:7" ht="20.100000000000001" customHeight="1" x14ac:dyDescent="0.25">
      <c r="A17" s="224">
        <v>40112</v>
      </c>
      <c r="B17" s="225" t="s">
        <v>356</v>
      </c>
      <c r="C17" s="545" t="e">
        <f>'B1104'!#REF!</f>
        <v>#REF!</v>
      </c>
      <c r="D17" s="545"/>
      <c r="E17" s="545" t="e">
        <f>'B1104'!#REF!</f>
        <v>#REF!</v>
      </c>
      <c r="F17" s="545" t="e">
        <f t="shared" si="0"/>
        <v>#REF!</v>
      </c>
      <c r="G17" s="471"/>
    </row>
    <row r="18" spans="1:7" ht="20.100000000000001" customHeight="1" x14ac:dyDescent="0.25">
      <c r="A18" s="224">
        <v>40113</v>
      </c>
      <c r="B18" s="225" t="s">
        <v>222</v>
      </c>
      <c r="C18" s="545" t="e">
        <f>'B1104'!#REF!</f>
        <v>#REF!</v>
      </c>
      <c r="D18" s="545"/>
      <c r="E18" s="545" t="e">
        <f>'B1104'!#REF!</f>
        <v>#REF!</v>
      </c>
      <c r="F18" s="545" t="e">
        <f t="shared" si="0"/>
        <v>#REF!</v>
      </c>
      <c r="G18" s="471"/>
    </row>
    <row r="19" spans="1:7" ht="20.100000000000001" customHeight="1" x14ac:dyDescent="0.25">
      <c r="A19" s="224">
        <v>40200</v>
      </c>
      <c r="B19" s="225" t="s">
        <v>187</v>
      </c>
      <c r="C19" s="545" t="e">
        <f>'B1104'!#REF!</f>
        <v>#REF!</v>
      </c>
      <c r="D19" s="545"/>
      <c r="E19" s="545" t="e">
        <f>'B1104'!#REF!</f>
        <v>#REF!</v>
      </c>
      <c r="F19" s="545" t="e">
        <f t="shared" si="0"/>
        <v>#REF!</v>
      </c>
      <c r="G19" s="471"/>
    </row>
    <row r="20" spans="1:7" ht="20.100000000000001" customHeight="1" x14ac:dyDescent="0.25">
      <c r="A20" s="224">
        <v>40201</v>
      </c>
      <c r="B20" s="225" t="s">
        <v>188</v>
      </c>
      <c r="C20" s="545" t="e">
        <f>'B1104'!#REF!</f>
        <v>#REF!</v>
      </c>
      <c r="D20" s="545"/>
      <c r="E20" s="545" t="e">
        <f>'B1104'!#REF!</f>
        <v>#REF!</v>
      </c>
      <c r="F20" s="545" t="e">
        <f t="shared" si="0"/>
        <v>#REF!</v>
      </c>
      <c r="G20" s="471"/>
    </row>
    <row r="21" spans="1:7" ht="20.100000000000001" customHeight="1" x14ac:dyDescent="0.25">
      <c r="A21" s="224">
        <v>40202</v>
      </c>
      <c r="B21" s="225" t="s">
        <v>189</v>
      </c>
      <c r="C21" s="545" t="e">
        <f>'B1104'!#REF!</f>
        <v>#REF!</v>
      </c>
      <c r="D21" s="545"/>
      <c r="E21" s="545" t="e">
        <f>'B1104'!#REF!</f>
        <v>#REF!</v>
      </c>
      <c r="F21" s="545" t="e">
        <f t="shared" si="0"/>
        <v>#REF!</v>
      </c>
      <c r="G21" s="471"/>
    </row>
    <row r="22" spans="1:7" ht="20.100000000000001" customHeight="1" x14ac:dyDescent="0.25">
      <c r="A22" s="224">
        <v>40203</v>
      </c>
      <c r="B22" s="225" t="s">
        <v>190</v>
      </c>
      <c r="C22" s="545" t="e">
        <f>'B1104'!#REF!</f>
        <v>#REF!</v>
      </c>
      <c r="D22" s="545"/>
      <c r="E22" s="545" t="e">
        <f>'B1104'!#REF!</f>
        <v>#REF!</v>
      </c>
      <c r="F22" s="545" t="e">
        <f t="shared" si="0"/>
        <v>#REF!</v>
      </c>
      <c r="G22" s="471"/>
    </row>
    <row r="23" spans="1:7" ht="20.100000000000001" customHeight="1" x14ac:dyDescent="0.25">
      <c r="A23" s="224">
        <v>40204</v>
      </c>
      <c r="B23" s="225" t="s">
        <v>191</v>
      </c>
      <c r="C23" s="545" t="e">
        <f>'B1104'!#REF!</f>
        <v>#REF!</v>
      </c>
      <c r="D23" s="545"/>
      <c r="E23" s="545" t="e">
        <f>'B1104'!#REF!</f>
        <v>#REF!</v>
      </c>
      <c r="F23" s="545" t="e">
        <f t="shared" si="0"/>
        <v>#REF!</v>
      </c>
      <c r="G23" s="471"/>
    </row>
    <row r="24" spans="1:7" ht="20.100000000000001" customHeight="1" x14ac:dyDescent="0.25">
      <c r="A24" s="224">
        <v>40205</v>
      </c>
      <c r="B24" s="225" t="s">
        <v>192</v>
      </c>
      <c r="C24" s="545" t="e">
        <f>'B1104'!#REF!</f>
        <v>#REF!</v>
      </c>
      <c r="D24" s="545"/>
      <c r="E24" s="545" t="e">
        <f>'B1104'!#REF!</f>
        <v>#REF!</v>
      </c>
      <c r="F24" s="545" t="e">
        <f t="shared" si="0"/>
        <v>#REF!</v>
      </c>
      <c r="G24" s="471"/>
    </row>
    <row r="25" spans="1:7" ht="20.100000000000001" customHeight="1" x14ac:dyDescent="0.25">
      <c r="A25" s="224">
        <v>40208</v>
      </c>
      <c r="B25" s="225" t="s">
        <v>193</v>
      </c>
      <c r="C25" s="545" t="e">
        <f>'B1104'!#REF!</f>
        <v>#REF!</v>
      </c>
      <c r="D25" s="545"/>
      <c r="E25" s="545" t="e">
        <f>'B1104'!#REF!</f>
        <v>#REF!</v>
      </c>
      <c r="F25" s="545" t="e">
        <f t="shared" si="0"/>
        <v>#REF!</v>
      </c>
      <c r="G25" s="471"/>
    </row>
    <row r="26" spans="1:7" ht="20.100000000000001" customHeight="1" x14ac:dyDescent="0.25">
      <c r="A26" s="224">
        <v>40209</v>
      </c>
      <c r="B26" s="225" t="s">
        <v>194</v>
      </c>
      <c r="C26" s="545" t="e">
        <f>'B1104'!#REF!</f>
        <v>#REF!</v>
      </c>
      <c r="D26" s="545"/>
      <c r="E26" s="545" t="e">
        <f>'B1104'!#REF!</f>
        <v>#REF!</v>
      </c>
      <c r="F26" s="545" t="e">
        <f t="shared" si="0"/>
        <v>#REF!</v>
      </c>
      <c r="G26" s="471"/>
    </row>
    <row r="27" spans="1:7" ht="20.100000000000001" customHeight="1" x14ac:dyDescent="0.25">
      <c r="A27" s="224">
        <v>40210</v>
      </c>
      <c r="B27" s="225" t="s">
        <v>195</v>
      </c>
      <c r="C27" s="545" t="e">
        <f>'B1104'!#REF!</f>
        <v>#REF!</v>
      </c>
      <c r="D27" s="545"/>
      <c r="E27" s="545" t="e">
        <f>'B1104'!#REF!</f>
        <v>#REF!</v>
      </c>
      <c r="F27" s="545" t="e">
        <f t="shared" si="0"/>
        <v>#REF!</v>
      </c>
      <c r="G27" s="471"/>
    </row>
    <row r="28" spans="1:7" ht="20.100000000000001" customHeight="1" x14ac:dyDescent="0.25">
      <c r="A28" s="224">
        <v>40211</v>
      </c>
      <c r="B28" s="225" t="s">
        <v>196</v>
      </c>
      <c r="C28" s="545" t="e">
        <f>'B1104'!#REF!</f>
        <v>#REF!</v>
      </c>
      <c r="D28" s="545"/>
      <c r="E28" s="545" t="e">
        <f>'B1104'!#REF!</f>
        <v>#REF!</v>
      </c>
      <c r="F28" s="545" t="e">
        <f t="shared" si="0"/>
        <v>#REF!</v>
      </c>
      <c r="G28" s="471"/>
    </row>
    <row r="29" spans="1:7" ht="20.100000000000001" customHeight="1" x14ac:dyDescent="0.25">
      <c r="A29" s="224">
        <v>40212</v>
      </c>
      <c r="B29" s="225" t="s">
        <v>197</v>
      </c>
      <c r="C29" s="545" t="e">
        <f>'B1104'!#REF!</f>
        <v>#REF!</v>
      </c>
      <c r="D29" s="545"/>
      <c r="E29" s="545" t="e">
        <f>'B1104'!#REF!</f>
        <v>#REF!</v>
      </c>
      <c r="F29" s="545" t="e">
        <f t="shared" si="0"/>
        <v>#REF!</v>
      </c>
      <c r="G29" s="471"/>
    </row>
    <row r="30" spans="1:7" ht="20.100000000000001" customHeight="1" x14ac:dyDescent="0.25">
      <c r="A30" s="224">
        <v>40213</v>
      </c>
      <c r="B30" s="225" t="s">
        <v>224</v>
      </c>
      <c r="C30" s="545" t="e">
        <f>'B1104'!#REF!</f>
        <v>#REF!</v>
      </c>
      <c r="D30" s="545"/>
      <c r="E30" s="545">
        <v>1891150</v>
      </c>
      <c r="F30" s="545" t="e">
        <f t="shared" si="0"/>
        <v>#REF!</v>
      </c>
      <c r="G30" s="471"/>
    </row>
    <row r="31" spans="1:7" ht="20.100000000000001" customHeight="1" x14ac:dyDescent="0.25">
      <c r="A31" s="224">
        <v>40214</v>
      </c>
      <c r="B31" s="225" t="s">
        <v>755</v>
      </c>
      <c r="C31" s="545" t="e">
        <f>'B1104'!#REF!</f>
        <v>#REF!</v>
      </c>
      <c r="D31" s="545"/>
      <c r="E31" s="545" t="e">
        <f>'B1104'!#REF!</f>
        <v>#REF!</v>
      </c>
      <c r="F31" s="545" t="e">
        <f t="shared" si="0"/>
        <v>#REF!</v>
      </c>
      <c r="G31" s="471"/>
    </row>
    <row r="32" spans="1:7" ht="20.100000000000001" customHeight="1" x14ac:dyDescent="0.25">
      <c r="A32" s="224">
        <v>40300</v>
      </c>
      <c r="B32" s="225" t="s">
        <v>198</v>
      </c>
      <c r="C32" s="545" t="e">
        <f>'B1104'!#REF!</f>
        <v>#REF!</v>
      </c>
      <c r="D32" s="545"/>
      <c r="E32" s="545" t="e">
        <f>'B1104'!#REF!</f>
        <v>#REF!</v>
      </c>
      <c r="F32" s="545" t="e">
        <f t="shared" si="0"/>
        <v>#REF!</v>
      </c>
      <c r="G32" s="471"/>
    </row>
    <row r="33" spans="1:7" ht="20.100000000000001" customHeight="1" x14ac:dyDescent="0.25">
      <c r="A33" s="224">
        <v>40301</v>
      </c>
      <c r="B33" s="225" t="s">
        <v>202</v>
      </c>
      <c r="C33" s="545" t="e">
        <f>'B1104'!#REF!</f>
        <v>#REF!</v>
      </c>
      <c r="D33" s="545"/>
      <c r="E33" s="545" t="e">
        <f>'B1104'!#REF!</f>
        <v>#REF!</v>
      </c>
      <c r="F33" s="545" t="e">
        <f t="shared" si="0"/>
        <v>#REF!</v>
      </c>
      <c r="G33" s="471"/>
    </row>
    <row r="34" spans="1:7" ht="20.100000000000001" customHeight="1" x14ac:dyDescent="0.25">
      <c r="A34" s="224">
        <v>40302</v>
      </c>
      <c r="B34" s="225" t="s">
        <v>203</v>
      </c>
      <c r="C34" s="545" t="e">
        <f>'B1104'!#REF!</f>
        <v>#REF!</v>
      </c>
      <c r="D34" s="545"/>
      <c r="E34" s="545" t="e">
        <f>'B1104'!#REF!</f>
        <v>#REF!</v>
      </c>
      <c r="F34" s="545" t="e">
        <f t="shared" si="0"/>
        <v>#REF!</v>
      </c>
      <c r="G34" s="471"/>
    </row>
    <row r="35" spans="1:7" ht="20.100000000000001" customHeight="1" x14ac:dyDescent="0.25">
      <c r="A35" s="224">
        <v>40303</v>
      </c>
      <c r="B35" s="225" t="s">
        <v>204</v>
      </c>
      <c r="C35" s="545" t="e">
        <f>'B1104'!#REF!</f>
        <v>#REF!</v>
      </c>
      <c r="D35" s="545"/>
      <c r="E35" s="545" t="e">
        <f>'B1104'!#REF!</f>
        <v>#REF!</v>
      </c>
      <c r="F35" s="545" t="e">
        <f t="shared" si="0"/>
        <v>#REF!</v>
      </c>
      <c r="G35" s="471"/>
    </row>
    <row r="36" spans="1:7" ht="20.100000000000001" customHeight="1" x14ac:dyDescent="0.25">
      <c r="A36" s="224">
        <v>40304</v>
      </c>
      <c r="B36" s="225" t="s">
        <v>205</v>
      </c>
      <c r="C36" s="545" t="e">
        <f>'B1104'!#REF!</f>
        <v>#REF!</v>
      </c>
      <c r="D36" s="545"/>
      <c r="E36" s="545" t="e">
        <f>'B1104'!#REF!</f>
        <v>#REF!</v>
      </c>
      <c r="F36" s="545" t="e">
        <f t="shared" si="0"/>
        <v>#REF!</v>
      </c>
      <c r="G36" s="471"/>
    </row>
    <row r="37" spans="1:7" ht="20.100000000000001" customHeight="1" x14ac:dyDescent="0.25">
      <c r="A37" s="224">
        <v>40305</v>
      </c>
      <c r="B37" s="225" t="s">
        <v>206</v>
      </c>
      <c r="C37" s="545" t="e">
        <f>'B1104'!#REF!</f>
        <v>#REF!</v>
      </c>
      <c r="D37" s="545"/>
      <c r="E37" s="545" t="e">
        <f>'B1104'!#REF!</f>
        <v>#REF!</v>
      </c>
      <c r="F37" s="545" t="e">
        <f t="shared" si="0"/>
        <v>#REF!</v>
      </c>
      <c r="G37" s="471"/>
    </row>
    <row r="38" spans="1:7" ht="20.100000000000001" customHeight="1" x14ac:dyDescent="0.25">
      <c r="A38" s="224">
        <v>40306</v>
      </c>
      <c r="B38" s="225" t="s">
        <v>207</v>
      </c>
      <c r="C38" s="545" t="e">
        <f>'B1104'!#REF!</f>
        <v>#REF!</v>
      </c>
      <c r="D38" s="545"/>
      <c r="E38" s="545" t="e">
        <f>'B1104'!#REF!</f>
        <v>#REF!</v>
      </c>
      <c r="F38" s="545" t="e">
        <f t="shared" si="0"/>
        <v>#REF!</v>
      </c>
      <c r="G38" s="471"/>
    </row>
    <row r="39" spans="1:7" ht="20.100000000000001" customHeight="1" x14ac:dyDescent="0.25">
      <c r="A39" s="224">
        <v>40307</v>
      </c>
      <c r="B39" s="226" t="s">
        <v>208</v>
      </c>
      <c r="C39" s="545" t="e">
        <f>'B1104'!#REF!</f>
        <v>#REF!</v>
      </c>
      <c r="D39" s="545"/>
      <c r="E39" s="545" t="e">
        <f>'B1104'!#REF!</f>
        <v>#REF!</v>
      </c>
      <c r="F39" s="545" t="e">
        <f t="shared" si="0"/>
        <v>#REF!</v>
      </c>
      <c r="G39" s="471"/>
    </row>
    <row r="40" spans="1:7" ht="20.100000000000001" customHeight="1" x14ac:dyDescent="0.25">
      <c r="A40" s="224">
        <v>40308</v>
      </c>
      <c r="B40" s="226" t="s">
        <v>209</v>
      </c>
      <c r="C40" s="545" t="e">
        <f>'B1104'!#REF!</f>
        <v>#REF!</v>
      </c>
      <c r="D40" s="545"/>
      <c r="E40" s="545" t="e">
        <f>'B1104'!#REF!</f>
        <v>#REF!</v>
      </c>
      <c r="F40" s="545" t="e">
        <f t="shared" si="0"/>
        <v>#REF!</v>
      </c>
      <c r="G40" s="471"/>
    </row>
    <row r="41" spans="1:7" ht="20.100000000000001" customHeight="1" x14ac:dyDescent="0.25">
      <c r="A41" s="224">
        <v>40309</v>
      </c>
      <c r="B41" s="226" t="s">
        <v>742</v>
      </c>
      <c r="C41" s="545" t="e">
        <f>'B1104'!#REF!</f>
        <v>#REF!</v>
      </c>
      <c r="D41" s="545"/>
      <c r="E41" s="545" t="e">
        <f>'B1104'!#REF!</f>
        <v>#REF!</v>
      </c>
      <c r="F41" s="545" t="e">
        <f t="shared" si="0"/>
        <v>#REF!</v>
      </c>
      <c r="G41" s="471"/>
    </row>
    <row r="42" spans="1:7" ht="20.100000000000001" customHeight="1" x14ac:dyDescent="0.25">
      <c r="A42" s="224">
        <v>40400</v>
      </c>
      <c r="B42" s="226" t="s">
        <v>210</v>
      </c>
      <c r="C42" s="545" t="e">
        <f>'B1104'!#REF!</f>
        <v>#REF!</v>
      </c>
      <c r="D42" s="545"/>
      <c r="E42" s="545">
        <v>2116201.7599999998</v>
      </c>
      <c r="F42" s="545" t="e">
        <f t="shared" si="0"/>
        <v>#REF!</v>
      </c>
      <c r="G42" s="471"/>
    </row>
    <row r="43" spans="1:7" ht="20.100000000000001" customHeight="1" x14ac:dyDescent="0.25">
      <c r="A43" s="224">
        <v>40401</v>
      </c>
      <c r="B43" s="226" t="s">
        <v>211</v>
      </c>
      <c r="C43" s="545" t="e">
        <f>'B1104'!#REF!</f>
        <v>#REF!</v>
      </c>
      <c r="D43" s="545"/>
      <c r="E43" s="545" t="e">
        <f>'B1104'!#REF!</f>
        <v>#REF!</v>
      </c>
      <c r="F43" s="545" t="e">
        <f t="shared" si="0"/>
        <v>#REF!</v>
      </c>
      <c r="G43" s="471"/>
    </row>
    <row r="44" spans="1:7" ht="20.100000000000001" customHeight="1" x14ac:dyDescent="0.25">
      <c r="A44" s="224">
        <v>40402</v>
      </c>
      <c r="B44" s="226" t="s">
        <v>212</v>
      </c>
      <c r="C44" s="545" t="e">
        <f>'B1104'!#REF!</f>
        <v>#REF!</v>
      </c>
      <c r="D44" s="545"/>
      <c r="E44" s="545" t="e">
        <f>'B1104'!#REF!</f>
        <v>#REF!</v>
      </c>
      <c r="F44" s="545" t="e">
        <f t="shared" si="0"/>
        <v>#REF!</v>
      </c>
      <c r="G44" s="471"/>
    </row>
    <row r="45" spans="1:7" ht="20.100000000000001" customHeight="1" x14ac:dyDescent="0.25">
      <c r="A45" s="224">
        <v>40403</v>
      </c>
      <c r="B45" s="226" t="s">
        <v>213</v>
      </c>
      <c r="C45" s="545" t="e">
        <f>'B1104'!#REF!</f>
        <v>#REF!</v>
      </c>
      <c r="D45" s="545"/>
      <c r="E45" s="545" t="e">
        <f>'B1104'!#REF!</f>
        <v>#REF!</v>
      </c>
      <c r="F45" s="545" t="e">
        <f t="shared" si="0"/>
        <v>#REF!</v>
      </c>
      <c r="G45" s="471"/>
    </row>
    <row r="46" spans="1:7" ht="20.100000000000001" customHeight="1" x14ac:dyDescent="0.25">
      <c r="A46" s="224">
        <v>40404</v>
      </c>
      <c r="B46" s="226" t="s">
        <v>576</v>
      </c>
      <c r="C46" s="545" t="e">
        <f>'B1104'!#REF!</f>
        <v>#REF!</v>
      </c>
      <c r="D46" s="545"/>
      <c r="E46" s="545" t="e">
        <f>'B1104'!#REF!</f>
        <v>#REF!</v>
      </c>
      <c r="F46" s="545" t="e">
        <f t="shared" si="0"/>
        <v>#REF!</v>
      </c>
      <c r="G46" s="471"/>
    </row>
    <row r="47" spans="1:7" ht="20.100000000000001" customHeight="1" x14ac:dyDescent="0.25">
      <c r="A47" s="224">
        <v>40405</v>
      </c>
      <c r="B47" s="226" t="s">
        <v>214</v>
      </c>
      <c r="C47" s="545" t="e">
        <f>'B1104'!#REF!</f>
        <v>#REF!</v>
      </c>
      <c r="D47" s="545"/>
      <c r="E47" s="545" t="e">
        <f>'B1104'!#REF!</f>
        <v>#REF!</v>
      </c>
      <c r="F47" s="545" t="e">
        <f t="shared" si="0"/>
        <v>#REF!</v>
      </c>
      <c r="G47" s="471"/>
    </row>
    <row r="48" spans="1:7" ht="20.100000000000001" customHeight="1" x14ac:dyDescent="0.25">
      <c r="A48" s="224">
        <v>40406</v>
      </c>
      <c r="B48" s="226" t="s">
        <v>215</v>
      </c>
      <c r="C48" s="545" t="e">
        <f>'B1104'!#REF!</f>
        <v>#REF!</v>
      </c>
      <c r="D48" s="545"/>
      <c r="E48" s="545" t="e">
        <f>'B1104'!#REF!</f>
        <v>#REF!</v>
      </c>
      <c r="F48" s="545" t="e">
        <f t="shared" si="0"/>
        <v>#REF!</v>
      </c>
      <c r="G48" s="471"/>
    </row>
    <row r="49" spans="1:7" ht="20.100000000000001" customHeight="1" x14ac:dyDescent="0.25">
      <c r="A49" s="224">
        <v>40407</v>
      </c>
      <c r="B49" s="226" t="s">
        <v>216</v>
      </c>
      <c r="C49" s="545" t="e">
        <f>'B1104'!#REF!</f>
        <v>#REF!</v>
      </c>
      <c r="D49" s="545"/>
      <c r="E49" s="545" t="e">
        <f>'B1104'!#REF!</f>
        <v>#REF!</v>
      </c>
      <c r="F49" s="545" t="e">
        <f t="shared" si="0"/>
        <v>#REF!</v>
      </c>
      <c r="G49" s="471"/>
    </row>
    <row r="50" spans="1:7" ht="20.100000000000001" customHeight="1" x14ac:dyDescent="0.25">
      <c r="A50" s="224">
        <v>40408</v>
      </c>
      <c r="B50" s="226" t="s">
        <v>217</v>
      </c>
      <c r="C50" s="545" t="e">
        <f>'B1104'!#REF!</f>
        <v>#REF!</v>
      </c>
      <c r="D50" s="545"/>
      <c r="E50" s="545" t="e">
        <f>'B1104'!#REF!</f>
        <v>#REF!</v>
      </c>
      <c r="F50" s="545" t="e">
        <f t="shared" si="0"/>
        <v>#REF!</v>
      </c>
      <c r="G50" s="471"/>
    </row>
    <row r="51" spans="1:7" ht="20.100000000000001" customHeight="1" x14ac:dyDescent="0.25">
      <c r="A51" s="224">
        <v>40411</v>
      </c>
      <c r="B51" s="226" t="s">
        <v>225</v>
      </c>
      <c r="C51" s="545" t="e">
        <f>'B1104'!#REF!</f>
        <v>#REF!</v>
      </c>
      <c r="D51" s="545"/>
      <c r="E51" s="545" t="e">
        <f>'B1104'!#REF!</f>
        <v>#REF!</v>
      </c>
      <c r="F51" s="545" t="e">
        <f t="shared" si="0"/>
        <v>#REF!</v>
      </c>
      <c r="G51" s="471"/>
    </row>
    <row r="52" spans="1:7" ht="20.100000000000001" customHeight="1" x14ac:dyDescent="0.25">
      <c r="A52" s="224">
        <v>40412</v>
      </c>
      <c r="B52" s="226" t="s">
        <v>218</v>
      </c>
      <c r="C52" s="545" t="e">
        <f>'B1104'!#REF!</f>
        <v>#REF!</v>
      </c>
      <c r="D52" s="545"/>
      <c r="E52" s="545" t="e">
        <f>'B1104'!#REF!</f>
        <v>#REF!</v>
      </c>
      <c r="F52" s="545" t="e">
        <f t="shared" si="0"/>
        <v>#REF!</v>
      </c>
      <c r="G52" s="471"/>
    </row>
    <row r="53" spans="1:7" ht="20.100000000000001" customHeight="1" x14ac:dyDescent="0.25">
      <c r="A53" s="224">
        <v>40417</v>
      </c>
      <c r="B53" s="226" t="s">
        <v>219</v>
      </c>
      <c r="C53" s="545" t="e">
        <f>'B1104'!#REF!</f>
        <v>#REF!</v>
      </c>
      <c r="D53" s="545"/>
      <c r="E53" s="545" t="e">
        <f>'B1104'!#REF!</f>
        <v>#REF!</v>
      </c>
      <c r="F53" s="545" t="e">
        <f t="shared" si="0"/>
        <v>#REF!</v>
      </c>
      <c r="G53" s="471"/>
    </row>
    <row r="54" spans="1:7" ht="20.100000000000001" customHeight="1" x14ac:dyDescent="0.25">
      <c r="A54" s="224">
        <v>40420</v>
      </c>
      <c r="B54" s="226" t="s">
        <v>90</v>
      </c>
      <c r="C54" s="545" t="e">
        <f>'B1104'!#REF!</f>
        <v>#REF!</v>
      </c>
      <c r="D54" s="545"/>
      <c r="E54" s="545" t="e">
        <f>'B1104'!#REF!</f>
        <v>#REF!</v>
      </c>
      <c r="F54" s="545" t="e">
        <f t="shared" si="0"/>
        <v>#REF!</v>
      </c>
      <c r="G54" s="471"/>
    </row>
    <row r="55" spans="1:7" ht="20.100000000000001" customHeight="1" x14ac:dyDescent="0.25">
      <c r="A55" s="224">
        <v>40421</v>
      </c>
      <c r="B55" s="226" t="s">
        <v>220</v>
      </c>
      <c r="C55" s="545" t="e">
        <f>'B1104'!#REF!</f>
        <v>#REF!</v>
      </c>
      <c r="D55" s="545"/>
      <c r="E55" s="545" t="e">
        <f>'B1104'!#REF!</f>
        <v>#REF!</v>
      </c>
      <c r="F55" s="545" t="e">
        <f t="shared" si="0"/>
        <v>#REF!</v>
      </c>
      <c r="G55" s="471"/>
    </row>
    <row r="56" spans="1:7" ht="20.100000000000001" customHeight="1" x14ac:dyDescent="0.25">
      <c r="A56" s="224">
        <v>40422</v>
      </c>
      <c r="B56" s="226" t="s">
        <v>92</v>
      </c>
      <c r="C56" s="545" t="e">
        <f>'B1104'!#REF!</f>
        <v>#REF!</v>
      </c>
      <c r="D56" s="545"/>
      <c r="E56" s="545" t="e">
        <f>'B1104'!#REF!</f>
        <v>#REF!</v>
      </c>
      <c r="F56" s="545" t="e">
        <f t="shared" si="0"/>
        <v>#REF!</v>
      </c>
      <c r="G56" s="471"/>
    </row>
    <row r="57" spans="1:7" ht="20.100000000000001" customHeight="1" x14ac:dyDescent="0.25">
      <c r="A57" s="224">
        <v>40423</v>
      </c>
      <c r="B57" s="226" t="s">
        <v>147</v>
      </c>
      <c r="C57" s="545" t="e">
        <f>'B1104'!#REF!</f>
        <v>#REF!</v>
      </c>
      <c r="D57" s="545"/>
      <c r="E57" s="545" t="e">
        <f>'B1104'!#REF!</f>
        <v>#REF!</v>
      </c>
      <c r="F57" s="545" t="e">
        <f t="shared" si="0"/>
        <v>#REF!</v>
      </c>
      <c r="G57" s="471"/>
    </row>
    <row r="58" spans="1:7" ht="45.75" customHeight="1" x14ac:dyDescent="0.25">
      <c r="A58" s="19"/>
      <c r="B58" s="227" t="s">
        <v>0</v>
      </c>
      <c r="C58" s="283" t="e">
        <f>SUM(C8:C57)</f>
        <v>#REF!</v>
      </c>
      <c r="D58" s="283"/>
      <c r="E58" s="283" t="e">
        <f>SUM(E8:E57)</f>
        <v>#REF!</v>
      </c>
      <c r="F58" s="283" t="e">
        <f>SUM(F8:F57)</f>
        <v>#REF!</v>
      </c>
      <c r="G58" s="472"/>
    </row>
  </sheetData>
  <mergeCells count="3">
    <mergeCell ref="B6:B7"/>
    <mergeCell ref="B4:G4"/>
    <mergeCell ref="B5:G5"/>
  </mergeCells>
  <phoneticPr fontId="3" type="noConversion"/>
  <printOptions horizontalCentered="1"/>
  <pageMargins left="0.27" right="0.4" top="0.31496062992125984" bottom="0.6692913385826772" header="0.15748031496062992" footer="0.23622047244094491"/>
  <pageSetup paperSize="9" scale="46" orientation="portrait" blackAndWhite="1" verticalDpi="180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ViewerFrameClass" shapeId="74753" r:id="rId4">
          <objectPr defaultSize="0" autoPict="0" r:id="rId5">
            <anchor moveWithCells="1" sizeWithCells="1">
              <from>
                <xdr:col>0</xdr:col>
                <xdr:colOff>22860</xdr:colOff>
                <xdr:row>0</xdr:row>
                <xdr:rowOff>106680</xdr:rowOff>
              </from>
              <to>
                <xdr:col>0</xdr:col>
                <xdr:colOff>906780</xdr:colOff>
                <xdr:row>2</xdr:row>
                <xdr:rowOff>175260</xdr:rowOff>
              </to>
            </anchor>
          </objectPr>
        </oleObject>
      </mc:Choice>
      <mc:Fallback>
        <oleObject progId="ViewerFrameClass" shapeId="74753" r:id="rId4"/>
      </mc:Fallback>
    </mc:AlternateContent>
  </oleObjects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indexed="13"/>
  </sheetPr>
  <dimension ref="A1:H60"/>
  <sheetViews>
    <sheetView showZeros="0" view="pageBreakPreview" topLeftCell="B28" zoomScale="60" zoomScaleNormal="60" workbookViewId="0">
      <selection activeCell="B52" sqref="A52:IV52"/>
    </sheetView>
  </sheetViews>
  <sheetFormatPr baseColWidth="10" defaultRowHeight="13.2" x14ac:dyDescent="0.25"/>
  <cols>
    <col min="1" max="1" width="18" customWidth="1"/>
    <col min="2" max="2" width="32.109375" customWidth="1"/>
    <col min="3" max="3" width="34.44140625" customWidth="1"/>
    <col min="4" max="4" width="31.6640625" customWidth="1"/>
    <col min="5" max="5" width="28.44140625" customWidth="1"/>
    <col min="6" max="6" width="29.109375" customWidth="1"/>
    <col min="7" max="7" width="34.109375" customWidth="1"/>
    <col min="8" max="8" width="49.88671875" bestFit="1" customWidth="1"/>
    <col min="9" max="10" width="16.5546875" bestFit="1" customWidth="1"/>
    <col min="11" max="11" width="20.5546875" customWidth="1"/>
    <col min="12" max="12" width="15" customWidth="1"/>
  </cols>
  <sheetData>
    <row r="1" spans="1:8" ht="17.399999999999999" x14ac:dyDescent="0.3">
      <c r="A1" s="4"/>
      <c r="B1" s="14" t="s">
        <v>561</v>
      </c>
      <c r="H1" s="9"/>
    </row>
    <row r="2" spans="1:8" ht="21" x14ac:dyDescent="0.4">
      <c r="A2" s="4"/>
      <c r="B2" s="286" t="s">
        <v>357</v>
      </c>
      <c r="C2" s="2"/>
      <c r="D2" s="2"/>
      <c r="E2" s="2"/>
      <c r="F2" s="2"/>
      <c r="G2" s="2"/>
      <c r="H2" s="2"/>
    </row>
    <row r="3" spans="1:8" ht="24" customHeight="1" x14ac:dyDescent="0.4">
      <c r="C3" s="2"/>
      <c r="D3" s="2"/>
      <c r="E3" s="2"/>
      <c r="F3" s="285" t="str">
        <f>'V TP'!H6</f>
        <v>Mois de Janvier  2020</v>
      </c>
      <c r="G3" s="285"/>
      <c r="H3" s="1"/>
    </row>
    <row r="4" spans="1:8" ht="27.75" customHeight="1" x14ac:dyDescent="0.4">
      <c r="A4" s="2"/>
      <c r="B4" s="1255" t="s">
        <v>758</v>
      </c>
      <c r="C4" s="1255"/>
      <c r="D4" s="1255"/>
      <c r="E4" s="1255"/>
      <c r="F4" s="1255"/>
      <c r="G4" s="1255"/>
      <c r="H4" s="1"/>
    </row>
    <row r="5" spans="1:8" ht="20.25" customHeight="1" x14ac:dyDescent="0.4">
      <c r="A5" s="2"/>
      <c r="B5" s="1255"/>
      <c r="C5" s="1255"/>
      <c r="D5" s="1255"/>
      <c r="E5" s="1255"/>
      <c r="F5" s="1255"/>
      <c r="G5" s="1255"/>
      <c r="H5" s="1"/>
    </row>
    <row r="6" spans="1:8" ht="22.8" x14ac:dyDescent="0.4">
      <c r="A6" s="280"/>
      <c r="B6" s="1254" t="s">
        <v>6</v>
      </c>
      <c r="C6" s="281"/>
      <c r="D6" s="281"/>
      <c r="E6" s="281"/>
      <c r="F6" s="281"/>
      <c r="G6" s="280"/>
    </row>
    <row r="7" spans="1:8" ht="22.8" x14ac:dyDescent="0.4">
      <c r="A7" s="280" t="s">
        <v>95</v>
      </c>
      <c r="B7" s="1254"/>
      <c r="C7" s="22" t="s">
        <v>686</v>
      </c>
      <c r="D7" s="22" t="s">
        <v>677</v>
      </c>
      <c r="E7" s="22" t="s">
        <v>678</v>
      </c>
      <c r="F7" s="22" t="s">
        <v>679</v>
      </c>
      <c r="G7" s="22" t="s">
        <v>46</v>
      </c>
    </row>
    <row r="8" spans="1:8" ht="20.100000000000001" customHeight="1" x14ac:dyDescent="0.25">
      <c r="A8" s="224">
        <v>40100</v>
      </c>
      <c r="B8" s="225" t="s">
        <v>176</v>
      </c>
      <c r="C8" s="545">
        <f>'B1104'!DP4</f>
        <v>892891927.27999997</v>
      </c>
      <c r="D8" s="674">
        <f>'B1104'!DE4</f>
        <v>14921525.130000001</v>
      </c>
      <c r="E8" s="545">
        <f>'B1104'!DF4</f>
        <v>11881250</v>
      </c>
      <c r="F8" s="545">
        <f>'B1104'!DG4</f>
        <v>47457750</v>
      </c>
      <c r="G8" s="545">
        <f>'B1104'!DO4</f>
        <v>59521100</v>
      </c>
      <c r="H8" s="555"/>
    </row>
    <row r="9" spans="1:8" ht="20.100000000000001" customHeight="1" x14ac:dyDescent="0.25">
      <c r="A9" s="224">
        <v>40102</v>
      </c>
      <c r="B9" s="225" t="s">
        <v>178</v>
      </c>
      <c r="C9" s="545">
        <f>'B1104'!DP5</f>
        <v>4377428.5</v>
      </c>
      <c r="D9" s="674">
        <f>'B1104'!DE5</f>
        <v>9920144.6300000008</v>
      </c>
      <c r="E9" s="545">
        <f>'B1104'!DF5</f>
        <v>78558</v>
      </c>
      <c r="F9" s="545">
        <f>'B1104'!DG5</f>
        <v>205250</v>
      </c>
      <c r="G9" s="545">
        <f>'B1104'!DO5</f>
        <v>284158</v>
      </c>
      <c r="H9" s="555"/>
    </row>
    <row r="10" spans="1:8" ht="20.100000000000001" customHeight="1" x14ac:dyDescent="0.25">
      <c r="A10" s="224">
        <v>40103</v>
      </c>
      <c r="B10" s="225" t="s">
        <v>179</v>
      </c>
      <c r="C10" s="545">
        <f>'B1104'!DP6</f>
        <v>4947400</v>
      </c>
      <c r="D10" s="674">
        <f>'B1104'!DE6</f>
        <v>2467273.2400000002</v>
      </c>
      <c r="E10" s="545">
        <f>'B1104'!DF6</f>
        <v>125900</v>
      </c>
      <c r="F10" s="545">
        <f>'B1104'!DG6</f>
        <v>514500</v>
      </c>
      <c r="G10" s="545">
        <f>'B1104'!DO6</f>
        <v>643400</v>
      </c>
    </row>
    <row r="11" spans="1:8" ht="20.100000000000001" customHeight="1" x14ac:dyDescent="0.25">
      <c r="A11" s="224">
        <v>40104</v>
      </c>
      <c r="B11" s="225" t="s">
        <v>180</v>
      </c>
      <c r="C11" s="545">
        <f>'B1104'!DP7</f>
        <v>15573809.779999999</v>
      </c>
      <c r="D11" s="674">
        <f>'B1104'!DE7</f>
        <v>4848699.22</v>
      </c>
      <c r="E11" s="545">
        <f>'B1104'!DF7</f>
        <v>133500</v>
      </c>
      <c r="F11" s="545">
        <f>'B1104'!DG7</f>
        <v>382440</v>
      </c>
      <c r="G11" s="545">
        <f>'B1104'!DO7</f>
        <v>516290</v>
      </c>
    </row>
    <row r="12" spans="1:8" ht="20.100000000000001" customHeight="1" x14ac:dyDescent="0.25">
      <c r="A12" s="224">
        <v>40105</v>
      </c>
      <c r="B12" s="225" t="s">
        <v>181</v>
      </c>
      <c r="C12" s="545">
        <f>'B1104'!DP8</f>
        <v>5780400</v>
      </c>
      <c r="D12" s="674">
        <f>'B1104'!DE8</f>
        <v>1750206.64</v>
      </c>
      <c r="E12" s="545">
        <f>'B1104'!DF8</f>
        <v>93250</v>
      </c>
      <c r="F12" s="545">
        <f>'B1104'!DG8</f>
        <v>130350</v>
      </c>
      <c r="G12" s="545">
        <f>'B1104'!DO8</f>
        <v>223950</v>
      </c>
    </row>
    <row r="13" spans="1:8" ht="20.100000000000001" customHeight="1" x14ac:dyDescent="0.25">
      <c r="A13" s="224">
        <v>40106</v>
      </c>
      <c r="B13" s="225" t="s">
        <v>182</v>
      </c>
      <c r="C13" s="545">
        <f>'B1104'!DP9</f>
        <v>10007000</v>
      </c>
      <c r="D13" s="674">
        <f>'B1104'!DE9</f>
        <v>5659984.0599999996</v>
      </c>
      <c r="E13" s="545">
        <f>'B1104'!DF9</f>
        <v>639691</v>
      </c>
      <c r="F13" s="545">
        <f>'B1104'!DG9</f>
        <v>1123745</v>
      </c>
      <c r="G13" s="545">
        <f>'B1104'!DO9</f>
        <v>1765886</v>
      </c>
      <c r="H13" s="555"/>
    </row>
    <row r="14" spans="1:8" ht="20.100000000000001" customHeight="1" x14ac:dyDescent="0.25">
      <c r="A14" s="224">
        <v>40107</v>
      </c>
      <c r="B14" s="225" t="s">
        <v>183</v>
      </c>
      <c r="C14" s="545">
        <f>'B1104'!DP10</f>
        <v>13493606.65</v>
      </c>
      <c r="D14" s="674">
        <f>'B1104'!DE10</f>
        <v>6381689.2000000002</v>
      </c>
      <c r="E14" s="545">
        <f>'B1104'!DF10</f>
        <v>170500</v>
      </c>
      <c r="F14" s="545">
        <f>'B1104'!DG10</f>
        <v>248000</v>
      </c>
      <c r="G14" s="545">
        <f>'B1104'!DO10</f>
        <v>418500</v>
      </c>
    </row>
    <row r="15" spans="1:8" ht="20.100000000000001" customHeight="1" x14ac:dyDescent="0.25">
      <c r="A15" s="224">
        <v>40108</v>
      </c>
      <c r="B15" s="225" t="s">
        <v>184</v>
      </c>
      <c r="C15" s="545">
        <f>'B1104'!DP11</f>
        <v>1758680</v>
      </c>
      <c r="D15" s="674">
        <f>'B1104'!DE11</f>
        <v>2927251.86</v>
      </c>
      <c r="E15" s="545">
        <f>'B1104'!DF11</f>
        <v>87900</v>
      </c>
      <c r="F15" s="545">
        <f>'B1104'!DG11</f>
        <v>157000</v>
      </c>
      <c r="G15" s="545">
        <f>'B1104'!DO11</f>
        <v>244900</v>
      </c>
    </row>
    <row r="16" spans="1:8" ht="20.100000000000001" customHeight="1" x14ac:dyDescent="0.25">
      <c r="A16" s="224">
        <v>40111</v>
      </c>
      <c r="B16" s="225" t="s">
        <v>185</v>
      </c>
      <c r="C16" s="545">
        <f>'B1104'!DP12</f>
        <v>4158609</v>
      </c>
      <c r="D16" s="674">
        <f>'B1104'!DE12</f>
        <v>12558658.640000001</v>
      </c>
      <c r="E16" s="545">
        <f>'B1104'!DF12</f>
        <v>232000</v>
      </c>
      <c r="F16" s="545">
        <f>'B1104'!DG12</f>
        <v>679400</v>
      </c>
      <c r="G16" s="545">
        <f>'B1104'!DO12</f>
        <v>912800</v>
      </c>
    </row>
    <row r="17" spans="1:7" ht="20.100000000000001" customHeight="1" x14ac:dyDescent="0.25">
      <c r="A17" s="224">
        <v>40112</v>
      </c>
      <c r="B17" s="225" t="s">
        <v>186</v>
      </c>
      <c r="C17" s="545">
        <f>'B1104'!DP13</f>
        <v>1724740</v>
      </c>
      <c r="D17" s="674">
        <f>'B1104'!DE13</f>
        <v>3123893</v>
      </c>
      <c r="E17" s="545">
        <f>'B1104'!DF13</f>
        <v>44050</v>
      </c>
      <c r="F17" s="545">
        <f>'B1104'!DG13</f>
        <v>238890</v>
      </c>
      <c r="G17" s="545">
        <f>'B1104'!DO13</f>
        <v>462940</v>
      </c>
    </row>
    <row r="18" spans="1:7" ht="20.100000000000001" customHeight="1" x14ac:dyDescent="0.25">
      <c r="A18" s="224">
        <v>40113</v>
      </c>
      <c r="B18" s="225" t="s">
        <v>222</v>
      </c>
      <c r="C18" s="545">
        <f>'B1104'!DP14</f>
        <v>10606525</v>
      </c>
      <c r="D18" s="674">
        <f>'B1104'!DE14</f>
        <v>4073040.6</v>
      </c>
      <c r="E18" s="545">
        <f>'B1104'!DF14</f>
        <v>60995</v>
      </c>
      <c r="F18" s="545">
        <f>'B1104'!DG14</f>
        <v>177080</v>
      </c>
      <c r="G18" s="545">
        <f>'B1104'!DO14</f>
        <v>238075</v>
      </c>
    </row>
    <row r="19" spans="1:7" ht="20.100000000000001" customHeight="1" x14ac:dyDescent="0.25">
      <c r="A19" s="224">
        <v>40200</v>
      </c>
      <c r="B19" s="225" t="s">
        <v>793</v>
      </c>
      <c r="C19" s="545">
        <f>'B1104'!DP15</f>
        <v>221926.23</v>
      </c>
      <c r="D19" s="674">
        <f>'B1104'!DE15</f>
        <v>1265679.29</v>
      </c>
      <c r="E19" s="545">
        <f>'B1104'!DF15</f>
        <v>17600</v>
      </c>
      <c r="F19" s="545">
        <f>'B1104'!DG15</f>
        <v>36450</v>
      </c>
      <c r="G19" s="545">
        <f>'B1104'!DO15</f>
        <v>54050</v>
      </c>
    </row>
    <row r="20" spans="1:7" ht="20.100000000000001" customHeight="1" x14ac:dyDescent="0.25">
      <c r="A20" s="224">
        <v>40201</v>
      </c>
      <c r="B20" s="225" t="s">
        <v>187</v>
      </c>
      <c r="C20" s="545">
        <f>'B1104'!DP17</f>
        <v>15743080</v>
      </c>
      <c r="D20" s="674">
        <f>'B1104'!DE17</f>
        <v>6398693.9100000001</v>
      </c>
      <c r="E20" s="545">
        <f>'B1104'!DF17</f>
        <v>143200</v>
      </c>
      <c r="F20" s="545">
        <f>'B1104'!DG17</f>
        <v>971930</v>
      </c>
      <c r="G20" s="545">
        <f>'B1104'!DO17</f>
        <v>1115830</v>
      </c>
    </row>
    <row r="21" spans="1:7" ht="20.100000000000001" customHeight="1" x14ac:dyDescent="0.25">
      <c r="A21" s="224">
        <v>40202</v>
      </c>
      <c r="B21" s="225" t="s">
        <v>188</v>
      </c>
      <c r="C21" s="545">
        <f>'B1104'!DP18</f>
        <v>1246768.8600000001</v>
      </c>
      <c r="D21" s="674">
        <f>'B1104'!DE18</f>
        <v>460327.5</v>
      </c>
      <c r="E21" s="545">
        <f>'B1104'!DF18</f>
        <v>37465</v>
      </c>
      <c r="F21" s="545">
        <f>'B1104'!DG18</f>
        <v>217910</v>
      </c>
      <c r="G21" s="545">
        <f>'B1104'!DO18</f>
        <v>261875</v>
      </c>
    </row>
    <row r="22" spans="1:7" ht="20.100000000000001" customHeight="1" x14ac:dyDescent="0.25">
      <c r="A22" s="224">
        <v>40203</v>
      </c>
      <c r="B22" s="225" t="s">
        <v>189</v>
      </c>
      <c r="C22" s="545">
        <f>'B1104'!DP19</f>
        <v>17575358.09</v>
      </c>
      <c r="D22" s="674">
        <f>'B1104'!DE19</f>
        <v>7031139.0300000003</v>
      </c>
      <c r="E22" s="545">
        <f>'B1104'!DF19</f>
        <v>116000</v>
      </c>
      <c r="F22" s="545">
        <f>'B1104'!DG19</f>
        <v>513700</v>
      </c>
      <c r="G22" s="545">
        <f>'B1104'!DO19</f>
        <v>631100</v>
      </c>
    </row>
    <row r="23" spans="1:7" ht="20.100000000000001" customHeight="1" x14ac:dyDescent="0.25">
      <c r="A23" s="224">
        <v>40204</v>
      </c>
      <c r="B23" s="225" t="s">
        <v>190</v>
      </c>
      <c r="C23" s="545">
        <f>'B1104'!DP20</f>
        <v>5486200</v>
      </c>
      <c r="D23" s="674">
        <f>'B1104'!DE20</f>
        <v>2355039.3199999998</v>
      </c>
      <c r="E23" s="545">
        <f>'B1104'!DF20</f>
        <v>125190</v>
      </c>
      <c r="F23" s="545">
        <f>'B1104'!DG20</f>
        <v>138240</v>
      </c>
      <c r="G23" s="545">
        <f>'B1104'!DO20</f>
        <v>264130</v>
      </c>
    </row>
    <row r="24" spans="1:7" ht="20.100000000000001" customHeight="1" x14ac:dyDescent="0.25">
      <c r="A24" s="224">
        <v>40205</v>
      </c>
      <c r="B24" s="225" t="s">
        <v>191</v>
      </c>
      <c r="C24" s="545">
        <f>'B1104'!DP21</f>
        <v>1754456.47</v>
      </c>
      <c r="D24" s="674">
        <f>'B1104'!DE21</f>
        <v>160728.75</v>
      </c>
      <c r="E24" s="545">
        <f>'B1104'!DF21</f>
        <v>23410</v>
      </c>
      <c r="F24" s="545">
        <f>'B1104'!DG21</f>
        <v>204645</v>
      </c>
      <c r="G24" s="545">
        <f>'B1104'!DO21</f>
        <v>228055</v>
      </c>
    </row>
    <row r="25" spans="1:7" ht="20.100000000000001" customHeight="1" x14ac:dyDescent="0.25">
      <c r="A25" s="224">
        <v>40208</v>
      </c>
      <c r="B25" s="225" t="s">
        <v>192</v>
      </c>
      <c r="C25" s="545">
        <f>'B1104'!DP22</f>
        <v>1302739.43</v>
      </c>
      <c r="D25" s="674">
        <f>'B1104'!DE22</f>
        <v>705747.51</v>
      </c>
      <c r="E25" s="545">
        <f>'B1104'!DF22</f>
        <v>17748</v>
      </c>
      <c r="F25" s="545">
        <f>'B1104'!DG22</f>
        <v>68340</v>
      </c>
      <c r="G25" s="545">
        <f>'B1104'!DO22</f>
        <v>87088</v>
      </c>
    </row>
    <row r="26" spans="1:7" ht="20.100000000000001" customHeight="1" x14ac:dyDescent="0.25">
      <c r="A26" s="224">
        <v>40209</v>
      </c>
      <c r="B26" s="225" t="s">
        <v>779</v>
      </c>
      <c r="C26" s="545">
        <f>'B1104'!DP23</f>
        <v>6273331</v>
      </c>
      <c r="D26" s="674">
        <f>'B1104'!DE23</f>
        <v>2203618.39</v>
      </c>
      <c r="E26" s="545">
        <f>'B1104'!DF23</f>
        <v>94050</v>
      </c>
      <c r="F26" s="545">
        <f>'B1104'!DG23</f>
        <v>414625</v>
      </c>
      <c r="G26" s="545">
        <f>'B1104'!DO23</f>
        <v>508675</v>
      </c>
    </row>
    <row r="27" spans="1:7" ht="20.100000000000001" customHeight="1" x14ac:dyDescent="0.25">
      <c r="A27" s="224">
        <v>40210</v>
      </c>
      <c r="B27" s="225" t="s">
        <v>194</v>
      </c>
      <c r="C27" s="545">
        <f>'B1104'!DP24</f>
        <v>18788649.710000001</v>
      </c>
      <c r="D27" s="674">
        <f>'B1104'!DE24</f>
        <v>8671125.0099999998</v>
      </c>
      <c r="E27" s="545">
        <f>'B1104'!DF24</f>
        <v>226105</v>
      </c>
      <c r="F27" s="545">
        <f>'B1104'!DG24</f>
        <v>216920</v>
      </c>
      <c r="G27" s="545">
        <f>'B1104'!DO24</f>
        <v>443725</v>
      </c>
    </row>
    <row r="28" spans="1:7" ht="20.100000000000001" customHeight="1" x14ac:dyDescent="0.25">
      <c r="A28" s="224">
        <v>40211</v>
      </c>
      <c r="B28" s="225" t="s">
        <v>195</v>
      </c>
      <c r="C28" s="545">
        <f>'B1104'!DP25</f>
        <v>1999586.5</v>
      </c>
      <c r="D28" s="674">
        <f>'B1104'!DE25</f>
        <v>1851616.06</v>
      </c>
      <c r="E28" s="545">
        <f>'B1104'!DF25</f>
        <v>37195</v>
      </c>
      <c r="F28" s="545">
        <f>'B1104'!DG25</f>
        <v>243320</v>
      </c>
      <c r="G28" s="545">
        <f>'B1104'!DO25</f>
        <v>285015</v>
      </c>
    </row>
    <row r="29" spans="1:7" ht="20.100000000000001" customHeight="1" x14ac:dyDescent="0.25">
      <c r="A29" s="224">
        <v>40212</v>
      </c>
      <c r="B29" s="225" t="s">
        <v>196</v>
      </c>
      <c r="C29" s="545">
        <f>'B1104'!DP26</f>
        <v>1360816.93</v>
      </c>
      <c r="D29" s="674">
        <f>'B1104'!DE26</f>
        <v>965797.42</v>
      </c>
      <c r="E29" s="545">
        <f>'B1104'!DF26</f>
        <v>32319</v>
      </c>
      <c r="F29" s="545">
        <f>'B1104'!DG26</f>
        <v>123345</v>
      </c>
      <c r="G29" s="545">
        <f>'B1104'!DO26</f>
        <v>155664</v>
      </c>
    </row>
    <row r="30" spans="1:7" ht="20.100000000000001" customHeight="1" x14ac:dyDescent="0.25">
      <c r="A30" s="224">
        <v>40213</v>
      </c>
      <c r="B30" s="225" t="s">
        <v>197</v>
      </c>
      <c r="C30" s="545">
        <f>'B1104'!DP27</f>
        <v>1867980</v>
      </c>
      <c r="D30" s="674">
        <f>'B1104'!DE27</f>
        <v>966364.39</v>
      </c>
      <c r="E30" s="545">
        <f>'B1104'!DF27</f>
        <v>25900</v>
      </c>
      <c r="F30" s="545">
        <f>'B1104'!DG27</f>
        <v>0</v>
      </c>
      <c r="G30" s="545">
        <f>'B1104'!DO27</f>
        <v>25900</v>
      </c>
    </row>
    <row r="31" spans="1:7" ht="20.100000000000001" customHeight="1" x14ac:dyDescent="0.25">
      <c r="A31" s="224">
        <v>40214</v>
      </c>
      <c r="B31" s="225" t="s">
        <v>224</v>
      </c>
      <c r="C31" s="545">
        <f>'B1104'!DP28</f>
        <v>2103296.41</v>
      </c>
      <c r="D31" s="674">
        <f>'B1104'!DE28</f>
        <v>1384819.47</v>
      </c>
      <c r="E31" s="545">
        <f>'B1104'!DF28</f>
        <v>31153</v>
      </c>
      <c r="F31" s="545">
        <f>'B1104'!DG28</f>
        <v>171950</v>
      </c>
      <c r="G31" s="545">
        <f>'B1104'!DO28</f>
        <v>203103</v>
      </c>
    </row>
    <row r="32" spans="1:7" ht="20.100000000000001" customHeight="1" x14ac:dyDescent="0.25">
      <c r="A32" s="224">
        <v>40300</v>
      </c>
      <c r="B32" s="225" t="s">
        <v>737</v>
      </c>
      <c r="C32" s="545">
        <f>'B1104'!DP29</f>
        <v>874715</v>
      </c>
      <c r="D32" s="674">
        <f>'B1104'!DE29</f>
        <v>805344.5</v>
      </c>
      <c r="E32" s="545">
        <f>'B1104'!DF29</f>
        <v>0</v>
      </c>
      <c r="F32" s="545">
        <f>'B1104'!DG29</f>
        <v>0</v>
      </c>
      <c r="G32" s="545">
        <f>'B1104'!DO29</f>
        <v>0</v>
      </c>
    </row>
    <row r="33" spans="1:7" ht="20.100000000000001" customHeight="1" x14ac:dyDescent="0.25">
      <c r="A33" s="224">
        <v>40301</v>
      </c>
      <c r="B33" s="225" t="s">
        <v>198</v>
      </c>
      <c r="C33" s="545">
        <f>'B1104'!DP30</f>
        <v>24041920</v>
      </c>
      <c r="D33" s="674">
        <f>'B1104'!DE30</f>
        <v>8490939.2799999993</v>
      </c>
      <c r="E33" s="545">
        <f>'B1104'!DF30</f>
        <v>255523</v>
      </c>
      <c r="F33" s="545">
        <f>'B1104'!DG30</f>
        <v>430000</v>
      </c>
      <c r="G33" s="545">
        <f>'B1104'!DO30</f>
        <v>687973</v>
      </c>
    </row>
    <row r="34" spans="1:7" ht="20.100000000000001" customHeight="1" x14ac:dyDescent="0.25">
      <c r="A34" s="224">
        <v>40302</v>
      </c>
      <c r="B34" s="225" t="s">
        <v>202</v>
      </c>
      <c r="C34" s="545">
        <f>'B1104'!DP31</f>
        <v>40745143</v>
      </c>
      <c r="D34" s="674">
        <f>'B1104'!DE31</f>
        <v>3758098.33</v>
      </c>
      <c r="E34" s="545">
        <f>'B1104'!DF31</f>
        <v>147750</v>
      </c>
      <c r="F34" s="545">
        <f>'B1104'!DG31</f>
        <v>200150</v>
      </c>
      <c r="G34" s="545">
        <f>'B1104'!DO31</f>
        <v>347900</v>
      </c>
    </row>
    <row r="35" spans="1:7" ht="20.100000000000001" customHeight="1" x14ac:dyDescent="0.25">
      <c r="A35" s="224">
        <v>40303</v>
      </c>
      <c r="B35" s="225" t="s">
        <v>203</v>
      </c>
      <c r="C35" s="545">
        <f>'B1104'!DP32</f>
        <v>13653050</v>
      </c>
      <c r="D35" s="674">
        <f>'B1104'!DE32</f>
        <v>4674956.28</v>
      </c>
      <c r="E35" s="545">
        <f>'B1104'!DF32</f>
        <v>113058</v>
      </c>
      <c r="F35" s="545">
        <f>'B1104'!DG32</f>
        <v>1329300</v>
      </c>
      <c r="G35" s="545">
        <f>'B1104'!DO32</f>
        <v>1442708</v>
      </c>
    </row>
    <row r="36" spans="1:7" ht="20.100000000000001" customHeight="1" x14ac:dyDescent="0.25">
      <c r="A36" s="224">
        <v>40304</v>
      </c>
      <c r="B36" s="225" t="s">
        <v>204</v>
      </c>
      <c r="C36" s="545">
        <f>'B1104'!DP33</f>
        <v>1667544.2</v>
      </c>
      <c r="D36" s="674">
        <f>'B1104'!DE33</f>
        <v>348805.3</v>
      </c>
      <c r="E36" s="545">
        <f>'B1104'!DF33</f>
        <v>46750</v>
      </c>
      <c r="F36" s="545">
        <f>'B1104'!DG33</f>
        <v>248750</v>
      </c>
      <c r="G36" s="545">
        <f>'B1104'!DO33</f>
        <v>295500</v>
      </c>
    </row>
    <row r="37" spans="1:7" ht="20.100000000000001" customHeight="1" x14ac:dyDescent="0.25">
      <c r="A37" s="224">
        <v>40305</v>
      </c>
      <c r="B37" s="225" t="s">
        <v>205</v>
      </c>
      <c r="C37" s="545">
        <f>'B1104'!DP34</f>
        <v>9740635</v>
      </c>
      <c r="D37" s="674">
        <f>'B1104'!DE34</f>
        <v>3069833.17</v>
      </c>
      <c r="E37" s="545">
        <f>'B1104'!DF34</f>
        <v>105790</v>
      </c>
      <c r="F37" s="545">
        <f>'B1104'!DG34</f>
        <v>292260</v>
      </c>
      <c r="G37" s="545">
        <f>'B1104'!DO34</f>
        <v>398400</v>
      </c>
    </row>
    <row r="38" spans="1:7" ht="20.100000000000001" customHeight="1" x14ac:dyDescent="0.25">
      <c r="A38" s="224">
        <v>40306</v>
      </c>
      <c r="B38" s="225" t="s">
        <v>206</v>
      </c>
      <c r="C38" s="545">
        <f>'B1104'!DP35</f>
        <v>1806490</v>
      </c>
      <c r="D38" s="674">
        <f>'B1104'!DE35</f>
        <v>877982.74</v>
      </c>
      <c r="E38" s="545">
        <f>'B1104'!DF35</f>
        <v>61437</v>
      </c>
      <c r="F38" s="545">
        <f>'B1104'!DG35</f>
        <v>161960</v>
      </c>
      <c r="G38" s="545">
        <f>'B1104'!DO35</f>
        <v>226897</v>
      </c>
    </row>
    <row r="39" spans="1:7" ht="20.100000000000001" customHeight="1" x14ac:dyDescent="0.25">
      <c r="A39" s="224">
        <v>40307</v>
      </c>
      <c r="B39" s="225" t="s">
        <v>207</v>
      </c>
      <c r="C39" s="545">
        <f>'B1104'!DP36</f>
        <v>2983970</v>
      </c>
      <c r="D39" s="674">
        <f>'B1104'!DE36</f>
        <v>2003056.03</v>
      </c>
      <c r="E39" s="545">
        <f>'B1104'!DF36</f>
        <v>29050</v>
      </c>
      <c r="F39" s="545">
        <f>'B1104'!DG36</f>
        <v>214000</v>
      </c>
      <c r="G39" s="545">
        <f>'B1104'!DO36</f>
        <v>247550</v>
      </c>
    </row>
    <row r="40" spans="1:7" ht="20.100000000000001" customHeight="1" x14ac:dyDescent="0.25">
      <c r="A40" s="224">
        <v>40308</v>
      </c>
      <c r="B40" s="225" t="s">
        <v>208</v>
      </c>
      <c r="C40" s="545">
        <f>'B1104'!DP37</f>
        <v>9707227.3000000007</v>
      </c>
      <c r="D40" s="674">
        <f>'B1104'!DE37</f>
        <v>3701109.42</v>
      </c>
      <c r="E40" s="545">
        <f>'B1104'!DF37</f>
        <v>140830</v>
      </c>
      <c r="F40" s="545">
        <f>'B1104'!DG37</f>
        <v>227550</v>
      </c>
      <c r="G40" s="545">
        <f>'B1104'!DO37</f>
        <v>371880</v>
      </c>
    </row>
    <row r="41" spans="1:7" ht="20.100000000000001" customHeight="1" x14ac:dyDescent="0.25">
      <c r="A41" s="224">
        <v>40309</v>
      </c>
      <c r="B41" s="225" t="s">
        <v>209</v>
      </c>
      <c r="C41" s="545">
        <f>'B1104'!DP38</f>
        <v>14574028</v>
      </c>
      <c r="D41" s="674">
        <f>'B1104'!DE38</f>
        <v>6355773.0499999998</v>
      </c>
      <c r="E41" s="545">
        <f>'B1104'!DF38</f>
        <v>76250</v>
      </c>
      <c r="F41" s="545">
        <f>'B1104'!DG38</f>
        <v>473420</v>
      </c>
      <c r="G41" s="545">
        <f>'B1104'!DO38</f>
        <v>549670</v>
      </c>
    </row>
    <row r="42" spans="1:7" ht="20.100000000000001" customHeight="1" x14ac:dyDescent="0.25">
      <c r="A42" s="224">
        <v>40400</v>
      </c>
      <c r="B42" s="225" t="s">
        <v>740</v>
      </c>
      <c r="C42" s="545">
        <f>'B1104'!DP39</f>
        <v>1051100</v>
      </c>
      <c r="D42" s="674">
        <f>'B1104'!DE39</f>
        <v>3126035.63</v>
      </c>
      <c r="E42" s="545">
        <f>'B1104'!DF39</f>
        <v>68920</v>
      </c>
      <c r="F42" s="545">
        <f>'B1104'!DG39</f>
        <v>365050</v>
      </c>
      <c r="G42" s="545">
        <f>'B1104'!DO39</f>
        <v>433970</v>
      </c>
    </row>
    <row r="43" spans="1:7" ht="20.100000000000001" customHeight="1" x14ac:dyDescent="0.25">
      <c r="A43" s="224">
        <v>40401</v>
      </c>
      <c r="B43" s="225" t="s">
        <v>210</v>
      </c>
      <c r="C43" s="545">
        <f>'B1104'!DP40</f>
        <v>1439525</v>
      </c>
      <c r="D43" s="674">
        <f>'B1104'!DE40</f>
        <v>1443786.83</v>
      </c>
      <c r="E43" s="545">
        <f>'B1104'!DF40</f>
        <v>56450</v>
      </c>
      <c r="F43" s="545">
        <f>'B1104'!DG40</f>
        <v>135450</v>
      </c>
      <c r="G43" s="545">
        <f>'B1104'!DO40</f>
        <v>191900</v>
      </c>
    </row>
    <row r="44" spans="1:7" ht="20.100000000000001" customHeight="1" x14ac:dyDescent="0.25">
      <c r="A44" s="224">
        <v>40402</v>
      </c>
      <c r="B44" s="225" t="s">
        <v>211</v>
      </c>
      <c r="C44" s="545">
        <f>'B1104'!DP41</f>
        <v>15090085.51</v>
      </c>
      <c r="D44" s="674">
        <f>'B1104'!DE41</f>
        <v>2166649.37</v>
      </c>
      <c r="E44" s="545">
        <f>'B1104'!DF41</f>
        <v>137151</v>
      </c>
      <c r="F44" s="545">
        <f>'B1104'!DG41</f>
        <v>443600</v>
      </c>
      <c r="G44" s="545">
        <f>'B1104'!DO41</f>
        <v>588451</v>
      </c>
    </row>
    <row r="45" spans="1:7" ht="20.100000000000001" customHeight="1" x14ac:dyDescent="0.25">
      <c r="A45" s="224">
        <v>40403</v>
      </c>
      <c r="B45" s="225" t="s">
        <v>212</v>
      </c>
      <c r="C45" s="545">
        <f>'B1104'!DP42</f>
        <v>3585762.89</v>
      </c>
      <c r="D45" s="674">
        <f>'B1104'!DE42</f>
        <v>764582.08</v>
      </c>
      <c r="E45" s="545">
        <f>'B1104'!DF42</f>
        <v>32125</v>
      </c>
      <c r="F45" s="545">
        <f>'B1104'!DG42</f>
        <v>165150</v>
      </c>
      <c r="G45" s="545">
        <f>'B1104'!DO42</f>
        <v>197275</v>
      </c>
    </row>
    <row r="46" spans="1:7" ht="20.100000000000001" customHeight="1" x14ac:dyDescent="0.25">
      <c r="A46" s="224">
        <v>40404</v>
      </c>
      <c r="B46" s="225" t="s">
        <v>213</v>
      </c>
      <c r="C46" s="545">
        <f>'B1104'!DP43</f>
        <v>915150</v>
      </c>
      <c r="D46" s="674">
        <f>'B1104'!DE43</f>
        <v>577140.79</v>
      </c>
      <c r="E46" s="545">
        <f>'B1104'!DF43</f>
        <v>21733</v>
      </c>
      <c r="F46" s="545">
        <f>'B1104'!DG43</f>
        <v>269500</v>
      </c>
      <c r="G46" s="545">
        <f>'B1104'!DO43</f>
        <v>291233</v>
      </c>
    </row>
    <row r="47" spans="1:7" ht="20.100000000000001" customHeight="1" x14ac:dyDescent="0.25">
      <c r="A47" s="224">
        <v>40405</v>
      </c>
      <c r="B47" s="225" t="s">
        <v>580</v>
      </c>
      <c r="C47" s="545">
        <f>'B1104'!DP44</f>
        <v>10270940</v>
      </c>
      <c r="D47" s="674">
        <f>'B1104'!DE44</f>
        <v>6187413.4400000004</v>
      </c>
      <c r="E47" s="545">
        <f>'B1104'!DF44</f>
        <v>133050</v>
      </c>
      <c r="F47" s="545">
        <f>'B1104'!DG44</f>
        <v>489500</v>
      </c>
      <c r="G47" s="545">
        <f>'B1104'!DO44</f>
        <v>623250</v>
      </c>
    </row>
    <row r="48" spans="1:7" ht="20.100000000000001" customHeight="1" x14ac:dyDescent="0.25">
      <c r="A48" s="224">
        <v>40406</v>
      </c>
      <c r="B48" s="225" t="s">
        <v>214</v>
      </c>
      <c r="C48" s="545">
        <f>'B1104'!DP45</f>
        <v>1820025</v>
      </c>
      <c r="D48" s="674">
        <f>'B1104'!DE45</f>
        <v>4759528.6100000003</v>
      </c>
      <c r="E48" s="545">
        <f>'B1104'!DF45</f>
        <v>105944</v>
      </c>
      <c r="F48" s="545">
        <f>'B1104'!DG45</f>
        <v>214500</v>
      </c>
      <c r="G48" s="545">
        <f>'B1104'!DO45</f>
        <v>320444</v>
      </c>
    </row>
    <row r="49" spans="1:7" ht="20.100000000000001" customHeight="1" x14ac:dyDescent="0.25">
      <c r="A49" s="224">
        <v>40407</v>
      </c>
      <c r="B49" s="225" t="s">
        <v>215</v>
      </c>
      <c r="C49" s="545">
        <f>'B1104'!DP46</f>
        <v>5485225</v>
      </c>
      <c r="D49" s="674">
        <f>'B1104'!DE46</f>
        <v>2975872.91</v>
      </c>
      <c r="E49" s="545">
        <f>'B1104'!DF46</f>
        <v>208350</v>
      </c>
      <c r="F49" s="545">
        <f>'B1104'!DG46</f>
        <v>753800</v>
      </c>
      <c r="G49" s="545">
        <f>'B1104'!DO46</f>
        <v>962150</v>
      </c>
    </row>
    <row r="50" spans="1:7" ht="20.100000000000001" customHeight="1" x14ac:dyDescent="0.25">
      <c r="A50" s="224">
        <v>40408</v>
      </c>
      <c r="B50" s="225" t="s">
        <v>216</v>
      </c>
      <c r="C50" s="545">
        <f>'B1104'!DP47</f>
        <v>2290955.7599999998</v>
      </c>
      <c r="D50" s="674">
        <f>'B1104'!DE47</f>
        <v>258571.87</v>
      </c>
      <c r="E50" s="545">
        <f>'B1104'!DF47</f>
        <v>12271</v>
      </c>
      <c r="F50" s="545">
        <f>'B1104'!DG47</f>
        <v>170650</v>
      </c>
      <c r="G50" s="545">
        <f>'B1104'!DO47</f>
        <v>182921</v>
      </c>
    </row>
    <row r="51" spans="1:7" ht="20.100000000000001" customHeight="1" x14ac:dyDescent="0.25">
      <c r="A51" s="224">
        <v>40411</v>
      </c>
      <c r="B51" s="225" t="s">
        <v>217</v>
      </c>
      <c r="C51" s="545">
        <f>'B1104'!DP48</f>
        <v>2067940.7</v>
      </c>
      <c r="D51" s="674">
        <f>'B1104'!DE48</f>
        <v>680538.3</v>
      </c>
      <c r="E51" s="545">
        <f>'B1104'!DF48</f>
        <v>33846</v>
      </c>
      <c r="F51" s="545">
        <f>'B1104'!DG48</f>
        <v>120235</v>
      </c>
      <c r="G51" s="545">
        <f>'B1104'!DO48</f>
        <v>158081</v>
      </c>
    </row>
    <row r="52" spans="1:7" ht="20.100000000000001" customHeight="1" x14ac:dyDescent="0.25">
      <c r="A52" s="224">
        <v>40417</v>
      </c>
      <c r="B52" s="225" t="s">
        <v>218</v>
      </c>
      <c r="C52" s="545">
        <f>'B1104'!DP49</f>
        <v>21694015</v>
      </c>
      <c r="D52" s="674">
        <f>'B1104'!DE49</f>
        <v>10322493.09</v>
      </c>
      <c r="E52" s="545">
        <f>'B1104'!DF49</f>
        <v>180095</v>
      </c>
      <c r="F52" s="545">
        <f>'B1104'!DG49</f>
        <v>517800</v>
      </c>
      <c r="G52" s="545">
        <f>'B1104'!DO49</f>
        <v>697895</v>
      </c>
    </row>
    <row r="53" spans="1:7" ht="20.100000000000001" customHeight="1" x14ac:dyDescent="0.25">
      <c r="A53" s="224">
        <v>40420</v>
      </c>
      <c r="B53" s="225" t="s">
        <v>219</v>
      </c>
      <c r="C53" s="545">
        <f>'B1104'!DP50</f>
        <v>1089529.17</v>
      </c>
      <c r="D53" s="674">
        <f>'B1104'!DE50</f>
        <v>221333.99</v>
      </c>
      <c r="E53" s="545">
        <f>'B1104'!DF50</f>
        <v>45040</v>
      </c>
      <c r="F53" s="545">
        <f>'B1104'!DG50</f>
        <v>137260</v>
      </c>
      <c r="G53" s="545">
        <f>'B1104'!DO50</f>
        <v>185800</v>
      </c>
    </row>
    <row r="54" spans="1:7" ht="20.100000000000001" customHeight="1" x14ac:dyDescent="0.25">
      <c r="A54" s="224">
        <v>40421</v>
      </c>
      <c r="B54" s="225" t="s">
        <v>90</v>
      </c>
      <c r="C54" s="545">
        <f>'B1104'!DP51</f>
        <v>1380299.16</v>
      </c>
      <c r="D54" s="674">
        <f>'B1104'!DE51</f>
        <v>887141.52</v>
      </c>
      <c r="E54" s="545">
        <f>'B1104'!DF51</f>
        <v>31629</v>
      </c>
      <c r="F54" s="545">
        <f>'B1104'!DG51</f>
        <v>134070</v>
      </c>
      <c r="G54" s="545">
        <f>'B1104'!DO51</f>
        <v>165699</v>
      </c>
    </row>
    <row r="55" spans="1:7" ht="20.100000000000001" customHeight="1" x14ac:dyDescent="0.25">
      <c r="A55" s="224">
        <v>40422</v>
      </c>
      <c r="B55" s="225" t="s">
        <v>220</v>
      </c>
      <c r="C55" s="545">
        <f>'B1104'!DP52</f>
        <v>3969446.77</v>
      </c>
      <c r="D55" s="674">
        <f>'B1104'!DE52</f>
        <v>830644.22</v>
      </c>
      <c r="E55" s="545">
        <f>'B1104'!DF52</f>
        <v>44260</v>
      </c>
      <c r="F55" s="545">
        <f>'B1104'!DG52</f>
        <v>186450</v>
      </c>
      <c r="G55" s="545">
        <f>'B1104'!DO52</f>
        <v>230710</v>
      </c>
    </row>
    <row r="56" spans="1:7" ht="20.100000000000001" customHeight="1" x14ac:dyDescent="0.25">
      <c r="A56" s="224">
        <v>40423</v>
      </c>
      <c r="B56" s="225" t="s">
        <v>92</v>
      </c>
      <c r="C56" s="545">
        <f>'B1104'!DP53</f>
        <v>1683967.34</v>
      </c>
      <c r="D56" s="674">
        <f>'B1104'!DE53</f>
        <v>1488744.08</v>
      </c>
      <c r="E56" s="545">
        <f>'B1104'!DF53</f>
        <v>24910</v>
      </c>
      <c r="F56" s="545">
        <f>'B1104'!DG53</f>
        <v>62940</v>
      </c>
      <c r="G56" s="545">
        <f>'B1104'!DO53</f>
        <v>87850</v>
      </c>
    </row>
    <row r="57" spans="1:7" ht="20.100000000000001" hidden="1" customHeight="1" x14ac:dyDescent="0.25">
      <c r="A57" s="224">
        <v>40306</v>
      </c>
      <c r="B57" s="225" t="s">
        <v>147</v>
      </c>
      <c r="C57" s="545" t="e">
        <f>'B1104'!#REF!</f>
        <v>#REF!</v>
      </c>
      <c r="D57" s="674">
        <f>'B1104'!DE54</f>
        <v>11586157.300000001</v>
      </c>
      <c r="E57" s="545">
        <f>'B1104'!DF54</f>
        <v>122600</v>
      </c>
      <c r="F57" s="545">
        <f>'B1104'!DG54</f>
        <v>508110</v>
      </c>
      <c r="G57" s="545">
        <f>'B1104'!DO54</f>
        <v>631410</v>
      </c>
    </row>
    <row r="58" spans="1:7" ht="20.100000000000001" customHeight="1" x14ac:dyDescent="0.25">
      <c r="A58" s="956"/>
      <c r="B58" s="225" t="s">
        <v>996</v>
      </c>
      <c r="C58" s="545">
        <f>'B1104'!DP54</f>
        <v>17304815</v>
      </c>
      <c r="D58" s="545">
        <f>'B1104'!DQ54</f>
        <v>29522382.300000001</v>
      </c>
      <c r="E58" s="545">
        <f>'B1104'!DR54</f>
        <v>29522382.300000001</v>
      </c>
      <c r="F58" s="545">
        <f>'B1104'!DS54</f>
        <v>0</v>
      </c>
      <c r="G58" s="545">
        <f>'B1104'!DT54</f>
        <v>561759202.72000003</v>
      </c>
    </row>
    <row r="59" spans="1:7" ht="22.8" x14ac:dyDescent="0.25">
      <c r="B59" s="225" t="s">
        <v>792</v>
      </c>
      <c r="C59" s="545">
        <f>'B1104'!DP55</f>
        <v>3637583.24</v>
      </c>
      <c r="D59" s="674">
        <f>'B1104'!DE55</f>
        <v>859149.88</v>
      </c>
      <c r="E59" s="545">
        <f>'B1104'!DF55</f>
        <v>20070</v>
      </c>
      <c r="F59" s="545">
        <f>'B1104'!DG55</f>
        <v>248720</v>
      </c>
      <c r="G59" s="545">
        <f>'B1104'!DO55</f>
        <v>268790</v>
      </c>
    </row>
    <row r="60" spans="1:7" ht="20.100000000000001" customHeight="1" x14ac:dyDescent="0.25">
      <c r="A60" s="224" t="s">
        <v>335</v>
      </c>
      <c r="B60" s="225" t="s">
        <v>813</v>
      </c>
      <c r="C60" s="545" t="e">
        <f>SUM(C53:C59)</f>
        <v>#REF!</v>
      </c>
      <c r="D60" s="545">
        <f>SUM(D8:D59)</f>
        <v>215797126.5800001</v>
      </c>
      <c r="E60" s="545">
        <f>SUM(E8:E59)</f>
        <v>46252193.299999997</v>
      </c>
      <c r="F60" s="545">
        <f>SUM(F8:F59)</f>
        <v>63135955</v>
      </c>
      <c r="G60" s="545">
        <f>SUM(G8:G59)</f>
        <v>642041718.72000003</v>
      </c>
    </row>
  </sheetData>
  <sheetProtection formatCells="0" formatColumns="0" formatRows="0"/>
  <mergeCells count="3">
    <mergeCell ref="B6:B7"/>
    <mergeCell ref="B4:G4"/>
    <mergeCell ref="B5:G5"/>
  </mergeCells>
  <phoneticPr fontId="3" type="noConversion"/>
  <printOptions horizontalCentered="1"/>
  <pageMargins left="0.27" right="0.4" top="0.31496062992125984" bottom="0.6692913385826772" header="0.15748031496062992" footer="0.23622047244094491"/>
  <pageSetup paperSize="9" scale="44" orientation="landscape" blackAndWhite="1" verticalDpi="180" r:id="rId1"/>
  <headerFooter alignWithMargins="0"/>
  <colBreaks count="1" manualBreakCount="1">
    <brk id="7" max="1048575" man="1"/>
  </colBreaks>
  <drawing r:id="rId2"/>
  <legacyDrawing r:id="rId3"/>
  <oleObjects>
    <mc:AlternateContent xmlns:mc="http://schemas.openxmlformats.org/markup-compatibility/2006">
      <mc:Choice Requires="x14">
        <oleObject progId="ViewerFrameClass" shapeId="84993" r:id="rId4">
          <objectPr defaultSize="0" autoPict="0" r:id="rId5">
            <anchor moveWithCells="1" sizeWithCells="1">
              <from>
                <xdr:col>0</xdr:col>
                <xdr:colOff>22860</xdr:colOff>
                <xdr:row>0</xdr:row>
                <xdr:rowOff>106680</xdr:rowOff>
              </from>
              <to>
                <xdr:col>0</xdr:col>
                <xdr:colOff>906780</xdr:colOff>
                <xdr:row>2</xdr:row>
                <xdr:rowOff>175260</xdr:rowOff>
              </to>
            </anchor>
          </objectPr>
        </oleObject>
      </mc:Choice>
      <mc:Fallback>
        <oleObject progId="ViewerFrameClass" shapeId="84993" r:id="rId4"/>
      </mc:Fallback>
    </mc:AlternateContent>
  </oleObjec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indexed="14"/>
  </sheetPr>
  <dimension ref="A1:D68"/>
  <sheetViews>
    <sheetView topLeftCell="A46" zoomScaleNormal="75" workbookViewId="0">
      <selection activeCell="A57" sqref="A57:IV57"/>
    </sheetView>
  </sheetViews>
  <sheetFormatPr baseColWidth="10" defaultRowHeight="13.2" x14ac:dyDescent="0.25"/>
  <cols>
    <col min="2" max="2" width="32.5546875" customWidth="1"/>
    <col min="3" max="3" width="28.88671875" customWidth="1"/>
    <col min="4" max="4" width="26.5546875" customWidth="1"/>
  </cols>
  <sheetData>
    <row r="1" spans="1:4" ht="17.399999999999999" x14ac:dyDescent="0.3">
      <c r="C1" s="14"/>
      <c r="D1" s="182"/>
    </row>
    <row r="2" spans="1:4" ht="17.399999999999999" x14ac:dyDescent="0.3">
      <c r="C2" s="14"/>
      <c r="D2" s="182"/>
    </row>
    <row r="3" spans="1:4" ht="17.399999999999999" x14ac:dyDescent="0.3">
      <c r="A3" s="20" t="s">
        <v>106</v>
      </c>
      <c r="C3" s="14"/>
      <c r="D3" s="182"/>
    </row>
    <row r="4" spans="1:4" ht="17.399999999999999" x14ac:dyDescent="0.3">
      <c r="A4" s="20" t="s">
        <v>250</v>
      </c>
      <c r="C4" s="14"/>
      <c r="D4" s="182"/>
    </row>
    <row r="5" spans="1:4" ht="17.399999999999999" x14ac:dyDescent="0.3">
      <c r="B5" s="18" t="s">
        <v>814</v>
      </c>
      <c r="C5" s="14"/>
      <c r="D5" s="182"/>
    </row>
    <row r="6" spans="1:4" ht="6" customHeight="1" x14ac:dyDescent="0.25">
      <c r="C6" s="20"/>
      <c r="D6" s="20"/>
    </row>
    <row r="7" spans="1:4" ht="16.2" thickBot="1" x14ac:dyDescent="0.35">
      <c r="B7" s="20"/>
      <c r="C7" s="28" t="s">
        <v>1097</v>
      </c>
      <c r="D7" s="28"/>
    </row>
    <row r="8" spans="1:4" x14ac:dyDescent="0.25">
      <c r="A8" s="206" t="s">
        <v>101</v>
      </c>
      <c r="B8" s="206"/>
      <c r="C8" s="206" t="s">
        <v>339</v>
      </c>
      <c r="D8" s="208"/>
    </row>
    <row r="9" spans="1:4" x14ac:dyDescent="0.25">
      <c r="A9" s="218"/>
      <c r="B9" s="218" t="s">
        <v>111</v>
      </c>
      <c r="C9" s="218" t="s">
        <v>340</v>
      </c>
      <c r="D9" s="209"/>
    </row>
    <row r="10" spans="1:4" x14ac:dyDescent="0.25">
      <c r="A10" s="218" t="s">
        <v>318</v>
      </c>
      <c r="B10" s="218" t="s">
        <v>318</v>
      </c>
      <c r="C10" s="220" t="s">
        <v>341</v>
      </c>
      <c r="D10" s="223" t="s">
        <v>48</v>
      </c>
    </row>
    <row r="11" spans="1:4" ht="13.8" thickBot="1" x14ac:dyDescent="0.3">
      <c r="A11" s="218" t="s">
        <v>2</v>
      </c>
      <c r="B11" s="218" t="s">
        <v>2</v>
      </c>
      <c r="C11" s="633"/>
      <c r="D11" s="209"/>
    </row>
    <row r="12" spans="1:4" ht="12" customHeight="1" thickBot="1" x14ac:dyDescent="0.3">
      <c r="A12" s="574">
        <v>40100</v>
      </c>
      <c r="B12" s="634" t="s">
        <v>176</v>
      </c>
      <c r="C12" s="576">
        <f>'B1104'!CZ4</f>
        <v>862419.94</v>
      </c>
      <c r="D12" s="567"/>
    </row>
    <row r="13" spans="1:4" ht="12" customHeight="1" thickBot="1" x14ac:dyDescent="0.3">
      <c r="A13" s="574">
        <v>40102</v>
      </c>
      <c r="B13" s="634" t="s">
        <v>178</v>
      </c>
      <c r="C13" s="576">
        <f>'B1104'!CZ5</f>
        <v>0</v>
      </c>
      <c r="D13" s="567"/>
    </row>
    <row r="14" spans="1:4" ht="12" customHeight="1" thickBot="1" x14ac:dyDescent="0.3">
      <c r="A14" s="574">
        <v>40103</v>
      </c>
      <c r="B14" s="634" t="s">
        <v>179</v>
      </c>
      <c r="C14" s="576">
        <f>'B1104'!CZ6</f>
        <v>0</v>
      </c>
      <c r="D14" s="567"/>
    </row>
    <row r="15" spans="1:4" ht="12" customHeight="1" thickBot="1" x14ac:dyDescent="0.3">
      <c r="A15" s="574">
        <v>40104</v>
      </c>
      <c r="B15" s="634" t="s">
        <v>180</v>
      </c>
      <c r="C15" s="576">
        <f>'B1104'!CZ7</f>
        <v>0</v>
      </c>
      <c r="D15" s="567"/>
    </row>
    <row r="16" spans="1:4" ht="12" customHeight="1" thickBot="1" x14ac:dyDescent="0.3">
      <c r="A16" s="574">
        <v>40105</v>
      </c>
      <c r="B16" s="634" t="s">
        <v>181</v>
      </c>
      <c r="C16" s="576">
        <f>'B1104'!CZ8</f>
        <v>0</v>
      </c>
      <c r="D16" s="567"/>
    </row>
    <row r="17" spans="1:4" ht="12" customHeight="1" thickBot="1" x14ac:dyDescent="0.3">
      <c r="A17" s="574">
        <v>40106</v>
      </c>
      <c r="B17" s="634" t="s">
        <v>182</v>
      </c>
      <c r="C17" s="576">
        <f>'B1104'!CZ9</f>
        <v>0</v>
      </c>
      <c r="D17" s="567"/>
    </row>
    <row r="18" spans="1:4" ht="12" customHeight="1" thickBot="1" x14ac:dyDescent="0.3">
      <c r="A18" s="574">
        <v>40107</v>
      </c>
      <c r="B18" s="634" t="s">
        <v>183</v>
      </c>
      <c r="C18" s="576">
        <f>'B1104'!CZ10</f>
        <v>1393912.99</v>
      </c>
      <c r="D18" s="567"/>
    </row>
    <row r="19" spans="1:4" ht="12" customHeight="1" thickBot="1" x14ac:dyDescent="0.3">
      <c r="A19" s="574">
        <v>40108</v>
      </c>
      <c r="B19" s="634" t="s">
        <v>184</v>
      </c>
      <c r="C19" s="576">
        <f>'B1104'!CZ11</f>
        <v>0</v>
      </c>
      <c r="D19" s="567"/>
    </row>
    <row r="20" spans="1:4" ht="12" customHeight="1" thickBot="1" x14ac:dyDescent="0.3">
      <c r="A20" s="574">
        <v>40111</v>
      </c>
      <c r="B20" s="634" t="s">
        <v>185</v>
      </c>
      <c r="C20" s="576">
        <f>'B1104'!CZ12</f>
        <v>0</v>
      </c>
      <c r="D20" s="567"/>
    </row>
    <row r="21" spans="1:4" ht="12" customHeight="1" thickBot="1" x14ac:dyDescent="0.3">
      <c r="A21" s="574">
        <v>40112</v>
      </c>
      <c r="B21" s="634" t="s">
        <v>186</v>
      </c>
      <c r="C21" s="576">
        <f>'B1104'!CZ13</f>
        <v>0</v>
      </c>
      <c r="D21" s="567"/>
    </row>
    <row r="22" spans="1:4" ht="12" customHeight="1" thickBot="1" x14ac:dyDescent="0.3">
      <c r="A22" s="574">
        <v>40113</v>
      </c>
      <c r="B22" s="634" t="s">
        <v>222</v>
      </c>
      <c r="C22" s="576">
        <f>'B1104'!CZ14</f>
        <v>0</v>
      </c>
      <c r="D22" s="567"/>
    </row>
    <row r="23" spans="1:4" ht="12" customHeight="1" thickBot="1" x14ac:dyDescent="0.3">
      <c r="A23" s="577" t="s">
        <v>784</v>
      </c>
      <c r="B23" s="635" t="s">
        <v>793</v>
      </c>
      <c r="C23" s="576">
        <f>'B1104'!CZ15</f>
        <v>0</v>
      </c>
      <c r="D23" s="567"/>
    </row>
    <row r="24" spans="1:4" ht="12" customHeight="1" thickBot="1" x14ac:dyDescent="0.3">
      <c r="A24" s="577" t="s">
        <v>1027</v>
      </c>
      <c r="B24" s="852" t="s">
        <v>1024</v>
      </c>
      <c r="C24" s="576">
        <f>'B1104'!CZ16</f>
        <v>0</v>
      </c>
      <c r="D24" s="567"/>
    </row>
    <row r="25" spans="1:4" ht="12" customHeight="1" thickBot="1" x14ac:dyDescent="0.3">
      <c r="A25" s="574">
        <v>40200</v>
      </c>
      <c r="B25" s="636" t="s">
        <v>187</v>
      </c>
      <c r="C25" s="576">
        <f>'B1104'!CZ17</f>
        <v>0</v>
      </c>
      <c r="D25" s="567"/>
    </row>
    <row r="26" spans="1:4" ht="12" customHeight="1" thickBot="1" x14ac:dyDescent="0.3">
      <c r="A26" s="574">
        <v>40201</v>
      </c>
      <c r="B26" s="634" t="s">
        <v>188</v>
      </c>
      <c r="C26" s="576">
        <f>'B1104'!CZ18</f>
        <v>0</v>
      </c>
      <c r="D26" s="567"/>
    </row>
    <row r="27" spans="1:4" ht="12" customHeight="1" thickBot="1" x14ac:dyDescent="0.3">
      <c r="A27" s="574">
        <v>40202</v>
      </c>
      <c r="B27" s="634" t="s">
        <v>189</v>
      </c>
      <c r="C27" s="576">
        <f>'B1104'!CZ19</f>
        <v>0</v>
      </c>
      <c r="D27" s="567"/>
    </row>
    <row r="28" spans="1:4" ht="12" customHeight="1" thickBot="1" x14ac:dyDescent="0.3">
      <c r="A28" s="574">
        <v>40203</v>
      </c>
      <c r="B28" s="634" t="s">
        <v>190</v>
      </c>
      <c r="C28" s="576">
        <f>'B1104'!CZ20</f>
        <v>0</v>
      </c>
      <c r="D28" s="567"/>
    </row>
    <row r="29" spans="1:4" ht="12" customHeight="1" thickBot="1" x14ac:dyDescent="0.3">
      <c r="A29" s="574">
        <v>40204</v>
      </c>
      <c r="B29" s="634" t="s">
        <v>191</v>
      </c>
      <c r="C29" s="576">
        <f>'B1104'!CZ21</f>
        <v>0</v>
      </c>
      <c r="D29" s="567"/>
    </row>
    <row r="30" spans="1:4" ht="12" customHeight="1" thickBot="1" x14ac:dyDescent="0.3">
      <c r="A30" s="574">
        <v>40205</v>
      </c>
      <c r="B30" s="634" t="s">
        <v>192</v>
      </c>
      <c r="C30" s="576">
        <f>'B1104'!CZ22</f>
        <v>0</v>
      </c>
      <c r="D30" s="567"/>
    </row>
    <row r="31" spans="1:4" ht="12" customHeight="1" thickBot="1" x14ac:dyDescent="0.3">
      <c r="A31" s="574">
        <v>40208</v>
      </c>
      <c r="B31" s="634" t="s">
        <v>193</v>
      </c>
      <c r="C31" s="576">
        <f>'B1104'!CZ23</f>
        <v>0</v>
      </c>
      <c r="D31" s="567"/>
    </row>
    <row r="32" spans="1:4" ht="12" customHeight="1" thickBot="1" x14ac:dyDescent="0.3">
      <c r="A32" s="574">
        <v>40209</v>
      </c>
      <c r="B32" s="634" t="s">
        <v>194</v>
      </c>
      <c r="C32" s="576">
        <f>'B1104'!CZ24</f>
        <v>0</v>
      </c>
      <c r="D32" s="567"/>
    </row>
    <row r="33" spans="1:4" ht="12" customHeight="1" thickBot="1" x14ac:dyDescent="0.3">
      <c r="A33" s="574">
        <v>40210</v>
      </c>
      <c r="B33" s="634" t="s">
        <v>195</v>
      </c>
      <c r="C33" s="576">
        <f>'B1104'!CZ25</f>
        <v>0</v>
      </c>
      <c r="D33" s="567"/>
    </row>
    <row r="34" spans="1:4" ht="12" customHeight="1" thickBot="1" x14ac:dyDescent="0.3">
      <c r="A34" s="574">
        <v>40211</v>
      </c>
      <c r="B34" s="634" t="s">
        <v>196</v>
      </c>
      <c r="C34" s="576">
        <f>'B1104'!CZ26</f>
        <v>0</v>
      </c>
      <c r="D34" s="567"/>
    </row>
    <row r="35" spans="1:4" ht="12" customHeight="1" thickBot="1" x14ac:dyDescent="0.3">
      <c r="A35" s="574">
        <v>40212</v>
      </c>
      <c r="B35" s="634" t="s">
        <v>197</v>
      </c>
      <c r="C35" s="576">
        <f>'B1104'!CZ27</f>
        <v>0</v>
      </c>
      <c r="D35" s="567"/>
    </row>
    <row r="36" spans="1:4" ht="12" customHeight="1" thickBot="1" x14ac:dyDescent="0.3">
      <c r="A36" s="574">
        <v>40213</v>
      </c>
      <c r="B36" s="634" t="s">
        <v>224</v>
      </c>
      <c r="C36" s="576">
        <f>'B1104'!CZ28</f>
        <v>0</v>
      </c>
      <c r="D36" s="567"/>
    </row>
    <row r="37" spans="1:4" ht="12" customHeight="1" thickBot="1" x14ac:dyDescent="0.3">
      <c r="A37" s="574" t="s">
        <v>738</v>
      </c>
      <c r="B37" s="634" t="s">
        <v>737</v>
      </c>
      <c r="C37" s="576">
        <f>'B1104'!CZ29</f>
        <v>0</v>
      </c>
      <c r="D37" s="567"/>
    </row>
    <row r="38" spans="1:4" ht="12" customHeight="1" thickBot="1" x14ac:dyDescent="0.3">
      <c r="A38" s="574">
        <v>40300</v>
      </c>
      <c r="B38" s="634" t="s">
        <v>198</v>
      </c>
      <c r="C38" s="576">
        <f>'B1104'!CZ30</f>
        <v>0</v>
      </c>
      <c r="D38" s="567"/>
    </row>
    <row r="39" spans="1:4" ht="12" customHeight="1" thickBot="1" x14ac:dyDescent="0.3">
      <c r="A39" s="574">
        <v>40301</v>
      </c>
      <c r="B39" s="634" t="s">
        <v>202</v>
      </c>
      <c r="C39" s="576">
        <f>'B1104'!CZ31</f>
        <v>0</v>
      </c>
      <c r="D39" s="567"/>
    </row>
    <row r="40" spans="1:4" ht="12" customHeight="1" thickBot="1" x14ac:dyDescent="0.3">
      <c r="A40" s="637">
        <v>40302</v>
      </c>
      <c r="B40" s="634" t="s">
        <v>203</v>
      </c>
      <c r="C40" s="576">
        <f>'B1104'!CZ32</f>
        <v>0</v>
      </c>
      <c r="D40" s="638"/>
    </row>
    <row r="41" spans="1:4" ht="12" customHeight="1" thickBot="1" x14ac:dyDescent="0.3">
      <c r="A41" s="574">
        <v>40303</v>
      </c>
      <c r="B41" s="634" t="s">
        <v>204</v>
      </c>
      <c r="C41" s="576">
        <f>'B1104'!CZ33</f>
        <v>0</v>
      </c>
      <c r="D41" s="567"/>
    </row>
    <row r="42" spans="1:4" ht="12" customHeight="1" thickBot="1" x14ac:dyDescent="0.3">
      <c r="A42" s="574">
        <v>40304</v>
      </c>
      <c r="B42" s="634" t="s">
        <v>205</v>
      </c>
      <c r="C42" s="576">
        <f>'B1104'!CZ34</f>
        <v>0</v>
      </c>
      <c r="D42" s="567"/>
    </row>
    <row r="43" spans="1:4" ht="12" customHeight="1" thickBot="1" x14ac:dyDescent="0.3">
      <c r="A43" s="574">
        <v>40305</v>
      </c>
      <c r="B43" s="634" t="s">
        <v>206</v>
      </c>
      <c r="C43" s="576">
        <f>'B1104'!CZ35</f>
        <v>0</v>
      </c>
      <c r="D43" s="567"/>
    </row>
    <row r="44" spans="1:4" ht="12" customHeight="1" thickBot="1" x14ac:dyDescent="0.3">
      <c r="A44" s="574">
        <v>40306</v>
      </c>
      <c r="B44" s="634" t="s">
        <v>207</v>
      </c>
      <c r="C44" s="576">
        <f>'B1104'!CZ36</f>
        <v>0</v>
      </c>
      <c r="D44" s="567"/>
    </row>
    <row r="45" spans="1:4" ht="12" customHeight="1" thickBot="1" x14ac:dyDescent="0.3">
      <c r="A45" s="574">
        <v>40307</v>
      </c>
      <c r="B45" s="634" t="s">
        <v>208</v>
      </c>
      <c r="C45" s="576">
        <f>'B1104'!CZ37</f>
        <v>0</v>
      </c>
      <c r="D45" s="567"/>
    </row>
    <row r="46" spans="1:4" ht="12" customHeight="1" thickBot="1" x14ac:dyDescent="0.3">
      <c r="A46" s="574">
        <v>40308</v>
      </c>
      <c r="B46" s="634" t="s">
        <v>209</v>
      </c>
      <c r="C46" s="576">
        <f>'B1104'!CZ38</f>
        <v>0</v>
      </c>
      <c r="D46" s="567"/>
    </row>
    <row r="47" spans="1:4" ht="12" customHeight="1" thickBot="1" x14ac:dyDescent="0.3">
      <c r="A47" s="574" t="s">
        <v>739</v>
      </c>
      <c r="B47" s="634" t="s">
        <v>740</v>
      </c>
      <c r="C47" s="576">
        <f>'B1104'!CZ39</f>
        <v>0</v>
      </c>
      <c r="D47" s="567"/>
    </row>
    <row r="48" spans="1:4" ht="12" customHeight="1" thickBot="1" x14ac:dyDescent="0.3">
      <c r="A48" s="574">
        <v>40400</v>
      </c>
      <c r="B48" s="634" t="s">
        <v>210</v>
      </c>
      <c r="C48" s="576">
        <f>'B1104'!CZ40</f>
        <v>0</v>
      </c>
      <c r="D48" s="567"/>
    </row>
    <row r="49" spans="1:4" ht="12" customHeight="1" thickBot="1" x14ac:dyDescent="0.3">
      <c r="A49" s="574">
        <v>40401</v>
      </c>
      <c r="B49" s="634" t="s">
        <v>211</v>
      </c>
      <c r="C49" s="576">
        <f>'B1104'!CZ41</f>
        <v>0</v>
      </c>
      <c r="D49" s="567"/>
    </row>
    <row r="50" spans="1:4" ht="12" customHeight="1" thickBot="1" x14ac:dyDescent="0.3">
      <c r="A50" s="574">
        <v>40402</v>
      </c>
      <c r="B50" s="634" t="s">
        <v>212</v>
      </c>
      <c r="C50" s="576">
        <f>'B1104'!CZ42</f>
        <v>0</v>
      </c>
      <c r="D50" s="567"/>
    </row>
    <row r="51" spans="1:4" ht="12" customHeight="1" thickBot="1" x14ac:dyDescent="0.3">
      <c r="A51" s="574">
        <v>40403</v>
      </c>
      <c r="B51" s="634" t="s">
        <v>213</v>
      </c>
      <c r="C51" s="576">
        <f>'B1104'!CZ43</f>
        <v>0</v>
      </c>
      <c r="D51" s="567"/>
    </row>
    <row r="52" spans="1:4" ht="12" customHeight="1" thickBot="1" x14ac:dyDescent="0.3">
      <c r="A52" s="574" t="s">
        <v>579</v>
      </c>
      <c r="B52" s="634" t="s">
        <v>580</v>
      </c>
      <c r="C52" s="576">
        <f>'B1104'!CZ44</f>
        <v>0</v>
      </c>
      <c r="D52" s="567"/>
    </row>
    <row r="53" spans="1:4" ht="12" customHeight="1" thickBot="1" x14ac:dyDescent="0.3">
      <c r="A53" s="574">
        <v>40405</v>
      </c>
      <c r="B53" s="634" t="s">
        <v>214</v>
      </c>
      <c r="C53" s="576">
        <f>'B1104'!CZ45</f>
        <v>0</v>
      </c>
      <c r="D53" s="567"/>
    </row>
    <row r="54" spans="1:4" ht="12" customHeight="1" thickBot="1" x14ac:dyDescent="0.3">
      <c r="A54" s="574">
        <v>40406</v>
      </c>
      <c r="B54" s="575" t="s">
        <v>215</v>
      </c>
      <c r="C54" s="576">
        <f>'B1104'!CZ46</f>
        <v>0</v>
      </c>
      <c r="D54" s="567"/>
    </row>
    <row r="55" spans="1:4" ht="12" customHeight="1" thickBot="1" x14ac:dyDescent="0.3">
      <c r="A55" s="574">
        <v>40407</v>
      </c>
      <c r="B55" s="575" t="s">
        <v>216</v>
      </c>
      <c r="C55" s="576">
        <f>'B1104'!CZ47</f>
        <v>0</v>
      </c>
      <c r="D55" s="567"/>
    </row>
    <row r="56" spans="1:4" ht="12" customHeight="1" thickBot="1" x14ac:dyDescent="0.3">
      <c r="A56" s="574">
        <v>40408</v>
      </c>
      <c r="B56" s="575" t="s">
        <v>217</v>
      </c>
      <c r="C56" s="576">
        <f>'B1104'!CZ48</f>
        <v>0</v>
      </c>
      <c r="D56" s="567"/>
    </row>
    <row r="57" spans="1:4" ht="12" customHeight="1" thickBot="1" x14ac:dyDescent="0.3">
      <c r="A57" s="574">
        <v>40412</v>
      </c>
      <c r="B57" s="575" t="s">
        <v>218</v>
      </c>
      <c r="C57" s="576">
        <f>'B1104'!CZ49</f>
        <v>0</v>
      </c>
      <c r="D57" s="567"/>
    </row>
    <row r="58" spans="1:4" ht="12" customHeight="1" thickBot="1" x14ac:dyDescent="0.3">
      <c r="A58" s="574">
        <v>40417</v>
      </c>
      <c r="B58" s="575" t="s">
        <v>219</v>
      </c>
      <c r="C58" s="576">
        <f>'B1104'!CZ50</f>
        <v>0</v>
      </c>
      <c r="D58" s="567"/>
    </row>
    <row r="59" spans="1:4" ht="12" customHeight="1" thickBot="1" x14ac:dyDescent="0.3">
      <c r="A59" s="574">
        <v>40420</v>
      </c>
      <c r="B59" s="575" t="s">
        <v>90</v>
      </c>
      <c r="C59" s="576">
        <f>'B1104'!CZ51</f>
        <v>0</v>
      </c>
      <c r="D59" s="567"/>
    </row>
    <row r="60" spans="1:4" ht="12" customHeight="1" thickBot="1" x14ac:dyDescent="0.3">
      <c r="A60" s="574">
        <v>40421</v>
      </c>
      <c r="B60" s="575" t="s">
        <v>220</v>
      </c>
      <c r="C60" s="576">
        <f>'B1104'!CZ52</f>
        <v>0</v>
      </c>
      <c r="D60" s="567"/>
    </row>
    <row r="61" spans="1:4" ht="12" customHeight="1" thickBot="1" x14ac:dyDescent="0.3">
      <c r="A61" s="574">
        <v>40422</v>
      </c>
      <c r="B61" s="575" t="s">
        <v>92</v>
      </c>
      <c r="C61" s="576">
        <f>'B1104'!CZ53</f>
        <v>0</v>
      </c>
      <c r="D61" s="567"/>
    </row>
    <row r="62" spans="1:4" ht="12" customHeight="1" thickBot="1" x14ac:dyDescent="0.3">
      <c r="A62" s="574">
        <v>40423</v>
      </c>
      <c r="B62" s="575" t="s">
        <v>147</v>
      </c>
      <c r="C62" s="576">
        <f>'B1104'!CZ54</f>
        <v>0</v>
      </c>
      <c r="D62" s="567"/>
    </row>
    <row r="63" spans="1:4" ht="12" customHeight="1" x14ac:dyDescent="0.25">
      <c r="A63" s="857" t="s">
        <v>786</v>
      </c>
      <c r="B63" s="858" t="s">
        <v>792</v>
      </c>
      <c r="C63" s="859">
        <f>'B1104'!CZ55</f>
        <v>0</v>
      </c>
      <c r="D63" s="860"/>
    </row>
    <row r="64" spans="1:4" ht="12" customHeight="1" x14ac:dyDescent="0.25">
      <c r="A64" s="851" t="s">
        <v>858</v>
      </c>
      <c r="B64" s="852" t="s">
        <v>859</v>
      </c>
      <c r="C64" s="861">
        <f>'B1104'!CZ56</f>
        <v>0</v>
      </c>
      <c r="D64" s="853"/>
    </row>
    <row r="65" spans="1:4" ht="32.25" customHeight="1" thickBot="1" x14ac:dyDescent="0.3">
      <c r="A65" s="250" t="s">
        <v>335</v>
      </c>
      <c r="B65" s="249"/>
      <c r="C65" s="841">
        <f>SUM(C12:C64)</f>
        <v>2256332.9299999997</v>
      </c>
      <c r="D65" s="841">
        <f>SUM(D12:D64)</f>
        <v>0</v>
      </c>
    </row>
    <row r="66" spans="1:4" ht="15" x14ac:dyDescent="0.25">
      <c r="A66" s="13"/>
      <c r="B66" s="20"/>
      <c r="C66" s="20"/>
    </row>
    <row r="67" spans="1:4" ht="15" x14ac:dyDescent="0.25">
      <c r="A67" s="20"/>
      <c r="B67" s="20"/>
      <c r="C67" s="20"/>
    </row>
    <row r="68" spans="1:4" ht="15" x14ac:dyDescent="0.25">
      <c r="B68" s="20"/>
      <c r="C68" s="20"/>
    </row>
  </sheetData>
  <phoneticPr fontId="3" type="noConversion"/>
  <pageMargins left="0.4" right="0.36" top="0.2" bottom="0.38" header="0.31" footer="0.4921259845"/>
  <pageSetup paperSize="9" scale="97" orientation="portrait" r:id="rId1"/>
  <headerFooter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indexed="12"/>
  </sheetPr>
  <dimension ref="A1:I72"/>
  <sheetViews>
    <sheetView view="pageBreakPreview" topLeftCell="A37" zoomScale="55" zoomScaleNormal="55" zoomScaleSheetLayoutView="55" workbookViewId="0">
      <selection activeCell="A53" sqref="A53:IV53"/>
    </sheetView>
  </sheetViews>
  <sheetFormatPr baseColWidth="10" defaultRowHeight="13.2" x14ac:dyDescent="0.25"/>
  <cols>
    <col min="1" max="1" width="30.44140625" customWidth="1"/>
    <col min="2" max="2" width="75.44140625" customWidth="1"/>
    <col min="3" max="3" width="63.88671875" customWidth="1"/>
    <col min="4" max="4" width="57.6640625" style="501" customWidth="1"/>
    <col min="5" max="5" width="10.88671875" customWidth="1"/>
    <col min="6" max="6" width="11.44140625" hidden="1" customWidth="1"/>
    <col min="7" max="7" width="18.44140625" customWidth="1"/>
    <col min="8" max="9" width="11.44140625" hidden="1" customWidth="1"/>
  </cols>
  <sheetData>
    <row r="1" spans="1:4" ht="45" x14ac:dyDescent="0.75">
      <c r="A1" s="292"/>
      <c r="B1" s="293"/>
      <c r="C1" s="294" t="s">
        <v>105</v>
      </c>
      <c r="D1" s="497"/>
    </row>
    <row r="2" spans="1:4" ht="1.5" customHeight="1" x14ac:dyDescent="0.45">
      <c r="A2" s="292"/>
      <c r="B2" s="295"/>
      <c r="C2" s="295"/>
      <c r="D2" s="296" t="s">
        <v>560</v>
      </c>
    </row>
    <row r="3" spans="1:4" ht="32.4" x14ac:dyDescent="0.55000000000000004">
      <c r="A3" s="297" t="s">
        <v>366</v>
      </c>
      <c r="B3" s="298"/>
      <c r="C3" s="298"/>
      <c r="D3" s="498"/>
    </row>
    <row r="4" spans="1:4" ht="32.4" x14ac:dyDescent="0.55000000000000004">
      <c r="A4" s="297" t="s">
        <v>367</v>
      </c>
      <c r="C4" s="299" t="s">
        <v>825</v>
      </c>
      <c r="D4" s="499"/>
    </row>
    <row r="5" spans="1:4" ht="32.4" x14ac:dyDescent="0.55000000000000004">
      <c r="A5" s="297"/>
      <c r="C5" s="299" t="s">
        <v>826</v>
      </c>
      <c r="D5" s="499"/>
    </row>
    <row r="6" spans="1:4" ht="33" thickBot="1" x14ac:dyDescent="0.6">
      <c r="A6" s="297"/>
      <c r="B6" s="298"/>
      <c r="C6" s="299" t="str">
        <f>'V TP'!H6</f>
        <v>Mois de Janvier  2020</v>
      </c>
      <c r="D6" s="499"/>
    </row>
    <row r="7" spans="1:4" ht="28.2" x14ac:dyDescent="0.5">
      <c r="A7" s="301" t="s">
        <v>110</v>
      </c>
      <c r="B7" s="302" t="s">
        <v>111</v>
      </c>
      <c r="C7" s="303" t="s">
        <v>824</v>
      </c>
      <c r="D7" s="303"/>
    </row>
    <row r="8" spans="1:4" ht="28.2" x14ac:dyDescent="0.5">
      <c r="A8" s="304" t="s">
        <v>2</v>
      </c>
      <c r="B8" s="305" t="s">
        <v>117</v>
      </c>
      <c r="C8" s="306" t="s">
        <v>370</v>
      </c>
      <c r="D8" s="306" t="s">
        <v>9</v>
      </c>
    </row>
    <row r="9" spans="1:4" ht="35.4" x14ac:dyDescent="0.6">
      <c r="A9" s="307">
        <v>40100</v>
      </c>
      <c r="B9" s="308" t="s">
        <v>372</v>
      </c>
      <c r="C9" s="309">
        <f>'Recettes-B'!B8+'Recettes-B'!C8+'Recettes-B'!D8+'Recettes-B'!F8+'Recettes-B'!G8+'Recettes-B'!H8+'Recettes-B'!I8++'Recettes-B'!K8</f>
        <v>366691</v>
      </c>
      <c r="D9" s="500"/>
    </row>
    <row r="10" spans="1:4" ht="35.4" x14ac:dyDescent="0.6">
      <c r="A10" s="307">
        <v>40102</v>
      </c>
      <c r="B10" s="308" t="s">
        <v>373</v>
      </c>
      <c r="C10" s="309">
        <f>'Recettes-B'!B9+'Recettes-B'!C9+'Recettes-B'!D9+'Recettes-B'!F9+'Recettes-B'!G9+'Recettes-B'!H9+'Recettes-B'!I9++'Recettes-B'!K9</f>
        <v>25958</v>
      </c>
      <c r="D10" s="500"/>
    </row>
    <row r="11" spans="1:4" ht="35.4" x14ac:dyDescent="0.6">
      <c r="A11" s="307">
        <v>40103</v>
      </c>
      <c r="B11" s="308" t="s">
        <v>52</v>
      </c>
      <c r="C11" s="309">
        <f>'Recettes-B'!B10+'Recettes-B'!C10+'Recettes-B'!D10+'Recettes-B'!F10+'Recettes-B'!G10+'Recettes-B'!H10+'Recettes-B'!I10++'Recettes-B'!K10</f>
        <v>21114</v>
      </c>
      <c r="D11" s="500"/>
    </row>
    <row r="12" spans="1:4" ht="35.4" x14ac:dyDescent="0.6">
      <c r="A12" s="307">
        <v>40104</v>
      </c>
      <c r="B12" s="308" t="s">
        <v>299</v>
      </c>
      <c r="C12" s="309">
        <f>'Recettes-B'!B11+'Recettes-B'!C11+'Recettes-B'!D11+'Recettes-B'!F11+'Recettes-B'!G11+'Recettes-B'!H11+'Recettes-B'!I11++'Recettes-B'!K11</f>
        <v>55660</v>
      </c>
      <c r="D12" s="500"/>
    </row>
    <row r="13" spans="1:4" ht="35.4" x14ac:dyDescent="0.6">
      <c r="A13" s="307">
        <v>40105</v>
      </c>
      <c r="B13" s="308" t="s">
        <v>374</v>
      </c>
      <c r="C13" s="309">
        <f>'Recettes-B'!B12+'Recettes-B'!C12+'Recettes-B'!D12+'Recettes-B'!F12+'Recettes-B'!G12+'Recettes-B'!H12+'Recettes-B'!I12++'Recettes-B'!K12</f>
        <v>37562</v>
      </c>
      <c r="D13" s="500"/>
    </row>
    <row r="14" spans="1:4" ht="35.4" x14ac:dyDescent="0.6">
      <c r="A14" s="307">
        <v>40106</v>
      </c>
      <c r="B14" s="308" t="s">
        <v>300</v>
      </c>
      <c r="C14" s="309">
        <f>'Recettes-B'!B13+'Recettes-B'!C13+'Recettes-B'!D13+'Recettes-B'!F13+'Recettes-B'!G13+'Recettes-B'!H13+'Recettes-B'!I13++'Recettes-B'!K13</f>
        <v>145438</v>
      </c>
      <c r="D14" s="500"/>
    </row>
    <row r="15" spans="1:4" ht="35.4" x14ac:dyDescent="0.6">
      <c r="A15" s="307">
        <v>40107</v>
      </c>
      <c r="B15" s="308" t="s">
        <v>301</v>
      </c>
      <c r="C15" s="309">
        <f>'Recettes-B'!B14+'Recettes-B'!C14+'Recettes-B'!D14+'Recettes-B'!F14+'Recettes-B'!G14+'Recettes-B'!H14+'Recettes-B'!I14++'Recettes-B'!K14</f>
        <v>68960</v>
      </c>
      <c r="D15" s="500"/>
    </row>
    <row r="16" spans="1:4" ht="35.4" x14ac:dyDescent="0.6">
      <c r="A16" s="307">
        <v>40108</v>
      </c>
      <c r="B16" s="308" t="s">
        <v>375</v>
      </c>
      <c r="C16" s="309">
        <f>'Recettes-B'!B15+'Recettes-B'!C15+'Recettes-B'!D15+'Recettes-B'!F15+'Recettes-B'!G15+'Recettes-B'!H15+'Recettes-B'!I15++'Recettes-B'!K15</f>
        <v>73624</v>
      </c>
      <c r="D16" s="500"/>
    </row>
    <row r="17" spans="1:4" ht="35.4" x14ac:dyDescent="0.6">
      <c r="A17" s="307">
        <v>40111</v>
      </c>
      <c r="B17" s="308" t="s">
        <v>303</v>
      </c>
      <c r="C17" s="309">
        <f>'Recettes-B'!B16+'Recettes-B'!C16+'Recettes-B'!D16+'Recettes-B'!F16+'Recettes-B'!G16+'Recettes-B'!H16+'Recettes-B'!I16++'Recettes-B'!K16</f>
        <v>8112</v>
      </c>
      <c r="D17" s="500"/>
    </row>
    <row r="18" spans="1:4" ht="35.4" x14ac:dyDescent="0.6">
      <c r="A18" s="307">
        <v>40112</v>
      </c>
      <c r="B18" s="308" t="s">
        <v>416</v>
      </c>
      <c r="C18" s="309">
        <f>'Recettes-B'!B17+'Recettes-B'!C17+'Recettes-B'!D17+'Recettes-B'!F17+'Recettes-B'!G17+'Recettes-B'!H17+'Recettes-B'!I17++'Recettes-B'!K17</f>
        <v>31596</v>
      </c>
      <c r="D18" s="500"/>
    </row>
    <row r="19" spans="1:4" ht="35.4" x14ac:dyDescent="0.6">
      <c r="A19" s="307">
        <v>40113</v>
      </c>
      <c r="B19" s="308" t="s">
        <v>243</v>
      </c>
      <c r="C19" s="309">
        <f>'Recettes-B'!B18+'Recettes-B'!C18+'Recettes-B'!D18+'Recettes-B'!F18+'Recettes-B'!G18+'Recettes-B'!H18+'Recettes-B'!I18++'Recettes-B'!K18</f>
        <v>37546</v>
      </c>
      <c r="D19" s="500"/>
    </row>
    <row r="20" spans="1:4" ht="35.4" x14ac:dyDescent="0.6">
      <c r="A20" s="307">
        <v>40114</v>
      </c>
      <c r="B20" s="308" t="s">
        <v>783</v>
      </c>
      <c r="C20" s="309">
        <f>'Recettes-B'!B19+'Recettes-B'!C19+'Recettes-B'!D19+'Recettes-B'!F19+'Recettes-B'!G19+'Recettes-B'!H19+'Recettes-B'!I19++'Recettes-B'!K19</f>
        <v>0</v>
      </c>
      <c r="D20" s="500"/>
    </row>
    <row r="21" spans="1:4" ht="35.4" x14ac:dyDescent="0.6">
      <c r="A21" s="307">
        <v>40200</v>
      </c>
      <c r="B21" s="308" t="s">
        <v>61</v>
      </c>
      <c r="C21" s="309">
        <f>'Recettes-B'!B21+'Recettes-B'!C21+'Recettes-B'!D21+'Recettes-B'!F21+'Recettes-B'!G21+'Recettes-B'!H21+'Recettes-B'!I21++'Recettes-B'!K21</f>
        <v>30946</v>
      </c>
      <c r="D21" s="500"/>
    </row>
    <row r="22" spans="1:4" ht="35.4" x14ac:dyDescent="0.6">
      <c r="A22" s="307">
        <v>40201</v>
      </c>
      <c r="B22" s="308" t="s">
        <v>257</v>
      </c>
      <c r="C22" s="309">
        <f>'Recettes-B'!B22+'Recettes-B'!C22+'Recettes-B'!D22+'Recettes-B'!F22+'Recettes-B'!G22+'Recettes-B'!H22+'Recettes-B'!I22++'Recettes-B'!K22</f>
        <v>2061</v>
      </c>
      <c r="D22" s="500"/>
    </row>
    <row r="23" spans="1:4" ht="35.4" x14ac:dyDescent="0.6">
      <c r="A23" s="307">
        <v>40202</v>
      </c>
      <c r="B23" s="308" t="s">
        <v>132</v>
      </c>
      <c r="C23" s="309">
        <f>'Recettes-B'!B23+'Recettes-B'!C23+'Recettes-B'!D23+'Recettes-B'!F23+'Recettes-B'!G23+'Recettes-B'!H23+'Recettes-B'!I23++'Recettes-B'!K23</f>
        <v>53999.75</v>
      </c>
      <c r="D23" s="500"/>
    </row>
    <row r="24" spans="1:4" ht="35.4" x14ac:dyDescent="0.6">
      <c r="A24" s="307">
        <v>40203</v>
      </c>
      <c r="B24" s="308" t="s">
        <v>64</v>
      </c>
      <c r="C24" s="309">
        <f>'Recettes-B'!B24+'Recettes-B'!C24+'Recettes-B'!D24+'Recettes-B'!F24+'Recettes-B'!G24+'Recettes-B'!H24+'Recettes-B'!I24++'Recettes-B'!K24</f>
        <v>17444</v>
      </c>
      <c r="D24" s="500"/>
    </row>
    <row r="25" spans="1:4" ht="35.4" x14ac:dyDescent="0.6">
      <c r="A25" s="307">
        <v>40204</v>
      </c>
      <c r="B25" s="308" t="s">
        <v>65</v>
      </c>
      <c r="C25" s="309">
        <f>'Recettes-B'!B25+'Recettes-B'!C25+'Recettes-B'!D25+'Recettes-B'!F25+'Recettes-B'!G25+'Recettes-B'!H25+'Recettes-B'!I25++'Recettes-B'!K25</f>
        <v>4176</v>
      </c>
      <c r="D25" s="500"/>
    </row>
    <row r="26" spans="1:4" ht="35.4" x14ac:dyDescent="0.6">
      <c r="A26" s="307">
        <v>40205</v>
      </c>
      <c r="B26" s="308" t="s">
        <v>66</v>
      </c>
      <c r="C26" s="309">
        <f>'Recettes-B'!B26+'Recettes-B'!C26+'Recettes-B'!D26+'Recettes-B'!F26+'Recettes-B'!G26+'Recettes-B'!H26+'Recettes-B'!I26++'Recettes-B'!K26</f>
        <v>5908</v>
      </c>
      <c r="D26" s="500"/>
    </row>
    <row r="27" spans="1:4" ht="35.4" x14ac:dyDescent="0.6">
      <c r="A27" s="307">
        <v>40208</v>
      </c>
      <c r="B27" s="308" t="s">
        <v>67</v>
      </c>
      <c r="C27" s="309">
        <f>'Recettes-B'!B27+'Recettes-B'!C27+'Recettes-B'!D27+'Recettes-B'!F27+'Recettes-B'!G27+'Recettes-B'!H27+'Recettes-B'!I27++'Recettes-B'!K27</f>
        <v>19566</v>
      </c>
      <c r="D27" s="500"/>
    </row>
    <row r="28" spans="1:4" ht="35.4" x14ac:dyDescent="0.6">
      <c r="A28" s="307">
        <v>40209</v>
      </c>
      <c r="B28" s="308" t="s">
        <v>68</v>
      </c>
      <c r="C28" s="309">
        <f>'Recettes-B'!B28+'Recettes-B'!C28+'Recettes-B'!D28+'Recettes-B'!F28+'Recettes-B'!G28+'Recettes-B'!H28+'Recettes-B'!I28++'Recettes-B'!K28</f>
        <v>47808</v>
      </c>
      <c r="D28" s="500"/>
    </row>
    <row r="29" spans="1:4" ht="35.4" x14ac:dyDescent="0.6">
      <c r="A29" s="307">
        <v>40210</v>
      </c>
      <c r="B29" s="308" t="s">
        <v>244</v>
      </c>
      <c r="C29" s="309">
        <f>'Recettes-B'!B29+'Recettes-B'!C29+'Recettes-B'!D29+'Recettes-B'!F29+'Recettes-B'!G29+'Recettes-B'!H29+'Recettes-B'!I29++'Recettes-B'!K29</f>
        <v>13491</v>
      </c>
      <c r="D29" s="500"/>
    </row>
    <row r="30" spans="1:4" ht="35.4" x14ac:dyDescent="0.6">
      <c r="A30" s="307">
        <v>40211</v>
      </c>
      <c r="B30" s="308" t="s">
        <v>376</v>
      </c>
      <c r="C30" s="309">
        <f>'Recettes-B'!B30+'Recettes-B'!C30+'Recettes-B'!D30+'Recettes-B'!F30+'Recettes-B'!G30+'Recettes-B'!H30+'Recettes-B'!I30++'Recettes-B'!K30</f>
        <v>4608</v>
      </c>
      <c r="D30" s="500"/>
    </row>
    <row r="31" spans="1:4" ht="35.4" x14ac:dyDescent="0.6">
      <c r="A31" s="307">
        <v>40212</v>
      </c>
      <c r="B31" s="308" t="s">
        <v>135</v>
      </c>
      <c r="C31" s="309">
        <f>'Recettes-B'!B31+'Recettes-B'!C31+'Recettes-B'!D31+'Recettes-B'!F31+'Recettes-B'!G31+'Recettes-B'!H31+'Recettes-B'!I31++'Recettes-B'!K31</f>
        <v>12564</v>
      </c>
      <c r="D31" s="500"/>
    </row>
    <row r="32" spans="1:4" ht="35.4" x14ac:dyDescent="0.6">
      <c r="A32" s="310">
        <v>40213</v>
      </c>
      <c r="B32" s="311" t="s">
        <v>136</v>
      </c>
      <c r="C32" s="309">
        <f>'Recettes-B'!B32+'Recettes-B'!C32+'Recettes-B'!D32+'Recettes-B'!F32+'Recettes-B'!G32+'Recettes-B'!H32+'Recettes-B'!I32++'Recettes-B'!K32</f>
        <v>10110</v>
      </c>
      <c r="D32" s="500"/>
    </row>
    <row r="33" spans="1:4" ht="35.4" x14ac:dyDescent="0.6">
      <c r="A33" s="310">
        <v>40214</v>
      </c>
      <c r="B33" s="311" t="s">
        <v>737</v>
      </c>
      <c r="C33" s="309">
        <f>'Recettes-B'!B33+'Recettes-B'!C33+'Recettes-B'!D33+'Recettes-B'!F33+'Recettes-B'!G33+'Recettes-B'!H33+'Recettes-B'!I33++'Recettes-B'!K33</f>
        <v>0</v>
      </c>
      <c r="D33" s="500"/>
    </row>
    <row r="34" spans="1:4" ht="35.4" x14ac:dyDescent="0.6">
      <c r="A34" s="310">
        <v>40300</v>
      </c>
      <c r="B34" s="311" t="s">
        <v>71</v>
      </c>
      <c r="C34" s="309">
        <f>'Recettes-B'!B34+'Recettes-B'!C34+'Recettes-B'!D34+'Recettes-B'!F34+'Recettes-B'!G34+'Recettes-B'!H34+'Recettes-B'!I34++'Recettes-B'!K34</f>
        <v>109282</v>
      </c>
      <c r="D34" s="500"/>
    </row>
    <row r="35" spans="1:4" ht="35.4" x14ac:dyDescent="0.6">
      <c r="A35" s="307">
        <v>40301</v>
      </c>
      <c r="B35" s="312" t="s">
        <v>72</v>
      </c>
      <c r="C35" s="309">
        <f>'Recettes-B'!B35+'Recettes-B'!C35+'Recettes-B'!D35+'Recettes-B'!F35+'Recettes-B'!G35+'Recettes-B'!H35+'Recettes-B'!I35++'Recettes-B'!K35</f>
        <v>71886</v>
      </c>
      <c r="D35" s="500"/>
    </row>
    <row r="36" spans="1:4" ht="35.4" x14ac:dyDescent="0.6">
      <c r="A36" s="307">
        <v>40302</v>
      </c>
      <c r="B36" s="312" t="s">
        <v>139</v>
      </c>
      <c r="C36" s="309">
        <f>'Recettes-B'!B36+'Recettes-B'!C36+'Recettes-B'!D36+'Recettes-B'!F36+'Recettes-B'!G36+'Recettes-B'!H36+'Recettes-B'!I36++'Recettes-B'!K36</f>
        <v>26338</v>
      </c>
      <c r="D36" s="500"/>
    </row>
    <row r="37" spans="1:4" ht="35.4" x14ac:dyDescent="0.6">
      <c r="A37" s="307">
        <v>40303</v>
      </c>
      <c r="B37" s="308" t="s">
        <v>74</v>
      </c>
      <c r="C37" s="309">
        <f>'Recettes-B'!B37+'Recettes-B'!C37+'Recettes-B'!D37+'Recettes-B'!F37+'Recettes-B'!G37+'Recettes-B'!H37+'Recettes-B'!I37++'Recettes-B'!K37</f>
        <v>4680</v>
      </c>
      <c r="D37" s="500"/>
    </row>
    <row r="38" spans="1:4" ht="35.4" x14ac:dyDescent="0.6">
      <c r="A38" s="307">
        <v>40304</v>
      </c>
      <c r="B38" s="308" t="s">
        <v>75</v>
      </c>
      <c r="C38" s="309">
        <f>'Recettes-B'!B38+'Recettes-B'!C38+'Recettes-B'!D38+'Recettes-B'!F38+'Recettes-B'!G38+'Recettes-B'!H38+'Recettes-B'!I38++'Recettes-B'!K38</f>
        <v>24120</v>
      </c>
      <c r="D38" s="500"/>
    </row>
    <row r="39" spans="1:4" ht="35.4" x14ac:dyDescent="0.6">
      <c r="A39" s="307">
        <v>40305</v>
      </c>
      <c r="B39" s="308" t="s">
        <v>76</v>
      </c>
      <c r="C39" s="309">
        <f>'Recettes-B'!B39+'Recettes-B'!C39+'Recettes-B'!D39+'Recettes-B'!F39+'Recettes-B'!G39+'Recettes-B'!H39+'Recettes-B'!I39++'Recettes-B'!K39</f>
        <v>10050</v>
      </c>
      <c r="D39" s="500"/>
    </row>
    <row r="40" spans="1:4" ht="35.4" x14ac:dyDescent="0.6">
      <c r="A40" s="307">
        <v>40306</v>
      </c>
      <c r="B40" s="308" t="s">
        <v>627</v>
      </c>
      <c r="C40" s="309">
        <f>'Recettes-B'!B40+'Recettes-B'!C40+'Recettes-B'!D40+'Recettes-B'!F40+'Recettes-B'!G40+'Recettes-B'!H40+'Recettes-B'!I40++'Recettes-B'!K40</f>
        <v>12588</v>
      </c>
      <c r="D40" s="500"/>
    </row>
    <row r="41" spans="1:4" ht="35.4" x14ac:dyDescent="0.6">
      <c r="A41" s="307">
        <v>40307</v>
      </c>
      <c r="B41" s="308" t="s">
        <v>78</v>
      </c>
      <c r="C41" s="309">
        <f>'Recettes-B'!B41+'Recettes-B'!C41+'Recettes-B'!D41+'Recettes-B'!F41+'Recettes-B'!G41+'Recettes-B'!H41+'Recettes-B'!I41++'Recettes-B'!K41</f>
        <v>36676</v>
      </c>
      <c r="D41" s="500"/>
    </row>
    <row r="42" spans="1:4" ht="35.4" x14ac:dyDescent="0.6">
      <c r="A42" s="307">
        <v>40308</v>
      </c>
      <c r="B42" s="308" t="s">
        <v>377</v>
      </c>
      <c r="C42" s="309">
        <f>'Recettes-B'!B42+'Recettes-B'!C42+'Recettes-B'!D42+'Recettes-B'!F42+'Recettes-B'!G42+'Recettes-B'!H42+'Recettes-B'!I42++'Recettes-B'!K42</f>
        <v>60232</v>
      </c>
      <c r="D42" s="500"/>
    </row>
    <row r="43" spans="1:4" ht="35.4" x14ac:dyDescent="0.6">
      <c r="A43" s="307">
        <v>40309</v>
      </c>
      <c r="B43" s="308" t="s">
        <v>734</v>
      </c>
      <c r="C43" s="309">
        <f>'Recettes-B'!B43+'Recettes-B'!C43+'Recettes-B'!D43+'Recettes-B'!F43+'Recettes-B'!G43+'Recettes-B'!H43+'Recettes-B'!I43++'Recettes-B'!K43</f>
        <v>15372</v>
      </c>
      <c r="D43" s="500"/>
    </row>
    <row r="44" spans="1:4" ht="35.4" x14ac:dyDescent="0.6">
      <c r="A44" s="307">
        <v>40400</v>
      </c>
      <c r="B44" s="308" t="s">
        <v>307</v>
      </c>
      <c r="C44" s="309">
        <f>'Recettes-B'!B44+'Recettes-B'!C44+'Recettes-B'!D44+'Recettes-B'!F44+'Recettes-B'!G44+'Recettes-B'!H44+'Recettes-B'!I44++'Recettes-B'!K44</f>
        <v>12140</v>
      </c>
      <c r="D44" s="500"/>
    </row>
    <row r="45" spans="1:4" ht="35.4" x14ac:dyDescent="0.6">
      <c r="A45" s="307">
        <v>40401</v>
      </c>
      <c r="B45" s="308" t="s">
        <v>81</v>
      </c>
      <c r="C45" s="309">
        <f>'Recettes-B'!B45+'Recettes-B'!C45+'Recettes-B'!D45+'Recettes-B'!F45+'Recettes-B'!G45+'Recettes-B'!H45+'Recettes-B'!I45++'Recettes-B'!K45</f>
        <v>28298</v>
      </c>
      <c r="D45" s="500"/>
    </row>
    <row r="46" spans="1:4" ht="35.4" x14ac:dyDescent="0.6">
      <c r="A46" s="307">
        <v>40402</v>
      </c>
      <c r="B46" s="308" t="s">
        <v>82</v>
      </c>
      <c r="C46" s="309">
        <f>'Recettes-B'!B46+'Recettes-B'!C46+'Recettes-B'!D46+'Recettes-B'!F46+'Recettes-B'!G46+'Recettes-B'!H46+'Recettes-B'!I46++'Recettes-B'!K46</f>
        <v>5778</v>
      </c>
      <c r="D46" s="500"/>
    </row>
    <row r="47" spans="1:4" ht="35.4" x14ac:dyDescent="0.6">
      <c r="A47" s="307">
        <v>40403</v>
      </c>
      <c r="B47" s="308" t="s">
        <v>291</v>
      </c>
      <c r="C47" s="309">
        <f>'Recettes-B'!B47+'Recettes-B'!C47+'Recettes-B'!D47+'Recettes-B'!F47+'Recettes-B'!G47+'Recettes-B'!H47+'Recettes-B'!I47++'Recettes-B'!K47</f>
        <v>2058</v>
      </c>
      <c r="D47" s="500"/>
    </row>
    <row r="48" spans="1:4" ht="35.4" x14ac:dyDescent="0.6">
      <c r="A48" s="307">
        <v>40404</v>
      </c>
      <c r="B48" s="308" t="s">
        <v>580</v>
      </c>
      <c r="C48" s="309">
        <f>'Recettes-B'!B48+'Recettes-B'!C48+'Recettes-B'!D48+'Recettes-B'!F48+'Recettes-B'!G48+'Recettes-B'!H48+'Recettes-B'!I48++'Recettes-B'!K48</f>
        <v>38624</v>
      </c>
      <c r="D48" s="500"/>
    </row>
    <row r="49" spans="1:4" ht="35.4" x14ac:dyDescent="0.6">
      <c r="A49" s="307">
        <v>40405</v>
      </c>
      <c r="B49" s="308" t="s">
        <v>84</v>
      </c>
      <c r="C49" s="309">
        <f>'Recettes-B'!B49+'Recettes-B'!C49+'Recettes-B'!D49+'Recettes-B'!F49+'Recettes-B'!G49+'Recettes-B'!H49+'Recettes-B'!I49++'Recettes-B'!K49</f>
        <v>77438</v>
      </c>
      <c r="D49" s="500"/>
    </row>
    <row r="50" spans="1:4" ht="35.4" x14ac:dyDescent="0.6">
      <c r="A50" s="307">
        <v>40406</v>
      </c>
      <c r="B50" s="308" t="s">
        <v>85</v>
      </c>
      <c r="C50" s="309">
        <f>'Recettes-B'!B50+'Recettes-B'!C50+'Recettes-B'!D50+'Recettes-B'!F50+'Recettes-B'!G50+'Recettes-B'!H50+'Recettes-B'!I50++'Recettes-B'!K50</f>
        <v>43669</v>
      </c>
      <c r="D50" s="500"/>
    </row>
    <row r="51" spans="1:4" ht="35.4" x14ac:dyDescent="0.6">
      <c r="A51" s="307">
        <v>40407</v>
      </c>
      <c r="B51" s="308" t="s">
        <v>145</v>
      </c>
      <c r="C51" s="309">
        <f>'Recettes-B'!B51+'Recettes-B'!C51+'Recettes-B'!D51+'Recettes-B'!F51+'Recettes-B'!G51+'Recettes-B'!H51+'Recettes-B'!I51++'Recettes-B'!K51</f>
        <v>3170</v>
      </c>
      <c r="D51" s="500"/>
    </row>
    <row r="52" spans="1:4" ht="35.4" x14ac:dyDescent="0.6">
      <c r="A52" s="307">
        <v>40408</v>
      </c>
      <c r="B52" s="308" t="s">
        <v>378</v>
      </c>
      <c r="C52" s="309">
        <f>'Recettes-B'!B52+'Recettes-B'!C52+'Recettes-B'!D52+'Recettes-B'!F52+'Recettes-B'!G52+'Recettes-B'!H52+'Recettes-B'!I52++'Recettes-B'!K52</f>
        <v>1066</v>
      </c>
      <c r="D52" s="500"/>
    </row>
    <row r="53" spans="1:4" ht="35.4" x14ac:dyDescent="0.6">
      <c r="A53" s="307">
        <v>40412</v>
      </c>
      <c r="B53" s="308" t="s">
        <v>88</v>
      </c>
      <c r="C53" s="309">
        <f>'Recettes-B'!B53+'Recettes-B'!C53+'Recettes-B'!D53+'Recettes-B'!F53+'Recettes-B'!G53+'Recettes-B'!H53+'Recettes-B'!I53++'Recettes-B'!K53</f>
        <v>115910.75</v>
      </c>
      <c r="D53" s="500"/>
    </row>
    <row r="54" spans="1:4" ht="35.4" x14ac:dyDescent="0.6">
      <c r="A54" s="307">
        <v>40417</v>
      </c>
      <c r="B54" s="308" t="s">
        <v>89</v>
      </c>
      <c r="C54" s="309">
        <f>'Recettes-B'!B54+'Recettes-B'!C54+'Recettes-B'!D54+'Recettes-B'!F54+'Recettes-B'!G54+'Recettes-B'!H54+'Recettes-B'!I54++'Recettes-B'!K54</f>
        <v>1158</v>
      </c>
      <c r="D54" s="500"/>
    </row>
    <row r="55" spans="1:4" ht="35.4" x14ac:dyDescent="0.6">
      <c r="A55" s="310">
        <v>40420</v>
      </c>
      <c r="B55" s="308" t="s">
        <v>418</v>
      </c>
      <c r="C55" s="309">
        <f>'Recettes-B'!B55+'Recettes-B'!C55+'Recettes-B'!D55+'Recettes-B'!F55+'Recettes-B'!G55+'Recettes-B'!H55+'Recettes-B'!I55++'Recettes-B'!K55</f>
        <v>960</v>
      </c>
      <c r="D55" s="500"/>
    </row>
    <row r="56" spans="1:4" ht="36" thickBot="1" x14ac:dyDescent="0.65">
      <c r="A56" s="313">
        <v>40421</v>
      </c>
      <c r="B56" s="308" t="s">
        <v>91</v>
      </c>
      <c r="C56" s="309">
        <f>'Recettes-B'!B56+'Recettes-B'!C56+'Recettes-B'!D56+'Recettes-B'!F56+'Recettes-B'!G56+'Recettes-B'!H56+'Recettes-B'!I56++'Recettes-B'!K56</f>
        <v>14348</v>
      </c>
      <c r="D56" s="500"/>
    </row>
    <row r="57" spans="1:4" ht="36" thickBot="1" x14ac:dyDescent="0.65">
      <c r="A57" s="313">
        <v>40422</v>
      </c>
      <c r="B57" s="308" t="s">
        <v>92</v>
      </c>
      <c r="C57" s="309">
        <f>'Recettes-B'!B57+'Recettes-B'!C57+'Recettes-B'!D57+'Recettes-B'!F57+'Recettes-B'!G57+'Recettes-B'!H57+'Recettes-B'!I57++'Recettes-B'!K57</f>
        <v>4620</v>
      </c>
      <c r="D57" s="500"/>
    </row>
    <row r="58" spans="1:4" ht="36" thickBot="1" x14ac:dyDescent="0.65">
      <c r="A58" s="313">
        <v>40423</v>
      </c>
      <c r="B58" s="308" t="s">
        <v>417</v>
      </c>
      <c r="C58" s="309">
        <f>'Recettes-B'!B58+'Recettes-B'!C58+'Recettes-B'!D58+'Recettes-B'!F58+'Recettes-B'!G58+'Recettes-B'!H58+'Recettes-B'!I58++'Recettes-B'!K58</f>
        <v>49200</v>
      </c>
      <c r="D58" s="500"/>
    </row>
    <row r="59" spans="1:4" ht="35.4" x14ac:dyDescent="0.6">
      <c r="A59" s="582">
        <v>40424</v>
      </c>
      <c r="B59" s="582" t="s">
        <v>794</v>
      </c>
      <c r="C59" s="309">
        <f>'Recettes-B'!B59+'Recettes-B'!C59+'Recettes-B'!D59+'Recettes-B'!F59+'Recettes-B'!G59+'Recettes-B'!H59+'Recettes-B'!I59++'Recettes-B'!K59</f>
        <v>0</v>
      </c>
      <c r="D59" s="500"/>
    </row>
    <row r="60" spans="1:4" ht="35.4" x14ac:dyDescent="0.6">
      <c r="A60" s="582">
        <v>40425</v>
      </c>
      <c r="B60" s="582" t="s">
        <v>857</v>
      </c>
      <c r="C60" s="309">
        <f>'Recettes-B'!B60+'Recettes-B'!C60+'Recettes-B'!D60+'Recettes-B'!F60+'Recettes-B'!G60+'Recettes-B'!H60+'Recettes-B'!I60++'Recettes-B'!K60</f>
        <v>65446</v>
      </c>
      <c r="D60" s="500"/>
    </row>
    <row r="61" spans="1:4" ht="36.75" customHeight="1" x14ac:dyDescent="0.6">
      <c r="A61" s="314" t="s">
        <v>148</v>
      </c>
      <c r="B61" s="581"/>
      <c r="C61" s="315">
        <f>SUM(C9:C60)</f>
        <v>1930050.5</v>
      </c>
      <c r="D61" s="315">
        <f>SUM(D9:D60)</f>
        <v>0</v>
      </c>
    </row>
    <row r="71" spans="3:3" ht="30" x14ac:dyDescent="0.5">
      <c r="C71" s="503"/>
    </row>
    <row r="72" spans="3:3" x14ac:dyDescent="0.25">
      <c r="C72" s="3"/>
    </row>
  </sheetData>
  <phoneticPr fontId="0" type="noConversion"/>
  <pageMargins left="0.78740157499999996" right="0.78740157499999996" top="0.984251969" bottom="0.984251969" header="0.4921259845" footer="0.4921259845"/>
  <pageSetup paperSize="9" scale="31" fitToHeight="5" orientation="portrait" horizontalDpi="240" verticalDpi="144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ViewerFrameClass" shapeId="119809" r:id="rId4">
          <objectPr defaultSize="0" autoPict="0" r:id="rId5">
            <anchor moveWithCells="1" sizeWithCells="1">
              <from>
                <xdr:col>0</xdr:col>
                <xdr:colOff>53340</xdr:colOff>
                <xdr:row>0</xdr:row>
                <xdr:rowOff>0</xdr:rowOff>
              </from>
              <to>
                <xdr:col>0</xdr:col>
                <xdr:colOff>922020</xdr:colOff>
                <xdr:row>0</xdr:row>
                <xdr:rowOff>0</xdr:rowOff>
              </to>
            </anchor>
          </objectPr>
        </oleObject>
      </mc:Choice>
      <mc:Fallback>
        <oleObject progId="ViewerFrameClass" shapeId="119809" r:id="rId4"/>
      </mc:Fallback>
    </mc:AlternateContent>
    <mc:AlternateContent xmlns:mc="http://schemas.openxmlformats.org/markup-compatibility/2006">
      <mc:Choice Requires="x14">
        <oleObject progId="ViewerFrameClass" shapeId="119810" r:id="rId6">
          <objectPr defaultSize="0" autoPict="0" r:id="rId5">
            <anchor moveWithCells="1" sizeWithCells="1">
              <from>
                <xdr:col>0</xdr:col>
                <xdr:colOff>327660</xdr:colOff>
                <xdr:row>0</xdr:row>
                <xdr:rowOff>0</xdr:rowOff>
              </from>
              <to>
                <xdr:col>0</xdr:col>
                <xdr:colOff>1089660</xdr:colOff>
                <xdr:row>0</xdr:row>
                <xdr:rowOff>0</xdr:rowOff>
              </to>
            </anchor>
          </objectPr>
        </oleObject>
      </mc:Choice>
      <mc:Fallback>
        <oleObject progId="ViewerFrameClass" shapeId="119810" r:id="rId6"/>
      </mc:Fallback>
    </mc:AlternateContent>
    <mc:AlternateContent xmlns:mc="http://schemas.openxmlformats.org/markup-compatibility/2006">
      <mc:Choice Requires="x14">
        <oleObject progId="ViewerFrameClass" shapeId="119811" r:id="rId7">
          <objectPr defaultSize="0" autoPict="0" r:id="rId5">
            <anchor moveWithCells="1" sizeWithCells="1">
              <from>
                <xdr:col>0</xdr:col>
                <xdr:colOff>327660</xdr:colOff>
                <xdr:row>0</xdr:row>
                <xdr:rowOff>0</xdr:rowOff>
              </from>
              <to>
                <xdr:col>0</xdr:col>
                <xdr:colOff>1089660</xdr:colOff>
                <xdr:row>0</xdr:row>
                <xdr:rowOff>0</xdr:rowOff>
              </to>
            </anchor>
          </objectPr>
        </oleObject>
      </mc:Choice>
      <mc:Fallback>
        <oleObject progId="ViewerFrameClass" shapeId="119811" r:id="rId7"/>
      </mc:Fallback>
    </mc:AlternateContent>
    <mc:AlternateContent xmlns:mc="http://schemas.openxmlformats.org/markup-compatibility/2006">
      <mc:Choice Requires="x14">
        <oleObject progId="ViewerFrameClass" shapeId="119812" r:id="rId8">
          <objectPr defaultSize="0" autoPict="0" r:id="rId5">
            <anchor moveWithCells="1" sizeWithCells="1">
              <from>
                <xdr:col>0</xdr:col>
                <xdr:colOff>327660</xdr:colOff>
                <xdr:row>0</xdr:row>
                <xdr:rowOff>0</xdr:rowOff>
              </from>
              <to>
                <xdr:col>0</xdr:col>
                <xdr:colOff>1089660</xdr:colOff>
                <xdr:row>0</xdr:row>
                <xdr:rowOff>0</xdr:rowOff>
              </to>
            </anchor>
          </objectPr>
        </oleObject>
      </mc:Choice>
      <mc:Fallback>
        <oleObject progId="ViewerFrameClass" shapeId="119812" r:id="rId8"/>
      </mc:Fallback>
    </mc:AlternateContent>
    <mc:AlternateContent xmlns:mc="http://schemas.openxmlformats.org/markup-compatibility/2006">
      <mc:Choice Requires="x14">
        <oleObject progId="ViewerFrameClass" shapeId="119813" r:id="rId9">
          <objectPr defaultSize="0" autoPict="0" r:id="rId5">
            <anchor moveWithCells="1" sizeWithCells="1">
              <from>
                <xdr:col>0</xdr:col>
                <xdr:colOff>609600</xdr:colOff>
                <xdr:row>0</xdr:row>
                <xdr:rowOff>0</xdr:rowOff>
              </from>
              <to>
                <xdr:col>1</xdr:col>
                <xdr:colOff>45720</xdr:colOff>
                <xdr:row>0</xdr:row>
                <xdr:rowOff>0</xdr:rowOff>
              </to>
            </anchor>
          </objectPr>
        </oleObject>
      </mc:Choice>
      <mc:Fallback>
        <oleObject progId="ViewerFrameClass" shapeId="119813" r:id="rId9"/>
      </mc:Fallback>
    </mc:AlternateContent>
    <mc:AlternateContent xmlns:mc="http://schemas.openxmlformats.org/markup-compatibility/2006">
      <mc:Choice Requires="x14">
        <oleObject progId="ViewerFrameClass" shapeId="119814" r:id="rId10">
          <objectPr defaultSize="0" autoPict="0" r:id="rId5">
            <anchor moveWithCells="1" sizeWithCells="1">
              <from>
                <xdr:col>0</xdr:col>
                <xdr:colOff>601980</xdr:colOff>
                <xdr:row>0</xdr:row>
                <xdr:rowOff>0</xdr:rowOff>
              </from>
              <to>
                <xdr:col>1</xdr:col>
                <xdr:colOff>38100</xdr:colOff>
                <xdr:row>0</xdr:row>
                <xdr:rowOff>0</xdr:rowOff>
              </to>
            </anchor>
          </objectPr>
        </oleObject>
      </mc:Choice>
      <mc:Fallback>
        <oleObject progId="ViewerFrameClass" shapeId="119814" r:id="rId10"/>
      </mc:Fallback>
    </mc:AlternateContent>
    <mc:AlternateContent xmlns:mc="http://schemas.openxmlformats.org/markup-compatibility/2006">
      <mc:Choice Requires="x14">
        <oleObject progId="ViewerFrameClass" shapeId="119815" r:id="rId11">
          <objectPr defaultSize="0" autoPict="0" r:id="rId5">
            <anchor moveWithCells="1" sizeWithCells="1">
              <from>
                <xdr:col>0</xdr:col>
                <xdr:colOff>601980</xdr:colOff>
                <xdr:row>0</xdr:row>
                <xdr:rowOff>0</xdr:rowOff>
              </from>
              <to>
                <xdr:col>1</xdr:col>
                <xdr:colOff>38100</xdr:colOff>
                <xdr:row>0</xdr:row>
                <xdr:rowOff>0</xdr:rowOff>
              </to>
            </anchor>
          </objectPr>
        </oleObject>
      </mc:Choice>
      <mc:Fallback>
        <oleObject progId="ViewerFrameClass" shapeId="119815" r:id="rId11"/>
      </mc:Fallback>
    </mc:AlternateContent>
    <mc:AlternateContent xmlns:mc="http://schemas.openxmlformats.org/markup-compatibility/2006">
      <mc:Choice Requires="x14">
        <oleObject progId="ViewerFrameClass" shapeId="119816" r:id="rId12">
          <objectPr defaultSize="0" autoPict="0" r:id="rId5">
            <anchor moveWithCells="1" sizeWithCells="1">
              <from>
                <xdr:col>0</xdr:col>
                <xdr:colOff>601980</xdr:colOff>
                <xdr:row>0</xdr:row>
                <xdr:rowOff>0</xdr:rowOff>
              </from>
              <to>
                <xdr:col>1</xdr:col>
                <xdr:colOff>38100</xdr:colOff>
                <xdr:row>0</xdr:row>
                <xdr:rowOff>0</xdr:rowOff>
              </to>
            </anchor>
          </objectPr>
        </oleObject>
      </mc:Choice>
      <mc:Fallback>
        <oleObject progId="ViewerFrameClass" shapeId="119816" r:id="rId12"/>
      </mc:Fallback>
    </mc:AlternateContent>
    <mc:AlternateContent xmlns:mc="http://schemas.openxmlformats.org/markup-compatibility/2006">
      <mc:Choice Requires="x14">
        <oleObject progId="ViewerFrameClass" shapeId="119817" r:id="rId13">
          <objectPr defaultSize="0" autoPict="0" r:id="rId5">
            <anchor moveWithCells="1" sizeWithCells="1">
              <from>
                <xdr:col>0</xdr:col>
                <xdr:colOff>601980</xdr:colOff>
                <xdr:row>0</xdr:row>
                <xdr:rowOff>0</xdr:rowOff>
              </from>
              <to>
                <xdr:col>1</xdr:col>
                <xdr:colOff>38100</xdr:colOff>
                <xdr:row>0</xdr:row>
                <xdr:rowOff>0</xdr:rowOff>
              </to>
            </anchor>
          </objectPr>
        </oleObject>
      </mc:Choice>
      <mc:Fallback>
        <oleObject progId="ViewerFrameClass" shapeId="119817" r:id="rId13"/>
      </mc:Fallback>
    </mc:AlternateContent>
    <mc:AlternateContent xmlns:mc="http://schemas.openxmlformats.org/markup-compatibility/2006">
      <mc:Choice Requires="x14">
        <oleObject progId="ViewerFrameClass" shapeId="119818" r:id="rId14">
          <objectPr defaultSize="0" autoPict="0" r:id="rId5">
            <anchor moveWithCells="1" sizeWithCells="1">
              <from>
                <xdr:col>0</xdr:col>
                <xdr:colOff>579120</xdr:colOff>
                <xdr:row>0</xdr:row>
                <xdr:rowOff>0</xdr:rowOff>
              </from>
              <to>
                <xdr:col>1</xdr:col>
                <xdr:colOff>15240</xdr:colOff>
                <xdr:row>1</xdr:row>
                <xdr:rowOff>30480</xdr:rowOff>
              </to>
            </anchor>
          </objectPr>
        </oleObject>
      </mc:Choice>
      <mc:Fallback>
        <oleObject progId="ViewerFrameClass" shapeId="119818" r:id="rId14"/>
      </mc:Fallback>
    </mc:AlternateContent>
  </oleObjec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G612"/>
  <sheetViews>
    <sheetView topLeftCell="A55" workbookViewId="0">
      <pane xSplit="1" ySplit="5" topLeftCell="AX66" activePane="bottomRight" state="frozen"/>
      <selection activeCell="A55" sqref="A55"/>
      <selection pane="topRight" activeCell="B55" sqref="B55"/>
      <selection pane="bottomLeft" activeCell="A60" sqref="A60"/>
      <selection pane="bottomRight" activeCell="BA77" sqref="BA77"/>
    </sheetView>
  </sheetViews>
  <sheetFormatPr baseColWidth="10" defaultColWidth="11.44140625" defaultRowHeight="14.4" x14ac:dyDescent="0.3"/>
  <cols>
    <col min="1" max="1" width="57.88671875" style="886" customWidth="1"/>
    <col min="2" max="2" width="12.88671875" style="885" customWidth="1"/>
    <col min="3" max="3" width="22.5546875" style="886" customWidth="1"/>
    <col min="4" max="4" width="12.44140625" style="885" customWidth="1"/>
    <col min="5" max="5" width="21.33203125" style="886" customWidth="1"/>
    <col min="6" max="6" width="11.5546875" style="885" customWidth="1"/>
    <col min="7" max="7" width="20.5546875" style="886" customWidth="1"/>
    <col min="8" max="8" width="11.6640625" style="885" customWidth="1"/>
    <col min="9" max="9" width="21.5546875" style="886" customWidth="1"/>
    <col min="10" max="10" width="12.109375" style="885" customWidth="1"/>
    <col min="11" max="11" width="18.33203125" style="886" customWidth="1"/>
    <col min="12" max="12" width="16" style="885" customWidth="1"/>
    <col min="13" max="13" width="20.5546875" style="886" customWidth="1"/>
    <col min="14" max="14" width="13.33203125" style="885" customWidth="1"/>
    <col min="15" max="15" width="20" style="886" customWidth="1"/>
    <col min="16" max="16" width="15.33203125" style="885" customWidth="1"/>
    <col min="17" max="17" width="19.33203125" style="886" customWidth="1"/>
    <col min="18" max="18" width="12.109375" style="885" customWidth="1"/>
    <col min="19" max="19" width="19.6640625" style="886" customWidth="1"/>
    <col min="20" max="20" width="13" style="885" customWidth="1"/>
    <col min="21" max="21" width="19.44140625" style="886" customWidth="1"/>
    <col min="22" max="22" width="11.44140625" style="885"/>
    <col min="23" max="23" width="18.88671875" style="886" customWidth="1"/>
    <col min="24" max="24" width="14.109375" style="885" customWidth="1"/>
    <col min="25" max="25" width="20.44140625" style="886" customWidth="1"/>
    <col min="26" max="26" width="13.109375" style="885" customWidth="1"/>
    <col min="27" max="27" width="20.6640625" style="886" customWidth="1"/>
    <col min="28" max="28" width="13.109375" style="885" customWidth="1"/>
    <col min="29" max="29" width="21.44140625" style="886" customWidth="1"/>
    <col min="30" max="30" width="13.5546875" style="885" customWidth="1"/>
    <col min="31" max="31" width="18.109375" style="886" customWidth="1"/>
    <col min="32" max="32" width="13.109375" style="885" customWidth="1"/>
    <col min="33" max="33" width="19.5546875" style="886" customWidth="1"/>
    <col min="34" max="34" width="11.44140625" style="885"/>
    <col min="35" max="35" width="19.44140625" style="886" customWidth="1"/>
    <col min="36" max="36" width="12.109375" style="885" customWidth="1"/>
    <col min="37" max="37" width="20.109375" style="886" customWidth="1"/>
    <col min="38" max="38" width="12.33203125" style="885" customWidth="1"/>
    <col min="39" max="39" width="18.6640625" style="887" customWidth="1"/>
    <col min="40" max="40" width="10.88671875" style="885" customWidth="1"/>
    <col min="41" max="41" width="20" style="886" customWidth="1"/>
    <col min="42" max="42" width="12" style="885" customWidth="1"/>
    <col min="43" max="43" width="19.109375" style="886" customWidth="1"/>
    <col min="44" max="44" width="11.5546875" style="885" customWidth="1"/>
    <col min="45" max="45" width="19.109375" style="886" customWidth="1"/>
    <col min="46" max="46" width="12.44140625" style="885" customWidth="1"/>
    <col min="47" max="47" width="17.6640625" style="886" customWidth="1"/>
    <col min="48" max="48" width="10.5546875" style="885" customWidth="1"/>
    <col min="49" max="49" width="18.33203125" style="886" customWidth="1"/>
    <col min="50" max="50" width="10.33203125" style="885" customWidth="1"/>
    <col min="51" max="51" width="16.88671875" style="886" customWidth="1"/>
    <col min="52" max="52" width="9.88671875" style="885" customWidth="1"/>
    <col min="53" max="53" width="17.88671875" style="886" customWidth="1"/>
    <col min="54" max="54" width="10" style="885" customWidth="1"/>
    <col min="55" max="55" width="20.33203125" style="886" customWidth="1"/>
    <col min="56" max="56" width="11.5546875" style="885" customWidth="1"/>
    <col min="57" max="57" width="20.44140625" style="886" customWidth="1"/>
    <col min="58" max="58" width="11.5546875" style="885" customWidth="1"/>
    <col min="59" max="59" width="19" style="886" customWidth="1"/>
    <col min="60" max="60" width="15.5546875" style="885" customWidth="1"/>
    <col min="61" max="61" width="19" style="886" customWidth="1"/>
    <col min="62" max="62" width="16.44140625" style="885" customWidth="1"/>
    <col min="63" max="63" width="19.44140625" style="886" customWidth="1"/>
    <col min="64" max="64" width="13" style="885" customWidth="1"/>
    <col min="65" max="65" width="18.5546875" style="886" customWidth="1"/>
    <col min="66" max="66" width="14.109375" style="885" customWidth="1"/>
    <col min="67" max="67" width="18.5546875" style="886" customWidth="1"/>
    <col min="68" max="68" width="15.88671875" style="885" customWidth="1"/>
    <col min="69" max="69" width="17.6640625" style="886" customWidth="1"/>
    <col min="70" max="70" width="11.5546875" style="885" customWidth="1"/>
    <col min="71" max="71" width="18.44140625" style="886" customWidth="1"/>
    <col min="72" max="72" width="10.6640625" style="885" customWidth="1"/>
    <col min="73" max="73" width="18.88671875" style="886" customWidth="1"/>
    <col min="74" max="74" width="11.6640625" style="885" customWidth="1"/>
    <col min="75" max="75" width="18" style="886" customWidth="1"/>
    <col min="76" max="76" width="12.44140625" style="885" customWidth="1"/>
    <col min="77" max="77" width="17" style="886" customWidth="1"/>
    <col min="78" max="78" width="12.109375" style="885" customWidth="1"/>
    <col min="79" max="79" width="16.33203125" style="886" customWidth="1"/>
    <col min="80" max="80" width="14.6640625" style="885" customWidth="1"/>
    <col min="81" max="81" width="18.6640625" style="886" customWidth="1"/>
    <col min="82" max="82" width="13.109375" style="885" customWidth="1"/>
    <col min="83" max="83" width="16.6640625" style="886" customWidth="1"/>
    <col min="84" max="84" width="13.33203125" style="885" customWidth="1"/>
    <col min="85" max="85" width="17.5546875" style="886" customWidth="1"/>
    <col min="86" max="86" width="11.6640625" style="885" customWidth="1"/>
    <col min="87" max="87" width="17.33203125" style="886" customWidth="1"/>
    <col min="88" max="88" width="12.109375" style="885" customWidth="1"/>
    <col min="89" max="89" width="17.88671875" style="886" customWidth="1"/>
    <col min="90" max="90" width="11.5546875" style="885" customWidth="1"/>
    <col min="91" max="91" width="17.44140625" style="886" customWidth="1"/>
    <col min="92" max="92" width="11.5546875" style="885" customWidth="1"/>
    <col min="93" max="93" width="17.44140625" style="886" customWidth="1"/>
    <col min="94" max="94" width="12" style="885" customWidth="1"/>
    <col min="95" max="95" width="18.33203125" style="886" customWidth="1"/>
    <col min="96" max="96" width="13.44140625" style="885" customWidth="1"/>
    <col min="97" max="97" width="17.33203125" style="886" customWidth="1"/>
    <col min="98" max="98" width="13.88671875" style="885" customWidth="1"/>
    <col min="99" max="99" width="17.5546875" style="886" customWidth="1"/>
    <col min="100" max="100" width="11.109375" style="885" customWidth="1"/>
    <col min="101" max="101" width="17.109375" style="886" customWidth="1"/>
    <col min="102" max="102" width="12.5546875" style="885" customWidth="1"/>
    <col min="103" max="103" width="16.44140625" style="886" customWidth="1"/>
    <col min="104" max="104" width="15.5546875" style="885" customWidth="1"/>
    <col min="105" max="105" width="16.44140625" style="886" customWidth="1"/>
    <col min="106" max="106" width="18.33203125" style="903" customWidth="1"/>
    <col min="107" max="107" width="25.109375" style="903" customWidth="1"/>
    <col min="108" max="109" width="25.6640625" style="904" customWidth="1"/>
    <col min="110" max="111" width="25.6640625" style="905" customWidth="1"/>
    <col min="112" max="16384" width="11.44140625" style="886"/>
  </cols>
  <sheetData>
    <row r="1" spans="1:111" ht="24" thickBot="1" x14ac:dyDescent="0.5">
      <c r="A1" s="884" t="s">
        <v>878</v>
      </c>
      <c r="DB1" s="886"/>
      <c r="DC1" s="886"/>
      <c r="DD1" s="886"/>
      <c r="DE1" s="886"/>
      <c r="DF1" s="886"/>
      <c r="DG1" s="886"/>
    </row>
    <row r="2" spans="1:111" ht="21.6" thickBot="1" x14ac:dyDescent="0.45">
      <c r="A2" s="888" t="s">
        <v>988</v>
      </c>
      <c r="DB2" s="886"/>
      <c r="DC2" s="886"/>
      <c r="DD2" s="886"/>
      <c r="DE2" s="886"/>
      <c r="DF2" s="886"/>
      <c r="DG2" s="886"/>
    </row>
    <row r="3" spans="1:111" ht="15" thickBot="1" x14ac:dyDescent="0.35">
      <c r="A3" s="889"/>
      <c r="B3" s="1300" t="s">
        <v>50</v>
      </c>
      <c r="C3" s="1301"/>
      <c r="D3" s="1300" t="s">
        <v>879</v>
      </c>
      <c r="E3" s="1301"/>
      <c r="F3" s="1300" t="s">
        <v>880</v>
      </c>
      <c r="G3" s="1301"/>
      <c r="H3" s="1300" t="s">
        <v>881</v>
      </c>
      <c r="I3" s="1301"/>
      <c r="J3" s="1300" t="s">
        <v>882</v>
      </c>
      <c r="K3" s="1301"/>
      <c r="L3" s="1300" t="s">
        <v>883</v>
      </c>
      <c r="M3" s="1301"/>
      <c r="N3" s="1300" t="s">
        <v>884</v>
      </c>
      <c r="O3" s="1301"/>
      <c r="P3" s="1300" t="s">
        <v>885</v>
      </c>
      <c r="Q3" s="1301"/>
      <c r="R3" s="1300" t="s">
        <v>886</v>
      </c>
      <c r="S3" s="1301"/>
      <c r="T3" s="1300" t="s">
        <v>887</v>
      </c>
      <c r="U3" s="1301"/>
      <c r="V3" s="1300" t="s">
        <v>888</v>
      </c>
      <c r="W3" s="1301"/>
      <c r="X3" s="1300" t="s">
        <v>889</v>
      </c>
      <c r="Y3" s="1301"/>
      <c r="Z3" s="1300" t="s">
        <v>890</v>
      </c>
      <c r="AA3" s="1301"/>
      <c r="AB3" s="1300" t="s">
        <v>891</v>
      </c>
      <c r="AC3" s="1301"/>
      <c r="AD3" s="1300" t="s">
        <v>892</v>
      </c>
      <c r="AE3" s="1301"/>
      <c r="AF3" s="1300" t="s">
        <v>893</v>
      </c>
      <c r="AG3" s="1301"/>
      <c r="AH3" s="1300" t="s">
        <v>894</v>
      </c>
      <c r="AI3" s="1301"/>
      <c r="AJ3" s="1300" t="s">
        <v>67</v>
      </c>
      <c r="AK3" s="1301"/>
      <c r="AL3" s="1300" t="s">
        <v>895</v>
      </c>
      <c r="AM3" s="1301"/>
      <c r="AN3" s="1300" t="s">
        <v>896</v>
      </c>
      <c r="AO3" s="1301"/>
      <c r="AP3" s="1300" t="s">
        <v>897</v>
      </c>
      <c r="AQ3" s="1301"/>
      <c r="AR3" s="1300" t="s">
        <v>898</v>
      </c>
      <c r="AS3" s="1301"/>
      <c r="AT3" s="1300" t="s">
        <v>899</v>
      </c>
      <c r="AU3" s="1301"/>
      <c r="AV3" s="1300" t="s">
        <v>900</v>
      </c>
      <c r="AW3" s="1301"/>
      <c r="AX3" s="1300" t="s">
        <v>901</v>
      </c>
      <c r="AY3" s="1301"/>
      <c r="AZ3" s="1300" t="s">
        <v>139</v>
      </c>
      <c r="BA3" s="1301"/>
      <c r="BB3" s="1300" t="s">
        <v>902</v>
      </c>
      <c r="BC3" s="1301"/>
      <c r="BD3" s="1300" t="s">
        <v>903</v>
      </c>
      <c r="BE3" s="1301"/>
      <c r="BF3" s="1300" t="s">
        <v>76</v>
      </c>
      <c r="BG3" s="1301"/>
      <c r="BH3" s="1300" t="s">
        <v>140</v>
      </c>
      <c r="BI3" s="1301"/>
      <c r="BJ3" s="1300" t="s">
        <v>904</v>
      </c>
      <c r="BK3" s="1301"/>
      <c r="BL3" s="1300" t="s">
        <v>905</v>
      </c>
      <c r="BM3" s="1301"/>
      <c r="BN3" s="1300" t="s">
        <v>906</v>
      </c>
      <c r="BO3" s="1301"/>
      <c r="BP3" s="1300" t="s">
        <v>907</v>
      </c>
      <c r="BQ3" s="1301"/>
      <c r="BR3" s="1300" t="s">
        <v>81</v>
      </c>
      <c r="BS3" s="1301"/>
      <c r="BT3" s="1300" t="s">
        <v>82</v>
      </c>
      <c r="BU3" s="1301"/>
      <c r="BV3" s="1300" t="s">
        <v>908</v>
      </c>
      <c r="BW3" s="1301"/>
      <c r="BX3" s="1300" t="s">
        <v>909</v>
      </c>
      <c r="BY3" s="1301"/>
      <c r="BZ3" s="1300" t="s">
        <v>910</v>
      </c>
      <c r="CA3" s="1301"/>
      <c r="CB3" s="1300" t="s">
        <v>911</v>
      </c>
      <c r="CC3" s="1301"/>
      <c r="CD3" s="1300" t="s">
        <v>912</v>
      </c>
      <c r="CE3" s="1301"/>
      <c r="CF3" s="1300" t="s">
        <v>913</v>
      </c>
      <c r="CG3" s="1301"/>
      <c r="CH3" s="1300" t="s">
        <v>914</v>
      </c>
      <c r="CI3" s="1301"/>
      <c r="CJ3" s="1300" t="s">
        <v>915</v>
      </c>
      <c r="CK3" s="1301"/>
      <c r="CL3" s="1300" t="s">
        <v>916</v>
      </c>
      <c r="CM3" s="1301"/>
      <c r="CN3" s="1300" t="s">
        <v>917</v>
      </c>
      <c r="CO3" s="1301"/>
      <c r="CP3" s="1300" t="s">
        <v>918</v>
      </c>
      <c r="CQ3" s="1301"/>
      <c r="CR3" s="1300" t="s">
        <v>919</v>
      </c>
      <c r="CS3" s="1301"/>
      <c r="CT3" s="1300" t="s">
        <v>920</v>
      </c>
      <c r="CU3" s="1301"/>
      <c r="CV3" s="1300" t="s">
        <v>921</v>
      </c>
      <c r="CW3" s="1301"/>
      <c r="CX3" s="1300" t="s">
        <v>922</v>
      </c>
      <c r="CY3" s="1301"/>
      <c r="CZ3" s="1300" t="s">
        <v>857</v>
      </c>
      <c r="DA3" s="1301"/>
      <c r="DB3" s="1304" t="s">
        <v>923</v>
      </c>
      <c r="DC3" s="1305"/>
      <c r="DD3" s="1306" t="s">
        <v>924</v>
      </c>
      <c r="DE3" s="1307"/>
      <c r="DF3" s="1297" t="s">
        <v>925</v>
      </c>
      <c r="DG3" s="1298"/>
    </row>
    <row r="4" spans="1:111" ht="15" thickBot="1" x14ac:dyDescent="0.35">
      <c r="A4" s="890" t="s">
        <v>926</v>
      </c>
      <c r="B4" s="891">
        <v>51</v>
      </c>
      <c r="C4" s="892">
        <v>0</v>
      </c>
      <c r="D4" s="891">
        <v>51</v>
      </c>
      <c r="E4" s="893">
        <v>0</v>
      </c>
      <c r="F4" s="891">
        <v>51</v>
      </c>
      <c r="G4" s="892">
        <v>0</v>
      </c>
      <c r="H4" s="894">
        <v>51</v>
      </c>
      <c r="I4" s="895">
        <v>0</v>
      </c>
      <c r="J4" s="891">
        <v>51</v>
      </c>
      <c r="K4" s="892">
        <v>0</v>
      </c>
      <c r="L4" s="891">
        <v>51</v>
      </c>
      <c r="M4" s="892">
        <v>0</v>
      </c>
      <c r="N4" s="891">
        <v>51</v>
      </c>
      <c r="O4" s="892">
        <v>0</v>
      </c>
      <c r="P4" s="891">
        <v>51</v>
      </c>
      <c r="Q4" s="892">
        <v>0</v>
      </c>
      <c r="R4" s="891">
        <v>51</v>
      </c>
      <c r="S4" s="892">
        <v>0</v>
      </c>
      <c r="T4" s="891">
        <v>51</v>
      </c>
      <c r="U4" s="892">
        <v>0</v>
      </c>
      <c r="V4" s="891">
        <v>51</v>
      </c>
      <c r="W4" s="892">
        <v>0</v>
      </c>
      <c r="X4" s="891">
        <v>51</v>
      </c>
      <c r="Y4" s="892">
        <v>0</v>
      </c>
      <c r="Z4" s="891">
        <v>51</v>
      </c>
      <c r="AA4" s="892">
        <v>0</v>
      </c>
      <c r="AB4" s="891">
        <v>51</v>
      </c>
      <c r="AC4" s="892">
        <v>0</v>
      </c>
      <c r="AD4" s="891">
        <v>51</v>
      </c>
      <c r="AE4" s="892">
        <v>0</v>
      </c>
      <c r="AF4" s="891">
        <v>51</v>
      </c>
      <c r="AG4" s="892">
        <v>0</v>
      </c>
      <c r="AH4" s="891">
        <v>51</v>
      </c>
      <c r="AI4" s="892">
        <v>0</v>
      </c>
      <c r="AJ4" s="891">
        <v>51</v>
      </c>
      <c r="AK4" s="892">
        <v>0</v>
      </c>
      <c r="AL4" s="891">
        <v>51</v>
      </c>
      <c r="AM4" s="893">
        <v>0</v>
      </c>
      <c r="AN4" s="891">
        <v>51</v>
      </c>
      <c r="AO4" s="892">
        <v>0</v>
      </c>
      <c r="AP4" s="891">
        <v>51</v>
      </c>
      <c r="AQ4" s="892">
        <v>0</v>
      </c>
      <c r="AR4" s="891">
        <v>51</v>
      </c>
      <c r="AS4" s="892">
        <v>0</v>
      </c>
      <c r="AT4" s="891">
        <v>51</v>
      </c>
      <c r="AU4" s="892">
        <v>0</v>
      </c>
      <c r="AV4" s="891">
        <v>51</v>
      </c>
      <c r="AW4" s="892">
        <v>0</v>
      </c>
      <c r="AX4" s="891">
        <v>51</v>
      </c>
      <c r="AY4" s="892">
        <v>0</v>
      </c>
      <c r="AZ4" s="891">
        <v>51</v>
      </c>
      <c r="BA4" s="892">
        <v>0</v>
      </c>
      <c r="BB4" s="891">
        <v>51</v>
      </c>
      <c r="BC4" s="892">
        <v>0</v>
      </c>
      <c r="BD4" s="891">
        <v>51</v>
      </c>
      <c r="BE4" s="892">
        <v>0</v>
      </c>
      <c r="BF4" s="891">
        <v>51</v>
      </c>
      <c r="BG4" s="892">
        <v>0</v>
      </c>
      <c r="BH4" s="891">
        <v>51</v>
      </c>
      <c r="BI4" s="892">
        <v>0</v>
      </c>
      <c r="BJ4" s="891">
        <v>51</v>
      </c>
      <c r="BK4" s="892">
        <v>0</v>
      </c>
      <c r="BL4" s="891">
        <v>51</v>
      </c>
      <c r="BM4" s="892">
        <v>0</v>
      </c>
      <c r="BN4" s="891">
        <v>51</v>
      </c>
      <c r="BO4" s="892">
        <v>0</v>
      </c>
      <c r="BP4" s="891">
        <v>51</v>
      </c>
      <c r="BQ4" s="892">
        <v>0</v>
      </c>
      <c r="BR4" s="891">
        <v>51</v>
      </c>
      <c r="BS4" s="892">
        <v>0</v>
      </c>
      <c r="BT4" s="891">
        <v>51</v>
      </c>
      <c r="BU4" s="892">
        <v>0</v>
      </c>
      <c r="BV4" s="891">
        <v>51</v>
      </c>
      <c r="BW4" s="892">
        <v>0</v>
      </c>
      <c r="BX4" s="891">
        <v>51</v>
      </c>
      <c r="BY4" s="892">
        <v>0</v>
      </c>
      <c r="BZ4" s="891">
        <v>51</v>
      </c>
      <c r="CA4" s="892">
        <v>0</v>
      </c>
      <c r="CB4" s="891">
        <v>51</v>
      </c>
      <c r="CC4" s="892">
        <v>0</v>
      </c>
      <c r="CD4" s="891">
        <v>51</v>
      </c>
      <c r="CE4" s="893">
        <v>0</v>
      </c>
      <c r="CF4" s="891">
        <v>51</v>
      </c>
      <c r="CG4" s="892">
        <v>0</v>
      </c>
      <c r="CH4" s="891">
        <v>51</v>
      </c>
      <c r="CI4" s="892">
        <v>0</v>
      </c>
      <c r="CJ4" s="891">
        <v>51</v>
      </c>
      <c r="CK4" s="892">
        <v>0</v>
      </c>
      <c r="CL4" s="891">
        <v>51</v>
      </c>
      <c r="CM4" s="892">
        <v>0</v>
      </c>
      <c r="CN4" s="891">
        <v>51</v>
      </c>
      <c r="CO4" s="892">
        <v>0</v>
      </c>
      <c r="CP4" s="891">
        <v>51</v>
      </c>
      <c r="CQ4" s="892">
        <v>0</v>
      </c>
      <c r="CR4" s="891">
        <v>51</v>
      </c>
      <c r="CS4" s="892">
        <v>0</v>
      </c>
      <c r="CT4" s="891">
        <v>51</v>
      </c>
      <c r="CU4" s="893">
        <v>0</v>
      </c>
      <c r="CV4" s="891">
        <v>51</v>
      </c>
      <c r="CW4" s="892">
        <v>0</v>
      </c>
      <c r="CX4" s="891">
        <v>51</v>
      </c>
      <c r="CY4" s="896">
        <v>0</v>
      </c>
      <c r="CZ4" s="896">
        <v>51</v>
      </c>
      <c r="DA4" s="896">
        <v>0</v>
      </c>
      <c r="DB4" s="897">
        <v>51</v>
      </c>
      <c r="DC4" s="898">
        <v>0</v>
      </c>
      <c r="DD4" s="899">
        <v>51</v>
      </c>
      <c r="DE4" s="900">
        <v>0</v>
      </c>
      <c r="DF4" s="901">
        <v>51</v>
      </c>
      <c r="DG4" s="902">
        <v>0</v>
      </c>
    </row>
    <row r="5" spans="1:111" ht="15" thickBot="1" x14ac:dyDescent="0.35">
      <c r="A5" s="1299" t="s">
        <v>927</v>
      </c>
      <c r="B5" s="1299"/>
      <c r="C5" s="1299"/>
      <c r="E5" s="887"/>
      <c r="H5" s="894"/>
      <c r="I5" s="895">
        <v>0</v>
      </c>
      <c r="CE5" s="887"/>
      <c r="CU5" s="887"/>
    </row>
    <row r="6" spans="1:111" ht="15" thickBot="1" x14ac:dyDescent="0.35">
      <c r="A6" s="906" t="s">
        <v>928</v>
      </c>
      <c r="B6" s="894">
        <v>8</v>
      </c>
      <c r="C6" s="895">
        <v>3085000</v>
      </c>
      <c r="D6" s="894">
        <v>6</v>
      </c>
      <c r="E6" s="895">
        <v>4215000</v>
      </c>
      <c r="F6" s="894"/>
      <c r="G6" s="895"/>
      <c r="H6" s="894">
        <v>8</v>
      </c>
      <c r="I6" s="895">
        <v>7684800</v>
      </c>
      <c r="J6" s="894"/>
      <c r="K6" s="895"/>
      <c r="L6" s="894">
        <v>1</v>
      </c>
      <c r="M6" s="895">
        <v>10000</v>
      </c>
      <c r="N6" s="894">
        <v>2</v>
      </c>
      <c r="O6" s="895">
        <v>180000</v>
      </c>
      <c r="P6" s="894"/>
      <c r="Q6" s="895"/>
      <c r="R6" s="894">
        <v>1</v>
      </c>
      <c r="S6" s="895">
        <v>20000</v>
      </c>
      <c r="T6" s="894"/>
      <c r="U6" s="895"/>
      <c r="V6" s="894"/>
      <c r="W6" s="895"/>
      <c r="X6" s="894"/>
      <c r="Y6" s="895"/>
      <c r="Z6" s="894"/>
      <c r="AA6" s="895"/>
      <c r="AB6" s="894">
        <v>12</v>
      </c>
      <c r="AC6" s="895">
        <v>1908000</v>
      </c>
      <c r="AD6" s="894"/>
      <c r="AE6" s="895"/>
      <c r="AF6" s="894">
        <v>1</v>
      </c>
      <c r="AG6" s="895">
        <v>55000</v>
      </c>
      <c r="AH6" s="894"/>
      <c r="AI6" s="895"/>
      <c r="AJ6" s="894">
        <v>1</v>
      </c>
      <c r="AK6" s="895">
        <v>1020000</v>
      </c>
      <c r="AL6" s="894">
        <v>2</v>
      </c>
      <c r="AM6" s="895">
        <v>550000</v>
      </c>
      <c r="AN6" s="894">
        <v>2</v>
      </c>
      <c r="AO6" s="895">
        <v>241900</v>
      </c>
      <c r="AP6" s="894"/>
      <c r="AQ6" s="895"/>
      <c r="AR6" s="894"/>
      <c r="AS6" s="895"/>
      <c r="AT6" s="894"/>
      <c r="AU6" s="895"/>
      <c r="AV6" s="894">
        <v>1</v>
      </c>
      <c r="AW6" s="895">
        <v>10000</v>
      </c>
      <c r="AX6" s="894"/>
      <c r="AY6" s="895"/>
      <c r="AZ6" s="894">
        <v>1</v>
      </c>
      <c r="BA6" s="895">
        <v>400000</v>
      </c>
      <c r="BB6" s="894"/>
      <c r="BC6" s="895">
        <v>2056900</v>
      </c>
      <c r="BD6" s="894">
        <v>4</v>
      </c>
      <c r="BE6" s="895">
        <v>258000</v>
      </c>
      <c r="BF6" s="894">
        <v>1</v>
      </c>
      <c r="BG6" s="895">
        <v>10000</v>
      </c>
      <c r="BH6" s="894"/>
      <c r="BI6" s="895"/>
      <c r="BJ6" s="894">
        <v>6</v>
      </c>
      <c r="BK6" s="895">
        <v>1400000</v>
      </c>
      <c r="BL6" s="894"/>
      <c r="BM6" s="895"/>
      <c r="BN6" s="894"/>
      <c r="BO6" s="895"/>
      <c r="BP6" s="894">
        <v>2</v>
      </c>
      <c r="BQ6" s="895">
        <v>180000</v>
      </c>
      <c r="BR6" s="894">
        <v>1</v>
      </c>
      <c r="BS6" s="895">
        <v>30000</v>
      </c>
      <c r="BT6" s="894"/>
      <c r="BU6" s="895"/>
      <c r="BV6" s="894"/>
      <c r="BW6" s="895"/>
      <c r="BX6" s="894">
        <v>2</v>
      </c>
      <c r="BY6" s="895">
        <v>10000</v>
      </c>
      <c r="BZ6" s="894">
        <v>1</v>
      </c>
      <c r="CA6" s="895">
        <v>40000</v>
      </c>
      <c r="CB6" s="894">
        <v>1</v>
      </c>
      <c r="CC6" s="895">
        <v>20000</v>
      </c>
      <c r="CD6" s="907"/>
      <c r="CE6" s="895"/>
      <c r="CF6" s="907"/>
      <c r="CG6" s="895"/>
      <c r="CH6" s="894">
        <v>25</v>
      </c>
      <c r="CI6" s="895">
        <v>8628000</v>
      </c>
      <c r="CJ6" s="894"/>
      <c r="CK6" s="895"/>
      <c r="CL6" s="894"/>
      <c r="CM6" s="895"/>
      <c r="CN6" s="894"/>
      <c r="CO6" s="895"/>
      <c r="CP6" s="894"/>
      <c r="CQ6" s="895"/>
      <c r="CR6" s="894">
        <v>2</v>
      </c>
      <c r="CS6" s="895">
        <v>75000</v>
      </c>
      <c r="CT6" s="895"/>
      <c r="CU6" s="895"/>
      <c r="CV6" s="894"/>
      <c r="CW6" s="895"/>
      <c r="CX6" s="894"/>
      <c r="CY6" s="895"/>
      <c r="CZ6" s="894"/>
      <c r="DA6" s="895"/>
      <c r="DB6" s="908">
        <f>B6+D6+F6+H6+J6+L6+N6+P6+R6+T6+V6+X6+Z6+AB6+AD6+AF6+AH6+AJ6+AL6+AN6+AP6+AR6+AT6+AV6+AX6+AZ6+BB6+BD6+BF6+BH6+BJ6+BL6+BN6+BP6+BR6+BT6+BV6+BX6+BZ6+CB6+CD6+CF6+CH6+CJ6+CL6+CN6+CP6+CR6+CT6+CV6+CX6+CZ6</f>
        <v>91</v>
      </c>
      <c r="DC6" s="909"/>
      <c r="DD6" s="910">
        <v>0</v>
      </c>
      <c r="DE6" s="911">
        <v>0</v>
      </c>
      <c r="DF6" s="912">
        <f>DB6+DD6</f>
        <v>91</v>
      </c>
      <c r="DG6" s="913">
        <f>DC6+DE6</f>
        <v>0</v>
      </c>
    </row>
    <row r="7" spans="1:111" ht="15" thickBot="1" x14ac:dyDescent="0.35">
      <c r="A7" s="906" t="s">
        <v>929</v>
      </c>
      <c r="B7" s="894">
        <v>113</v>
      </c>
      <c r="C7" s="895"/>
      <c r="D7" s="894">
        <v>14</v>
      </c>
      <c r="E7" s="895"/>
      <c r="F7" s="894">
        <v>2</v>
      </c>
      <c r="G7" s="895"/>
      <c r="H7" s="894">
        <v>6</v>
      </c>
      <c r="I7" s="895"/>
      <c r="J7" s="894">
        <v>6</v>
      </c>
      <c r="K7" s="895"/>
      <c r="L7" s="894">
        <v>6</v>
      </c>
      <c r="M7" s="895"/>
      <c r="N7" s="894">
        <v>46</v>
      </c>
      <c r="O7" s="895"/>
      <c r="P7" s="894"/>
      <c r="Q7" s="895"/>
      <c r="R7" s="894">
        <v>22</v>
      </c>
      <c r="S7" s="895">
        <v>4599000</v>
      </c>
      <c r="T7" s="894"/>
      <c r="U7" s="895"/>
      <c r="V7" s="894"/>
      <c r="W7" s="895"/>
      <c r="X7" s="894">
        <v>7</v>
      </c>
      <c r="Y7" s="895"/>
      <c r="Z7" s="894"/>
      <c r="AA7" s="895"/>
      <c r="AB7" s="894"/>
      <c r="AC7" s="895"/>
      <c r="AD7" s="894">
        <v>3</v>
      </c>
      <c r="AE7" s="895"/>
      <c r="AF7" s="894"/>
      <c r="AG7" s="895"/>
      <c r="AH7" s="894">
        <v>6</v>
      </c>
      <c r="AI7" s="895"/>
      <c r="AJ7" s="894">
        <v>12</v>
      </c>
      <c r="AK7" s="895"/>
      <c r="AL7" s="894">
        <v>22</v>
      </c>
      <c r="AM7" s="895"/>
      <c r="AN7" s="894">
        <v>4</v>
      </c>
      <c r="AO7" s="895"/>
      <c r="AP7" s="894"/>
      <c r="AQ7" s="895"/>
      <c r="AR7" s="894"/>
      <c r="AS7" s="895"/>
      <c r="AT7" s="894"/>
      <c r="AU7" s="895"/>
      <c r="AV7" s="894">
        <v>201</v>
      </c>
      <c r="AW7" s="895"/>
      <c r="AX7" s="894">
        <v>6</v>
      </c>
      <c r="AY7" s="895"/>
      <c r="AZ7" s="894">
        <v>25</v>
      </c>
      <c r="BA7" s="895"/>
      <c r="BB7" s="894">
        <v>8</v>
      </c>
      <c r="BC7" s="895"/>
      <c r="BD7" s="894">
        <v>11</v>
      </c>
      <c r="BE7" s="895"/>
      <c r="BF7" s="894"/>
      <c r="BG7" s="895"/>
      <c r="BH7" s="894"/>
      <c r="BI7" s="895"/>
      <c r="BJ7" s="894">
        <v>32</v>
      </c>
      <c r="BK7" s="895">
        <v>3107000</v>
      </c>
      <c r="BL7" s="894"/>
      <c r="BM7" s="895"/>
      <c r="BN7" s="894"/>
      <c r="BO7" s="895"/>
      <c r="BP7" s="894">
        <v>12</v>
      </c>
      <c r="BQ7" s="895"/>
      <c r="BR7" s="894"/>
      <c r="BS7" s="895"/>
      <c r="BT7" s="894">
        <v>1</v>
      </c>
      <c r="BU7" s="895">
        <v>150000</v>
      </c>
      <c r="BV7" s="894"/>
      <c r="BW7" s="895"/>
      <c r="BX7" s="894">
        <v>10</v>
      </c>
      <c r="BY7" s="895"/>
      <c r="BZ7" s="894">
        <v>13</v>
      </c>
      <c r="CA7" s="895"/>
      <c r="CB7" s="894">
        <v>17</v>
      </c>
      <c r="CC7" s="895"/>
      <c r="CD7" s="907"/>
      <c r="CE7" s="895"/>
      <c r="CF7" s="907"/>
      <c r="CG7" s="895"/>
      <c r="CH7" s="894">
        <v>36</v>
      </c>
      <c r="CI7" s="895">
        <v>10712000</v>
      </c>
      <c r="CJ7" s="894"/>
      <c r="CK7" s="895"/>
      <c r="CL7" s="894"/>
      <c r="CM7" s="895"/>
      <c r="CN7" s="894"/>
      <c r="CO7" s="895"/>
      <c r="CP7" s="894"/>
      <c r="CQ7" s="895"/>
      <c r="CR7" s="894">
        <v>11</v>
      </c>
      <c r="CS7" s="895"/>
      <c r="CT7" s="895"/>
      <c r="CU7" s="895"/>
      <c r="CV7" s="894"/>
      <c r="CW7" s="895"/>
      <c r="CX7" s="894"/>
      <c r="CY7" s="895"/>
      <c r="CZ7" s="894"/>
      <c r="DA7" s="895"/>
      <c r="DB7" s="908">
        <f t="shared" ref="DB7:DB51" si="0">B7+D7+F7+H7+J7+L7+N7+P7+R7+T7+V7+X7+Z7+AB7+AD7+AF7+AH7+AJ7+AL7+AN7+AP7+AR7+AT7+AV7+AX7+AZ7+BB7+BD7+BF7+BH7+BJ7+BL7+BN7+BP7+BR7+BT7+BV7+BX7+BZ7+CB7+CD7+CF7+CH7+CJ7+CL7+CN7+CP7+CR7+CT7+CV7+CX7+CZ7</f>
        <v>652</v>
      </c>
      <c r="DC7" s="954">
        <f>'B1104'!T58+'B1104'!U58</f>
        <v>188683500</v>
      </c>
      <c r="DD7" s="910">
        <v>0</v>
      </c>
      <c r="DE7" s="911">
        <v>0</v>
      </c>
      <c r="DF7" s="912">
        <f t="shared" ref="DF7:DG51" si="1">DB7+DD7</f>
        <v>652</v>
      </c>
      <c r="DG7" s="913">
        <f t="shared" si="1"/>
        <v>188683500</v>
      </c>
    </row>
    <row r="8" spans="1:111" ht="15" thickBot="1" x14ac:dyDescent="0.35">
      <c r="A8" s="906" t="s">
        <v>930</v>
      </c>
      <c r="B8" s="894">
        <v>171</v>
      </c>
      <c r="C8" s="895"/>
      <c r="D8" s="894">
        <v>7</v>
      </c>
      <c r="E8" s="895"/>
      <c r="F8" s="894">
        <v>9</v>
      </c>
      <c r="G8" s="895"/>
      <c r="H8" s="894">
        <v>1</v>
      </c>
      <c r="I8" s="895"/>
      <c r="J8" s="894">
        <v>8</v>
      </c>
      <c r="K8" s="895"/>
      <c r="L8" s="894">
        <v>30</v>
      </c>
      <c r="M8" s="895"/>
      <c r="N8" s="894">
        <v>76</v>
      </c>
      <c r="O8" s="895"/>
      <c r="P8" s="894">
        <v>1</v>
      </c>
      <c r="Q8" s="895"/>
      <c r="R8" s="894">
        <v>23</v>
      </c>
      <c r="S8" s="895">
        <v>1793200</v>
      </c>
      <c r="T8" s="894"/>
      <c r="U8" s="895"/>
      <c r="V8" s="894"/>
      <c r="W8" s="895"/>
      <c r="X8" s="894">
        <v>8</v>
      </c>
      <c r="Y8" s="895"/>
      <c r="Z8" s="894"/>
      <c r="AA8" s="895"/>
      <c r="AB8" s="894"/>
      <c r="AC8" s="895"/>
      <c r="AD8" s="894">
        <v>20</v>
      </c>
      <c r="AE8" s="895"/>
      <c r="AF8" s="894"/>
      <c r="AG8" s="895"/>
      <c r="AH8" s="894">
        <v>7</v>
      </c>
      <c r="AI8" s="895"/>
      <c r="AJ8" s="894">
        <v>35</v>
      </c>
      <c r="AK8" s="895"/>
      <c r="AL8" s="894">
        <v>53</v>
      </c>
      <c r="AM8" s="895"/>
      <c r="AN8" s="894">
        <v>5</v>
      </c>
      <c r="AO8" s="895"/>
      <c r="AP8" s="894"/>
      <c r="AQ8" s="895"/>
      <c r="AR8" s="894"/>
      <c r="AS8" s="895"/>
      <c r="AT8" s="894"/>
      <c r="AU8" s="895"/>
      <c r="AV8" s="894">
        <v>270</v>
      </c>
      <c r="AW8" s="895"/>
      <c r="AX8" s="894">
        <v>19</v>
      </c>
      <c r="AY8" s="895"/>
      <c r="AZ8" s="894">
        <v>22</v>
      </c>
      <c r="BA8" s="895"/>
      <c r="BB8" s="894">
        <v>11</v>
      </c>
      <c r="BC8" s="895"/>
      <c r="BD8" s="894">
        <v>17</v>
      </c>
      <c r="BE8" s="895"/>
      <c r="BF8" s="894">
        <v>5</v>
      </c>
      <c r="BG8" s="895"/>
      <c r="BH8" s="894"/>
      <c r="BI8" s="895"/>
      <c r="BJ8" s="894">
        <v>25</v>
      </c>
      <c r="BK8" s="895">
        <v>11889300</v>
      </c>
      <c r="BL8" s="894"/>
      <c r="BM8" s="895"/>
      <c r="BN8" s="894"/>
      <c r="BO8" s="895"/>
      <c r="BP8" s="894">
        <v>17</v>
      </c>
      <c r="BQ8" s="895"/>
      <c r="BR8" s="894"/>
      <c r="BS8" s="895"/>
      <c r="BT8" s="894">
        <v>2</v>
      </c>
      <c r="BU8" s="895">
        <v>981000</v>
      </c>
      <c r="BV8" s="894"/>
      <c r="BW8" s="895"/>
      <c r="BX8" s="894">
        <v>9</v>
      </c>
      <c r="BY8" s="895"/>
      <c r="BZ8" s="894">
        <v>16</v>
      </c>
      <c r="CA8" s="895"/>
      <c r="CB8" s="894">
        <v>27</v>
      </c>
      <c r="CC8" s="895"/>
      <c r="CD8" s="907"/>
      <c r="CE8" s="895"/>
      <c r="CF8" s="907"/>
      <c r="CG8" s="895"/>
      <c r="CH8" s="894">
        <v>3</v>
      </c>
      <c r="CI8" s="895">
        <v>71889.52</v>
      </c>
      <c r="CJ8" s="894"/>
      <c r="CK8" s="895"/>
      <c r="CL8" s="894"/>
      <c r="CM8" s="895"/>
      <c r="CN8" s="894"/>
      <c r="CO8" s="895"/>
      <c r="CP8" s="894"/>
      <c r="CQ8" s="895"/>
      <c r="CR8" s="894">
        <v>11</v>
      </c>
      <c r="CS8" s="895"/>
      <c r="CT8" s="895"/>
      <c r="CU8" s="895"/>
      <c r="CV8" s="894"/>
      <c r="CW8" s="895"/>
      <c r="CX8" s="894"/>
      <c r="CY8" s="895"/>
      <c r="CZ8" s="894"/>
      <c r="DA8" s="895"/>
      <c r="DB8" s="908">
        <f t="shared" si="0"/>
        <v>908</v>
      </c>
      <c r="DC8" s="954">
        <f>'B1104'!BC58</f>
        <v>139901686.13</v>
      </c>
      <c r="DD8" s="910">
        <v>0</v>
      </c>
      <c r="DE8" s="911">
        <v>0</v>
      </c>
      <c r="DF8" s="912">
        <f t="shared" si="1"/>
        <v>908</v>
      </c>
      <c r="DG8" s="913">
        <f t="shared" si="1"/>
        <v>139901686.13</v>
      </c>
    </row>
    <row r="9" spans="1:111" ht="15" thickBot="1" x14ac:dyDescent="0.35">
      <c r="A9" s="906" t="s">
        <v>931</v>
      </c>
      <c r="B9" s="894">
        <v>1</v>
      </c>
      <c r="C9" s="895"/>
      <c r="D9" s="894"/>
      <c r="E9" s="895"/>
      <c r="F9" s="894"/>
      <c r="G9" s="895"/>
      <c r="H9" s="894"/>
      <c r="I9" s="895"/>
      <c r="J9" s="894"/>
      <c r="K9" s="895"/>
      <c r="L9" s="894"/>
      <c r="M9" s="895"/>
      <c r="N9" s="894">
        <v>1</v>
      </c>
      <c r="O9" s="895"/>
      <c r="P9" s="894"/>
      <c r="Q9" s="895"/>
      <c r="R9" s="894"/>
      <c r="S9" s="895"/>
      <c r="T9" s="894"/>
      <c r="U9" s="895"/>
      <c r="V9" s="894"/>
      <c r="W9" s="895"/>
      <c r="X9" s="894"/>
      <c r="Y9" s="895"/>
      <c r="Z9" s="894"/>
      <c r="AA9" s="895"/>
      <c r="AB9" s="894">
        <v>1</v>
      </c>
      <c r="AC9" s="895">
        <v>352401.31</v>
      </c>
      <c r="AD9" s="894"/>
      <c r="AE9" s="895"/>
      <c r="AF9" s="894"/>
      <c r="AG9" s="895"/>
      <c r="AH9" s="894"/>
      <c r="AI9" s="895"/>
      <c r="AJ9" s="894"/>
      <c r="AK9" s="895"/>
      <c r="AL9" s="894"/>
      <c r="AM9" s="895"/>
      <c r="AN9" s="894"/>
      <c r="AO9" s="895"/>
      <c r="AP9" s="894"/>
      <c r="AQ9" s="895"/>
      <c r="AR9" s="894"/>
      <c r="AS9" s="895"/>
      <c r="AT9" s="894"/>
      <c r="AU9" s="895"/>
      <c r="AV9" s="894">
        <v>1</v>
      </c>
      <c r="AW9" s="895"/>
      <c r="AX9" s="894"/>
      <c r="AY9" s="895"/>
      <c r="AZ9" s="894"/>
      <c r="BA9" s="895"/>
      <c r="BB9" s="894"/>
      <c r="BC9" s="895"/>
      <c r="BD9" s="894"/>
      <c r="BE9" s="895"/>
      <c r="BF9" s="894"/>
      <c r="BG9" s="895"/>
      <c r="BH9" s="894"/>
      <c r="BI9" s="895"/>
      <c r="BJ9" s="894"/>
      <c r="BK9" s="895"/>
      <c r="BL9" s="894"/>
      <c r="BM9" s="895"/>
      <c r="BN9" s="894"/>
      <c r="BO9" s="895"/>
      <c r="BP9" s="894"/>
      <c r="BQ9" s="895"/>
      <c r="BR9" s="894"/>
      <c r="BS9" s="895"/>
      <c r="BT9" s="894"/>
      <c r="BU9" s="895"/>
      <c r="BV9" s="894"/>
      <c r="BW9" s="895"/>
      <c r="BX9" s="894"/>
      <c r="BY9" s="895"/>
      <c r="BZ9" s="894"/>
      <c r="CA9" s="895"/>
      <c r="CB9" s="894"/>
      <c r="CC9" s="895"/>
      <c r="CD9" s="907"/>
      <c r="CE9" s="895"/>
      <c r="CF9" s="907"/>
      <c r="CG9" s="895"/>
      <c r="CH9" s="894"/>
      <c r="CI9" s="895"/>
      <c r="CJ9" s="894"/>
      <c r="CK9" s="895"/>
      <c r="CL9" s="894"/>
      <c r="CM9" s="895"/>
      <c r="CN9" s="894"/>
      <c r="CO9" s="895"/>
      <c r="CP9" s="894"/>
      <c r="CQ9" s="895"/>
      <c r="CR9" s="894"/>
      <c r="CS9" s="895"/>
      <c r="CT9" s="895"/>
      <c r="CU9" s="895"/>
      <c r="CV9" s="894"/>
      <c r="CW9" s="895"/>
      <c r="CX9" s="894"/>
      <c r="CY9" s="895"/>
      <c r="CZ9" s="894"/>
      <c r="DA9" s="895"/>
      <c r="DB9" s="908">
        <f t="shared" si="0"/>
        <v>4</v>
      </c>
      <c r="DC9" s="909"/>
      <c r="DD9" s="910">
        <v>0</v>
      </c>
      <c r="DE9" s="911">
        <v>0</v>
      </c>
      <c r="DF9" s="912">
        <f t="shared" si="1"/>
        <v>4</v>
      </c>
      <c r="DG9" s="913">
        <f t="shared" si="1"/>
        <v>0</v>
      </c>
    </row>
    <row r="10" spans="1:111" ht="15" thickBot="1" x14ac:dyDescent="0.35">
      <c r="A10" s="914" t="s">
        <v>932</v>
      </c>
      <c r="B10" s="894"/>
      <c r="C10" s="895"/>
      <c r="D10" s="894"/>
      <c r="E10" s="895"/>
      <c r="F10" s="894"/>
      <c r="G10" s="895"/>
      <c r="H10" s="894"/>
      <c r="I10" s="895"/>
      <c r="J10" s="894"/>
      <c r="K10" s="895"/>
      <c r="L10" s="894"/>
      <c r="M10" s="895"/>
      <c r="N10" s="894"/>
      <c r="O10" s="895"/>
      <c r="P10" s="894"/>
      <c r="Q10" s="895"/>
      <c r="R10" s="894">
        <v>28</v>
      </c>
      <c r="S10" s="895">
        <v>331500</v>
      </c>
      <c r="T10" s="894"/>
      <c r="U10" s="895"/>
      <c r="V10" s="894"/>
      <c r="W10" s="895"/>
      <c r="X10" s="894"/>
      <c r="Y10" s="895"/>
      <c r="Z10" s="894"/>
      <c r="AA10" s="895"/>
      <c r="AB10" s="894"/>
      <c r="AC10" s="895"/>
      <c r="AD10" s="894"/>
      <c r="AE10" s="895"/>
      <c r="AF10" s="894"/>
      <c r="AG10" s="895"/>
      <c r="AH10" s="894"/>
      <c r="AI10" s="895"/>
      <c r="AJ10" s="894"/>
      <c r="AK10" s="895"/>
      <c r="AL10" s="894"/>
      <c r="AM10" s="895"/>
      <c r="AN10" s="894"/>
      <c r="AO10" s="895"/>
      <c r="AP10" s="894"/>
      <c r="AQ10" s="895"/>
      <c r="AR10" s="894"/>
      <c r="AS10" s="895"/>
      <c r="AT10" s="894"/>
      <c r="AU10" s="895"/>
      <c r="AV10" s="894"/>
      <c r="AW10" s="895"/>
      <c r="AX10" s="894"/>
      <c r="AY10" s="895"/>
      <c r="AZ10" s="894"/>
      <c r="BA10" s="895"/>
      <c r="BB10" s="894"/>
      <c r="BC10" s="895"/>
      <c r="BD10" s="894"/>
      <c r="BE10" s="895"/>
      <c r="BF10" s="894"/>
      <c r="BG10" s="895"/>
      <c r="BH10" s="894"/>
      <c r="BI10" s="895"/>
      <c r="BJ10" s="894"/>
      <c r="BK10" s="895"/>
      <c r="BL10" s="894"/>
      <c r="BM10" s="895"/>
      <c r="BN10" s="894"/>
      <c r="BO10" s="895"/>
      <c r="BP10" s="894"/>
      <c r="BQ10" s="895"/>
      <c r="BR10" s="894"/>
      <c r="BS10" s="895"/>
      <c r="BT10" s="894"/>
      <c r="BU10" s="895"/>
      <c r="BV10" s="894"/>
      <c r="BW10" s="895"/>
      <c r="BX10" s="894"/>
      <c r="BY10" s="895"/>
      <c r="BZ10" s="894"/>
      <c r="CA10" s="895"/>
      <c r="CB10" s="894"/>
      <c r="CC10" s="895"/>
      <c r="CD10" s="907"/>
      <c r="CE10" s="895"/>
      <c r="CF10" s="907"/>
      <c r="CG10" s="895"/>
      <c r="CH10" s="894"/>
      <c r="CI10" s="895"/>
      <c r="CJ10" s="894"/>
      <c r="CK10" s="895"/>
      <c r="CL10" s="894"/>
      <c r="CM10" s="895"/>
      <c r="CN10" s="894"/>
      <c r="CO10" s="895"/>
      <c r="CP10" s="894"/>
      <c r="CQ10" s="895"/>
      <c r="CR10" s="894"/>
      <c r="CS10" s="895"/>
      <c r="CT10" s="895"/>
      <c r="CU10" s="895"/>
      <c r="CV10" s="894"/>
      <c r="CW10" s="895"/>
      <c r="CX10" s="894"/>
      <c r="CY10" s="895"/>
      <c r="CZ10" s="894"/>
      <c r="DA10" s="895"/>
      <c r="DB10" s="908">
        <f t="shared" si="0"/>
        <v>28</v>
      </c>
      <c r="DC10" s="954">
        <f>'B1104'!W58</f>
        <v>10411537.189999999</v>
      </c>
      <c r="DD10" s="910">
        <v>0</v>
      </c>
      <c r="DE10" s="911">
        <v>0</v>
      </c>
      <c r="DF10" s="912">
        <f t="shared" si="1"/>
        <v>28</v>
      </c>
      <c r="DG10" s="913">
        <f t="shared" si="1"/>
        <v>10411537.189999999</v>
      </c>
    </row>
    <row r="11" spans="1:111" ht="15" thickBot="1" x14ac:dyDescent="0.35">
      <c r="A11" s="914" t="s">
        <v>933</v>
      </c>
      <c r="B11" s="894"/>
      <c r="C11" s="895"/>
      <c r="D11" s="894"/>
      <c r="E11" s="895"/>
      <c r="F11" s="894"/>
      <c r="G11" s="895"/>
      <c r="H11" s="894"/>
      <c r="I11" s="895"/>
      <c r="J11" s="894"/>
      <c r="K11" s="895"/>
      <c r="L11" s="894"/>
      <c r="M11" s="895"/>
      <c r="N11" s="894"/>
      <c r="O11" s="895"/>
      <c r="P11" s="894"/>
      <c r="Q11" s="895"/>
      <c r="R11" s="894">
        <v>7</v>
      </c>
      <c r="S11" s="895">
        <v>83000</v>
      </c>
      <c r="T11" s="894"/>
      <c r="U11" s="895"/>
      <c r="V11" s="894"/>
      <c r="W11" s="895"/>
      <c r="X11" s="894"/>
      <c r="Y11" s="895"/>
      <c r="Z11" s="894"/>
      <c r="AA11" s="895"/>
      <c r="AB11" s="894"/>
      <c r="AC11" s="895"/>
      <c r="AD11" s="894"/>
      <c r="AE11" s="895"/>
      <c r="AF11" s="894"/>
      <c r="AG11" s="895"/>
      <c r="AH11" s="894"/>
      <c r="AI11" s="895"/>
      <c r="AJ11" s="894"/>
      <c r="AK11" s="895"/>
      <c r="AL11" s="894"/>
      <c r="AM11" s="895"/>
      <c r="AN11" s="894"/>
      <c r="AO11" s="895"/>
      <c r="AP11" s="894"/>
      <c r="AQ11" s="895"/>
      <c r="AR11" s="894"/>
      <c r="AS11" s="895"/>
      <c r="AT11" s="894"/>
      <c r="AU11" s="895"/>
      <c r="AV11" s="894"/>
      <c r="AW11" s="895"/>
      <c r="AX11" s="894"/>
      <c r="AY11" s="895"/>
      <c r="AZ11" s="894"/>
      <c r="BA11" s="895"/>
      <c r="BB11" s="894"/>
      <c r="BC11" s="895"/>
      <c r="BD11" s="894"/>
      <c r="BE11" s="895"/>
      <c r="BF11" s="894"/>
      <c r="BG11" s="895"/>
      <c r="BH11" s="894"/>
      <c r="BI11" s="895"/>
      <c r="BJ11" s="894"/>
      <c r="BK11" s="895"/>
      <c r="BL11" s="894"/>
      <c r="BM11" s="895"/>
      <c r="BN11" s="894"/>
      <c r="BO11" s="895"/>
      <c r="BP11" s="894"/>
      <c r="BQ11" s="895"/>
      <c r="BR11" s="894"/>
      <c r="BS11" s="895"/>
      <c r="BT11" s="894"/>
      <c r="BU11" s="895"/>
      <c r="BV11" s="894"/>
      <c r="BW11" s="895"/>
      <c r="BX11" s="894"/>
      <c r="BY11" s="895"/>
      <c r="BZ11" s="894"/>
      <c r="CA11" s="895"/>
      <c r="CB11" s="894"/>
      <c r="CC11" s="895"/>
      <c r="CD11" s="907"/>
      <c r="CE11" s="895"/>
      <c r="CF11" s="907"/>
      <c r="CG11" s="895"/>
      <c r="CH11" s="894"/>
      <c r="CI11" s="895"/>
      <c r="CJ11" s="894"/>
      <c r="CK11" s="895"/>
      <c r="CL11" s="894"/>
      <c r="CM11" s="895"/>
      <c r="CN11" s="894"/>
      <c r="CO11" s="895"/>
      <c r="CP11" s="894"/>
      <c r="CQ11" s="895"/>
      <c r="CR11" s="894"/>
      <c r="CS11" s="895"/>
      <c r="CT11" s="895"/>
      <c r="CU11" s="895"/>
      <c r="CV11" s="894"/>
      <c r="CW11" s="895"/>
      <c r="CX11" s="894"/>
      <c r="CY11" s="895"/>
      <c r="CZ11" s="894"/>
      <c r="DA11" s="895"/>
      <c r="DB11" s="908">
        <f t="shared" si="0"/>
        <v>7</v>
      </c>
      <c r="DC11" s="954">
        <f>'B1104'!BI58</f>
        <v>14682843.41</v>
      </c>
      <c r="DD11" s="910">
        <v>0</v>
      </c>
      <c r="DE11" s="911">
        <v>0</v>
      </c>
      <c r="DF11" s="912">
        <f t="shared" si="1"/>
        <v>7</v>
      </c>
      <c r="DG11" s="913">
        <f t="shared" si="1"/>
        <v>14682843.41</v>
      </c>
    </row>
    <row r="12" spans="1:111" ht="15" thickBot="1" x14ac:dyDescent="0.35">
      <c r="A12" s="914" t="s">
        <v>934</v>
      </c>
      <c r="B12" s="894"/>
      <c r="C12" s="895"/>
      <c r="D12" s="894"/>
      <c r="E12" s="895"/>
      <c r="F12" s="894"/>
      <c r="G12" s="895"/>
      <c r="H12" s="894"/>
      <c r="I12" s="895"/>
      <c r="J12" s="894"/>
      <c r="K12" s="895"/>
      <c r="L12" s="894"/>
      <c r="M12" s="895"/>
      <c r="N12" s="894"/>
      <c r="O12" s="895"/>
      <c r="P12" s="894"/>
      <c r="Q12" s="895"/>
      <c r="R12" s="894"/>
      <c r="S12" s="895"/>
      <c r="T12" s="894"/>
      <c r="U12" s="895"/>
      <c r="V12" s="894"/>
      <c r="W12" s="895"/>
      <c r="X12" s="894"/>
      <c r="Y12" s="895"/>
      <c r="Z12" s="894"/>
      <c r="AA12" s="895"/>
      <c r="AB12" s="894"/>
      <c r="AC12" s="895"/>
      <c r="AD12" s="894"/>
      <c r="AE12" s="895"/>
      <c r="AF12" s="894"/>
      <c r="AG12" s="895"/>
      <c r="AH12" s="894"/>
      <c r="AI12" s="895"/>
      <c r="AJ12" s="894"/>
      <c r="AK12" s="895"/>
      <c r="AL12" s="894"/>
      <c r="AM12" s="895"/>
      <c r="AN12" s="894"/>
      <c r="AO12" s="895"/>
      <c r="AP12" s="894"/>
      <c r="AQ12" s="895"/>
      <c r="AR12" s="894"/>
      <c r="AS12" s="895"/>
      <c r="AT12" s="894"/>
      <c r="AU12" s="895"/>
      <c r="AV12" s="894"/>
      <c r="AW12" s="895"/>
      <c r="AX12" s="894"/>
      <c r="AY12" s="895"/>
      <c r="AZ12" s="894"/>
      <c r="BA12" s="895"/>
      <c r="BB12" s="894"/>
      <c r="BC12" s="895"/>
      <c r="BD12" s="894"/>
      <c r="BE12" s="895"/>
      <c r="BF12" s="894"/>
      <c r="BG12" s="895"/>
      <c r="BH12" s="894"/>
      <c r="BI12" s="895"/>
      <c r="BJ12" s="894"/>
      <c r="BK12" s="895"/>
      <c r="BL12" s="894"/>
      <c r="BM12" s="895"/>
      <c r="BN12" s="894"/>
      <c r="BO12" s="895"/>
      <c r="BP12" s="894"/>
      <c r="BQ12" s="895"/>
      <c r="BR12" s="894"/>
      <c r="BS12" s="895"/>
      <c r="BT12" s="894"/>
      <c r="BU12" s="895"/>
      <c r="BV12" s="894"/>
      <c r="BW12" s="895"/>
      <c r="BX12" s="894"/>
      <c r="BY12" s="895"/>
      <c r="BZ12" s="894"/>
      <c r="CA12" s="895"/>
      <c r="CB12" s="894"/>
      <c r="CC12" s="895"/>
      <c r="CD12" s="907"/>
      <c r="CE12" s="895"/>
      <c r="CF12" s="907"/>
      <c r="CG12" s="895"/>
      <c r="CH12" s="894"/>
      <c r="CI12" s="895"/>
      <c r="CJ12" s="894"/>
      <c r="CK12" s="895"/>
      <c r="CL12" s="894"/>
      <c r="CM12" s="895"/>
      <c r="CN12" s="894"/>
      <c r="CO12" s="895"/>
      <c r="CP12" s="894"/>
      <c r="CQ12" s="895"/>
      <c r="CR12" s="894"/>
      <c r="CS12" s="895"/>
      <c r="CT12" s="895"/>
      <c r="CU12" s="895"/>
      <c r="CV12" s="894"/>
      <c r="CW12" s="895"/>
      <c r="CX12" s="894"/>
      <c r="CY12" s="895"/>
      <c r="CZ12" s="894"/>
      <c r="DA12" s="895"/>
      <c r="DB12" s="908"/>
      <c r="DC12" s="909"/>
      <c r="DD12" s="910">
        <v>0</v>
      </c>
      <c r="DE12" s="911">
        <v>0</v>
      </c>
      <c r="DF12" s="912">
        <f t="shared" si="1"/>
        <v>0</v>
      </c>
      <c r="DG12" s="913">
        <f t="shared" si="1"/>
        <v>0</v>
      </c>
    </row>
    <row r="13" spans="1:111" ht="15" thickBot="1" x14ac:dyDescent="0.35">
      <c r="A13" s="914" t="s">
        <v>935</v>
      </c>
      <c r="B13" s="894"/>
      <c r="C13" s="895"/>
      <c r="D13" s="894"/>
      <c r="E13" s="895"/>
      <c r="F13" s="894"/>
      <c r="G13" s="895"/>
      <c r="H13" s="894"/>
      <c r="I13" s="895"/>
      <c r="J13" s="894"/>
      <c r="K13" s="895"/>
      <c r="L13" s="894"/>
      <c r="M13" s="895"/>
      <c r="N13" s="894"/>
      <c r="O13" s="895"/>
      <c r="P13" s="894"/>
      <c r="Q13" s="895"/>
      <c r="R13" s="894"/>
      <c r="S13" s="895"/>
      <c r="T13" s="894"/>
      <c r="U13" s="895"/>
      <c r="V13" s="894"/>
      <c r="W13" s="895"/>
      <c r="X13" s="894"/>
      <c r="Y13" s="895"/>
      <c r="Z13" s="894"/>
      <c r="AA13" s="895"/>
      <c r="AB13" s="894"/>
      <c r="AC13" s="895"/>
      <c r="AD13" s="894"/>
      <c r="AE13" s="895"/>
      <c r="AF13" s="894"/>
      <c r="AG13" s="895"/>
      <c r="AH13" s="894"/>
      <c r="AI13" s="895"/>
      <c r="AJ13" s="894"/>
      <c r="AK13" s="895"/>
      <c r="AL13" s="894"/>
      <c r="AM13" s="895"/>
      <c r="AN13" s="894"/>
      <c r="AO13" s="895"/>
      <c r="AP13" s="894"/>
      <c r="AQ13" s="895"/>
      <c r="AR13" s="894"/>
      <c r="AS13" s="895"/>
      <c r="AT13" s="894"/>
      <c r="AU13" s="895"/>
      <c r="AV13" s="894"/>
      <c r="AW13" s="895"/>
      <c r="AX13" s="894"/>
      <c r="AY13" s="895"/>
      <c r="AZ13" s="894"/>
      <c r="BA13" s="895"/>
      <c r="BB13" s="894"/>
      <c r="BC13" s="895"/>
      <c r="BD13" s="894"/>
      <c r="BE13" s="895"/>
      <c r="BF13" s="894"/>
      <c r="BG13" s="895"/>
      <c r="BH13" s="894"/>
      <c r="BI13" s="895"/>
      <c r="BJ13" s="894"/>
      <c r="BK13" s="895"/>
      <c r="BL13" s="894"/>
      <c r="BM13" s="895"/>
      <c r="BN13" s="894"/>
      <c r="BO13" s="895"/>
      <c r="BP13" s="894"/>
      <c r="BQ13" s="895"/>
      <c r="BR13" s="894"/>
      <c r="BS13" s="895"/>
      <c r="BT13" s="894"/>
      <c r="BU13" s="895"/>
      <c r="BV13" s="894"/>
      <c r="BW13" s="895"/>
      <c r="BX13" s="894"/>
      <c r="BY13" s="895"/>
      <c r="BZ13" s="894"/>
      <c r="CA13" s="895"/>
      <c r="CB13" s="894"/>
      <c r="CC13" s="895"/>
      <c r="CD13" s="907"/>
      <c r="CE13" s="895"/>
      <c r="CF13" s="907">
        <v>2</v>
      </c>
      <c r="CG13" s="895">
        <v>33752.28</v>
      </c>
      <c r="CH13" s="894"/>
      <c r="CI13" s="895"/>
      <c r="CJ13" s="894"/>
      <c r="CK13" s="895"/>
      <c r="CL13" s="894"/>
      <c r="CM13" s="895"/>
      <c r="CN13" s="894"/>
      <c r="CO13" s="895"/>
      <c r="CP13" s="894"/>
      <c r="CQ13" s="895"/>
      <c r="CR13" s="894"/>
      <c r="CS13" s="895"/>
      <c r="CT13" s="895"/>
      <c r="CU13" s="895"/>
      <c r="CV13" s="894"/>
      <c r="CW13" s="895"/>
      <c r="CX13" s="894"/>
      <c r="CY13" s="895"/>
      <c r="CZ13" s="894"/>
      <c r="DA13" s="895"/>
      <c r="DB13" s="908">
        <f t="shared" si="0"/>
        <v>2</v>
      </c>
      <c r="DC13" s="954">
        <f>'B1104'!BL58</f>
        <v>499694.27</v>
      </c>
      <c r="DD13" s="910">
        <v>0</v>
      </c>
      <c r="DE13" s="911">
        <v>0</v>
      </c>
      <c r="DF13" s="912">
        <f t="shared" si="1"/>
        <v>2</v>
      </c>
      <c r="DG13" s="913">
        <f t="shared" si="1"/>
        <v>499694.27</v>
      </c>
    </row>
    <row r="14" spans="1:111" ht="15" thickBot="1" x14ac:dyDescent="0.35">
      <c r="A14" s="914" t="s">
        <v>936</v>
      </c>
      <c r="B14" s="894"/>
      <c r="C14" s="895"/>
      <c r="D14" s="894"/>
      <c r="E14" s="895"/>
      <c r="F14" s="894"/>
      <c r="G14" s="895"/>
      <c r="H14" s="894"/>
      <c r="I14" s="895"/>
      <c r="J14" s="894"/>
      <c r="K14" s="895"/>
      <c r="L14" s="894"/>
      <c r="M14" s="895"/>
      <c r="N14" s="894"/>
      <c r="O14" s="895"/>
      <c r="P14" s="894"/>
      <c r="Q14" s="895"/>
      <c r="R14" s="894"/>
      <c r="S14" s="895"/>
      <c r="T14" s="894"/>
      <c r="U14" s="895"/>
      <c r="V14" s="894"/>
      <c r="W14" s="895"/>
      <c r="X14" s="894"/>
      <c r="Y14" s="895"/>
      <c r="Z14" s="894"/>
      <c r="AA14" s="895"/>
      <c r="AB14" s="894"/>
      <c r="AC14" s="895"/>
      <c r="AD14" s="894"/>
      <c r="AE14" s="895"/>
      <c r="AF14" s="894"/>
      <c r="AG14" s="895"/>
      <c r="AH14" s="894"/>
      <c r="AI14" s="895"/>
      <c r="AJ14" s="894"/>
      <c r="AK14" s="895"/>
      <c r="AL14" s="894"/>
      <c r="AM14" s="895"/>
      <c r="AN14" s="894"/>
      <c r="AO14" s="895"/>
      <c r="AP14" s="894"/>
      <c r="AQ14" s="895"/>
      <c r="AR14" s="894"/>
      <c r="AS14" s="895"/>
      <c r="AT14" s="894"/>
      <c r="AU14" s="895"/>
      <c r="AV14" s="894"/>
      <c r="AW14" s="895"/>
      <c r="AX14" s="894"/>
      <c r="AY14" s="895"/>
      <c r="AZ14" s="894"/>
      <c r="BA14" s="895"/>
      <c r="BB14" s="894"/>
      <c r="BC14" s="895"/>
      <c r="BD14" s="894"/>
      <c r="BE14" s="895"/>
      <c r="BF14" s="894"/>
      <c r="BG14" s="895"/>
      <c r="BH14" s="894"/>
      <c r="BI14" s="895"/>
      <c r="BJ14" s="894"/>
      <c r="BK14" s="895"/>
      <c r="BL14" s="894"/>
      <c r="BM14" s="895"/>
      <c r="BN14" s="894"/>
      <c r="BO14" s="895"/>
      <c r="BP14" s="894"/>
      <c r="BQ14" s="895"/>
      <c r="BR14" s="894"/>
      <c r="BS14" s="895"/>
      <c r="BT14" s="894"/>
      <c r="BU14" s="895"/>
      <c r="BV14" s="894"/>
      <c r="BW14" s="895"/>
      <c r="BX14" s="894"/>
      <c r="BY14" s="895"/>
      <c r="BZ14" s="894"/>
      <c r="CA14" s="895"/>
      <c r="CB14" s="894"/>
      <c r="CC14" s="895"/>
      <c r="CD14" s="907"/>
      <c r="CE14" s="895"/>
      <c r="CF14" s="907"/>
      <c r="CG14" s="895"/>
      <c r="CH14" s="894"/>
      <c r="CI14" s="895"/>
      <c r="CJ14" s="894"/>
      <c r="CK14" s="895"/>
      <c r="CL14" s="894"/>
      <c r="CM14" s="895"/>
      <c r="CN14" s="894"/>
      <c r="CO14" s="895"/>
      <c r="CP14" s="894"/>
      <c r="CQ14" s="895"/>
      <c r="CR14" s="894"/>
      <c r="CS14" s="895"/>
      <c r="CT14" s="895"/>
      <c r="CU14" s="895"/>
      <c r="CV14" s="894"/>
      <c r="CW14" s="895"/>
      <c r="CX14" s="894"/>
      <c r="CY14" s="895"/>
      <c r="CZ14" s="894"/>
      <c r="DA14" s="895"/>
      <c r="DB14" s="908"/>
      <c r="DC14" s="909"/>
      <c r="DD14" s="910">
        <v>0</v>
      </c>
      <c r="DE14" s="911">
        <v>0</v>
      </c>
      <c r="DF14" s="912">
        <f t="shared" si="1"/>
        <v>0</v>
      </c>
      <c r="DG14" s="913">
        <f t="shared" si="1"/>
        <v>0</v>
      </c>
    </row>
    <row r="15" spans="1:111" ht="15" thickBot="1" x14ac:dyDescent="0.35">
      <c r="A15" s="914" t="s">
        <v>937</v>
      </c>
      <c r="B15" s="894"/>
      <c r="C15" s="895"/>
      <c r="D15" s="894"/>
      <c r="E15" s="895"/>
      <c r="F15" s="894"/>
      <c r="G15" s="895"/>
      <c r="H15" s="894"/>
      <c r="I15" s="895"/>
      <c r="J15" s="894"/>
      <c r="K15" s="895"/>
      <c r="L15" s="894"/>
      <c r="M15" s="895"/>
      <c r="N15" s="894"/>
      <c r="O15" s="895"/>
      <c r="P15" s="894"/>
      <c r="Q15" s="895"/>
      <c r="R15" s="894"/>
      <c r="S15" s="895"/>
      <c r="T15" s="894"/>
      <c r="U15" s="895"/>
      <c r="V15" s="894"/>
      <c r="W15" s="895"/>
      <c r="X15" s="894"/>
      <c r="Y15" s="895"/>
      <c r="Z15" s="894"/>
      <c r="AA15" s="895"/>
      <c r="AB15" s="894"/>
      <c r="AC15" s="895"/>
      <c r="AD15" s="894"/>
      <c r="AE15" s="895"/>
      <c r="AF15" s="894"/>
      <c r="AG15" s="895"/>
      <c r="AH15" s="894"/>
      <c r="AI15" s="895"/>
      <c r="AJ15" s="894"/>
      <c r="AK15" s="895"/>
      <c r="AL15" s="894"/>
      <c r="AM15" s="895"/>
      <c r="AN15" s="894"/>
      <c r="AO15" s="895"/>
      <c r="AP15" s="894"/>
      <c r="AQ15" s="895"/>
      <c r="AR15" s="894"/>
      <c r="AS15" s="895"/>
      <c r="AT15" s="894"/>
      <c r="AU15" s="895"/>
      <c r="AV15" s="894"/>
      <c r="AW15" s="895"/>
      <c r="AX15" s="894"/>
      <c r="AY15" s="895"/>
      <c r="AZ15" s="894"/>
      <c r="BA15" s="895"/>
      <c r="BB15" s="894"/>
      <c r="BC15" s="895"/>
      <c r="BD15" s="894"/>
      <c r="BE15" s="895"/>
      <c r="BF15" s="894"/>
      <c r="BG15" s="895"/>
      <c r="BH15" s="894"/>
      <c r="BI15" s="895"/>
      <c r="BJ15" s="894"/>
      <c r="BK15" s="895"/>
      <c r="BL15" s="894"/>
      <c r="BM15" s="895"/>
      <c r="BN15" s="894"/>
      <c r="BO15" s="895"/>
      <c r="BP15" s="894"/>
      <c r="BQ15" s="895"/>
      <c r="BR15" s="894"/>
      <c r="BS15" s="895"/>
      <c r="BT15" s="894"/>
      <c r="BU15" s="895"/>
      <c r="BV15" s="894"/>
      <c r="BW15" s="895"/>
      <c r="BX15" s="894"/>
      <c r="BY15" s="895"/>
      <c r="BZ15" s="894"/>
      <c r="CA15" s="895"/>
      <c r="CB15" s="894"/>
      <c r="CC15" s="895"/>
      <c r="CD15" s="907"/>
      <c r="CE15" s="895"/>
      <c r="CF15" s="907"/>
      <c r="CG15" s="895"/>
      <c r="CH15" s="894"/>
      <c r="CI15" s="895"/>
      <c r="CJ15" s="894"/>
      <c r="CK15" s="895"/>
      <c r="CL15" s="894"/>
      <c r="CM15" s="895"/>
      <c r="CN15" s="894"/>
      <c r="CO15" s="895"/>
      <c r="CP15" s="894"/>
      <c r="CQ15" s="895"/>
      <c r="CR15" s="894"/>
      <c r="CS15" s="895"/>
      <c r="CT15" s="895"/>
      <c r="CU15" s="895"/>
      <c r="CV15" s="894"/>
      <c r="CW15" s="895"/>
      <c r="CX15" s="894"/>
      <c r="CY15" s="895"/>
      <c r="CZ15" s="894"/>
      <c r="DA15" s="895"/>
      <c r="DB15" s="908">
        <f t="shared" si="0"/>
        <v>0</v>
      </c>
      <c r="DC15" s="954">
        <f>'B1104'!CZ58</f>
        <v>2256332.9299999997</v>
      </c>
      <c r="DD15" s="910">
        <v>0</v>
      </c>
      <c r="DE15" s="911">
        <v>0</v>
      </c>
      <c r="DF15" s="912">
        <f t="shared" si="1"/>
        <v>0</v>
      </c>
      <c r="DG15" s="913">
        <f t="shared" si="1"/>
        <v>2256332.9299999997</v>
      </c>
    </row>
    <row r="16" spans="1:111" ht="15" thickBot="1" x14ac:dyDescent="0.35">
      <c r="A16" s="914" t="s">
        <v>938</v>
      </c>
      <c r="B16" s="894"/>
      <c r="C16" s="895"/>
      <c r="D16" s="894"/>
      <c r="E16" s="895"/>
      <c r="F16" s="894"/>
      <c r="G16" s="895"/>
      <c r="H16" s="894"/>
      <c r="I16" s="895"/>
      <c r="J16" s="894"/>
      <c r="K16" s="895"/>
      <c r="L16" s="894"/>
      <c r="M16" s="895"/>
      <c r="N16" s="894"/>
      <c r="O16" s="895"/>
      <c r="P16" s="894"/>
      <c r="Q16" s="895"/>
      <c r="R16" s="894"/>
      <c r="S16" s="895"/>
      <c r="T16" s="894"/>
      <c r="U16" s="895"/>
      <c r="V16" s="894"/>
      <c r="W16" s="895"/>
      <c r="X16" s="894"/>
      <c r="Y16" s="895"/>
      <c r="Z16" s="894"/>
      <c r="AA16" s="895"/>
      <c r="AB16" s="894"/>
      <c r="AC16" s="895"/>
      <c r="AD16" s="894"/>
      <c r="AE16" s="895"/>
      <c r="AF16" s="894"/>
      <c r="AG16" s="895"/>
      <c r="AH16" s="894"/>
      <c r="AI16" s="895"/>
      <c r="AJ16" s="894"/>
      <c r="AK16" s="895"/>
      <c r="AL16" s="894"/>
      <c r="AM16" s="895"/>
      <c r="AN16" s="894"/>
      <c r="AO16" s="895"/>
      <c r="AP16" s="894"/>
      <c r="AQ16" s="895"/>
      <c r="AR16" s="894"/>
      <c r="AS16" s="895"/>
      <c r="AT16" s="894"/>
      <c r="AU16" s="895"/>
      <c r="AV16" s="894"/>
      <c r="AW16" s="895"/>
      <c r="AX16" s="894"/>
      <c r="AY16" s="895"/>
      <c r="AZ16" s="894"/>
      <c r="BA16" s="895"/>
      <c r="BB16" s="894"/>
      <c r="BC16" s="895"/>
      <c r="BD16" s="894"/>
      <c r="BE16" s="895"/>
      <c r="BF16" s="894"/>
      <c r="BG16" s="895"/>
      <c r="BH16" s="894"/>
      <c r="BI16" s="895"/>
      <c r="BJ16" s="894"/>
      <c r="BK16" s="895"/>
      <c r="BL16" s="894"/>
      <c r="BM16" s="895"/>
      <c r="BN16" s="894"/>
      <c r="BO16" s="895"/>
      <c r="BP16" s="894"/>
      <c r="BQ16" s="895"/>
      <c r="BR16" s="894"/>
      <c r="BS16" s="895"/>
      <c r="BT16" s="894"/>
      <c r="BU16" s="895"/>
      <c r="BV16" s="894"/>
      <c r="BW16" s="895"/>
      <c r="BX16" s="894"/>
      <c r="BY16" s="895"/>
      <c r="BZ16" s="894"/>
      <c r="CA16" s="895"/>
      <c r="CB16" s="894"/>
      <c r="CC16" s="895"/>
      <c r="CD16" s="907"/>
      <c r="CE16" s="895"/>
      <c r="CF16" s="907"/>
      <c r="CG16" s="895"/>
      <c r="CH16" s="894"/>
      <c r="CI16" s="895"/>
      <c r="CJ16" s="894"/>
      <c r="CK16" s="895"/>
      <c r="CL16" s="894"/>
      <c r="CM16" s="895"/>
      <c r="CN16" s="894"/>
      <c r="CO16" s="895"/>
      <c r="CP16" s="894"/>
      <c r="CQ16" s="895"/>
      <c r="CR16" s="894"/>
      <c r="CS16" s="895"/>
      <c r="CT16" s="895"/>
      <c r="CU16" s="895"/>
      <c r="CV16" s="894"/>
      <c r="CW16" s="895"/>
      <c r="CX16" s="894"/>
      <c r="CY16" s="895"/>
      <c r="CZ16" s="894"/>
      <c r="DA16" s="895"/>
      <c r="DB16" s="908">
        <f t="shared" si="0"/>
        <v>0</v>
      </c>
      <c r="DC16" s="909"/>
      <c r="DD16" s="910">
        <v>0</v>
      </c>
      <c r="DE16" s="911">
        <v>0</v>
      </c>
      <c r="DF16" s="912">
        <f t="shared" si="1"/>
        <v>0</v>
      </c>
      <c r="DG16" s="913">
        <f t="shared" si="1"/>
        <v>0</v>
      </c>
    </row>
    <row r="17" spans="1:111" ht="15" thickBot="1" x14ac:dyDescent="0.35">
      <c r="A17" s="914" t="s">
        <v>939</v>
      </c>
      <c r="B17" s="894"/>
      <c r="C17" s="895"/>
      <c r="D17" s="894"/>
      <c r="E17" s="895"/>
      <c r="F17" s="894"/>
      <c r="G17" s="895"/>
      <c r="H17" s="894"/>
      <c r="I17" s="895"/>
      <c r="J17" s="894"/>
      <c r="K17" s="895"/>
      <c r="L17" s="894">
        <v>1</v>
      </c>
      <c r="M17" s="895">
        <v>26084.22</v>
      </c>
      <c r="N17" s="894"/>
      <c r="O17" s="895"/>
      <c r="P17" s="894"/>
      <c r="Q17" s="895"/>
      <c r="R17" s="894"/>
      <c r="S17" s="895"/>
      <c r="T17" s="894"/>
      <c r="U17" s="895"/>
      <c r="V17" s="894"/>
      <c r="W17" s="895"/>
      <c r="X17" s="894"/>
      <c r="Y17" s="895"/>
      <c r="Z17" s="894"/>
      <c r="AA17" s="895"/>
      <c r="AB17" s="894"/>
      <c r="AC17" s="895"/>
      <c r="AD17" s="894"/>
      <c r="AE17" s="895"/>
      <c r="AF17" s="894"/>
      <c r="AG17" s="895"/>
      <c r="AH17" s="894"/>
      <c r="AI17" s="895"/>
      <c r="AJ17" s="894"/>
      <c r="AK17" s="895"/>
      <c r="AL17" s="894"/>
      <c r="AM17" s="895"/>
      <c r="AN17" s="894"/>
      <c r="AO17" s="895"/>
      <c r="AP17" s="894"/>
      <c r="AQ17" s="895"/>
      <c r="AR17" s="894"/>
      <c r="AS17" s="895"/>
      <c r="AT17" s="894">
        <v>5</v>
      </c>
      <c r="AU17" s="895">
        <v>350400</v>
      </c>
      <c r="AV17" s="894"/>
      <c r="AW17" s="895"/>
      <c r="AX17" s="894"/>
      <c r="AY17" s="895"/>
      <c r="AZ17" s="894"/>
      <c r="BA17" s="895"/>
      <c r="BB17" s="894"/>
      <c r="BC17" s="895"/>
      <c r="BD17" s="894"/>
      <c r="BE17" s="895"/>
      <c r="BF17" s="894"/>
      <c r="BG17" s="895"/>
      <c r="BH17" s="894"/>
      <c r="BI17" s="895"/>
      <c r="BJ17" s="894"/>
      <c r="BK17" s="895"/>
      <c r="BL17" s="894"/>
      <c r="BM17" s="895"/>
      <c r="BN17" s="894"/>
      <c r="BO17" s="895"/>
      <c r="BP17" s="894"/>
      <c r="BQ17" s="895"/>
      <c r="BR17" s="894"/>
      <c r="BS17" s="895"/>
      <c r="BT17" s="894"/>
      <c r="BU17" s="895"/>
      <c r="BV17" s="894"/>
      <c r="BW17" s="895"/>
      <c r="BX17" s="894"/>
      <c r="BY17" s="895"/>
      <c r="BZ17" s="894"/>
      <c r="CA17" s="895"/>
      <c r="CB17" s="894"/>
      <c r="CC17" s="895"/>
      <c r="CD17" s="907"/>
      <c r="CE17" s="895"/>
      <c r="CF17" s="907"/>
      <c r="CG17" s="895"/>
      <c r="CH17" s="894"/>
      <c r="CI17" s="895"/>
      <c r="CJ17" s="894"/>
      <c r="CK17" s="895"/>
      <c r="CL17" s="894"/>
      <c r="CM17" s="895"/>
      <c r="CN17" s="894"/>
      <c r="CO17" s="895"/>
      <c r="CP17" s="894"/>
      <c r="CQ17" s="895"/>
      <c r="CR17" s="894"/>
      <c r="CS17" s="895"/>
      <c r="CT17" s="895"/>
      <c r="CU17" s="895"/>
      <c r="CV17" s="894"/>
      <c r="CW17" s="895"/>
      <c r="CX17" s="894"/>
      <c r="CY17" s="895"/>
      <c r="CZ17" s="894"/>
      <c r="DA17" s="895"/>
      <c r="DB17" s="908">
        <f t="shared" si="0"/>
        <v>6</v>
      </c>
      <c r="DC17" s="954">
        <v>376484.22</v>
      </c>
      <c r="DD17" s="910">
        <v>0</v>
      </c>
      <c r="DE17" s="911">
        <v>0</v>
      </c>
      <c r="DF17" s="912">
        <f t="shared" si="1"/>
        <v>6</v>
      </c>
      <c r="DG17" s="913">
        <f t="shared" si="1"/>
        <v>376484.22</v>
      </c>
    </row>
    <row r="18" spans="1:111" ht="15" thickBot="1" x14ac:dyDescent="0.35">
      <c r="A18" s="915" t="s">
        <v>940</v>
      </c>
      <c r="B18" s="894">
        <v>4</v>
      </c>
      <c r="C18" s="895"/>
      <c r="D18" s="894"/>
      <c r="E18" s="895"/>
      <c r="F18" s="894"/>
      <c r="G18" s="895"/>
      <c r="H18" s="894"/>
      <c r="I18" s="895"/>
      <c r="J18" s="894"/>
      <c r="K18" s="895"/>
      <c r="L18" s="894"/>
      <c r="M18" s="895"/>
      <c r="N18" s="894"/>
      <c r="O18" s="895"/>
      <c r="P18" s="894"/>
      <c r="Q18" s="895"/>
      <c r="R18" s="894"/>
      <c r="S18" s="895"/>
      <c r="T18" s="894"/>
      <c r="U18" s="895"/>
      <c r="V18" s="894"/>
      <c r="W18" s="895"/>
      <c r="X18" s="894"/>
      <c r="Y18" s="895"/>
      <c r="Z18" s="894"/>
      <c r="AA18" s="895"/>
      <c r="AB18" s="894"/>
      <c r="AC18" s="895"/>
      <c r="AD18" s="894"/>
      <c r="AE18" s="895"/>
      <c r="AF18" s="894"/>
      <c r="AG18" s="895"/>
      <c r="AH18" s="894"/>
      <c r="AI18" s="895"/>
      <c r="AJ18" s="894"/>
      <c r="AK18" s="895"/>
      <c r="AL18" s="894"/>
      <c r="AM18" s="895"/>
      <c r="AN18" s="894"/>
      <c r="AO18" s="895"/>
      <c r="AP18" s="894"/>
      <c r="AQ18" s="895"/>
      <c r="AR18" s="894"/>
      <c r="AS18" s="895"/>
      <c r="AT18" s="894"/>
      <c r="AU18" s="895"/>
      <c r="AV18" s="894"/>
      <c r="AW18" s="895"/>
      <c r="AX18" s="894"/>
      <c r="AY18" s="895"/>
      <c r="AZ18" s="894"/>
      <c r="BA18" s="895"/>
      <c r="BB18" s="894"/>
      <c r="BC18" s="895"/>
      <c r="BD18" s="894"/>
      <c r="BE18" s="895"/>
      <c r="BF18" s="894"/>
      <c r="BG18" s="895"/>
      <c r="BH18" s="894"/>
      <c r="BI18" s="895"/>
      <c r="BJ18" s="894"/>
      <c r="BK18" s="895"/>
      <c r="BL18" s="894"/>
      <c r="BM18" s="895"/>
      <c r="BN18" s="894"/>
      <c r="BO18" s="895"/>
      <c r="BP18" s="894"/>
      <c r="BQ18" s="895"/>
      <c r="BR18" s="894"/>
      <c r="BS18" s="895"/>
      <c r="BT18" s="894"/>
      <c r="BU18" s="895"/>
      <c r="BV18" s="894"/>
      <c r="BW18" s="895"/>
      <c r="BX18" s="894"/>
      <c r="BY18" s="895"/>
      <c r="BZ18" s="894"/>
      <c r="CA18" s="895"/>
      <c r="CB18" s="894"/>
      <c r="CC18" s="895"/>
      <c r="CD18" s="907"/>
      <c r="CE18" s="895"/>
      <c r="CF18" s="907"/>
      <c r="CG18" s="895"/>
      <c r="CH18" s="894"/>
      <c r="CI18" s="895"/>
      <c r="CJ18" s="894"/>
      <c r="CK18" s="895"/>
      <c r="CL18" s="894"/>
      <c r="CM18" s="895"/>
      <c r="CN18" s="894"/>
      <c r="CO18" s="895"/>
      <c r="CP18" s="894"/>
      <c r="CQ18" s="895"/>
      <c r="CR18" s="894"/>
      <c r="CS18" s="895"/>
      <c r="CT18" s="895"/>
      <c r="CU18" s="895"/>
      <c r="CV18" s="894"/>
      <c r="CW18" s="895"/>
      <c r="CX18" s="894"/>
      <c r="CY18" s="895"/>
      <c r="CZ18" s="894"/>
      <c r="DA18" s="895"/>
      <c r="DB18" s="908">
        <f t="shared" si="0"/>
        <v>4</v>
      </c>
      <c r="DC18" s="909"/>
      <c r="DD18" s="910">
        <v>0</v>
      </c>
      <c r="DE18" s="911">
        <v>0</v>
      </c>
      <c r="DF18" s="912">
        <f t="shared" si="1"/>
        <v>4</v>
      </c>
      <c r="DG18" s="913">
        <f t="shared" si="1"/>
        <v>0</v>
      </c>
    </row>
    <row r="19" spans="1:111" ht="15" thickBot="1" x14ac:dyDescent="0.35">
      <c r="A19" s="915" t="s">
        <v>941</v>
      </c>
      <c r="B19" s="894">
        <v>20</v>
      </c>
      <c r="C19" s="895"/>
      <c r="D19" s="894">
        <v>53</v>
      </c>
      <c r="E19" s="895"/>
      <c r="F19" s="894">
        <v>48</v>
      </c>
      <c r="G19" s="895"/>
      <c r="H19" s="894">
        <v>34</v>
      </c>
      <c r="I19" s="895"/>
      <c r="J19" s="894">
        <v>14</v>
      </c>
      <c r="K19" s="895"/>
      <c r="L19" s="894">
        <v>15</v>
      </c>
      <c r="M19" s="895"/>
      <c r="N19" s="894">
        <v>12</v>
      </c>
      <c r="O19" s="895"/>
      <c r="P19" s="894">
        <v>20</v>
      </c>
      <c r="Q19" s="895"/>
      <c r="R19" s="894">
        <v>14</v>
      </c>
      <c r="S19" s="895"/>
      <c r="T19" s="894">
        <v>25</v>
      </c>
      <c r="U19" s="895"/>
      <c r="V19" s="894">
        <v>34</v>
      </c>
      <c r="W19" s="895"/>
      <c r="X19" s="894"/>
      <c r="Y19" s="895"/>
      <c r="Z19" s="894">
        <v>4</v>
      </c>
      <c r="AA19" s="895"/>
      <c r="AB19" s="894"/>
      <c r="AC19" s="895"/>
      <c r="AD19" s="894">
        <v>73</v>
      </c>
      <c r="AE19" s="895"/>
      <c r="AF19" s="894"/>
      <c r="AG19" s="895"/>
      <c r="AH19" s="894"/>
      <c r="AI19" s="895"/>
      <c r="AJ19" s="894">
        <v>69</v>
      </c>
      <c r="AK19" s="895"/>
      <c r="AL19" s="894">
        <v>136</v>
      </c>
      <c r="AM19" s="895"/>
      <c r="AN19" s="894">
        <v>30</v>
      </c>
      <c r="AO19" s="895"/>
      <c r="AP19" s="894">
        <v>1</v>
      </c>
      <c r="AQ19" s="895"/>
      <c r="AR19" s="894"/>
      <c r="AS19" s="895"/>
      <c r="AT19" s="894"/>
      <c r="AU19" s="895"/>
      <c r="AV19" s="894">
        <v>101</v>
      </c>
      <c r="AW19" s="895"/>
      <c r="AX19" s="894">
        <v>37</v>
      </c>
      <c r="AY19" s="895"/>
      <c r="AZ19" s="894">
        <v>18</v>
      </c>
      <c r="BA19" s="895"/>
      <c r="BB19" s="894">
        <v>15</v>
      </c>
      <c r="BC19" s="895"/>
      <c r="BD19" s="894"/>
      <c r="BE19" s="895"/>
      <c r="BF19" s="894">
        <v>20</v>
      </c>
      <c r="BG19" s="895"/>
      <c r="BH19" s="894">
        <v>18</v>
      </c>
      <c r="BI19" s="895"/>
      <c r="BJ19" s="894">
        <v>10</v>
      </c>
      <c r="BK19" s="895"/>
      <c r="BL19" s="894"/>
      <c r="BM19" s="895"/>
      <c r="BN19" s="894">
        <v>12</v>
      </c>
      <c r="BO19" s="895"/>
      <c r="BP19" s="894">
        <v>75</v>
      </c>
      <c r="BQ19" s="895"/>
      <c r="BR19" s="894"/>
      <c r="BS19" s="895"/>
      <c r="BT19" s="894">
        <v>20</v>
      </c>
      <c r="BU19" s="895"/>
      <c r="BV19" s="894"/>
      <c r="BW19" s="895"/>
      <c r="BX19" s="894">
        <v>31</v>
      </c>
      <c r="BY19" s="895"/>
      <c r="BZ19" s="894">
        <v>27</v>
      </c>
      <c r="CA19" s="895"/>
      <c r="CB19" s="894">
        <v>40</v>
      </c>
      <c r="CC19" s="895"/>
      <c r="CD19" s="907">
        <v>15</v>
      </c>
      <c r="CE19" s="895"/>
      <c r="CF19" s="907">
        <v>9</v>
      </c>
      <c r="CG19" s="895"/>
      <c r="CH19" s="894">
        <v>27</v>
      </c>
      <c r="CI19" s="895"/>
      <c r="CJ19" s="894"/>
      <c r="CK19" s="895"/>
      <c r="CL19" s="894"/>
      <c r="CM19" s="895"/>
      <c r="CN19" s="894">
        <v>17</v>
      </c>
      <c r="CO19" s="895"/>
      <c r="CP19" s="894">
        <v>13</v>
      </c>
      <c r="CQ19" s="895"/>
      <c r="CR19" s="894"/>
      <c r="CS19" s="895"/>
      <c r="CT19" s="895"/>
      <c r="CU19" s="895"/>
      <c r="CV19" s="894"/>
      <c r="CW19" s="895"/>
      <c r="CX19" s="894"/>
      <c r="CY19" s="895"/>
      <c r="CZ19" s="894"/>
      <c r="DA19" s="895"/>
      <c r="DB19" s="908">
        <f t="shared" si="0"/>
        <v>1107</v>
      </c>
      <c r="DC19" s="909"/>
      <c r="DD19" s="910">
        <v>0</v>
      </c>
      <c r="DE19" s="911">
        <v>0</v>
      </c>
      <c r="DF19" s="912">
        <f t="shared" si="1"/>
        <v>1107</v>
      </c>
      <c r="DG19" s="913">
        <f t="shared" si="1"/>
        <v>0</v>
      </c>
    </row>
    <row r="20" spans="1:111" ht="15" thickBot="1" x14ac:dyDescent="0.35">
      <c r="A20" s="915" t="s">
        <v>942</v>
      </c>
      <c r="B20" s="894"/>
      <c r="C20" s="895"/>
      <c r="D20" s="894"/>
      <c r="E20" s="895"/>
      <c r="F20" s="894"/>
      <c r="G20" s="895"/>
      <c r="H20" s="894"/>
      <c r="I20" s="895"/>
      <c r="J20" s="894"/>
      <c r="K20" s="895"/>
      <c r="L20" s="894"/>
      <c r="M20" s="895"/>
      <c r="N20" s="894">
        <v>8</v>
      </c>
      <c r="O20" s="895">
        <v>147000</v>
      </c>
      <c r="P20" s="894"/>
      <c r="Q20" s="895"/>
      <c r="R20" s="894"/>
      <c r="S20" s="895"/>
      <c r="T20" s="894"/>
      <c r="U20" s="895"/>
      <c r="V20" s="894"/>
      <c r="W20" s="895"/>
      <c r="X20" s="894"/>
      <c r="Y20" s="895"/>
      <c r="Z20" s="894"/>
      <c r="AA20" s="895"/>
      <c r="AB20" s="894"/>
      <c r="AC20" s="895"/>
      <c r="AD20" s="894"/>
      <c r="AE20" s="895"/>
      <c r="AF20" s="894"/>
      <c r="AG20" s="895"/>
      <c r="AH20" s="894"/>
      <c r="AI20" s="895"/>
      <c r="AJ20" s="894"/>
      <c r="AK20" s="895"/>
      <c r="AL20" s="894"/>
      <c r="AM20" s="895"/>
      <c r="AN20" s="894"/>
      <c r="AO20" s="895"/>
      <c r="AP20" s="894"/>
      <c r="AQ20" s="895"/>
      <c r="AR20" s="894"/>
      <c r="AS20" s="895"/>
      <c r="AT20" s="894"/>
      <c r="AU20" s="895"/>
      <c r="AV20" s="894"/>
      <c r="AW20" s="895"/>
      <c r="AX20" s="894"/>
      <c r="AY20" s="895"/>
      <c r="AZ20" s="894"/>
      <c r="BA20" s="895"/>
      <c r="BB20" s="894"/>
      <c r="BC20" s="895"/>
      <c r="BD20" s="894"/>
      <c r="BE20" s="895"/>
      <c r="BF20" s="894"/>
      <c r="BG20" s="895"/>
      <c r="BH20" s="894"/>
      <c r="BI20" s="895"/>
      <c r="BJ20" s="894"/>
      <c r="BK20" s="895"/>
      <c r="BL20" s="894"/>
      <c r="BM20" s="895"/>
      <c r="BN20" s="894"/>
      <c r="BO20" s="895"/>
      <c r="BP20" s="894"/>
      <c r="BQ20" s="895"/>
      <c r="BR20" s="894"/>
      <c r="BS20" s="895"/>
      <c r="BT20" s="894"/>
      <c r="BU20" s="895"/>
      <c r="BV20" s="894"/>
      <c r="BW20" s="895"/>
      <c r="BX20" s="894"/>
      <c r="BY20" s="895"/>
      <c r="BZ20" s="894"/>
      <c r="CA20" s="895"/>
      <c r="CB20" s="894">
        <v>2</v>
      </c>
      <c r="CC20" s="895">
        <v>40000</v>
      </c>
      <c r="CD20" s="907"/>
      <c r="CE20" s="895"/>
      <c r="CF20" s="907"/>
      <c r="CG20" s="895"/>
      <c r="CH20" s="894"/>
      <c r="CI20" s="895"/>
      <c r="CJ20" s="894"/>
      <c r="CK20" s="895"/>
      <c r="CL20" s="894"/>
      <c r="CM20" s="895"/>
      <c r="CN20" s="894"/>
      <c r="CO20" s="895"/>
      <c r="CP20" s="894"/>
      <c r="CQ20" s="895"/>
      <c r="CR20" s="894"/>
      <c r="CS20" s="895"/>
      <c r="CT20" s="895"/>
      <c r="CU20" s="895"/>
      <c r="CV20" s="894"/>
      <c r="CW20" s="895"/>
      <c r="CX20" s="894"/>
      <c r="CY20" s="895"/>
      <c r="CZ20" s="894"/>
      <c r="DA20" s="895"/>
      <c r="DB20" s="908">
        <f t="shared" si="0"/>
        <v>10</v>
      </c>
      <c r="DC20" s="909"/>
      <c r="DD20" s="910">
        <v>0</v>
      </c>
      <c r="DE20" s="911">
        <v>0</v>
      </c>
      <c r="DF20" s="912">
        <f t="shared" si="1"/>
        <v>10</v>
      </c>
      <c r="DG20" s="913">
        <f t="shared" si="1"/>
        <v>0</v>
      </c>
    </row>
    <row r="21" spans="1:111" ht="15" thickBot="1" x14ac:dyDescent="0.35">
      <c r="A21" s="915" t="s">
        <v>943</v>
      </c>
      <c r="B21" s="894">
        <v>56</v>
      </c>
      <c r="C21" s="895">
        <v>599900</v>
      </c>
      <c r="D21" s="894">
        <v>30</v>
      </c>
      <c r="E21" s="895">
        <v>286400</v>
      </c>
      <c r="F21" s="894">
        <v>2</v>
      </c>
      <c r="G21" s="895">
        <v>30000</v>
      </c>
      <c r="H21" s="894">
        <v>5</v>
      </c>
      <c r="I21" s="895">
        <v>104000</v>
      </c>
      <c r="J21" s="894"/>
      <c r="K21" s="895"/>
      <c r="L21" s="894">
        <v>11</v>
      </c>
      <c r="M21" s="895">
        <v>162200</v>
      </c>
      <c r="N21" s="894">
        <v>5995</v>
      </c>
      <c r="O21" s="895"/>
      <c r="P21" s="894"/>
      <c r="Q21" s="895"/>
      <c r="R21" s="894">
        <v>1</v>
      </c>
      <c r="S21" s="895">
        <v>16000</v>
      </c>
      <c r="T21" s="894"/>
      <c r="U21" s="895"/>
      <c r="V21" s="894"/>
      <c r="W21" s="895"/>
      <c r="X21" s="894"/>
      <c r="Y21" s="895"/>
      <c r="Z21" s="894"/>
      <c r="AA21" s="895"/>
      <c r="AB21" s="894"/>
      <c r="AC21" s="895"/>
      <c r="AD21" s="894"/>
      <c r="AE21" s="895"/>
      <c r="AF21" s="894"/>
      <c r="AG21" s="895"/>
      <c r="AH21" s="894">
        <v>7</v>
      </c>
      <c r="AI21" s="895">
        <v>140000</v>
      </c>
      <c r="AJ21" s="894">
        <v>2</v>
      </c>
      <c r="AK21" s="895">
        <v>33000</v>
      </c>
      <c r="AL21" s="894">
        <v>7</v>
      </c>
      <c r="AM21" s="895">
        <v>85200</v>
      </c>
      <c r="AN21" s="894"/>
      <c r="AO21" s="895"/>
      <c r="AP21" s="894">
        <v>1</v>
      </c>
      <c r="AQ21" s="895">
        <v>7594289.4000000004</v>
      </c>
      <c r="AR21" s="894"/>
      <c r="AS21" s="895"/>
      <c r="AT21" s="894"/>
      <c r="AU21" s="895"/>
      <c r="AV21" s="894"/>
      <c r="AW21" s="895"/>
      <c r="AX21" s="894"/>
      <c r="AY21" s="895"/>
      <c r="AZ21" s="894"/>
      <c r="BA21" s="895"/>
      <c r="BB21" s="894"/>
      <c r="BC21" s="895"/>
      <c r="BD21" s="894"/>
      <c r="BE21" s="895"/>
      <c r="BF21" s="894"/>
      <c r="BG21" s="895"/>
      <c r="BH21" s="894"/>
      <c r="BI21" s="895"/>
      <c r="BJ21" s="894"/>
      <c r="BK21" s="895"/>
      <c r="BL21" s="894"/>
      <c r="BM21" s="895"/>
      <c r="BN21" s="894"/>
      <c r="BO21" s="895"/>
      <c r="BP21" s="894">
        <v>2</v>
      </c>
      <c r="BQ21" s="895">
        <v>24000</v>
      </c>
      <c r="BR21" s="894"/>
      <c r="BS21" s="895"/>
      <c r="BT21" s="894"/>
      <c r="BU21" s="895"/>
      <c r="BV21" s="894"/>
      <c r="BW21" s="895"/>
      <c r="BX21" s="894">
        <v>2538</v>
      </c>
      <c r="BY21" s="895"/>
      <c r="BZ21" s="894"/>
      <c r="CA21" s="895"/>
      <c r="CB21" s="894">
        <v>5649</v>
      </c>
      <c r="CC21" s="895"/>
      <c r="CD21" s="907"/>
      <c r="CE21" s="895"/>
      <c r="CF21" s="907"/>
      <c r="CG21" s="895"/>
      <c r="CH21" s="894"/>
      <c r="CI21" s="895"/>
      <c r="CJ21" s="894"/>
      <c r="CK21" s="895"/>
      <c r="CL21" s="894"/>
      <c r="CM21" s="895"/>
      <c r="CN21" s="894"/>
      <c r="CO21" s="895"/>
      <c r="CP21" s="894">
        <v>66</v>
      </c>
      <c r="CQ21" s="895">
        <v>2563500</v>
      </c>
      <c r="CR21" s="894">
        <v>2</v>
      </c>
      <c r="CS21" s="895">
        <v>27800</v>
      </c>
      <c r="CT21" s="895"/>
      <c r="CU21" s="895"/>
      <c r="CV21" s="894"/>
      <c r="CW21" s="895"/>
      <c r="CX21" s="894"/>
      <c r="CY21" s="895"/>
      <c r="CZ21" s="894"/>
      <c r="DA21" s="895"/>
      <c r="DB21" s="908">
        <f t="shared" si="0"/>
        <v>14374</v>
      </c>
      <c r="DC21" s="909"/>
      <c r="DD21" s="910">
        <v>0</v>
      </c>
      <c r="DE21" s="911">
        <v>0</v>
      </c>
      <c r="DF21" s="912">
        <f>DB21+DD21</f>
        <v>14374</v>
      </c>
      <c r="DG21" s="913">
        <f t="shared" si="1"/>
        <v>0</v>
      </c>
    </row>
    <row r="22" spans="1:111" ht="15" thickBot="1" x14ac:dyDescent="0.35">
      <c r="A22" s="915" t="s">
        <v>944</v>
      </c>
      <c r="B22" s="894">
        <v>12978</v>
      </c>
      <c r="C22" s="895"/>
      <c r="D22" s="894">
        <v>6321</v>
      </c>
      <c r="E22" s="895"/>
      <c r="F22" s="894">
        <v>1929</v>
      </c>
      <c r="G22" s="895"/>
      <c r="H22" s="894">
        <v>2921</v>
      </c>
      <c r="I22" s="895"/>
      <c r="J22" s="894">
        <v>2653</v>
      </c>
      <c r="K22" s="895"/>
      <c r="L22" s="894">
        <v>6551</v>
      </c>
      <c r="M22" s="895"/>
      <c r="N22" s="894">
        <v>937</v>
      </c>
      <c r="O22" s="895"/>
      <c r="P22" s="894">
        <v>4328</v>
      </c>
      <c r="Q22" s="895"/>
      <c r="R22" s="894">
        <v>5077</v>
      </c>
      <c r="S22" s="895">
        <v>126080565.59999999</v>
      </c>
      <c r="T22" s="894">
        <v>3156</v>
      </c>
      <c r="U22" s="895"/>
      <c r="V22" s="894">
        <v>3088</v>
      </c>
      <c r="W22" s="895"/>
      <c r="X22" s="894">
        <v>8933</v>
      </c>
      <c r="Y22" s="895"/>
      <c r="Z22" s="894">
        <v>505</v>
      </c>
      <c r="AA22" s="895"/>
      <c r="AB22" s="894">
        <v>6536</v>
      </c>
      <c r="AC22" s="895"/>
      <c r="AD22" s="894">
        <v>2212</v>
      </c>
      <c r="AE22" s="895"/>
      <c r="AF22" s="894">
        <v>243</v>
      </c>
      <c r="AG22" s="895"/>
      <c r="AH22" s="894">
        <v>805</v>
      </c>
      <c r="AI22" s="895">
        <v>16675952.800000001</v>
      </c>
      <c r="AJ22" s="894">
        <v>2092</v>
      </c>
      <c r="AK22" s="895"/>
      <c r="AL22" s="894">
        <v>4653</v>
      </c>
      <c r="AM22" s="895">
        <v>107663650</v>
      </c>
      <c r="AN22" s="894">
        <v>1385</v>
      </c>
      <c r="AO22" s="895"/>
      <c r="AP22" s="894">
        <v>338</v>
      </c>
      <c r="AQ22" s="895">
        <v>564525</v>
      </c>
      <c r="AR22" s="894">
        <v>1774</v>
      </c>
      <c r="AS22" s="895">
        <v>20946540.34</v>
      </c>
      <c r="AT22" s="894">
        <v>1075</v>
      </c>
      <c r="AU22" s="895"/>
      <c r="AV22" s="894">
        <v>7577</v>
      </c>
      <c r="AW22" s="895">
        <v>274554241.19999999</v>
      </c>
      <c r="AX22" s="894"/>
      <c r="AY22" s="895"/>
      <c r="AZ22" s="894">
        <v>2533</v>
      </c>
      <c r="BA22" s="895"/>
      <c r="BB22" s="894">
        <v>849</v>
      </c>
      <c r="BC22" s="895"/>
      <c r="BD22" s="894">
        <v>3148</v>
      </c>
      <c r="BE22" s="895">
        <v>95678903.799999997</v>
      </c>
      <c r="BF22" s="894">
        <v>1133</v>
      </c>
      <c r="BG22" s="895"/>
      <c r="BH22" s="894">
        <v>933</v>
      </c>
      <c r="BI22" s="895"/>
      <c r="BJ22" s="894">
        <v>3524</v>
      </c>
      <c r="BK22" s="895"/>
      <c r="BL22" s="894"/>
      <c r="BM22" s="895"/>
      <c r="BN22" s="894">
        <v>1821</v>
      </c>
      <c r="BO22" s="895">
        <v>56342500</v>
      </c>
      <c r="BP22" s="894">
        <v>1056</v>
      </c>
      <c r="BQ22" s="895"/>
      <c r="BR22" s="894">
        <v>2778</v>
      </c>
      <c r="BS22" s="895"/>
      <c r="BT22" s="894">
        <v>487</v>
      </c>
      <c r="BU22" s="895">
        <v>16851681.600000001</v>
      </c>
      <c r="BV22" s="894">
        <v>274</v>
      </c>
      <c r="BW22" s="895">
        <v>4924900</v>
      </c>
      <c r="BX22" s="894">
        <v>439</v>
      </c>
      <c r="BY22" s="895"/>
      <c r="BZ22" s="894">
        <v>1184</v>
      </c>
      <c r="CA22" s="895"/>
      <c r="CB22" s="894">
        <v>790</v>
      </c>
      <c r="CC22" s="895"/>
      <c r="CD22" s="907">
        <v>334</v>
      </c>
      <c r="CE22" s="895">
        <v>11572985.800000001</v>
      </c>
      <c r="CF22" s="907">
        <v>197</v>
      </c>
      <c r="CG22" s="895">
        <v>4135841.6</v>
      </c>
      <c r="CH22" s="894">
        <v>4830</v>
      </c>
      <c r="CI22" s="895"/>
      <c r="CJ22" s="894">
        <v>266</v>
      </c>
      <c r="CK22" s="895">
        <v>5937201</v>
      </c>
      <c r="CL22" s="894"/>
      <c r="CM22" s="895"/>
      <c r="CN22" s="894">
        <v>186</v>
      </c>
      <c r="CO22" s="895"/>
      <c r="CP22" s="894">
        <v>594</v>
      </c>
      <c r="CQ22" s="895">
        <v>19704600</v>
      </c>
      <c r="CR22" s="894">
        <v>4779</v>
      </c>
      <c r="CS22" s="895">
        <v>185765771</v>
      </c>
      <c r="CT22" s="895"/>
      <c r="CU22" s="895"/>
      <c r="CV22" s="894">
        <v>469</v>
      </c>
      <c r="CW22" s="895"/>
      <c r="CX22" s="894"/>
      <c r="CY22" s="895"/>
      <c r="CZ22" s="894">
        <v>4109</v>
      </c>
      <c r="DA22" s="895">
        <v>54815600</v>
      </c>
      <c r="DB22" s="908">
        <f t="shared" si="0"/>
        <v>124780</v>
      </c>
      <c r="DC22" s="909">
        <f>'B1104'!AZ58</f>
        <v>8462385668.0199976</v>
      </c>
      <c r="DD22" s="910">
        <v>0</v>
      </c>
      <c r="DE22" s="911">
        <v>0</v>
      </c>
      <c r="DF22" s="916">
        <f t="shared" si="1"/>
        <v>124780</v>
      </c>
      <c r="DG22" s="913">
        <f t="shared" si="1"/>
        <v>8462385668.0199976</v>
      </c>
    </row>
    <row r="23" spans="1:111" ht="15" thickBot="1" x14ac:dyDescent="0.35">
      <c r="A23" s="915" t="s">
        <v>945</v>
      </c>
      <c r="B23" s="894">
        <v>2287</v>
      </c>
      <c r="C23" s="895"/>
      <c r="D23" s="894">
        <v>411</v>
      </c>
      <c r="E23" s="895"/>
      <c r="F23" s="894">
        <v>303</v>
      </c>
      <c r="G23" s="895"/>
      <c r="H23" s="894">
        <v>955</v>
      </c>
      <c r="I23" s="895"/>
      <c r="J23" s="894">
        <v>569</v>
      </c>
      <c r="K23" s="895"/>
      <c r="L23" s="894">
        <v>1103</v>
      </c>
      <c r="M23" s="895"/>
      <c r="N23" s="894"/>
      <c r="O23" s="895"/>
      <c r="P23" s="894">
        <v>591</v>
      </c>
      <c r="Q23" s="895"/>
      <c r="R23" s="894">
        <v>634</v>
      </c>
      <c r="S23" s="895">
        <v>20037558.920000002</v>
      </c>
      <c r="T23" s="894">
        <v>325</v>
      </c>
      <c r="U23" s="895"/>
      <c r="V23" s="894">
        <v>316</v>
      </c>
      <c r="W23" s="895"/>
      <c r="X23" s="894">
        <v>649</v>
      </c>
      <c r="Y23" s="895"/>
      <c r="Z23" s="894">
        <v>22</v>
      </c>
      <c r="AA23" s="895"/>
      <c r="AB23" s="894">
        <v>588</v>
      </c>
      <c r="AC23" s="895"/>
      <c r="AD23" s="894">
        <v>360</v>
      </c>
      <c r="AE23" s="895"/>
      <c r="AF23" s="894">
        <v>12</v>
      </c>
      <c r="AG23" s="895"/>
      <c r="AH23" s="894">
        <v>81</v>
      </c>
      <c r="AI23" s="895">
        <v>1551950</v>
      </c>
      <c r="AJ23" s="894">
        <v>1121</v>
      </c>
      <c r="AK23" s="895"/>
      <c r="AL23" s="894">
        <v>704</v>
      </c>
      <c r="AM23" s="895">
        <v>22514554.399999999</v>
      </c>
      <c r="AN23" s="894">
        <v>157</v>
      </c>
      <c r="AO23" s="895"/>
      <c r="AP23" s="894">
        <v>27</v>
      </c>
      <c r="AQ23" s="895"/>
      <c r="AR23" s="894">
        <v>144</v>
      </c>
      <c r="AS23" s="895">
        <v>2622140.34</v>
      </c>
      <c r="AT23" s="894">
        <v>67</v>
      </c>
      <c r="AU23" s="895"/>
      <c r="AV23" s="894">
        <v>970</v>
      </c>
      <c r="AW23" s="895">
        <v>57999365.649999999</v>
      </c>
      <c r="AX23" s="894"/>
      <c r="AY23" s="895"/>
      <c r="AZ23" s="894">
        <v>439</v>
      </c>
      <c r="BA23" s="895"/>
      <c r="BB23" s="894">
        <v>80</v>
      </c>
      <c r="BC23" s="895"/>
      <c r="BD23" s="894">
        <v>921</v>
      </c>
      <c r="BE23" s="895">
        <v>5956485.75</v>
      </c>
      <c r="BF23" s="894">
        <v>111</v>
      </c>
      <c r="BG23" s="895"/>
      <c r="BH23" s="894">
        <v>152</v>
      </c>
      <c r="BI23" s="895"/>
      <c r="BJ23" s="894">
        <v>789</v>
      </c>
      <c r="BK23" s="895"/>
      <c r="BL23" s="894">
        <v>3402</v>
      </c>
      <c r="BM23" s="895"/>
      <c r="BN23" s="894">
        <v>414</v>
      </c>
      <c r="BO23" s="895">
        <v>7926459.6100000003</v>
      </c>
      <c r="BP23" s="894">
        <v>219</v>
      </c>
      <c r="BQ23" s="895"/>
      <c r="BR23" s="894">
        <v>364</v>
      </c>
      <c r="BS23" s="895"/>
      <c r="BT23" s="894">
        <v>61</v>
      </c>
      <c r="BU23" s="895">
        <v>2178723.8199999998</v>
      </c>
      <c r="BV23" s="894">
        <v>31</v>
      </c>
      <c r="BW23" s="895">
        <v>356200</v>
      </c>
      <c r="BX23" s="894"/>
      <c r="BY23" s="895"/>
      <c r="BZ23" s="894">
        <v>172</v>
      </c>
      <c r="CA23" s="895"/>
      <c r="CB23" s="894"/>
      <c r="CC23" s="895"/>
      <c r="CD23" s="907">
        <v>36</v>
      </c>
      <c r="CE23" s="895">
        <v>1259835</v>
      </c>
      <c r="CF23" s="907">
        <v>30</v>
      </c>
      <c r="CG23" s="895">
        <v>399777.36</v>
      </c>
      <c r="CH23" s="894">
        <v>1179</v>
      </c>
      <c r="CI23" s="895"/>
      <c r="CJ23" s="894">
        <v>11</v>
      </c>
      <c r="CK23" s="895">
        <v>44600</v>
      </c>
      <c r="CL23" s="894"/>
      <c r="CM23" s="895"/>
      <c r="CN23" s="894">
        <v>82</v>
      </c>
      <c r="CO23" s="895"/>
      <c r="CP23" s="894">
        <v>41</v>
      </c>
      <c r="CQ23" s="895">
        <v>87090</v>
      </c>
      <c r="CR23" s="894">
        <v>568</v>
      </c>
      <c r="CS23" s="895">
        <v>185284130</v>
      </c>
      <c r="CT23" s="895"/>
      <c r="CU23" s="895"/>
      <c r="CV23" s="894">
        <v>62</v>
      </c>
      <c r="CW23" s="895"/>
      <c r="CX23" s="894"/>
      <c r="CY23" s="895"/>
      <c r="CZ23" s="894">
        <v>1637</v>
      </c>
      <c r="DA23" s="895">
        <v>10348574.869999999</v>
      </c>
      <c r="DB23" s="908">
        <f t="shared" si="0"/>
        <v>23197</v>
      </c>
      <c r="DC23" s="954">
        <f>'B1104'!BA58</f>
        <v>984807843.57999992</v>
      </c>
      <c r="DD23" s="910">
        <v>0</v>
      </c>
      <c r="DE23" s="911">
        <v>0</v>
      </c>
      <c r="DF23" s="916">
        <f t="shared" si="1"/>
        <v>23197</v>
      </c>
      <c r="DG23" s="913">
        <f t="shared" si="1"/>
        <v>984807843.57999992</v>
      </c>
    </row>
    <row r="24" spans="1:111" ht="15" thickBot="1" x14ac:dyDescent="0.35">
      <c r="A24" s="915" t="s">
        <v>946</v>
      </c>
      <c r="B24" s="894"/>
      <c r="C24" s="895"/>
      <c r="D24" s="894"/>
      <c r="E24" s="895"/>
      <c r="F24" s="894"/>
      <c r="G24" s="895"/>
      <c r="H24" s="894"/>
      <c r="I24" s="895"/>
      <c r="J24" s="894"/>
      <c r="K24" s="895"/>
      <c r="L24" s="894"/>
      <c r="M24" s="895"/>
      <c r="N24" s="894"/>
      <c r="O24" s="895"/>
      <c r="P24" s="894"/>
      <c r="Q24" s="895"/>
      <c r="R24" s="894"/>
      <c r="S24" s="895"/>
      <c r="T24" s="894"/>
      <c r="U24" s="895"/>
      <c r="V24" s="894"/>
      <c r="W24" s="895"/>
      <c r="X24" s="894"/>
      <c r="Y24" s="895"/>
      <c r="Z24" s="894"/>
      <c r="AA24" s="895"/>
      <c r="AB24" s="894"/>
      <c r="AC24" s="895"/>
      <c r="AD24" s="894"/>
      <c r="AE24" s="895"/>
      <c r="AF24" s="894"/>
      <c r="AG24" s="895"/>
      <c r="AH24" s="894"/>
      <c r="AI24" s="895"/>
      <c r="AJ24" s="894"/>
      <c r="AK24" s="895"/>
      <c r="AL24" s="894"/>
      <c r="AM24" s="895"/>
      <c r="AN24" s="894"/>
      <c r="AO24" s="895"/>
      <c r="AP24" s="894"/>
      <c r="AQ24" s="895"/>
      <c r="AR24" s="894"/>
      <c r="AS24" s="895"/>
      <c r="AT24" s="894"/>
      <c r="AU24" s="895"/>
      <c r="AV24" s="894"/>
      <c r="AW24" s="895"/>
      <c r="AX24" s="894"/>
      <c r="AY24" s="895"/>
      <c r="AZ24" s="894"/>
      <c r="BA24" s="895"/>
      <c r="BB24" s="894"/>
      <c r="BC24" s="895"/>
      <c r="BD24" s="894"/>
      <c r="BE24" s="895"/>
      <c r="BF24" s="894"/>
      <c r="BG24" s="895"/>
      <c r="BH24" s="894"/>
      <c r="BI24" s="895"/>
      <c r="BJ24" s="894"/>
      <c r="BK24" s="895"/>
      <c r="BL24" s="894">
        <v>59</v>
      </c>
      <c r="BM24" s="895"/>
      <c r="BN24" s="894"/>
      <c r="BO24" s="895"/>
      <c r="BP24" s="894"/>
      <c r="BQ24" s="895"/>
      <c r="BR24" s="894"/>
      <c r="BS24" s="895"/>
      <c r="BT24" s="894"/>
      <c r="BU24" s="895"/>
      <c r="BV24" s="894"/>
      <c r="BW24" s="895"/>
      <c r="BX24" s="894"/>
      <c r="BY24" s="895"/>
      <c r="BZ24" s="894"/>
      <c r="CA24" s="895"/>
      <c r="CB24" s="894"/>
      <c r="CC24" s="895"/>
      <c r="CD24" s="907"/>
      <c r="CE24" s="895"/>
      <c r="CF24" s="907"/>
      <c r="CG24" s="895"/>
      <c r="CH24" s="894"/>
      <c r="CI24" s="895"/>
      <c r="CJ24" s="894"/>
      <c r="CK24" s="895"/>
      <c r="CL24" s="894"/>
      <c r="CM24" s="895"/>
      <c r="CN24" s="894"/>
      <c r="CO24" s="895"/>
      <c r="CP24" s="894"/>
      <c r="CQ24" s="895"/>
      <c r="CR24" s="894"/>
      <c r="CS24" s="895"/>
      <c r="CT24" s="895"/>
      <c r="CU24" s="895"/>
      <c r="CV24" s="894"/>
      <c r="CW24" s="895"/>
      <c r="CX24" s="894"/>
      <c r="CY24" s="895"/>
      <c r="CZ24" s="894"/>
      <c r="DA24" s="895"/>
      <c r="DB24" s="908">
        <f t="shared" si="0"/>
        <v>59</v>
      </c>
      <c r="DC24" s="909"/>
      <c r="DD24" s="910">
        <v>0</v>
      </c>
      <c r="DE24" s="911">
        <v>0</v>
      </c>
      <c r="DF24" s="912">
        <f t="shared" si="1"/>
        <v>59</v>
      </c>
      <c r="DG24" s="913">
        <f t="shared" si="1"/>
        <v>0</v>
      </c>
    </row>
    <row r="25" spans="1:111" ht="15" thickBot="1" x14ac:dyDescent="0.35">
      <c r="A25" s="915" t="s">
        <v>947</v>
      </c>
      <c r="B25" s="894"/>
      <c r="C25" s="895"/>
      <c r="D25" s="894"/>
      <c r="E25" s="895"/>
      <c r="F25" s="894"/>
      <c r="G25" s="895"/>
      <c r="H25" s="894"/>
      <c r="I25" s="895"/>
      <c r="J25" s="894"/>
      <c r="K25" s="895"/>
      <c r="L25" s="894"/>
      <c r="M25" s="895"/>
      <c r="N25" s="894"/>
      <c r="O25" s="895"/>
      <c r="P25" s="894"/>
      <c r="Q25" s="895"/>
      <c r="R25" s="894"/>
      <c r="S25" s="895"/>
      <c r="T25" s="894"/>
      <c r="U25" s="895"/>
      <c r="V25" s="894"/>
      <c r="W25" s="895"/>
      <c r="X25" s="894"/>
      <c r="Y25" s="895"/>
      <c r="Z25" s="894"/>
      <c r="AA25" s="895"/>
      <c r="AB25" s="894"/>
      <c r="AC25" s="895"/>
      <c r="AD25" s="894"/>
      <c r="AE25" s="895"/>
      <c r="AF25" s="894"/>
      <c r="AG25" s="895"/>
      <c r="AH25" s="894"/>
      <c r="AI25" s="895"/>
      <c r="AJ25" s="894"/>
      <c r="AK25" s="895"/>
      <c r="AL25" s="894"/>
      <c r="AM25" s="895"/>
      <c r="AN25" s="894"/>
      <c r="AO25" s="895"/>
      <c r="AP25" s="894"/>
      <c r="AQ25" s="895"/>
      <c r="AR25" s="894"/>
      <c r="AS25" s="895"/>
      <c r="AT25" s="894"/>
      <c r="AU25" s="895"/>
      <c r="AV25" s="894"/>
      <c r="AW25" s="895"/>
      <c r="AX25" s="894"/>
      <c r="AY25" s="895"/>
      <c r="AZ25" s="894"/>
      <c r="BA25" s="895"/>
      <c r="BB25" s="894"/>
      <c r="BC25" s="895"/>
      <c r="BD25" s="894"/>
      <c r="BE25" s="895"/>
      <c r="BF25" s="894"/>
      <c r="BG25" s="895"/>
      <c r="BH25" s="894"/>
      <c r="BI25" s="895"/>
      <c r="BJ25" s="894"/>
      <c r="BK25" s="895"/>
      <c r="BL25" s="894"/>
      <c r="BM25" s="895"/>
      <c r="BN25" s="894"/>
      <c r="BO25" s="895"/>
      <c r="BP25" s="894"/>
      <c r="BQ25" s="895"/>
      <c r="BR25" s="894"/>
      <c r="BS25" s="895"/>
      <c r="BT25" s="894"/>
      <c r="BU25" s="895"/>
      <c r="BV25" s="894"/>
      <c r="BW25" s="895"/>
      <c r="BX25" s="894"/>
      <c r="BY25" s="895"/>
      <c r="BZ25" s="894"/>
      <c r="CA25" s="895"/>
      <c r="CB25" s="894"/>
      <c r="CC25" s="895"/>
      <c r="CD25" s="907"/>
      <c r="CE25" s="895"/>
      <c r="CF25" s="907"/>
      <c r="CG25" s="895"/>
      <c r="CH25" s="894"/>
      <c r="CI25" s="895"/>
      <c r="CJ25" s="894"/>
      <c r="CK25" s="895"/>
      <c r="CL25" s="894"/>
      <c r="CM25" s="895"/>
      <c r="CN25" s="894"/>
      <c r="CO25" s="895"/>
      <c r="CP25" s="894"/>
      <c r="CQ25" s="895"/>
      <c r="CR25" s="894"/>
      <c r="CS25" s="895"/>
      <c r="CT25" s="895"/>
      <c r="CU25" s="895"/>
      <c r="CV25" s="894"/>
      <c r="CW25" s="895"/>
      <c r="CX25" s="894"/>
      <c r="CY25" s="895"/>
      <c r="CZ25" s="894"/>
      <c r="DA25" s="895"/>
      <c r="DB25" s="908">
        <f t="shared" si="0"/>
        <v>0</v>
      </c>
      <c r="DC25" s="909">
        <f>'B1104'!CE58</f>
        <v>33633500</v>
      </c>
      <c r="DD25" s="910">
        <v>0</v>
      </c>
      <c r="DE25" s="911">
        <v>0</v>
      </c>
      <c r="DF25" s="912">
        <f t="shared" si="1"/>
        <v>0</v>
      </c>
      <c r="DG25" s="913">
        <f t="shared" si="1"/>
        <v>33633500</v>
      </c>
    </row>
    <row r="26" spans="1:111" ht="15" thickBot="1" x14ac:dyDescent="0.35">
      <c r="A26" s="915" t="s">
        <v>948</v>
      </c>
      <c r="B26" s="894"/>
      <c r="C26" s="895"/>
      <c r="D26" s="894"/>
      <c r="E26" s="895"/>
      <c r="F26" s="894"/>
      <c r="G26" s="895"/>
      <c r="H26" s="894"/>
      <c r="I26" s="895"/>
      <c r="J26" s="894"/>
      <c r="K26" s="895"/>
      <c r="L26" s="894"/>
      <c r="M26" s="895"/>
      <c r="N26" s="894"/>
      <c r="O26" s="895"/>
      <c r="P26" s="894"/>
      <c r="Q26" s="895"/>
      <c r="R26" s="894"/>
      <c r="S26" s="895"/>
      <c r="T26" s="894"/>
      <c r="U26" s="895"/>
      <c r="V26" s="894"/>
      <c r="W26" s="895"/>
      <c r="X26" s="894"/>
      <c r="Y26" s="895"/>
      <c r="Z26" s="894"/>
      <c r="AA26" s="895"/>
      <c r="AB26" s="894"/>
      <c r="AC26" s="895"/>
      <c r="AD26" s="894"/>
      <c r="AE26" s="895"/>
      <c r="AF26" s="894"/>
      <c r="AG26" s="895"/>
      <c r="AH26" s="894"/>
      <c r="AI26" s="895"/>
      <c r="AJ26" s="894"/>
      <c r="AK26" s="895"/>
      <c r="AL26" s="894"/>
      <c r="AM26" s="895"/>
      <c r="AN26" s="894"/>
      <c r="AO26" s="895"/>
      <c r="AP26" s="894"/>
      <c r="AQ26" s="895"/>
      <c r="AR26" s="894"/>
      <c r="AS26" s="895"/>
      <c r="AT26" s="894"/>
      <c r="AU26" s="895"/>
      <c r="AV26" s="894"/>
      <c r="AW26" s="895"/>
      <c r="AX26" s="894"/>
      <c r="AY26" s="895"/>
      <c r="AZ26" s="894"/>
      <c r="BA26" s="895"/>
      <c r="BB26" s="894"/>
      <c r="BC26" s="895"/>
      <c r="BD26" s="894"/>
      <c r="BE26" s="895"/>
      <c r="BF26" s="894"/>
      <c r="BG26" s="895"/>
      <c r="BH26" s="894"/>
      <c r="BI26" s="895"/>
      <c r="BJ26" s="894"/>
      <c r="BK26" s="895"/>
      <c r="BL26" s="894"/>
      <c r="BM26" s="895"/>
      <c r="BN26" s="894"/>
      <c r="BO26" s="895"/>
      <c r="BP26" s="894"/>
      <c r="BQ26" s="895"/>
      <c r="BR26" s="894"/>
      <c r="BS26" s="895"/>
      <c r="BT26" s="894"/>
      <c r="BU26" s="895"/>
      <c r="BV26" s="894"/>
      <c r="BW26" s="895"/>
      <c r="BX26" s="894"/>
      <c r="BY26" s="895"/>
      <c r="BZ26" s="894"/>
      <c r="CA26" s="895"/>
      <c r="CB26" s="894"/>
      <c r="CC26" s="895"/>
      <c r="CD26" s="907"/>
      <c r="CE26" s="895"/>
      <c r="CF26" s="907"/>
      <c r="CG26" s="895"/>
      <c r="CH26" s="894"/>
      <c r="CI26" s="895"/>
      <c r="CJ26" s="894"/>
      <c r="CK26" s="895"/>
      <c r="CL26" s="894"/>
      <c r="CM26" s="895"/>
      <c r="CN26" s="894"/>
      <c r="CO26" s="895"/>
      <c r="CP26" s="894"/>
      <c r="CQ26" s="895"/>
      <c r="CR26" s="894"/>
      <c r="CS26" s="895"/>
      <c r="CT26" s="895"/>
      <c r="CU26" s="895"/>
      <c r="CV26" s="894"/>
      <c r="CW26" s="895"/>
      <c r="CX26" s="894"/>
      <c r="CY26" s="895"/>
      <c r="CZ26" s="894"/>
      <c r="DA26" s="895"/>
      <c r="DB26" s="908">
        <f t="shared" si="0"/>
        <v>0</v>
      </c>
      <c r="DC26" s="909"/>
      <c r="DD26" s="910">
        <v>0</v>
      </c>
      <c r="DE26" s="911">
        <v>0</v>
      </c>
      <c r="DF26" s="912">
        <f t="shared" si="1"/>
        <v>0</v>
      </c>
      <c r="DG26" s="913">
        <f t="shared" si="1"/>
        <v>0</v>
      </c>
    </row>
    <row r="27" spans="1:111" ht="15" thickBot="1" x14ac:dyDescent="0.35">
      <c r="A27" s="915" t="s">
        <v>949</v>
      </c>
      <c r="B27" s="894"/>
      <c r="C27" s="895"/>
      <c r="D27" s="894"/>
      <c r="E27" s="895"/>
      <c r="F27" s="894"/>
      <c r="G27" s="895"/>
      <c r="H27" s="894"/>
      <c r="I27" s="895"/>
      <c r="J27" s="894"/>
      <c r="K27" s="895"/>
      <c r="L27" s="894"/>
      <c r="M27" s="895"/>
      <c r="N27" s="894"/>
      <c r="O27" s="895"/>
      <c r="P27" s="894"/>
      <c r="Q27" s="895"/>
      <c r="R27" s="894"/>
      <c r="S27" s="895"/>
      <c r="T27" s="894"/>
      <c r="U27" s="895"/>
      <c r="V27" s="894"/>
      <c r="W27" s="895"/>
      <c r="X27" s="894"/>
      <c r="Y27" s="895"/>
      <c r="Z27" s="894"/>
      <c r="AA27" s="895"/>
      <c r="AB27" s="894"/>
      <c r="AC27" s="895"/>
      <c r="AD27" s="894"/>
      <c r="AE27" s="895"/>
      <c r="AF27" s="894"/>
      <c r="AG27" s="895"/>
      <c r="AH27" s="894"/>
      <c r="AI27" s="895"/>
      <c r="AJ27" s="894"/>
      <c r="AK27" s="895"/>
      <c r="AL27" s="894"/>
      <c r="AM27" s="895"/>
      <c r="AN27" s="894"/>
      <c r="AO27" s="895"/>
      <c r="AP27" s="894"/>
      <c r="AQ27" s="895"/>
      <c r="AR27" s="894"/>
      <c r="AS27" s="895"/>
      <c r="AT27" s="894"/>
      <c r="AU27" s="895"/>
      <c r="AV27" s="894"/>
      <c r="AW27" s="895"/>
      <c r="AX27" s="894"/>
      <c r="AY27" s="895"/>
      <c r="AZ27" s="894"/>
      <c r="BA27" s="895"/>
      <c r="BB27" s="894"/>
      <c r="BC27" s="895"/>
      <c r="BD27" s="894"/>
      <c r="BE27" s="895"/>
      <c r="BF27" s="894"/>
      <c r="BG27" s="895"/>
      <c r="BH27" s="894"/>
      <c r="BI27" s="895"/>
      <c r="BJ27" s="894"/>
      <c r="BK27" s="895"/>
      <c r="BL27" s="894"/>
      <c r="BM27" s="895"/>
      <c r="BN27" s="894"/>
      <c r="BO27" s="895"/>
      <c r="BP27" s="894"/>
      <c r="BQ27" s="895"/>
      <c r="BR27" s="894"/>
      <c r="BS27" s="895"/>
      <c r="BT27" s="894"/>
      <c r="BU27" s="895"/>
      <c r="BV27" s="894"/>
      <c r="BW27" s="895"/>
      <c r="BX27" s="894"/>
      <c r="BY27" s="895"/>
      <c r="BZ27" s="894"/>
      <c r="CA27" s="895"/>
      <c r="CB27" s="894"/>
      <c r="CC27" s="895"/>
      <c r="CD27" s="907"/>
      <c r="CE27" s="895"/>
      <c r="CF27" s="907"/>
      <c r="CG27" s="895"/>
      <c r="CH27" s="894"/>
      <c r="CI27" s="895"/>
      <c r="CJ27" s="894"/>
      <c r="CK27" s="895"/>
      <c r="CL27" s="894"/>
      <c r="CM27" s="895"/>
      <c r="CN27" s="894"/>
      <c r="CO27" s="895"/>
      <c r="CP27" s="894"/>
      <c r="CQ27" s="895"/>
      <c r="CR27" s="894"/>
      <c r="CS27" s="895"/>
      <c r="CT27" s="895"/>
      <c r="CU27" s="895"/>
      <c r="CV27" s="894"/>
      <c r="CW27" s="895"/>
      <c r="CX27" s="894"/>
      <c r="CY27" s="895"/>
      <c r="CZ27" s="894"/>
      <c r="DA27" s="895"/>
      <c r="DB27" s="908">
        <f t="shared" si="0"/>
        <v>0</v>
      </c>
      <c r="DC27" s="909"/>
      <c r="DD27" s="910">
        <v>0</v>
      </c>
      <c r="DE27" s="911">
        <v>0</v>
      </c>
      <c r="DF27" s="912">
        <f t="shared" si="1"/>
        <v>0</v>
      </c>
      <c r="DG27" s="913">
        <f t="shared" si="1"/>
        <v>0</v>
      </c>
    </row>
    <row r="28" spans="1:111" ht="15" thickBot="1" x14ac:dyDescent="0.35">
      <c r="A28" s="915" t="s">
        <v>950</v>
      </c>
      <c r="B28" s="894"/>
      <c r="C28" s="895"/>
      <c r="D28" s="894"/>
      <c r="E28" s="895"/>
      <c r="F28" s="894"/>
      <c r="G28" s="895"/>
      <c r="H28" s="894"/>
      <c r="I28" s="895"/>
      <c r="J28" s="894"/>
      <c r="K28" s="895"/>
      <c r="L28" s="894"/>
      <c r="M28" s="895"/>
      <c r="N28" s="894"/>
      <c r="O28" s="895"/>
      <c r="P28" s="894"/>
      <c r="Q28" s="895"/>
      <c r="R28" s="894"/>
      <c r="S28" s="895"/>
      <c r="T28" s="894"/>
      <c r="U28" s="895"/>
      <c r="V28" s="894"/>
      <c r="W28" s="895"/>
      <c r="X28" s="894"/>
      <c r="Y28" s="895"/>
      <c r="Z28" s="894"/>
      <c r="AA28" s="895"/>
      <c r="AB28" s="894"/>
      <c r="AC28" s="895"/>
      <c r="AD28" s="894"/>
      <c r="AE28" s="895"/>
      <c r="AF28" s="894"/>
      <c r="AG28" s="895"/>
      <c r="AH28" s="894"/>
      <c r="AI28" s="895"/>
      <c r="AJ28" s="894"/>
      <c r="AK28" s="895"/>
      <c r="AL28" s="894"/>
      <c r="AM28" s="895"/>
      <c r="AN28" s="894"/>
      <c r="AO28" s="895"/>
      <c r="AP28" s="894"/>
      <c r="AQ28" s="895"/>
      <c r="AR28" s="894"/>
      <c r="AS28" s="895"/>
      <c r="AT28" s="894"/>
      <c r="AU28" s="895"/>
      <c r="AV28" s="894"/>
      <c r="AW28" s="895"/>
      <c r="AX28" s="894"/>
      <c r="AY28" s="895"/>
      <c r="AZ28" s="894"/>
      <c r="BA28" s="895"/>
      <c r="BB28" s="894"/>
      <c r="BC28" s="895"/>
      <c r="BD28" s="894"/>
      <c r="BE28" s="895"/>
      <c r="BF28" s="894"/>
      <c r="BG28" s="895"/>
      <c r="BH28" s="894"/>
      <c r="BI28" s="895"/>
      <c r="BJ28" s="894"/>
      <c r="BK28" s="895"/>
      <c r="BL28" s="894"/>
      <c r="BM28" s="895"/>
      <c r="BN28" s="894"/>
      <c r="BO28" s="895"/>
      <c r="BP28" s="894"/>
      <c r="BQ28" s="895"/>
      <c r="BR28" s="894"/>
      <c r="BS28" s="895"/>
      <c r="BT28" s="894"/>
      <c r="BU28" s="895"/>
      <c r="BV28" s="894"/>
      <c r="BW28" s="895"/>
      <c r="BX28" s="894"/>
      <c r="BY28" s="895"/>
      <c r="BZ28" s="894"/>
      <c r="CA28" s="895"/>
      <c r="CB28" s="894"/>
      <c r="CC28" s="895"/>
      <c r="CD28" s="907"/>
      <c r="CE28" s="895"/>
      <c r="CF28" s="907"/>
      <c r="CG28" s="895"/>
      <c r="CH28" s="894"/>
      <c r="CI28" s="895"/>
      <c r="CJ28" s="894"/>
      <c r="CK28" s="895"/>
      <c r="CL28" s="894"/>
      <c r="CM28" s="895"/>
      <c r="CN28" s="894"/>
      <c r="CO28" s="895"/>
      <c r="CP28" s="894"/>
      <c r="CQ28" s="895"/>
      <c r="CR28" s="894"/>
      <c r="CS28" s="895"/>
      <c r="CT28" s="895"/>
      <c r="CU28" s="895"/>
      <c r="CV28" s="894"/>
      <c r="CW28" s="895"/>
      <c r="CX28" s="894"/>
      <c r="CY28" s="895"/>
      <c r="CZ28" s="894"/>
      <c r="DA28" s="895"/>
      <c r="DB28" s="908">
        <f t="shared" si="0"/>
        <v>0</v>
      </c>
      <c r="DC28" s="909"/>
      <c r="DD28" s="910">
        <v>0</v>
      </c>
      <c r="DE28" s="911">
        <v>0</v>
      </c>
      <c r="DF28" s="912">
        <f t="shared" si="1"/>
        <v>0</v>
      </c>
      <c r="DG28" s="913">
        <f t="shared" si="1"/>
        <v>0</v>
      </c>
    </row>
    <row r="29" spans="1:111" ht="15" thickBot="1" x14ac:dyDescent="0.35">
      <c r="A29" s="915" t="s">
        <v>951</v>
      </c>
      <c r="B29" s="894"/>
      <c r="C29" s="895"/>
      <c r="D29" s="894"/>
      <c r="E29" s="895"/>
      <c r="F29" s="894"/>
      <c r="G29" s="895"/>
      <c r="H29" s="894"/>
      <c r="I29" s="895"/>
      <c r="J29" s="894"/>
      <c r="K29" s="895"/>
      <c r="L29" s="894"/>
      <c r="M29" s="895"/>
      <c r="N29" s="894"/>
      <c r="O29" s="895"/>
      <c r="P29" s="894"/>
      <c r="Q29" s="895"/>
      <c r="R29" s="894"/>
      <c r="S29" s="895"/>
      <c r="T29" s="894"/>
      <c r="U29" s="895"/>
      <c r="V29" s="894"/>
      <c r="W29" s="895"/>
      <c r="X29" s="894"/>
      <c r="Y29" s="895"/>
      <c r="Z29" s="894"/>
      <c r="AA29" s="895"/>
      <c r="AB29" s="894"/>
      <c r="AC29" s="895"/>
      <c r="AD29" s="894"/>
      <c r="AE29" s="895"/>
      <c r="AF29" s="894"/>
      <c r="AG29" s="895"/>
      <c r="AH29" s="894"/>
      <c r="AI29" s="895"/>
      <c r="AJ29" s="894"/>
      <c r="AK29" s="895"/>
      <c r="AL29" s="894"/>
      <c r="AM29" s="895"/>
      <c r="AN29" s="894"/>
      <c r="AO29" s="895"/>
      <c r="AP29" s="894"/>
      <c r="AQ29" s="895"/>
      <c r="AR29" s="894"/>
      <c r="AS29" s="895"/>
      <c r="AT29" s="894"/>
      <c r="AU29" s="895"/>
      <c r="AV29" s="894"/>
      <c r="AW29" s="895"/>
      <c r="AX29" s="894"/>
      <c r="AY29" s="895"/>
      <c r="AZ29" s="894"/>
      <c r="BA29" s="895"/>
      <c r="BB29" s="894"/>
      <c r="BC29" s="895"/>
      <c r="BD29" s="894"/>
      <c r="BE29" s="895"/>
      <c r="BF29" s="894"/>
      <c r="BG29" s="895"/>
      <c r="BH29" s="894"/>
      <c r="BI29" s="895"/>
      <c r="BJ29" s="894"/>
      <c r="BK29" s="895"/>
      <c r="BL29" s="894"/>
      <c r="BM29" s="895"/>
      <c r="BN29" s="894"/>
      <c r="BO29" s="895"/>
      <c r="BP29" s="894"/>
      <c r="BQ29" s="895"/>
      <c r="BR29" s="894"/>
      <c r="BS29" s="895"/>
      <c r="BT29" s="894"/>
      <c r="BU29" s="895"/>
      <c r="BV29" s="894"/>
      <c r="BW29" s="895"/>
      <c r="BX29" s="894"/>
      <c r="BY29" s="895"/>
      <c r="BZ29" s="894"/>
      <c r="CA29" s="895"/>
      <c r="CB29" s="894"/>
      <c r="CC29" s="895"/>
      <c r="CD29" s="907"/>
      <c r="CE29" s="895"/>
      <c r="CF29" s="907"/>
      <c r="CG29" s="895"/>
      <c r="CH29" s="894"/>
      <c r="CI29" s="895"/>
      <c r="CJ29" s="894"/>
      <c r="CK29" s="895"/>
      <c r="CL29" s="894"/>
      <c r="CM29" s="895"/>
      <c r="CN29" s="894"/>
      <c r="CO29" s="895"/>
      <c r="CP29" s="894"/>
      <c r="CQ29" s="895"/>
      <c r="CR29" s="894"/>
      <c r="CS29" s="895"/>
      <c r="CT29" s="895"/>
      <c r="CU29" s="895"/>
      <c r="CV29" s="894"/>
      <c r="CW29" s="895"/>
      <c r="CX29" s="894"/>
      <c r="CY29" s="895"/>
      <c r="CZ29" s="894"/>
      <c r="DA29" s="895"/>
      <c r="DB29" s="908">
        <f t="shared" si="0"/>
        <v>0</v>
      </c>
      <c r="DC29" s="909"/>
      <c r="DD29" s="910">
        <v>0</v>
      </c>
      <c r="DE29" s="911">
        <v>0</v>
      </c>
      <c r="DF29" s="912">
        <f t="shared" si="1"/>
        <v>0</v>
      </c>
      <c r="DG29" s="913">
        <f t="shared" si="1"/>
        <v>0</v>
      </c>
    </row>
    <row r="30" spans="1:111" ht="15" thickBot="1" x14ac:dyDescent="0.35">
      <c r="A30" s="915" t="s">
        <v>952</v>
      </c>
      <c r="B30" s="894"/>
      <c r="C30" s="895"/>
      <c r="D30" s="894"/>
      <c r="E30" s="895"/>
      <c r="F30" s="894"/>
      <c r="G30" s="895"/>
      <c r="H30" s="894"/>
      <c r="I30" s="895"/>
      <c r="J30" s="894"/>
      <c r="K30" s="895"/>
      <c r="L30" s="894"/>
      <c r="M30" s="895"/>
      <c r="N30" s="894"/>
      <c r="O30" s="895"/>
      <c r="P30" s="894"/>
      <c r="Q30" s="895"/>
      <c r="R30" s="894"/>
      <c r="S30" s="895"/>
      <c r="T30" s="894"/>
      <c r="U30" s="895"/>
      <c r="V30" s="894"/>
      <c r="W30" s="895"/>
      <c r="X30" s="894"/>
      <c r="Y30" s="895"/>
      <c r="Z30" s="894"/>
      <c r="AA30" s="895"/>
      <c r="AB30" s="894"/>
      <c r="AC30" s="895"/>
      <c r="AD30" s="894"/>
      <c r="AE30" s="895"/>
      <c r="AF30" s="894"/>
      <c r="AG30" s="895"/>
      <c r="AH30" s="894"/>
      <c r="AI30" s="895"/>
      <c r="AJ30" s="894"/>
      <c r="AK30" s="895"/>
      <c r="AL30" s="894"/>
      <c r="AM30" s="895"/>
      <c r="AN30" s="894"/>
      <c r="AO30" s="895"/>
      <c r="AP30" s="894"/>
      <c r="AQ30" s="895"/>
      <c r="AR30" s="894"/>
      <c r="AS30" s="895"/>
      <c r="AT30" s="894"/>
      <c r="AU30" s="895"/>
      <c r="AV30" s="894"/>
      <c r="AW30" s="895"/>
      <c r="AX30" s="894"/>
      <c r="AY30" s="895"/>
      <c r="AZ30" s="894"/>
      <c r="BA30" s="895"/>
      <c r="BB30" s="894"/>
      <c r="BC30" s="895"/>
      <c r="BD30" s="894"/>
      <c r="BE30" s="895"/>
      <c r="BF30" s="894"/>
      <c r="BG30" s="895"/>
      <c r="BH30" s="894"/>
      <c r="BI30" s="895"/>
      <c r="BJ30" s="894"/>
      <c r="BK30" s="895"/>
      <c r="BL30" s="894"/>
      <c r="BM30" s="895"/>
      <c r="BN30" s="894"/>
      <c r="BO30" s="895"/>
      <c r="BP30" s="894"/>
      <c r="BQ30" s="895"/>
      <c r="BR30" s="894"/>
      <c r="BS30" s="895"/>
      <c r="BT30" s="894"/>
      <c r="BU30" s="895"/>
      <c r="BV30" s="894"/>
      <c r="BW30" s="895"/>
      <c r="BX30" s="894"/>
      <c r="BY30" s="895"/>
      <c r="BZ30" s="894"/>
      <c r="CA30" s="895"/>
      <c r="CB30" s="894"/>
      <c r="CC30" s="895"/>
      <c r="CD30" s="907"/>
      <c r="CE30" s="895"/>
      <c r="CF30" s="907"/>
      <c r="CG30" s="895"/>
      <c r="CH30" s="894"/>
      <c r="CI30" s="895"/>
      <c r="CJ30" s="894"/>
      <c r="CK30" s="895"/>
      <c r="CL30" s="894"/>
      <c r="CM30" s="895"/>
      <c r="CN30" s="894"/>
      <c r="CO30" s="895"/>
      <c r="CP30" s="894"/>
      <c r="CQ30" s="895"/>
      <c r="CR30" s="894"/>
      <c r="CS30" s="895"/>
      <c r="CT30" s="895"/>
      <c r="CU30" s="895"/>
      <c r="CV30" s="894"/>
      <c r="CW30" s="895"/>
      <c r="CX30" s="894"/>
      <c r="CY30" s="895"/>
      <c r="CZ30" s="894"/>
      <c r="DA30" s="895"/>
      <c r="DB30" s="908">
        <f t="shared" si="0"/>
        <v>0</v>
      </c>
      <c r="DC30" s="909"/>
      <c r="DD30" s="910">
        <v>0</v>
      </c>
      <c r="DE30" s="911">
        <v>0</v>
      </c>
      <c r="DF30" s="912">
        <f t="shared" si="1"/>
        <v>0</v>
      </c>
      <c r="DG30" s="913">
        <f t="shared" si="1"/>
        <v>0</v>
      </c>
    </row>
    <row r="31" spans="1:111" ht="15" thickBot="1" x14ac:dyDescent="0.35">
      <c r="A31" s="915" t="s">
        <v>953</v>
      </c>
      <c r="B31" s="894"/>
      <c r="C31" s="895"/>
      <c r="D31" s="894"/>
      <c r="E31" s="895"/>
      <c r="F31" s="894"/>
      <c r="G31" s="895"/>
      <c r="H31" s="894"/>
      <c r="I31" s="895"/>
      <c r="J31" s="894"/>
      <c r="K31" s="895"/>
      <c r="L31" s="894"/>
      <c r="M31" s="895"/>
      <c r="N31" s="894"/>
      <c r="O31" s="895"/>
      <c r="P31" s="894"/>
      <c r="Q31" s="895"/>
      <c r="R31" s="894"/>
      <c r="S31" s="895"/>
      <c r="T31" s="894"/>
      <c r="U31" s="895"/>
      <c r="V31" s="894"/>
      <c r="W31" s="895"/>
      <c r="X31" s="894"/>
      <c r="Y31" s="895"/>
      <c r="Z31" s="894"/>
      <c r="AA31" s="895"/>
      <c r="AB31" s="894"/>
      <c r="AC31" s="895"/>
      <c r="AD31" s="894"/>
      <c r="AE31" s="895"/>
      <c r="AF31" s="894"/>
      <c r="AG31" s="895"/>
      <c r="AH31" s="894"/>
      <c r="AI31" s="895"/>
      <c r="AJ31" s="894"/>
      <c r="AK31" s="895"/>
      <c r="AL31" s="894"/>
      <c r="AM31" s="895"/>
      <c r="AN31" s="894"/>
      <c r="AO31" s="895"/>
      <c r="AP31" s="894"/>
      <c r="AQ31" s="895"/>
      <c r="AR31" s="894"/>
      <c r="AS31" s="895"/>
      <c r="AT31" s="894"/>
      <c r="AU31" s="895"/>
      <c r="AV31" s="894"/>
      <c r="AW31" s="895"/>
      <c r="AX31" s="894"/>
      <c r="AY31" s="895"/>
      <c r="AZ31" s="894"/>
      <c r="BA31" s="895"/>
      <c r="BB31" s="894"/>
      <c r="BC31" s="895"/>
      <c r="BD31" s="894"/>
      <c r="BE31" s="895"/>
      <c r="BF31" s="894"/>
      <c r="BG31" s="895"/>
      <c r="BH31" s="894"/>
      <c r="BI31" s="895"/>
      <c r="BJ31" s="894"/>
      <c r="BK31" s="895"/>
      <c r="BL31" s="894"/>
      <c r="BM31" s="895"/>
      <c r="BN31" s="894"/>
      <c r="BO31" s="895"/>
      <c r="BP31" s="894"/>
      <c r="BQ31" s="895"/>
      <c r="BR31" s="894"/>
      <c r="BS31" s="895"/>
      <c r="BT31" s="894"/>
      <c r="BU31" s="895"/>
      <c r="BV31" s="894"/>
      <c r="BW31" s="895"/>
      <c r="BX31" s="894"/>
      <c r="BY31" s="895"/>
      <c r="BZ31" s="894"/>
      <c r="CA31" s="895"/>
      <c r="CB31" s="894"/>
      <c r="CC31" s="895"/>
      <c r="CD31" s="907"/>
      <c r="CE31" s="895"/>
      <c r="CF31" s="907"/>
      <c r="CG31" s="895"/>
      <c r="CH31" s="894"/>
      <c r="CI31" s="895"/>
      <c r="CJ31" s="894"/>
      <c r="CK31" s="895"/>
      <c r="CL31" s="894"/>
      <c r="CM31" s="895"/>
      <c r="CN31" s="894"/>
      <c r="CO31" s="895"/>
      <c r="CP31" s="894"/>
      <c r="CQ31" s="895"/>
      <c r="CR31" s="894"/>
      <c r="CS31" s="895"/>
      <c r="CT31" s="895"/>
      <c r="CU31" s="895"/>
      <c r="CV31" s="894"/>
      <c r="CW31" s="895"/>
      <c r="CX31" s="894"/>
      <c r="CY31" s="895"/>
      <c r="CZ31" s="894"/>
      <c r="DA31" s="895"/>
      <c r="DB31" s="908">
        <f t="shared" si="0"/>
        <v>0</v>
      </c>
      <c r="DC31" s="954">
        <f>'B1104'!CF58</f>
        <v>3028163.2100000004</v>
      </c>
      <c r="DD31" s="910">
        <v>0</v>
      </c>
      <c r="DE31" s="911">
        <v>0</v>
      </c>
      <c r="DF31" s="912">
        <f t="shared" si="1"/>
        <v>0</v>
      </c>
      <c r="DG31" s="913">
        <f t="shared" si="1"/>
        <v>3028163.2100000004</v>
      </c>
    </row>
    <row r="32" spans="1:111" ht="15" thickBot="1" x14ac:dyDescent="0.35">
      <c r="A32" s="917" t="s">
        <v>954</v>
      </c>
      <c r="B32" s="894"/>
      <c r="C32" s="895"/>
      <c r="D32" s="894"/>
      <c r="E32" s="895"/>
      <c r="F32" s="894"/>
      <c r="G32" s="895"/>
      <c r="H32" s="894"/>
      <c r="I32" s="895"/>
      <c r="J32" s="894"/>
      <c r="K32" s="895"/>
      <c r="L32" s="894"/>
      <c r="M32" s="895"/>
      <c r="N32" s="894"/>
      <c r="O32" s="895"/>
      <c r="P32" s="894"/>
      <c r="Q32" s="895"/>
      <c r="R32" s="894"/>
      <c r="S32" s="895"/>
      <c r="T32" s="894"/>
      <c r="U32" s="895"/>
      <c r="V32" s="894"/>
      <c r="W32" s="895"/>
      <c r="X32" s="894"/>
      <c r="Y32" s="895"/>
      <c r="Z32" s="894"/>
      <c r="AA32" s="895"/>
      <c r="AB32" s="894"/>
      <c r="AC32" s="895"/>
      <c r="AD32" s="894"/>
      <c r="AE32" s="895"/>
      <c r="AF32" s="894"/>
      <c r="AG32" s="895"/>
      <c r="AH32" s="894"/>
      <c r="AI32" s="895"/>
      <c r="AJ32" s="894"/>
      <c r="AK32" s="895"/>
      <c r="AL32" s="894"/>
      <c r="AM32" s="895"/>
      <c r="AN32" s="894"/>
      <c r="AO32" s="895"/>
      <c r="AP32" s="894"/>
      <c r="AQ32" s="895"/>
      <c r="AR32" s="894"/>
      <c r="AS32" s="895"/>
      <c r="AT32" s="894"/>
      <c r="AU32" s="895"/>
      <c r="AV32" s="894"/>
      <c r="AW32" s="895"/>
      <c r="AX32" s="894"/>
      <c r="AY32" s="895"/>
      <c r="AZ32" s="894"/>
      <c r="BA32" s="895"/>
      <c r="BB32" s="894"/>
      <c r="BC32" s="895"/>
      <c r="BD32" s="894"/>
      <c r="BE32" s="895"/>
      <c r="BF32" s="894"/>
      <c r="BG32" s="895"/>
      <c r="BH32" s="894"/>
      <c r="BI32" s="895"/>
      <c r="BJ32" s="894"/>
      <c r="BK32" s="895"/>
      <c r="BL32" s="894"/>
      <c r="BM32" s="895"/>
      <c r="BN32" s="894"/>
      <c r="BO32" s="895"/>
      <c r="BP32" s="894"/>
      <c r="BQ32" s="895"/>
      <c r="BR32" s="894"/>
      <c r="BS32" s="895"/>
      <c r="BT32" s="894"/>
      <c r="BU32" s="895"/>
      <c r="BV32" s="894"/>
      <c r="BW32" s="895"/>
      <c r="BX32" s="894"/>
      <c r="BY32" s="895"/>
      <c r="BZ32" s="894"/>
      <c r="CA32" s="895"/>
      <c r="CB32" s="894"/>
      <c r="CC32" s="895"/>
      <c r="CD32" s="907"/>
      <c r="CE32" s="895"/>
      <c r="CF32" s="907"/>
      <c r="CG32" s="895"/>
      <c r="CH32" s="894"/>
      <c r="CI32" s="895"/>
      <c r="CJ32" s="894"/>
      <c r="CK32" s="895"/>
      <c r="CL32" s="894"/>
      <c r="CM32" s="895"/>
      <c r="CN32" s="894"/>
      <c r="CO32" s="895"/>
      <c r="CP32" s="894"/>
      <c r="CQ32" s="895"/>
      <c r="CR32" s="894"/>
      <c r="CS32" s="895"/>
      <c r="CT32" s="895"/>
      <c r="CU32" s="895"/>
      <c r="CV32" s="894"/>
      <c r="CW32" s="895"/>
      <c r="CX32" s="894"/>
      <c r="CY32" s="895"/>
      <c r="CZ32" s="894"/>
      <c r="DA32" s="895"/>
      <c r="DB32" s="908">
        <f t="shared" si="0"/>
        <v>0</v>
      </c>
      <c r="DC32" s="909"/>
      <c r="DD32" s="910">
        <v>0</v>
      </c>
      <c r="DE32" s="911">
        <v>0</v>
      </c>
      <c r="DF32" s="912">
        <f t="shared" si="1"/>
        <v>0</v>
      </c>
      <c r="DG32" s="913">
        <f t="shared" si="1"/>
        <v>0</v>
      </c>
    </row>
    <row r="33" spans="1:111" ht="15" thickBot="1" x14ac:dyDescent="0.35">
      <c r="A33" s="917" t="s">
        <v>955</v>
      </c>
      <c r="B33" s="894"/>
      <c r="C33" s="895"/>
      <c r="D33" s="894"/>
      <c r="E33" s="895"/>
      <c r="F33" s="894"/>
      <c r="G33" s="895"/>
      <c r="H33" s="894"/>
      <c r="I33" s="895"/>
      <c r="J33" s="894"/>
      <c r="K33" s="895"/>
      <c r="L33" s="894"/>
      <c r="M33" s="895"/>
      <c r="N33" s="894"/>
      <c r="O33" s="895"/>
      <c r="P33" s="894"/>
      <c r="Q33" s="895"/>
      <c r="R33" s="894"/>
      <c r="S33" s="895"/>
      <c r="T33" s="894"/>
      <c r="U33" s="895"/>
      <c r="V33" s="894"/>
      <c r="W33" s="895"/>
      <c r="X33" s="894"/>
      <c r="Y33" s="895"/>
      <c r="Z33" s="894"/>
      <c r="AA33" s="895"/>
      <c r="AB33" s="894"/>
      <c r="AC33" s="895"/>
      <c r="AD33" s="894"/>
      <c r="AE33" s="895"/>
      <c r="AF33" s="894"/>
      <c r="AG33" s="895"/>
      <c r="AH33" s="894"/>
      <c r="AI33" s="895"/>
      <c r="AJ33" s="894"/>
      <c r="AK33" s="895"/>
      <c r="AL33" s="894"/>
      <c r="AM33" s="895"/>
      <c r="AN33" s="894"/>
      <c r="AO33" s="895"/>
      <c r="AP33" s="894"/>
      <c r="AQ33" s="895"/>
      <c r="AR33" s="894"/>
      <c r="AS33" s="895"/>
      <c r="AT33" s="894"/>
      <c r="AU33" s="895"/>
      <c r="AV33" s="894"/>
      <c r="AW33" s="895"/>
      <c r="AX33" s="894"/>
      <c r="AY33" s="895"/>
      <c r="AZ33" s="894"/>
      <c r="BA33" s="895"/>
      <c r="BB33" s="894"/>
      <c r="BC33" s="895"/>
      <c r="BD33" s="894"/>
      <c r="BE33" s="895"/>
      <c r="BF33" s="894"/>
      <c r="BG33" s="895"/>
      <c r="BH33" s="894"/>
      <c r="BI33" s="895"/>
      <c r="BJ33" s="894"/>
      <c r="BK33" s="895"/>
      <c r="BL33" s="894"/>
      <c r="BM33" s="895"/>
      <c r="BN33" s="894"/>
      <c r="BO33" s="895"/>
      <c r="BP33" s="894"/>
      <c r="BQ33" s="895"/>
      <c r="BR33" s="894"/>
      <c r="BS33" s="895"/>
      <c r="BT33" s="894"/>
      <c r="BU33" s="895"/>
      <c r="BV33" s="894"/>
      <c r="BW33" s="895"/>
      <c r="BX33" s="894"/>
      <c r="BY33" s="895"/>
      <c r="BZ33" s="894"/>
      <c r="CA33" s="895"/>
      <c r="CB33" s="894"/>
      <c r="CC33" s="895"/>
      <c r="CD33" s="907"/>
      <c r="CE33" s="895"/>
      <c r="CF33" s="907"/>
      <c r="CG33" s="895"/>
      <c r="CH33" s="894"/>
      <c r="CI33" s="895"/>
      <c r="CJ33" s="894"/>
      <c r="CK33" s="895"/>
      <c r="CL33" s="894"/>
      <c r="CM33" s="895"/>
      <c r="CN33" s="894"/>
      <c r="CO33" s="895"/>
      <c r="CP33" s="894"/>
      <c r="CQ33" s="895"/>
      <c r="CR33" s="894"/>
      <c r="CS33" s="895"/>
      <c r="CT33" s="895"/>
      <c r="CU33" s="895"/>
      <c r="CV33" s="894"/>
      <c r="CW33" s="895"/>
      <c r="CX33" s="894"/>
      <c r="CY33" s="895"/>
      <c r="CZ33" s="894"/>
      <c r="DA33" s="895"/>
      <c r="DB33" s="908">
        <f t="shared" si="0"/>
        <v>0</v>
      </c>
      <c r="DC33" s="909"/>
      <c r="DD33" s="910">
        <v>0</v>
      </c>
      <c r="DE33" s="911">
        <v>0</v>
      </c>
      <c r="DF33" s="912">
        <f t="shared" si="1"/>
        <v>0</v>
      </c>
      <c r="DG33" s="913">
        <f t="shared" si="1"/>
        <v>0</v>
      </c>
    </row>
    <row r="34" spans="1:111" ht="15" thickBot="1" x14ac:dyDescent="0.35">
      <c r="A34" s="917" t="s">
        <v>956</v>
      </c>
      <c r="B34" s="894"/>
      <c r="C34" s="895"/>
      <c r="D34" s="894"/>
      <c r="E34" s="895"/>
      <c r="F34" s="894"/>
      <c r="G34" s="895"/>
      <c r="H34" s="894"/>
      <c r="I34" s="895"/>
      <c r="J34" s="894"/>
      <c r="K34" s="895"/>
      <c r="L34" s="894"/>
      <c r="M34" s="895"/>
      <c r="N34" s="894"/>
      <c r="O34" s="895"/>
      <c r="P34" s="894"/>
      <c r="Q34" s="895"/>
      <c r="R34" s="894"/>
      <c r="S34" s="895"/>
      <c r="T34" s="894"/>
      <c r="U34" s="895"/>
      <c r="V34" s="894"/>
      <c r="W34" s="895"/>
      <c r="X34" s="894"/>
      <c r="Y34" s="895"/>
      <c r="Z34" s="894"/>
      <c r="AA34" s="895"/>
      <c r="AB34" s="894"/>
      <c r="AC34" s="895"/>
      <c r="AD34" s="894"/>
      <c r="AE34" s="895"/>
      <c r="AF34" s="894"/>
      <c r="AG34" s="895"/>
      <c r="AH34" s="894"/>
      <c r="AI34" s="895"/>
      <c r="AJ34" s="894"/>
      <c r="AK34" s="895"/>
      <c r="AL34" s="894"/>
      <c r="AM34" s="895"/>
      <c r="AN34" s="894"/>
      <c r="AO34" s="895"/>
      <c r="AP34" s="894"/>
      <c r="AQ34" s="895"/>
      <c r="AR34" s="894"/>
      <c r="AS34" s="895"/>
      <c r="AT34" s="894"/>
      <c r="AU34" s="895"/>
      <c r="AV34" s="894"/>
      <c r="AW34" s="895"/>
      <c r="AX34" s="894"/>
      <c r="AY34" s="895"/>
      <c r="AZ34" s="894"/>
      <c r="BA34" s="895"/>
      <c r="BB34" s="894"/>
      <c r="BC34" s="895"/>
      <c r="BD34" s="894"/>
      <c r="BE34" s="895"/>
      <c r="BF34" s="894"/>
      <c r="BG34" s="895"/>
      <c r="BH34" s="894"/>
      <c r="BI34" s="895"/>
      <c r="BJ34" s="894"/>
      <c r="BK34" s="895"/>
      <c r="BL34" s="894"/>
      <c r="BM34" s="895"/>
      <c r="BN34" s="894"/>
      <c r="BO34" s="895"/>
      <c r="BP34" s="894"/>
      <c r="BQ34" s="895"/>
      <c r="BR34" s="894"/>
      <c r="BS34" s="895"/>
      <c r="BT34" s="894"/>
      <c r="BU34" s="895"/>
      <c r="BV34" s="894"/>
      <c r="BW34" s="895"/>
      <c r="BX34" s="894"/>
      <c r="BY34" s="895"/>
      <c r="BZ34" s="894"/>
      <c r="CA34" s="895"/>
      <c r="CB34" s="894"/>
      <c r="CC34" s="895"/>
      <c r="CD34" s="907"/>
      <c r="CE34" s="895"/>
      <c r="CF34" s="907"/>
      <c r="CG34" s="895"/>
      <c r="CH34" s="894"/>
      <c r="CI34" s="895"/>
      <c r="CJ34" s="894"/>
      <c r="CK34" s="895"/>
      <c r="CL34" s="894"/>
      <c r="CM34" s="895"/>
      <c r="CN34" s="894"/>
      <c r="CO34" s="895"/>
      <c r="CP34" s="894"/>
      <c r="CQ34" s="895"/>
      <c r="CR34" s="894"/>
      <c r="CS34" s="895"/>
      <c r="CT34" s="895"/>
      <c r="CU34" s="895"/>
      <c r="CV34" s="894"/>
      <c r="CW34" s="895"/>
      <c r="CX34" s="894"/>
      <c r="CY34" s="895"/>
      <c r="CZ34" s="894"/>
      <c r="DA34" s="895"/>
      <c r="DB34" s="908">
        <f t="shared" si="0"/>
        <v>0</v>
      </c>
      <c r="DC34" s="909"/>
      <c r="DD34" s="910">
        <v>0</v>
      </c>
      <c r="DE34" s="911">
        <v>0</v>
      </c>
      <c r="DF34" s="912">
        <f t="shared" si="1"/>
        <v>0</v>
      </c>
      <c r="DG34" s="913">
        <f t="shared" si="1"/>
        <v>0</v>
      </c>
    </row>
    <row r="35" spans="1:111" ht="15" thickBot="1" x14ac:dyDescent="0.35">
      <c r="A35" s="917" t="s">
        <v>957</v>
      </c>
      <c r="B35" s="894"/>
      <c r="C35" s="895"/>
      <c r="D35" s="894"/>
      <c r="E35" s="895"/>
      <c r="F35" s="894"/>
      <c r="G35" s="895"/>
      <c r="H35" s="894"/>
      <c r="I35" s="895"/>
      <c r="J35" s="894"/>
      <c r="K35" s="895"/>
      <c r="L35" s="894"/>
      <c r="M35" s="895"/>
      <c r="N35" s="894"/>
      <c r="O35" s="895"/>
      <c r="P35" s="894"/>
      <c r="Q35" s="895"/>
      <c r="R35" s="894"/>
      <c r="S35" s="895"/>
      <c r="T35" s="894"/>
      <c r="U35" s="895"/>
      <c r="V35" s="894"/>
      <c r="W35" s="895"/>
      <c r="X35" s="894"/>
      <c r="Y35" s="895"/>
      <c r="Z35" s="894"/>
      <c r="AA35" s="895"/>
      <c r="AB35" s="894"/>
      <c r="AC35" s="895"/>
      <c r="AD35" s="894"/>
      <c r="AE35" s="895"/>
      <c r="AF35" s="894"/>
      <c r="AG35" s="895"/>
      <c r="AH35" s="894"/>
      <c r="AI35" s="895"/>
      <c r="AJ35" s="894"/>
      <c r="AK35" s="895"/>
      <c r="AL35" s="894"/>
      <c r="AM35" s="895"/>
      <c r="AN35" s="894"/>
      <c r="AO35" s="895"/>
      <c r="AP35" s="894"/>
      <c r="AQ35" s="895"/>
      <c r="AR35" s="894"/>
      <c r="AS35" s="895"/>
      <c r="AT35" s="894"/>
      <c r="AU35" s="895"/>
      <c r="AV35" s="894"/>
      <c r="AW35" s="895"/>
      <c r="AX35" s="894"/>
      <c r="AY35" s="895"/>
      <c r="AZ35" s="894"/>
      <c r="BA35" s="895"/>
      <c r="BB35" s="894"/>
      <c r="BC35" s="895"/>
      <c r="BD35" s="894"/>
      <c r="BE35" s="895"/>
      <c r="BF35" s="894"/>
      <c r="BG35" s="895"/>
      <c r="BH35" s="894"/>
      <c r="BI35" s="895"/>
      <c r="BJ35" s="894"/>
      <c r="BK35" s="895"/>
      <c r="BL35" s="894"/>
      <c r="BM35" s="895"/>
      <c r="BN35" s="894"/>
      <c r="BO35" s="895"/>
      <c r="BP35" s="894"/>
      <c r="BQ35" s="895"/>
      <c r="BR35" s="894"/>
      <c r="BS35" s="895"/>
      <c r="BT35" s="894"/>
      <c r="BU35" s="895"/>
      <c r="BV35" s="894"/>
      <c r="BW35" s="895"/>
      <c r="BX35" s="894"/>
      <c r="BY35" s="895"/>
      <c r="BZ35" s="894"/>
      <c r="CA35" s="895"/>
      <c r="CB35" s="894"/>
      <c r="CC35" s="895"/>
      <c r="CD35" s="907"/>
      <c r="CE35" s="895"/>
      <c r="CF35" s="907"/>
      <c r="CG35" s="895"/>
      <c r="CH35" s="894"/>
      <c r="CI35" s="895"/>
      <c r="CJ35" s="894"/>
      <c r="CK35" s="895"/>
      <c r="CL35" s="894"/>
      <c r="CM35" s="895"/>
      <c r="CN35" s="894"/>
      <c r="CO35" s="895"/>
      <c r="CP35" s="894"/>
      <c r="CQ35" s="895"/>
      <c r="CR35" s="894"/>
      <c r="CS35" s="895"/>
      <c r="CT35" s="895"/>
      <c r="CU35" s="895"/>
      <c r="CV35" s="894"/>
      <c r="CW35" s="895"/>
      <c r="CX35" s="894"/>
      <c r="CY35" s="895"/>
      <c r="CZ35" s="894"/>
      <c r="DA35" s="895"/>
      <c r="DB35" s="908">
        <f t="shared" si="0"/>
        <v>0</v>
      </c>
      <c r="DC35" s="909"/>
      <c r="DD35" s="910">
        <v>0</v>
      </c>
      <c r="DE35" s="911">
        <v>0</v>
      </c>
      <c r="DF35" s="912">
        <f t="shared" si="1"/>
        <v>0</v>
      </c>
      <c r="DG35" s="913">
        <f t="shared" si="1"/>
        <v>0</v>
      </c>
    </row>
    <row r="36" spans="1:111" ht="15" thickBot="1" x14ac:dyDescent="0.35">
      <c r="A36" s="917" t="s">
        <v>958</v>
      </c>
      <c r="B36" s="894"/>
      <c r="C36" s="895"/>
      <c r="D36" s="894"/>
      <c r="E36" s="895"/>
      <c r="F36" s="894"/>
      <c r="G36" s="895"/>
      <c r="H36" s="894"/>
      <c r="I36" s="895"/>
      <c r="J36" s="894"/>
      <c r="K36" s="895"/>
      <c r="L36" s="894"/>
      <c r="M36" s="895"/>
      <c r="N36" s="894"/>
      <c r="O36" s="895"/>
      <c r="P36" s="894"/>
      <c r="Q36" s="895"/>
      <c r="R36" s="894"/>
      <c r="S36" s="895"/>
      <c r="T36" s="894"/>
      <c r="U36" s="895"/>
      <c r="V36" s="894"/>
      <c r="W36" s="895"/>
      <c r="X36" s="894"/>
      <c r="Y36" s="895"/>
      <c r="Z36" s="894"/>
      <c r="AA36" s="895"/>
      <c r="AB36" s="894"/>
      <c r="AC36" s="895"/>
      <c r="AD36" s="894"/>
      <c r="AE36" s="895"/>
      <c r="AF36" s="894"/>
      <c r="AG36" s="895"/>
      <c r="AH36" s="894"/>
      <c r="AI36" s="895"/>
      <c r="AJ36" s="894"/>
      <c r="AK36" s="895"/>
      <c r="AL36" s="894"/>
      <c r="AM36" s="895"/>
      <c r="AN36" s="894"/>
      <c r="AO36" s="895"/>
      <c r="AP36" s="894"/>
      <c r="AQ36" s="895"/>
      <c r="AR36" s="894"/>
      <c r="AS36" s="895"/>
      <c r="AT36" s="894"/>
      <c r="AU36" s="895"/>
      <c r="AV36" s="894"/>
      <c r="AW36" s="895"/>
      <c r="AX36" s="894"/>
      <c r="AY36" s="895"/>
      <c r="AZ36" s="894"/>
      <c r="BA36" s="895"/>
      <c r="BB36" s="894"/>
      <c r="BC36" s="895"/>
      <c r="BD36" s="894"/>
      <c r="BE36" s="895"/>
      <c r="BF36" s="894"/>
      <c r="BG36" s="895"/>
      <c r="BH36" s="894"/>
      <c r="BI36" s="895"/>
      <c r="BJ36" s="894"/>
      <c r="BK36" s="895"/>
      <c r="BL36" s="894"/>
      <c r="BM36" s="895"/>
      <c r="BN36" s="894"/>
      <c r="BO36" s="895"/>
      <c r="BP36" s="894"/>
      <c r="BQ36" s="895"/>
      <c r="BR36" s="894"/>
      <c r="BS36" s="895"/>
      <c r="BT36" s="894"/>
      <c r="BU36" s="895"/>
      <c r="BV36" s="894"/>
      <c r="BW36" s="895"/>
      <c r="BX36" s="894"/>
      <c r="BY36" s="895"/>
      <c r="BZ36" s="894"/>
      <c r="CA36" s="895"/>
      <c r="CB36" s="894"/>
      <c r="CC36" s="895"/>
      <c r="CD36" s="907"/>
      <c r="CE36" s="895"/>
      <c r="CF36" s="907"/>
      <c r="CG36" s="895"/>
      <c r="CH36" s="894"/>
      <c r="CI36" s="895"/>
      <c r="CJ36" s="894"/>
      <c r="CK36" s="895"/>
      <c r="CL36" s="894"/>
      <c r="CM36" s="895"/>
      <c r="CN36" s="894"/>
      <c r="CO36" s="895"/>
      <c r="CP36" s="894"/>
      <c r="CQ36" s="895"/>
      <c r="CR36" s="894"/>
      <c r="CS36" s="895"/>
      <c r="CT36" s="895"/>
      <c r="CU36" s="895"/>
      <c r="CV36" s="894"/>
      <c r="CW36" s="895"/>
      <c r="CX36" s="894"/>
      <c r="CY36" s="895"/>
      <c r="CZ36" s="894"/>
      <c r="DA36" s="895"/>
      <c r="DB36" s="908">
        <f t="shared" si="0"/>
        <v>0</v>
      </c>
      <c r="DC36" s="909"/>
      <c r="DD36" s="910">
        <v>0</v>
      </c>
      <c r="DE36" s="911">
        <v>0</v>
      </c>
      <c r="DF36" s="912">
        <f t="shared" si="1"/>
        <v>0</v>
      </c>
      <c r="DG36" s="913">
        <f t="shared" si="1"/>
        <v>0</v>
      </c>
    </row>
    <row r="37" spans="1:111" ht="15" thickBot="1" x14ac:dyDescent="0.35">
      <c r="A37" s="918" t="s">
        <v>959</v>
      </c>
      <c r="B37" s="894"/>
      <c r="C37" s="895"/>
      <c r="D37" s="894"/>
      <c r="E37" s="895"/>
      <c r="F37" s="894"/>
      <c r="G37" s="895"/>
      <c r="H37" s="894"/>
      <c r="I37" s="895"/>
      <c r="J37" s="894"/>
      <c r="K37" s="895"/>
      <c r="L37" s="894"/>
      <c r="M37" s="895"/>
      <c r="N37" s="894"/>
      <c r="O37" s="895"/>
      <c r="P37" s="894"/>
      <c r="Q37" s="895"/>
      <c r="R37" s="894"/>
      <c r="S37" s="895"/>
      <c r="T37" s="894"/>
      <c r="U37" s="895"/>
      <c r="V37" s="894"/>
      <c r="W37" s="895"/>
      <c r="X37" s="894"/>
      <c r="Y37" s="895"/>
      <c r="Z37" s="894"/>
      <c r="AA37" s="895"/>
      <c r="AB37" s="894"/>
      <c r="AC37" s="895"/>
      <c r="AD37" s="894"/>
      <c r="AE37" s="895"/>
      <c r="AF37" s="894"/>
      <c r="AG37" s="895"/>
      <c r="AH37" s="894"/>
      <c r="AI37" s="895"/>
      <c r="AJ37" s="894"/>
      <c r="AK37" s="895"/>
      <c r="AL37" s="894"/>
      <c r="AM37" s="895"/>
      <c r="AN37" s="894"/>
      <c r="AO37" s="895"/>
      <c r="AP37" s="894"/>
      <c r="AQ37" s="895"/>
      <c r="AR37" s="894"/>
      <c r="AS37" s="895"/>
      <c r="AT37" s="894"/>
      <c r="AU37" s="895"/>
      <c r="AV37" s="894"/>
      <c r="AW37" s="895"/>
      <c r="AX37" s="894"/>
      <c r="AY37" s="895"/>
      <c r="AZ37" s="894"/>
      <c r="BA37" s="895"/>
      <c r="BB37" s="894"/>
      <c r="BC37" s="895"/>
      <c r="BD37" s="894"/>
      <c r="BE37" s="895"/>
      <c r="BF37" s="894"/>
      <c r="BG37" s="895"/>
      <c r="BH37" s="894"/>
      <c r="BI37" s="895"/>
      <c r="BJ37" s="894"/>
      <c r="BK37" s="895"/>
      <c r="BL37" s="894"/>
      <c r="BM37" s="895"/>
      <c r="BN37" s="894"/>
      <c r="BO37" s="895"/>
      <c r="BP37" s="894"/>
      <c r="BQ37" s="895"/>
      <c r="BR37" s="894"/>
      <c r="BS37" s="895"/>
      <c r="BT37" s="894"/>
      <c r="BU37" s="895"/>
      <c r="BV37" s="894"/>
      <c r="BW37" s="895"/>
      <c r="BX37" s="894"/>
      <c r="BY37" s="895"/>
      <c r="BZ37" s="894"/>
      <c r="CA37" s="895"/>
      <c r="CB37" s="894"/>
      <c r="CC37" s="895"/>
      <c r="CD37" s="907"/>
      <c r="CE37" s="895"/>
      <c r="CF37" s="907"/>
      <c r="CG37" s="895"/>
      <c r="CH37" s="894"/>
      <c r="CI37" s="895"/>
      <c r="CJ37" s="894"/>
      <c r="CK37" s="895"/>
      <c r="CL37" s="894"/>
      <c r="CM37" s="895"/>
      <c r="CN37" s="894"/>
      <c r="CO37" s="895"/>
      <c r="CP37" s="894"/>
      <c r="CQ37" s="895"/>
      <c r="CR37" s="894"/>
      <c r="CS37" s="895"/>
      <c r="CT37" s="895"/>
      <c r="CU37" s="895"/>
      <c r="CV37" s="894"/>
      <c r="CW37" s="895"/>
      <c r="CX37" s="894"/>
      <c r="CY37" s="895"/>
      <c r="CZ37" s="894"/>
      <c r="DA37" s="895"/>
      <c r="DB37" s="908">
        <f t="shared" si="0"/>
        <v>0</v>
      </c>
      <c r="DC37" s="954">
        <f>'B1104'!DB58</f>
        <v>13241495.710000001</v>
      </c>
      <c r="DD37" s="910">
        <v>0</v>
      </c>
      <c r="DE37" s="911">
        <v>0</v>
      </c>
      <c r="DF37" s="912">
        <f t="shared" si="1"/>
        <v>0</v>
      </c>
      <c r="DG37" s="913">
        <f t="shared" si="1"/>
        <v>13241495.710000001</v>
      </c>
    </row>
    <row r="38" spans="1:111" ht="15" thickBot="1" x14ac:dyDescent="0.35">
      <c r="A38" s="918" t="s">
        <v>960</v>
      </c>
      <c r="B38" s="894"/>
      <c r="C38" s="895"/>
      <c r="D38" s="894"/>
      <c r="E38" s="895"/>
      <c r="F38" s="894"/>
      <c r="G38" s="895"/>
      <c r="H38" s="894"/>
      <c r="I38" s="895"/>
      <c r="J38" s="894"/>
      <c r="K38" s="895"/>
      <c r="L38" s="894"/>
      <c r="M38" s="895"/>
      <c r="N38" s="894"/>
      <c r="O38" s="895"/>
      <c r="P38" s="894"/>
      <c r="Q38" s="895"/>
      <c r="R38" s="894"/>
      <c r="S38" s="895"/>
      <c r="T38" s="894"/>
      <c r="U38" s="895"/>
      <c r="V38" s="894"/>
      <c r="W38" s="895"/>
      <c r="X38" s="894"/>
      <c r="Y38" s="895"/>
      <c r="Z38" s="894"/>
      <c r="AA38" s="895"/>
      <c r="AB38" s="894"/>
      <c r="AC38" s="895"/>
      <c r="AD38" s="894">
        <v>1</v>
      </c>
      <c r="AE38" s="895"/>
      <c r="AF38" s="894"/>
      <c r="AG38" s="895"/>
      <c r="AH38" s="894"/>
      <c r="AI38" s="895"/>
      <c r="AJ38" s="894"/>
      <c r="AK38" s="895"/>
      <c r="AL38" s="894"/>
      <c r="AM38" s="895"/>
      <c r="AN38" s="894"/>
      <c r="AO38" s="895"/>
      <c r="AP38" s="894"/>
      <c r="AQ38" s="895"/>
      <c r="AR38" s="894"/>
      <c r="AS38" s="895"/>
      <c r="AT38" s="894"/>
      <c r="AU38" s="895"/>
      <c r="AV38" s="894"/>
      <c r="AW38" s="895"/>
      <c r="AX38" s="894"/>
      <c r="AY38" s="895"/>
      <c r="AZ38" s="894"/>
      <c r="BA38" s="895"/>
      <c r="BB38" s="894"/>
      <c r="BC38" s="895"/>
      <c r="BD38" s="894"/>
      <c r="BE38" s="895"/>
      <c r="BF38" s="894"/>
      <c r="BG38" s="895"/>
      <c r="BH38" s="894"/>
      <c r="BI38" s="895"/>
      <c r="BJ38" s="894"/>
      <c r="BK38" s="895"/>
      <c r="BL38" s="894"/>
      <c r="BM38" s="895"/>
      <c r="BN38" s="894"/>
      <c r="BO38" s="895"/>
      <c r="BP38" s="894"/>
      <c r="BQ38" s="895"/>
      <c r="BR38" s="894"/>
      <c r="BS38" s="895"/>
      <c r="BT38" s="894"/>
      <c r="BU38" s="895"/>
      <c r="BV38" s="894"/>
      <c r="BW38" s="895"/>
      <c r="BX38" s="894"/>
      <c r="BY38" s="895"/>
      <c r="BZ38" s="894"/>
      <c r="CA38" s="895"/>
      <c r="CB38" s="894"/>
      <c r="CC38" s="895"/>
      <c r="CD38" s="907"/>
      <c r="CE38" s="895"/>
      <c r="CF38" s="907"/>
      <c r="CG38" s="895"/>
      <c r="CH38" s="894"/>
      <c r="CI38" s="895"/>
      <c r="CJ38" s="894"/>
      <c r="CK38" s="895"/>
      <c r="CL38" s="894"/>
      <c r="CM38" s="895"/>
      <c r="CN38" s="894"/>
      <c r="CO38" s="895"/>
      <c r="CP38" s="894"/>
      <c r="CQ38" s="895"/>
      <c r="CR38" s="894"/>
      <c r="CS38" s="895"/>
      <c r="CT38" s="895"/>
      <c r="CU38" s="895"/>
      <c r="CV38" s="894"/>
      <c r="CW38" s="895"/>
      <c r="CX38" s="894"/>
      <c r="CY38" s="895"/>
      <c r="CZ38" s="894"/>
      <c r="DA38" s="895"/>
      <c r="DB38" s="908">
        <f t="shared" si="0"/>
        <v>1</v>
      </c>
      <c r="DC38" s="909"/>
      <c r="DD38" s="910">
        <v>0</v>
      </c>
      <c r="DE38" s="911">
        <v>0</v>
      </c>
      <c r="DF38" s="912">
        <f t="shared" si="1"/>
        <v>1</v>
      </c>
      <c r="DG38" s="913">
        <f t="shared" si="1"/>
        <v>0</v>
      </c>
    </row>
    <row r="39" spans="1:111" ht="15" thickBot="1" x14ac:dyDescent="0.35">
      <c r="A39" s="914" t="s">
        <v>961</v>
      </c>
      <c r="B39" s="894">
        <v>1</v>
      </c>
      <c r="C39" s="895">
        <v>362</v>
      </c>
      <c r="D39" s="894"/>
      <c r="E39" s="895"/>
      <c r="F39" s="894"/>
      <c r="G39" s="895"/>
      <c r="H39" s="894"/>
      <c r="I39" s="895"/>
      <c r="J39" s="894"/>
      <c r="K39" s="895"/>
      <c r="L39" s="894"/>
      <c r="M39" s="895"/>
      <c r="N39" s="894"/>
      <c r="O39" s="895"/>
      <c r="P39" s="894"/>
      <c r="Q39" s="895"/>
      <c r="R39" s="894"/>
      <c r="S39" s="895"/>
      <c r="T39" s="894"/>
      <c r="U39" s="895"/>
      <c r="V39" s="894">
        <v>3</v>
      </c>
      <c r="W39" s="895">
        <v>8797.41</v>
      </c>
      <c r="X39" s="894"/>
      <c r="Y39" s="895"/>
      <c r="Z39" s="894"/>
      <c r="AA39" s="895"/>
      <c r="AB39" s="894"/>
      <c r="AC39" s="895"/>
      <c r="AD39" s="894"/>
      <c r="AE39" s="895"/>
      <c r="AF39" s="894"/>
      <c r="AG39" s="895"/>
      <c r="AH39" s="894"/>
      <c r="AI39" s="895"/>
      <c r="AJ39" s="894">
        <v>1</v>
      </c>
      <c r="AK39" s="895">
        <v>49322.54</v>
      </c>
      <c r="AL39" s="894"/>
      <c r="AM39" s="895"/>
      <c r="AN39" s="894">
        <v>2</v>
      </c>
      <c r="AO39" s="895">
        <v>963</v>
      </c>
      <c r="AP39" s="894"/>
      <c r="AQ39" s="895"/>
      <c r="AR39" s="894"/>
      <c r="AS39" s="895"/>
      <c r="AT39" s="894"/>
      <c r="AU39" s="895"/>
      <c r="AV39" s="894"/>
      <c r="AW39" s="895"/>
      <c r="AX39" s="894"/>
      <c r="AY39" s="895"/>
      <c r="AZ39" s="894">
        <v>1</v>
      </c>
      <c r="BA39" s="895">
        <v>601</v>
      </c>
      <c r="BB39" s="894">
        <v>2</v>
      </c>
      <c r="BC39" s="895">
        <v>1202</v>
      </c>
      <c r="BD39" s="894">
        <v>39</v>
      </c>
      <c r="BE39" s="895">
        <v>20448.63</v>
      </c>
      <c r="BF39" s="894"/>
      <c r="BG39" s="895"/>
      <c r="BH39" s="894"/>
      <c r="BI39" s="895"/>
      <c r="BJ39" s="894"/>
      <c r="BK39" s="895"/>
      <c r="BL39" s="894"/>
      <c r="BM39" s="895"/>
      <c r="BN39" s="894"/>
      <c r="BO39" s="895"/>
      <c r="BP39" s="894"/>
      <c r="BQ39" s="895"/>
      <c r="BR39" s="894"/>
      <c r="BS39" s="895"/>
      <c r="BT39" s="894"/>
      <c r="BU39" s="895"/>
      <c r="BV39" s="894"/>
      <c r="BW39" s="895"/>
      <c r="BX39" s="894"/>
      <c r="BY39" s="895"/>
      <c r="BZ39" s="894"/>
      <c r="CA39" s="895"/>
      <c r="CB39" s="894"/>
      <c r="CC39" s="895"/>
      <c r="CD39" s="907"/>
      <c r="CE39" s="895"/>
      <c r="CF39" s="907">
        <v>3</v>
      </c>
      <c r="CG39" s="895">
        <v>1977.36</v>
      </c>
      <c r="CH39" s="894"/>
      <c r="CI39" s="895">
        <v>2489104.1800000002</v>
      </c>
      <c r="CJ39" s="894"/>
      <c r="CK39" s="895"/>
      <c r="CL39" s="894"/>
      <c r="CM39" s="895"/>
      <c r="CN39" s="894"/>
      <c r="CO39" s="895"/>
      <c r="CP39" s="894"/>
      <c r="CQ39" s="895"/>
      <c r="CR39" s="894"/>
      <c r="CS39" s="895"/>
      <c r="CT39" s="895"/>
      <c r="CU39" s="895"/>
      <c r="CV39" s="894"/>
      <c r="CW39" s="895"/>
      <c r="CX39" s="894"/>
      <c r="CY39" s="895"/>
      <c r="CZ39" s="894"/>
      <c r="DA39" s="895"/>
      <c r="DB39" s="908">
        <f t="shared" si="0"/>
        <v>52</v>
      </c>
      <c r="DC39" s="909"/>
      <c r="DD39" s="910">
        <v>0</v>
      </c>
      <c r="DE39" s="911">
        <v>0</v>
      </c>
      <c r="DF39" s="912">
        <f t="shared" si="1"/>
        <v>52</v>
      </c>
      <c r="DG39" s="913">
        <f t="shared" si="1"/>
        <v>0</v>
      </c>
    </row>
    <row r="40" spans="1:111" ht="15" thickBot="1" x14ac:dyDescent="0.35">
      <c r="A40" s="914" t="s">
        <v>962</v>
      </c>
      <c r="B40" s="894"/>
      <c r="C40" s="895"/>
      <c r="D40" s="894"/>
      <c r="E40" s="895"/>
      <c r="F40" s="894"/>
      <c r="G40" s="895"/>
      <c r="H40" s="894"/>
      <c r="I40" s="895"/>
      <c r="J40" s="894"/>
      <c r="K40" s="895"/>
      <c r="L40" s="894"/>
      <c r="M40" s="895"/>
      <c r="N40" s="894"/>
      <c r="O40" s="895"/>
      <c r="P40" s="894"/>
      <c r="Q40" s="895"/>
      <c r="R40" s="894"/>
      <c r="S40" s="895"/>
      <c r="T40" s="894"/>
      <c r="U40" s="895"/>
      <c r="V40" s="894"/>
      <c r="W40" s="895"/>
      <c r="X40" s="894"/>
      <c r="Y40" s="895"/>
      <c r="Z40" s="894"/>
      <c r="AA40" s="895"/>
      <c r="AB40" s="894"/>
      <c r="AC40" s="895"/>
      <c r="AD40" s="894"/>
      <c r="AE40" s="895"/>
      <c r="AF40" s="894"/>
      <c r="AG40" s="895"/>
      <c r="AH40" s="894"/>
      <c r="AI40" s="895"/>
      <c r="AJ40" s="894"/>
      <c r="AK40" s="895"/>
      <c r="AL40" s="894"/>
      <c r="AM40" s="895"/>
      <c r="AN40" s="894"/>
      <c r="AO40" s="895"/>
      <c r="AP40" s="894"/>
      <c r="AQ40" s="895"/>
      <c r="AR40" s="894"/>
      <c r="AS40" s="895"/>
      <c r="AT40" s="894"/>
      <c r="AU40" s="895"/>
      <c r="AV40" s="894"/>
      <c r="AW40" s="895"/>
      <c r="AX40" s="894"/>
      <c r="AY40" s="895"/>
      <c r="AZ40" s="894"/>
      <c r="BA40" s="895"/>
      <c r="BB40" s="894"/>
      <c r="BC40" s="895"/>
      <c r="BD40" s="894"/>
      <c r="BE40" s="895"/>
      <c r="BF40" s="894"/>
      <c r="BG40" s="895"/>
      <c r="BH40" s="894"/>
      <c r="BI40" s="895"/>
      <c r="BJ40" s="894"/>
      <c r="BK40" s="895"/>
      <c r="BL40" s="894"/>
      <c r="BM40" s="895"/>
      <c r="BN40" s="894"/>
      <c r="BO40" s="895"/>
      <c r="BP40" s="894"/>
      <c r="BQ40" s="895"/>
      <c r="BR40" s="894"/>
      <c r="BS40" s="895"/>
      <c r="BT40" s="894"/>
      <c r="BU40" s="895"/>
      <c r="BV40" s="894"/>
      <c r="BW40" s="895"/>
      <c r="BX40" s="894"/>
      <c r="BY40" s="895"/>
      <c r="BZ40" s="894"/>
      <c r="CA40" s="895"/>
      <c r="CB40" s="894"/>
      <c r="CC40" s="895"/>
      <c r="CD40" s="907"/>
      <c r="CE40" s="895"/>
      <c r="CF40" s="907"/>
      <c r="CG40" s="895"/>
      <c r="CH40" s="894"/>
      <c r="CI40" s="895"/>
      <c r="CJ40" s="894"/>
      <c r="CK40" s="895"/>
      <c r="CL40" s="894"/>
      <c r="CM40" s="895"/>
      <c r="CN40" s="894"/>
      <c r="CO40" s="895"/>
      <c r="CP40" s="894"/>
      <c r="CQ40" s="895"/>
      <c r="CR40" s="894"/>
      <c r="CS40" s="895"/>
      <c r="CT40" s="895"/>
      <c r="CU40" s="895"/>
      <c r="CV40" s="894"/>
      <c r="CW40" s="895"/>
      <c r="CX40" s="894"/>
      <c r="CY40" s="895"/>
      <c r="CZ40" s="894"/>
      <c r="DA40" s="895"/>
      <c r="DB40" s="908">
        <f t="shared" si="0"/>
        <v>0</v>
      </c>
      <c r="DC40" s="909"/>
      <c r="DD40" s="910">
        <v>0</v>
      </c>
      <c r="DE40" s="911">
        <v>0</v>
      </c>
      <c r="DF40" s="912">
        <f t="shared" si="1"/>
        <v>0</v>
      </c>
      <c r="DG40" s="913">
        <f t="shared" si="1"/>
        <v>0</v>
      </c>
    </row>
    <row r="41" spans="1:111" ht="15" thickBot="1" x14ac:dyDescent="0.35">
      <c r="A41" s="914" t="s">
        <v>963</v>
      </c>
      <c r="B41" s="894"/>
      <c r="C41" s="895"/>
      <c r="D41" s="894"/>
      <c r="E41" s="895"/>
      <c r="F41" s="894"/>
      <c r="G41" s="895"/>
      <c r="H41" s="894"/>
      <c r="I41" s="895"/>
      <c r="J41" s="894"/>
      <c r="K41" s="895"/>
      <c r="L41" s="894"/>
      <c r="M41" s="895"/>
      <c r="N41" s="894"/>
      <c r="O41" s="895"/>
      <c r="P41" s="894"/>
      <c r="Q41" s="895"/>
      <c r="R41" s="894"/>
      <c r="S41" s="895"/>
      <c r="T41" s="894"/>
      <c r="U41" s="895"/>
      <c r="V41" s="894"/>
      <c r="W41" s="895"/>
      <c r="X41" s="894"/>
      <c r="Y41" s="895"/>
      <c r="Z41" s="894"/>
      <c r="AA41" s="895"/>
      <c r="AB41" s="894"/>
      <c r="AC41" s="895"/>
      <c r="AD41" s="894"/>
      <c r="AE41" s="895"/>
      <c r="AF41" s="894"/>
      <c r="AG41" s="895"/>
      <c r="AH41" s="894"/>
      <c r="AI41" s="895"/>
      <c r="AJ41" s="894"/>
      <c r="AK41" s="895"/>
      <c r="AL41" s="894"/>
      <c r="AM41" s="895"/>
      <c r="AN41" s="894"/>
      <c r="AO41" s="895"/>
      <c r="AP41" s="894"/>
      <c r="AQ41" s="895"/>
      <c r="AR41" s="894"/>
      <c r="AS41" s="895"/>
      <c r="AT41" s="894"/>
      <c r="AU41" s="895"/>
      <c r="AV41" s="894"/>
      <c r="AW41" s="895"/>
      <c r="AX41" s="894"/>
      <c r="AY41" s="895"/>
      <c r="AZ41" s="894"/>
      <c r="BA41" s="895"/>
      <c r="BB41" s="894"/>
      <c r="BC41" s="895"/>
      <c r="BD41" s="894"/>
      <c r="BE41" s="895"/>
      <c r="BF41" s="894"/>
      <c r="BG41" s="895"/>
      <c r="BH41" s="894"/>
      <c r="BI41" s="895"/>
      <c r="BJ41" s="894"/>
      <c r="BK41" s="895"/>
      <c r="BL41" s="894"/>
      <c r="BM41" s="895"/>
      <c r="BN41" s="894"/>
      <c r="BO41" s="895"/>
      <c r="BP41" s="894"/>
      <c r="BQ41" s="895"/>
      <c r="BR41" s="894"/>
      <c r="BS41" s="895"/>
      <c r="BT41" s="894"/>
      <c r="BU41" s="895"/>
      <c r="BV41" s="894"/>
      <c r="BW41" s="895"/>
      <c r="BX41" s="894"/>
      <c r="BY41" s="895"/>
      <c r="BZ41" s="894"/>
      <c r="CA41" s="895"/>
      <c r="CB41" s="894"/>
      <c r="CC41" s="895"/>
      <c r="CD41" s="907"/>
      <c r="CE41" s="895"/>
      <c r="CF41" s="907">
        <v>1</v>
      </c>
      <c r="CG41" s="895">
        <v>328.94</v>
      </c>
      <c r="CH41" s="894"/>
      <c r="CI41" s="895"/>
      <c r="CJ41" s="894"/>
      <c r="CK41" s="895"/>
      <c r="CL41" s="894"/>
      <c r="CM41" s="895"/>
      <c r="CN41" s="894"/>
      <c r="CO41" s="895"/>
      <c r="CP41" s="894"/>
      <c r="CQ41" s="895"/>
      <c r="CR41" s="894"/>
      <c r="CS41" s="895"/>
      <c r="CT41" s="895"/>
      <c r="CU41" s="895"/>
      <c r="CV41" s="894"/>
      <c r="CW41" s="895"/>
      <c r="CX41" s="894"/>
      <c r="CY41" s="895"/>
      <c r="CZ41" s="894"/>
      <c r="DA41" s="895"/>
      <c r="DB41" s="908">
        <f t="shared" si="0"/>
        <v>1</v>
      </c>
      <c r="DC41" s="909"/>
      <c r="DD41" s="910">
        <v>0</v>
      </c>
      <c r="DE41" s="911">
        <v>0</v>
      </c>
      <c r="DF41" s="916">
        <f t="shared" si="1"/>
        <v>1</v>
      </c>
      <c r="DG41" s="913">
        <f t="shared" si="1"/>
        <v>0</v>
      </c>
    </row>
    <row r="42" spans="1:111" ht="15" thickBot="1" x14ac:dyDescent="0.35">
      <c r="A42" s="914" t="s">
        <v>964</v>
      </c>
      <c r="B42" s="894">
        <v>20</v>
      </c>
      <c r="C42" s="895">
        <v>463220</v>
      </c>
      <c r="D42" s="894">
        <v>4</v>
      </c>
      <c r="E42" s="895">
        <v>72219</v>
      </c>
      <c r="F42" s="894"/>
      <c r="G42" s="895"/>
      <c r="H42" s="894">
        <v>10</v>
      </c>
      <c r="I42" s="895">
        <v>177616</v>
      </c>
      <c r="J42" s="894">
        <v>4</v>
      </c>
      <c r="K42" s="895">
        <v>62324</v>
      </c>
      <c r="L42" s="894">
        <v>6</v>
      </c>
      <c r="M42" s="895">
        <v>132193</v>
      </c>
      <c r="N42" s="894">
        <v>14</v>
      </c>
      <c r="O42" s="895">
        <v>268852</v>
      </c>
      <c r="P42" s="894"/>
      <c r="Q42" s="895"/>
      <c r="R42" s="894">
        <v>13</v>
      </c>
      <c r="S42" s="895">
        <v>235079</v>
      </c>
      <c r="T42" s="894"/>
      <c r="U42" s="895"/>
      <c r="V42" s="894"/>
      <c r="W42" s="895"/>
      <c r="X42" s="894">
        <v>4</v>
      </c>
      <c r="Y42" s="895">
        <v>65986</v>
      </c>
      <c r="Z42" s="894"/>
      <c r="AA42" s="895"/>
      <c r="AB42" s="894"/>
      <c r="AC42" s="895"/>
      <c r="AD42" s="894"/>
      <c r="AE42" s="895"/>
      <c r="AF42" s="894"/>
      <c r="AG42" s="895"/>
      <c r="AH42" s="894"/>
      <c r="AI42" s="895"/>
      <c r="AJ42" s="894">
        <v>4</v>
      </c>
      <c r="AK42" s="895">
        <v>91002</v>
      </c>
      <c r="AL42" s="894">
        <v>4</v>
      </c>
      <c r="AM42" s="895">
        <v>85601</v>
      </c>
      <c r="AN42" s="894"/>
      <c r="AO42" s="895"/>
      <c r="AP42" s="894"/>
      <c r="AQ42" s="895"/>
      <c r="AR42" s="894"/>
      <c r="AS42" s="895"/>
      <c r="AT42" s="894"/>
      <c r="AU42" s="895"/>
      <c r="AV42" s="894"/>
      <c r="AW42" s="895"/>
      <c r="AX42" s="894">
        <v>6</v>
      </c>
      <c r="AY42" s="895">
        <v>103294</v>
      </c>
      <c r="AZ42" s="894"/>
      <c r="BA42" s="895"/>
      <c r="BB42" s="894"/>
      <c r="BC42" s="895"/>
      <c r="BD42" s="894"/>
      <c r="BE42" s="895"/>
      <c r="BF42" s="894">
        <v>2</v>
      </c>
      <c r="BG42" s="895">
        <v>56006</v>
      </c>
      <c r="BH42" s="894"/>
      <c r="BI42" s="895"/>
      <c r="BJ42" s="894">
        <v>7</v>
      </c>
      <c r="BK42" s="895">
        <v>122398</v>
      </c>
      <c r="BL42" s="894">
        <v>6</v>
      </c>
      <c r="BM42" s="895">
        <v>153048</v>
      </c>
      <c r="BN42" s="894"/>
      <c r="BO42" s="895"/>
      <c r="BP42" s="894"/>
      <c r="BQ42" s="895"/>
      <c r="BR42" s="894"/>
      <c r="BS42" s="895"/>
      <c r="BT42" s="894"/>
      <c r="BU42" s="895"/>
      <c r="BV42" s="894"/>
      <c r="BW42" s="895"/>
      <c r="BX42" s="894">
        <v>1</v>
      </c>
      <c r="BY42" s="895">
        <v>20293</v>
      </c>
      <c r="BZ42" s="894">
        <v>1</v>
      </c>
      <c r="CA42" s="895">
        <v>22100</v>
      </c>
      <c r="CB42" s="894">
        <v>1</v>
      </c>
      <c r="CC42" s="895">
        <v>24284.400000000001</v>
      </c>
      <c r="CD42" s="907"/>
      <c r="CE42" s="895"/>
      <c r="CF42" s="907"/>
      <c r="CG42" s="895"/>
      <c r="CH42" s="894"/>
      <c r="CI42" s="895"/>
      <c r="CJ42" s="894"/>
      <c r="CK42" s="895"/>
      <c r="CL42" s="894"/>
      <c r="CM42" s="895"/>
      <c r="CN42" s="894"/>
      <c r="CO42" s="895"/>
      <c r="CP42" s="894"/>
      <c r="CQ42" s="895"/>
      <c r="CR42" s="894">
        <v>3</v>
      </c>
      <c r="CS42" s="895">
        <v>74489</v>
      </c>
      <c r="CT42" s="895"/>
      <c r="CU42" s="895"/>
      <c r="CV42" s="894"/>
      <c r="CW42" s="895"/>
      <c r="CX42" s="894"/>
      <c r="CY42" s="895"/>
      <c r="CZ42" s="894"/>
      <c r="DA42" s="895"/>
      <c r="DB42" s="908">
        <f t="shared" si="0"/>
        <v>110</v>
      </c>
      <c r="DC42" s="909"/>
      <c r="DD42" s="910">
        <v>0</v>
      </c>
      <c r="DE42" s="911">
        <v>0</v>
      </c>
      <c r="DF42" s="912">
        <f t="shared" si="1"/>
        <v>110</v>
      </c>
      <c r="DG42" s="913">
        <f t="shared" si="1"/>
        <v>0</v>
      </c>
    </row>
    <row r="43" spans="1:111" ht="15" thickBot="1" x14ac:dyDescent="0.35">
      <c r="A43" s="914" t="s">
        <v>965</v>
      </c>
      <c r="B43" s="894">
        <v>140</v>
      </c>
      <c r="C43" s="895">
        <v>529250</v>
      </c>
      <c r="D43" s="894">
        <v>13</v>
      </c>
      <c r="E43" s="895">
        <v>47450</v>
      </c>
      <c r="F43" s="894"/>
      <c r="G43" s="895"/>
      <c r="H43" s="894"/>
      <c r="I43" s="895"/>
      <c r="J43" s="894"/>
      <c r="K43" s="895"/>
      <c r="L43" s="894">
        <v>97</v>
      </c>
      <c r="M43" s="895">
        <v>354050</v>
      </c>
      <c r="N43" s="894">
        <v>93</v>
      </c>
      <c r="O43" s="895">
        <v>339360</v>
      </c>
      <c r="P43" s="894"/>
      <c r="Q43" s="895"/>
      <c r="R43" s="894">
        <v>28</v>
      </c>
      <c r="S43" s="895">
        <v>102200</v>
      </c>
      <c r="T43" s="894">
        <v>1</v>
      </c>
      <c r="U43" s="895">
        <v>3650</v>
      </c>
      <c r="V43" s="894">
        <v>1</v>
      </c>
      <c r="W43" s="895">
        <v>3650</v>
      </c>
      <c r="X43" s="894"/>
      <c r="Y43" s="895"/>
      <c r="Z43" s="894"/>
      <c r="AA43" s="895"/>
      <c r="AB43" s="894">
        <v>1</v>
      </c>
      <c r="AC43" s="895">
        <v>3650</v>
      </c>
      <c r="AD43" s="894"/>
      <c r="AE43" s="895"/>
      <c r="AF43" s="894"/>
      <c r="AG43" s="895"/>
      <c r="AH43" s="894"/>
      <c r="AI43" s="895"/>
      <c r="AJ43" s="894"/>
      <c r="AK43" s="895"/>
      <c r="AL43" s="894">
        <v>15</v>
      </c>
      <c r="AM43" s="895">
        <v>54750</v>
      </c>
      <c r="AN43" s="894"/>
      <c r="AO43" s="895"/>
      <c r="AP43" s="894"/>
      <c r="AQ43" s="895"/>
      <c r="AR43" s="894"/>
      <c r="AS43" s="895"/>
      <c r="AT43" s="894"/>
      <c r="AU43" s="895"/>
      <c r="AV43" s="894">
        <v>5</v>
      </c>
      <c r="AW43" s="895">
        <v>95245</v>
      </c>
      <c r="AX43" s="894"/>
      <c r="AY43" s="895"/>
      <c r="AZ43" s="894">
        <v>2</v>
      </c>
      <c r="BA43" s="895">
        <v>7300</v>
      </c>
      <c r="BB43" s="894"/>
      <c r="BC43" s="895"/>
      <c r="BD43" s="894"/>
      <c r="BE43" s="895"/>
      <c r="BF43" s="894"/>
      <c r="BG43" s="895"/>
      <c r="BH43" s="894"/>
      <c r="BI43" s="895"/>
      <c r="BJ43" s="894"/>
      <c r="BK43" s="895"/>
      <c r="BL43" s="894"/>
      <c r="BM43" s="895"/>
      <c r="BN43" s="894"/>
      <c r="BO43" s="895"/>
      <c r="BP43" s="894">
        <v>1</v>
      </c>
      <c r="BQ43" s="895">
        <v>3650</v>
      </c>
      <c r="BR43" s="894"/>
      <c r="BS43" s="895"/>
      <c r="BT43" s="894"/>
      <c r="BU43" s="895"/>
      <c r="BV43" s="894"/>
      <c r="BW43" s="895"/>
      <c r="BX43" s="894"/>
      <c r="BY43" s="895"/>
      <c r="BZ43" s="894"/>
      <c r="CA43" s="895"/>
      <c r="CB43" s="894"/>
      <c r="CC43" s="895"/>
      <c r="CD43" s="907"/>
      <c r="CE43" s="895"/>
      <c r="CF43" s="907"/>
      <c r="CG43" s="895"/>
      <c r="CH43" s="894"/>
      <c r="CI43" s="895"/>
      <c r="CJ43" s="894"/>
      <c r="CK43" s="895"/>
      <c r="CL43" s="894"/>
      <c r="CM43" s="895"/>
      <c r="CN43" s="894"/>
      <c r="CO43" s="895"/>
      <c r="CP43" s="894"/>
      <c r="CQ43" s="895"/>
      <c r="CR43" s="894">
        <v>19</v>
      </c>
      <c r="CS43" s="895">
        <v>69350</v>
      </c>
      <c r="CT43" s="895"/>
      <c r="CU43" s="895"/>
      <c r="CV43" s="894"/>
      <c r="CW43" s="895"/>
      <c r="CX43" s="894"/>
      <c r="CY43" s="895"/>
      <c r="CZ43" s="894"/>
      <c r="DA43" s="895"/>
      <c r="DB43" s="908">
        <f t="shared" si="0"/>
        <v>416</v>
      </c>
      <c r="DC43" s="909"/>
      <c r="DD43" s="910">
        <v>0</v>
      </c>
      <c r="DE43" s="911">
        <v>0</v>
      </c>
      <c r="DF43" s="912">
        <f t="shared" si="1"/>
        <v>416</v>
      </c>
      <c r="DG43" s="913">
        <f t="shared" si="1"/>
        <v>0</v>
      </c>
    </row>
    <row r="44" spans="1:111" ht="15" thickBot="1" x14ac:dyDescent="0.35">
      <c r="A44" s="914" t="s">
        <v>966</v>
      </c>
      <c r="B44" s="894"/>
      <c r="C44" s="895"/>
      <c r="D44" s="894"/>
      <c r="E44" s="895"/>
      <c r="F44" s="894"/>
      <c r="G44" s="895"/>
      <c r="H44" s="894"/>
      <c r="I44" s="895"/>
      <c r="J44" s="894"/>
      <c r="K44" s="895"/>
      <c r="L44" s="894"/>
      <c r="M44" s="895"/>
      <c r="N44" s="894"/>
      <c r="O44" s="895"/>
      <c r="P44" s="894"/>
      <c r="Q44" s="895"/>
      <c r="R44" s="894"/>
      <c r="S44" s="895"/>
      <c r="T44" s="894"/>
      <c r="U44" s="895"/>
      <c r="V44" s="894"/>
      <c r="W44" s="895"/>
      <c r="X44" s="894"/>
      <c r="Y44" s="895"/>
      <c r="Z44" s="894"/>
      <c r="AA44" s="895"/>
      <c r="AB44" s="894"/>
      <c r="AC44" s="895"/>
      <c r="AD44" s="894"/>
      <c r="AE44" s="895"/>
      <c r="AF44" s="894"/>
      <c r="AG44" s="895"/>
      <c r="AH44" s="894"/>
      <c r="AI44" s="895"/>
      <c r="AJ44" s="894"/>
      <c r="AK44" s="895"/>
      <c r="AL44" s="894">
        <v>24</v>
      </c>
      <c r="AM44" s="895">
        <v>1716236.91</v>
      </c>
      <c r="AN44" s="894"/>
      <c r="AO44" s="895"/>
      <c r="AP44" s="894"/>
      <c r="AQ44" s="895"/>
      <c r="AR44" s="894"/>
      <c r="AS44" s="895"/>
      <c r="AT44" s="894"/>
      <c r="AU44" s="895"/>
      <c r="AV44" s="894">
        <v>38</v>
      </c>
      <c r="AW44" s="895">
        <v>138700</v>
      </c>
      <c r="AX44" s="894"/>
      <c r="AY44" s="895"/>
      <c r="AZ44" s="894"/>
      <c r="BA44" s="895"/>
      <c r="BB44" s="894"/>
      <c r="BC44" s="895"/>
      <c r="BD44" s="894"/>
      <c r="BE44" s="895"/>
      <c r="BF44" s="894"/>
      <c r="BG44" s="895"/>
      <c r="BH44" s="894"/>
      <c r="BI44" s="895"/>
      <c r="BJ44" s="894"/>
      <c r="BK44" s="895"/>
      <c r="BL44" s="894"/>
      <c r="BM44" s="895"/>
      <c r="BN44" s="894"/>
      <c r="BO44" s="895"/>
      <c r="BP44" s="894"/>
      <c r="BQ44" s="895"/>
      <c r="BR44" s="894"/>
      <c r="BS44" s="895"/>
      <c r="BT44" s="894"/>
      <c r="BU44" s="895"/>
      <c r="BV44" s="894"/>
      <c r="BW44" s="895"/>
      <c r="BX44" s="894"/>
      <c r="BY44" s="895"/>
      <c r="BZ44" s="894">
        <v>1</v>
      </c>
      <c r="CA44" s="895">
        <v>2634.27</v>
      </c>
      <c r="CB44" s="894">
        <v>3</v>
      </c>
      <c r="CC44" s="895">
        <v>82200.039999999994</v>
      </c>
      <c r="CD44" s="907"/>
      <c r="CE44" s="895"/>
      <c r="CF44" s="907"/>
      <c r="CG44" s="895"/>
      <c r="CH44" s="894"/>
      <c r="CI44" s="895"/>
      <c r="CJ44" s="894"/>
      <c r="CK44" s="895"/>
      <c r="CL44" s="894"/>
      <c r="CM44" s="895"/>
      <c r="CN44" s="894"/>
      <c r="CO44" s="895"/>
      <c r="CP44" s="894"/>
      <c r="CQ44" s="895"/>
      <c r="CR44" s="894"/>
      <c r="CS44" s="895"/>
      <c r="CT44" s="895"/>
      <c r="CU44" s="895"/>
      <c r="CV44" s="894"/>
      <c r="CW44" s="895"/>
      <c r="CX44" s="894"/>
      <c r="CY44" s="895"/>
      <c r="CZ44" s="894"/>
      <c r="DA44" s="895"/>
      <c r="DB44" s="908">
        <f t="shared" si="0"/>
        <v>66</v>
      </c>
      <c r="DC44" s="909"/>
      <c r="DD44" s="910">
        <v>0</v>
      </c>
      <c r="DE44" s="911">
        <v>0</v>
      </c>
      <c r="DF44" s="912">
        <f t="shared" si="1"/>
        <v>66</v>
      </c>
      <c r="DG44" s="913">
        <f t="shared" si="1"/>
        <v>0</v>
      </c>
    </row>
    <row r="45" spans="1:111" ht="15" thickBot="1" x14ac:dyDescent="0.35">
      <c r="A45" s="914" t="s">
        <v>967</v>
      </c>
      <c r="B45" s="894"/>
      <c r="C45" s="895"/>
      <c r="D45" s="894"/>
      <c r="E45" s="895"/>
      <c r="F45" s="894"/>
      <c r="G45" s="895"/>
      <c r="H45" s="894"/>
      <c r="I45" s="895"/>
      <c r="J45" s="894"/>
      <c r="K45" s="895"/>
      <c r="L45" s="894"/>
      <c r="M45" s="895"/>
      <c r="N45" s="894"/>
      <c r="O45" s="895"/>
      <c r="P45" s="894"/>
      <c r="Q45" s="895"/>
      <c r="R45" s="894"/>
      <c r="S45" s="895"/>
      <c r="T45" s="894"/>
      <c r="U45" s="895"/>
      <c r="V45" s="894"/>
      <c r="W45" s="895"/>
      <c r="X45" s="894"/>
      <c r="Y45" s="895"/>
      <c r="Z45" s="894"/>
      <c r="AA45" s="895"/>
      <c r="AB45" s="894"/>
      <c r="AC45" s="895"/>
      <c r="AD45" s="894"/>
      <c r="AE45" s="895"/>
      <c r="AF45" s="894"/>
      <c r="AG45" s="895"/>
      <c r="AH45" s="894"/>
      <c r="AI45" s="895"/>
      <c r="AJ45" s="894"/>
      <c r="AK45" s="895"/>
      <c r="AL45" s="894"/>
      <c r="AM45" s="895"/>
      <c r="AN45" s="894"/>
      <c r="AO45" s="895"/>
      <c r="AP45" s="894"/>
      <c r="AQ45" s="895"/>
      <c r="AR45" s="894"/>
      <c r="AS45" s="895"/>
      <c r="AT45" s="894"/>
      <c r="AU45" s="895"/>
      <c r="AV45" s="894"/>
      <c r="AW45" s="895"/>
      <c r="AX45" s="894"/>
      <c r="AY45" s="895"/>
      <c r="AZ45" s="894"/>
      <c r="BA45" s="895"/>
      <c r="BB45" s="894"/>
      <c r="BC45" s="895"/>
      <c r="BD45" s="894"/>
      <c r="BE45" s="895"/>
      <c r="BF45" s="894"/>
      <c r="BG45" s="895"/>
      <c r="BH45" s="894"/>
      <c r="BI45" s="895"/>
      <c r="BJ45" s="894"/>
      <c r="BK45" s="895"/>
      <c r="BL45" s="894"/>
      <c r="BM45" s="895"/>
      <c r="BN45" s="894"/>
      <c r="BO45" s="895"/>
      <c r="BP45" s="894"/>
      <c r="BQ45" s="895"/>
      <c r="BR45" s="894"/>
      <c r="BS45" s="895"/>
      <c r="BT45" s="894"/>
      <c r="BU45" s="895"/>
      <c r="BV45" s="894"/>
      <c r="BW45" s="895"/>
      <c r="BX45" s="894"/>
      <c r="BY45" s="895"/>
      <c r="BZ45" s="894"/>
      <c r="CA45" s="895"/>
      <c r="CB45" s="894"/>
      <c r="CC45" s="895"/>
      <c r="CD45" s="907"/>
      <c r="CE45" s="895"/>
      <c r="CF45" s="907"/>
      <c r="CG45" s="895"/>
      <c r="CH45" s="894"/>
      <c r="CI45" s="895"/>
      <c r="CJ45" s="894"/>
      <c r="CK45" s="895"/>
      <c r="CL45" s="894"/>
      <c r="CM45" s="895"/>
      <c r="CN45" s="894"/>
      <c r="CO45" s="895"/>
      <c r="CP45" s="894"/>
      <c r="CQ45" s="895"/>
      <c r="CR45" s="894"/>
      <c r="CS45" s="895"/>
      <c r="CT45" s="895"/>
      <c r="CU45" s="895"/>
      <c r="CV45" s="894"/>
      <c r="CW45" s="895"/>
      <c r="CX45" s="894"/>
      <c r="CY45" s="895"/>
      <c r="CZ45" s="894"/>
      <c r="DA45" s="895"/>
      <c r="DB45" s="908">
        <f t="shared" si="0"/>
        <v>0</v>
      </c>
      <c r="DC45" s="909"/>
      <c r="DD45" s="910">
        <v>0</v>
      </c>
      <c r="DE45" s="911">
        <v>0</v>
      </c>
      <c r="DF45" s="912">
        <f t="shared" si="1"/>
        <v>0</v>
      </c>
      <c r="DG45" s="913">
        <f t="shared" si="1"/>
        <v>0</v>
      </c>
    </row>
    <row r="46" spans="1:111" ht="15" thickBot="1" x14ac:dyDescent="0.35">
      <c r="A46" s="914" t="s">
        <v>968</v>
      </c>
      <c r="B46" s="894"/>
      <c r="C46" s="895"/>
      <c r="D46" s="894"/>
      <c r="E46" s="895"/>
      <c r="F46" s="894"/>
      <c r="G46" s="895"/>
      <c r="H46" s="894"/>
      <c r="I46" s="895"/>
      <c r="J46" s="894"/>
      <c r="K46" s="895"/>
      <c r="L46" s="894"/>
      <c r="M46" s="895"/>
      <c r="N46" s="894"/>
      <c r="O46" s="895"/>
      <c r="P46" s="894"/>
      <c r="Q46" s="895"/>
      <c r="R46" s="894"/>
      <c r="S46" s="895"/>
      <c r="T46" s="894"/>
      <c r="U46" s="895"/>
      <c r="V46" s="894"/>
      <c r="W46" s="895"/>
      <c r="X46" s="894"/>
      <c r="Y46" s="895"/>
      <c r="Z46" s="894"/>
      <c r="AA46" s="895"/>
      <c r="AB46" s="894"/>
      <c r="AC46" s="895"/>
      <c r="AD46" s="894"/>
      <c r="AE46" s="895"/>
      <c r="AF46" s="894"/>
      <c r="AG46" s="895"/>
      <c r="AH46" s="894"/>
      <c r="AI46" s="895"/>
      <c r="AJ46" s="894"/>
      <c r="AK46" s="895"/>
      <c r="AL46" s="894"/>
      <c r="AM46" s="894"/>
      <c r="AN46" s="894"/>
      <c r="AO46" s="895"/>
      <c r="AP46" s="894"/>
      <c r="AQ46" s="895"/>
      <c r="AR46" s="894"/>
      <c r="AS46" s="895"/>
      <c r="AT46" s="894"/>
      <c r="AU46" s="895"/>
      <c r="AV46" s="894"/>
      <c r="AW46" s="895"/>
      <c r="AX46" s="894"/>
      <c r="AY46" s="895"/>
      <c r="AZ46" s="894"/>
      <c r="BA46" s="895"/>
      <c r="BB46" s="894"/>
      <c r="BC46" s="895"/>
      <c r="BD46" s="894"/>
      <c r="BE46" s="895"/>
      <c r="BF46" s="894"/>
      <c r="BG46" s="895"/>
      <c r="BH46" s="894"/>
      <c r="BI46" s="895"/>
      <c r="BJ46" s="894"/>
      <c r="BK46" s="895"/>
      <c r="BL46" s="894"/>
      <c r="BM46" s="895"/>
      <c r="BN46" s="894"/>
      <c r="BO46" s="895"/>
      <c r="BP46" s="894"/>
      <c r="BQ46" s="895"/>
      <c r="BR46" s="894"/>
      <c r="BS46" s="895"/>
      <c r="BT46" s="894"/>
      <c r="BU46" s="895"/>
      <c r="BV46" s="894"/>
      <c r="BW46" s="895"/>
      <c r="BX46" s="894"/>
      <c r="BY46" s="895"/>
      <c r="BZ46" s="894"/>
      <c r="CA46" s="895"/>
      <c r="CB46" s="894"/>
      <c r="CC46" s="895"/>
      <c r="CD46" s="907"/>
      <c r="CE46" s="895"/>
      <c r="CF46" s="907"/>
      <c r="CG46" s="895"/>
      <c r="CH46" s="894"/>
      <c r="CI46" s="895"/>
      <c r="CJ46" s="894"/>
      <c r="CK46" s="895"/>
      <c r="CL46" s="894"/>
      <c r="CM46" s="895"/>
      <c r="CN46" s="894"/>
      <c r="CO46" s="895"/>
      <c r="CP46" s="894"/>
      <c r="CQ46" s="895"/>
      <c r="CR46" s="894"/>
      <c r="CS46" s="895"/>
      <c r="CT46" s="895"/>
      <c r="CU46" s="895"/>
      <c r="CV46" s="894"/>
      <c r="CW46" s="895"/>
      <c r="CX46" s="894"/>
      <c r="CY46" s="895"/>
      <c r="CZ46" s="894"/>
      <c r="DA46" s="895"/>
      <c r="DB46" s="908">
        <f t="shared" si="0"/>
        <v>0</v>
      </c>
      <c r="DC46" s="909"/>
      <c r="DD46" s="910">
        <v>0</v>
      </c>
      <c r="DE46" s="911">
        <v>0</v>
      </c>
      <c r="DF46" s="912">
        <f t="shared" si="1"/>
        <v>0</v>
      </c>
      <c r="DG46" s="913">
        <f t="shared" si="1"/>
        <v>0</v>
      </c>
    </row>
    <row r="47" spans="1:111" ht="15" thickBot="1" x14ac:dyDescent="0.35">
      <c r="A47" s="914" t="s">
        <v>969</v>
      </c>
      <c r="B47" s="894"/>
      <c r="C47" s="895"/>
      <c r="D47" s="894"/>
      <c r="E47" s="895"/>
      <c r="F47" s="894"/>
      <c r="G47" s="895"/>
      <c r="H47" s="894"/>
      <c r="I47" s="895"/>
      <c r="J47" s="894"/>
      <c r="K47" s="895"/>
      <c r="L47" s="894"/>
      <c r="M47" s="895"/>
      <c r="N47" s="894"/>
      <c r="O47" s="895"/>
      <c r="P47" s="894"/>
      <c r="Q47" s="895"/>
      <c r="R47" s="894"/>
      <c r="S47" s="895"/>
      <c r="T47" s="894"/>
      <c r="U47" s="895"/>
      <c r="V47" s="894"/>
      <c r="W47" s="895"/>
      <c r="X47" s="894"/>
      <c r="Y47" s="895"/>
      <c r="Z47" s="894"/>
      <c r="AA47" s="895"/>
      <c r="AB47" s="894"/>
      <c r="AC47" s="895"/>
      <c r="AD47" s="894"/>
      <c r="AE47" s="895"/>
      <c r="AF47" s="894"/>
      <c r="AG47" s="895"/>
      <c r="AH47" s="894"/>
      <c r="AI47" s="895"/>
      <c r="AJ47" s="894"/>
      <c r="AK47" s="895"/>
      <c r="AL47" s="894"/>
      <c r="AM47" s="895"/>
      <c r="AN47" s="894"/>
      <c r="AO47" s="895"/>
      <c r="AP47" s="894"/>
      <c r="AQ47" s="895"/>
      <c r="AR47" s="894"/>
      <c r="AS47" s="895"/>
      <c r="AT47" s="894"/>
      <c r="AU47" s="895"/>
      <c r="AV47" s="894"/>
      <c r="AW47" s="895"/>
      <c r="AX47" s="894"/>
      <c r="AY47" s="895"/>
      <c r="AZ47" s="894"/>
      <c r="BA47" s="895"/>
      <c r="BB47" s="894"/>
      <c r="BC47" s="895"/>
      <c r="BD47" s="894"/>
      <c r="BE47" s="895"/>
      <c r="BF47" s="894"/>
      <c r="BG47" s="895"/>
      <c r="BH47" s="894"/>
      <c r="BI47" s="895"/>
      <c r="BJ47" s="894"/>
      <c r="BK47" s="895"/>
      <c r="BL47" s="894"/>
      <c r="BM47" s="895"/>
      <c r="BN47" s="894"/>
      <c r="BO47" s="895"/>
      <c r="BP47" s="894"/>
      <c r="BQ47" s="895"/>
      <c r="BR47" s="894"/>
      <c r="BS47" s="895"/>
      <c r="BT47" s="894"/>
      <c r="BU47" s="895"/>
      <c r="BV47" s="894"/>
      <c r="BW47" s="895"/>
      <c r="BX47" s="894"/>
      <c r="BY47" s="895"/>
      <c r="BZ47" s="894"/>
      <c r="CA47" s="895"/>
      <c r="CB47" s="894"/>
      <c r="CC47" s="895"/>
      <c r="CD47" s="907"/>
      <c r="CE47" s="895"/>
      <c r="CF47" s="907"/>
      <c r="CG47" s="895"/>
      <c r="CH47" s="894"/>
      <c r="CI47" s="895"/>
      <c r="CJ47" s="894"/>
      <c r="CK47" s="895"/>
      <c r="CL47" s="894"/>
      <c r="CM47" s="895"/>
      <c r="CN47" s="894"/>
      <c r="CO47" s="895"/>
      <c r="CP47" s="894"/>
      <c r="CQ47" s="895"/>
      <c r="CR47" s="894"/>
      <c r="CS47" s="895"/>
      <c r="CT47" s="895"/>
      <c r="CU47" s="895"/>
      <c r="CV47" s="894"/>
      <c r="CW47" s="895"/>
      <c r="CX47" s="894"/>
      <c r="CY47" s="895"/>
      <c r="CZ47" s="894"/>
      <c r="DA47" s="895"/>
      <c r="DB47" s="908">
        <f t="shared" si="0"/>
        <v>0</v>
      </c>
      <c r="DC47" s="909"/>
      <c r="DD47" s="911">
        <v>0</v>
      </c>
      <c r="DE47" s="911">
        <v>0</v>
      </c>
      <c r="DF47" s="912">
        <v>0</v>
      </c>
      <c r="DG47" s="913">
        <v>0</v>
      </c>
    </row>
    <row r="48" spans="1:111" ht="15" thickBot="1" x14ac:dyDescent="0.35">
      <c r="A48" s="914" t="s">
        <v>970</v>
      </c>
      <c r="B48" s="894"/>
      <c r="C48" s="895"/>
      <c r="D48" s="894"/>
      <c r="E48" s="895"/>
      <c r="F48" s="894"/>
      <c r="G48" s="895"/>
      <c r="H48" s="894"/>
      <c r="I48" s="895"/>
      <c r="J48" s="894"/>
      <c r="K48" s="895"/>
      <c r="L48" s="894"/>
      <c r="M48" s="895"/>
      <c r="N48" s="894"/>
      <c r="O48" s="895"/>
      <c r="P48" s="894"/>
      <c r="Q48" s="895"/>
      <c r="R48" s="894"/>
      <c r="S48" s="895"/>
      <c r="T48" s="894"/>
      <c r="U48" s="895"/>
      <c r="V48" s="894"/>
      <c r="W48" s="895"/>
      <c r="X48" s="894"/>
      <c r="Y48" s="895"/>
      <c r="Z48" s="894"/>
      <c r="AA48" s="895"/>
      <c r="AB48" s="894"/>
      <c r="AC48" s="895"/>
      <c r="AD48" s="894"/>
      <c r="AE48" s="895"/>
      <c r="AF48" s="894"/>
      <c r="AG48" s="895"/>
      <c r="AH48" s="894"/>
      <c r="AI48" s="895"/>
      <c r="AJ48" s="894"/>
      <c r="AK48" s="895"/>
      <c r="AL48" s="894"/>
      <c r="AM48" s="895"/>
      <c r="AN48" s="894"/>
      <c r="AO48" s="895"/>
      <c r="AP48" s="894"/>
      <c r="AQ48" s="895"/>
      <c r="AR48" s="894"/>
      <c r="AS48" s="895"/>
      <c r="AT48" s="894"/>
      <c r="AU48" s="895"/>
      <c r="AV48" s="894"/>
      <c r="AW48" s="895"/>
      <c r="AX48" s="894"/>
      <c r="AY48" s="895"/>
      <c r="AZ48" s="894"/>
      <c r="BA48" s="895"/>
      <c r="BB48" s="894"/>
      <c r="BC48" s="895"/>
      <c r="BD48" s="894"/>
      <c r="BE48" s="895"/>
      <c r="BF48" s="894"/>
      <c r="BG48" s="895"/>
      <c r="BH48" s="894"/>
      <c r="BI48" s="895"/>
      <c r="BJ48" s="894"/>
      <c r="BK48" s="895"/>
      <c r="BL48" s="894"/>
      <c r="BM48" s="895"/>
      <c r="BN48" s="894"/>
      <c r="BO48" s="895"/>
      <c r="BP48" s="894"/>
      <c r="BQ48" s="895"/>
      <c r="BR48" s="894"/>
      <c r="BS48" s="895"/>
      <c r="BT48" s="894"/>
      <c r="BU48" s="895"/>
      <c r="BV48" s="894"/>
      <c r="BW48" s="895"/>
      <c r="BX48" s="894"/>
      <c r="BY48" s="895"/>
      <c r="BZ48" s="894"/>
      <c r="CA48" s="895"/>
      <c r="CB48" s="894"/>
      <c r="CC48" s="895"/>
      <c r="CD48" s="907"/>
      <c r="CE48" s="895"/>
      <c r="CF48" s="907"/>
      <c r="CG48" s="895"/>
      <c r="CH48" s="894"/>
      <c r="CI48" s="895"/>
      <c r="CJ48" s="894"/>
      <c r="CK48" s="895"/>
      <c r="CL48" s="894"/>
      <c r="CM48" s="895"/>
      <c r="CN48" s="894"/>
      <c r="CO48" s="895"/>
      <c r="CP48" s="894"/>
      <c r="CQ48" s="895"/>
      <c r="CR48" s="894"/>
      <c r="CS48" s="895"/>
      <c r="CT48" s="895"/>
      <c r="CU48" s="895"/>
      <c r="CV48" s="894"/>
      <c r="CW48" s="895"/>
      <c r="CX48" s="894"/>
      <c r="CY48" s="895"/>
      <c r="CZ48" s="894"/>
      <c r="DA48" s="895"/>
      <c r="DB48" s="908">
        <f t="shared" si="0"/>
        <v>0</v>
      </c>
      <c r="DC48" s="909"/>
      <c r="DD48" s="911">
        <v>0</v>
      </c>
      <c r="DE48" s="911">
        <v>0</v>
      </c>
      <c r="DF48" s="912">
        <v>0</v>
      </c>
      <c r="DG48" s="913">
        <v>0</v>
      </c>
    </row>
    <row r="49" spans="1:111" ht="15" thickBot="1" x14ac:dyDescent="0.35">
      <c r="A49" s="919" t="s">
        <v>971</v>
      </c>
      <c r="B49" s="894"/>
      <c r="C49" s="895"/>
      <c r="D49" s="894"/>
      <c r="E49" s="895"/>
      <c r="F49" s="894"/>
      <c r="G49" s="895"/>
      <c r="H49" s="894"/>
      <c r="I49" s="895"/>
      <c r="J49" s="894"/>
      <c r="K49" s="895"/>
      <c r="L49" s="894"/>
      <c r="M49" s="895"/>
      <c r="N49" s="894"/>
      <c r="O49" s="895"/>
      <c r="P49" s="894"/>
      <c r="Q49" s="895"/>
      <c r="R49" s="894"/>
      <c r="S49" s="895"/>
      <c r="T49" s="894"/>
      <c r="U49" s="895"/>
      <c r="V49" s="894"/>
      <c r="W49" s="895"/>
      <c r="X49" s="894"/>
      <c r="Y49" s="895"/>
      <c r="Z49" s="894"/>
      <c r="AA49" s="895"/>
      <c r="AB49" s="894"/>
      <c r="AC49" s="895"/>
      <c r="AD49" s="894"/>
      <c r="AE49" s="895"/>
      <c r="AF49" s="894"/>
      <c r="AG49" s="895"/>
      <c r="AH49" s="894"/>
      <c r="AI49" s="895"/>
      <c r="AJ49" s="894"/>
      <c r="AK49" s="895"/>
      <c r="AL49" s="894"/>
      <c r="AM49" s="895"/>
      <c r="AN49" s="894"/>
      <c r="AO49" s="895"/>
      <c r="AP49" s="894"/>
      <c r="AQ49" s="895"/>
      <c r="AR49" s="894"/>
      <c r="AS49" s="895"/>
      <c r="AT49" s="894"/>
      <c r="AU49" s="895"/>
      <c r="AV49" s="894"/>
      <c r="AW49" s="895"/>
      <c r="AX49" s="894"/>
      <c r="AY49" s="895"/>
      <c r="AZ49" s="894"/>
      <c r="BA49" s="895"/>
      <c r="BB49" s="894"/>
      <c r="BC49" s="895"/>
      <c r="BD49" s="894"/>
      <c r="BE49" s="895"/>
      <c r="BF49" s="894"/>
      <c r="BG49" s="895"/>
      <c r="BH49" s="894"/>
      <c r="BI49" s="895"/>
      <c r="BJ49" s="894"/>
      <c r="BK49" s="895"/>
      <c r="BL49" s="894"/>
      <c r="BM49" s="895"/>
      <c r="BN49" s="894"/>
      <c r="BO49" s="895"/>
      <c r="BP49" s="894"/>
      <c r="BQ49" s="895"/>
      <c r="BR49" s="894"/>
      <c r="BS49" s="895"/>
      <c r="BT49" s="894"/>
      <c r="BU49" s="895"/>
      <c r="BV49" s="894"/>
      <c r="BW49" s="895"/>
      <c r="BX49" s="894"/>
      <c r="BY49" s="895"/>
      <c r="BZ49" s="894"/>
      <c r="CA49" s="895"/>
      <c r="CB49" s="894"/>
      <c r="CC49" s="895"/>
      <c r="CD49" s="907"/>
      <c r="CE49" s="895"/>
      <c r="CF49" s="907"/>
      <c r="CG49" s="895"/>
      <c r="CH49" s="894"/>
      <c r="CI49" s="895"/>
      <c r="CJ49" s="894"/>
      <c r="CK49" s="895"/>
      <c r="CL49" s="894"/>
      <c r="CM49" s="895"/>
      <c r="CN49" s="894"/>
      <c r="CO49" s="895"/>
      <c r="CP49" s="894"/>
      <c r="CQ49" s="895"/>
      <c r="CR49" s="894"/>
      <c r="CS49" s="895"/>
      <c r="CT49" s="895"/>
      <c r="CU49" s="895"/>
      <c r="CV49" s="894"/>
      <c r="CW49" s="895"/>
      <c r="CX49" s="894"/>
      <c r="CY49" s="895"/>
      <c r="CZ49" s="894"/>
      <c r="DA49" s="895"/>
      <c r="DB49" s="908">
        <f t="shared" si="0"/>
        <v>0</v>
      </c>
      <c r="DC49" s="909"/>
      <c r="DD49" s="910">
        <v>0</v>
      </c>
      <c r="DE49" s="911">
        <v>0</v>
      </c>
      <c r="DF49" s="912">
        <f t="shared" si="1"/>
        <v>0</v>
      </c>
      <c r="DG49" s="913">
        <f t="shared" si="1"/>
        <v>0</v>
      </c>
    </row>
    <row r="50" spans="1:111" ht="15" thickBot="1" x14ac:dyDescent="0.35">
      <c r="A50" s="919" t="s">
        <v>972</v>
      </c>
      <c r="B50" s="894"/>
      <c r="C50" s="895"/>
      <c r="D50" s="894"/>
      <c r="E50" s="895"/>
      <c r="F50" s="894"/>
      <c r="G50" s="895"/>
      <c r="H50" s="894"/>
      <c r="I50" s="895"/>
      <c r="J50" s="894"/>
      <c r="K50" s="895"/>
      <c r="L50" s="894"/>
      <c r="M50" s="895"/>
      <c r="N50" s="894">
        <v>12</v>
      </c>
      <c r="O50" s="895"/>
      <c r="P50" s="894"/>
      <c r="Q50" s="895"/>
      <c r="R50" s="894"/>
      <c r="S50" s="895"/>
      <c r="T50" s="894"/>
      <c r="U50" s="895"/>
      <c r="V50" s="894"/>
      <c r="W50" s="895"/>
      <c r="X50" s="894">
        <v>131</v>
      </c>
      <c r="Y50" s="895"/>
      <c r="Z50" s="894"/>
      <c r="AA50" s="895"/>
      <c r="AB50" s="894"/>
      <c r="AC50" s="895"/>
      <c r="AD50" s="894"/>
      <c r="AE50" s="895"/>
      <c r="AF50" s="894"/>
      <c r="AG50" s="895"/>
      <c r="AH50" s="894"/>
      <c r="AI50" s="895"/>
      <c r="AJ50" s="894"/>
      <c r="AK50" s="895"/>
      <c r="AL50" s="894"/>
      <c r="AM50" s="895"/>
      <c r="AN50" s="894"/>
      <c r="AO50" s="895"/>
      <c r="AP50" s="894"/>
      <c r="AQ50" s="895"/>
      <c r="AR50" s="894">
        <v>40</v>
      </c>
      <c r="AS50" s="895"/>
      <c r="AT50" s="894"/>
      <c r="AU50" s="895"/>
      <c r="AV50" s="894"/>
      <c r="AW50" s="895"/>
      <c r="AX50" s="894">
        <v>6</v>
      </c>
      <c r="AY50" s="895"/>
      <c r="AZ50" s="894"/>
      <c r="BA50" s="895"/>
      <c r="BB50" s="894"/>
      <c r="BC50" s="895"/>
      <c r="BD50" s="894"/>
      <c r="BE50" s="895"/>
      <c r="BF50" s="894"/>
      <c r="BG50" s="895"/>
      <c r="BH50" s="894"/>
      <c r="BI50" s="895"/>
      <c r="BJ50" s="894"/>
      <c r="BK50" s="895"/>
      <c r="BL50" s="894"/>
      <c r="BM50" s="895"/>
      <c r="BN50" s="894"/>
      <c r="BO50" s="895"/>
      <c r="BP50" s="894"/>
      <c r="BQ50" s="895"/>
      <c r="BR50" s="894"/>
      <c r="BS50" s="895"/>
      <c r="BT50" s="894"/>
      <c r="BU50" s="895"/>
      <c r="BV50" s="894"/>
      <c r="BW50" s="895"/>
      <c r="BX50" s="894"/>
      <c r="BY50" s="895"/>
      <c r="BZ50" s="894"/>
      <c r="CA50" s="895"/>
      <c r="CB50" s="894">
        <v>21</v>
      </c>
      <c r="CC50" s="895"/>
      <c r="CD50" s="907"/>
      <c r="CE50" s="895"/>
      <c r="CF50" s="907"/>
      <c r="CG50" s="895"/>
      <c r="CH50" s="894"/>
      <c r="CI50" s="895"/>
      <c r="CJ50" s="894"/>
      <c r="CK50" s="895"/>
      <c r="CL50" s="894"/>
      <c r="CM50" s="895"/>
      <c r="CN50" s="894"/>
      <c r="CO50" s="895"/>
      <c r="CP50" s="894"/>
      <c r="CQ50" s="895"/>
      <c r="CR50" s="894"/>
      <c r="CS50" s="895"/>
      <c r="CT50" s="895"/>
      <c r="CU50" s="895"/>
      <c r="CV50" s="894"/>
      <c r="CW50" s="895"/>
      <c r="CX50" s="894"/>
      <c r="CY50" s="895"/>
      <c r="CZ50" s="894"/>
      <c r="DA50" s="895"/>
      <c r="DB50" s="908">
        <f t="shared" si="0"/>
        <v>210</v>
      </c>
      <c r="DC50" s="909"/>
      <c r="DD50" s="910">
        <v>0</v>
      </c>
      <c r="DE50" s="911">
        <v>0</v>
      </c>
      <c r="DF50" s="912">
        <f t="shared" si="1"/>
        <v>210</v>
      </c>
      <c r="DG50" s="913">
        <f t="shared" si="1"/>
        <v>0</v>
      </c>
    </row>
    <row r="51" spans="1:111" ht="15" thickBot="1" x14ac:dyDescent="0.35">
      <c r="A51" s="919" t="s">
        <v>973</v>
      </c>
      <c r="B51" s="894">
        <v>5</v>
      </c>
      <c r="C51" s="895"/>
      <c r="D51" s="894"/>
      <c r="E51" s="895"/>
      <c r="F51" s="894"/>
      <c r="G51" s="895"/>
      <c r="H51" s="894"/>
      <c r="I51" s="895"/>
      <c r="J51" s="894"/>
      <c r="K51" s="895"/>
      <c r="L51" s="894">
        <v>81</v>
      </c>
      <c r="M51" s="895"/>
      <c r="N51" s="894"/>
      <c r="O51" s="895"/>
      <c r="P51" s="894"/>
      <c r="Q51" s="895"/>
      <c r="R51" s="894"/>
      <c r="S51" s="895"/>
      <c r="T51" s="894">
        <v>16</v>
      </c>
      <c r="U51" s="895"/>
      <c r="V51" s="894"/>
      <c r="W51" s="895"/>
      <c r="X51" s="894">
        <v>31</v>
      </c>
      <c r="Y51" s="895"/>
      <c r="Z51" s="894"/>
      <c r="AA51" s="895"/>
      <c r="AB51" s="894">
        <v>15</v>
      </c>
      <c r="AC51" s="895"/>
      <c r="AD51" s="894"/>
      <c r="AE51" s="895"/>
      <c r="AF51" s="894"/>
      <c r="AG51" s="895"/>
      <c r="AH51" s="894">
        <v>2</v>
      </c>
      <c r="AI51" s="895"/>
      <c r="AJ51" s="894">
        <v>10</v>
      </c>
      <c r="AK51" s="895"/>
      <c r="AL51" s="894">
        <v>31</v>
      </c>
      <c r="AM51" s="895"/>
      <c r="AN51" s="894">
        <v>12</v>
      </c>
      <c r="AO51" s="895"/>
      <c r="AP51" s="894">
        <v>2</v>
      </c>
      <c r="AQ51" s="895"/>
      <c r="AR51" s="894">
        <v>40</v>
      </c>
      <c r="AS51" s="895"/>
      <c r="AT51" s="894">
        <v>3</v>
      </c>
      <c r="AU51" s="895"/>
      <c r="AV51" s="894">
        <v>59</v>
      </c>
      <c r="AW51" s="895"/>
      <c r="AX51" s="894">
        <v>9</v>
      </c>
      <c r="AY51" s="895"/>
      <c r="AZ51" s="894">
        <v>22</v>
      </c>
      <c r="BA51" s="895"/>
      <c r="BB51" s="894"/>
      <c r="BC51" s="895"/>
      <c r="BD51" s="894">
        <v>20</v>
      </c>
      <c r="BE51" s="895"/>
      <c r="BF51" s="894"/>
      <c r="BG51" s="895"/>
      <c r="BH51" s="894">
        <v>3</v>
      </c>
      <c r="BI51" s="895"/>
      <c r="BJ51" s="894"/>
      <c r="BK51" s="895"/>
      <c r="BL51" s="894"/>
      <c r="BM51" s="895"/>
      <c r="BN51" s="894"/>
      <c r="BO51" s="895"/>
      <c r="BP51" s="894">
        <v>2</v>
      </c>
      <c r="BQ51" s="895"/>
      <c r="BR51" s="894"/>
      <c r="BS51" s="895"/>
      <c r="BT51" s="894">
        <v>9</v>
      </c>
      <c r="BU51" s="895"/>
      <c r="BV51" s="894"/>
      <c r="BW51" s="895"/>
      <c r="BX51" s="894"/>
      <c r="BY51" s="895"/>
      <c r="BZ51" s="894">
        <v>26</v>
      </c>
      <c r="CA51" s="895"/>
      <c r="CB51" s="894">
        <v>40</v>
      </c>
      <c r="CC51" s="895"/>
      <c r="CD51" s="907"/>
      <c r="CE51" s="895"/>
      <c r="CF51" s="907"/>
      <c r="CG51" s="895"/>
      <c r="CH51" s="894"/>
      <c r="CI51" s="895"/>
      <c r="CJ51" s="894"/>
      <c r="CK51" s="895"/>
      <c r="CL51" s="894"/>
      <c r="CM51" s="895"/>
      <c r="CN51" s="894"/>
      <c r="CO51" s="895"/>
      <c r="CP51" s="894"/>
      <c r="CQ51" s="895"/>
      <c r="CR51" s="894">
        <v>20</v>
      </c>
      <c r="CS51" s="895"/>
      <c r="CT51" s="895"/>
      <c r="CU51" s="895"/>
      <c r="CV51" s="894">
        <v>4</v>
      </c>
      <c r="CW51" s="895">
        <v>4</v>
      </c>
      <c r="CX51" s="894"/>
      <c r="CY51" s="895"/>
      <c r="CZ51" s="894">
        <v>30</v>
      </c>
      <c r="DA51" s="895"/>
      <c r="DB51" s="908">
        <f t="shared" si="0"/>
        <v>492</v>
      </c>
      <c r="DC51" s="909"/>
      <c r="DD51" s="910">
        <v>769</v>
      </c>
      <c r="DE51" s="911">
        <v>0</v>
      </c>
      <c r="DF51" s="912">
        <f t="shared" si="1"/>
        <v>1261</v>
      </c>
      <c r="DG51" s="913">
        <f t="shared" si="1"/>
        <v>0</v>
      </c>
    </row>
    <row r="55" spans="1:111" ht="24" thickBot="1" x14ac:dyDescent="0.5">
      <c r="A55" s="884" t="s">
        <v>878</v>
      </c>
      <c r="DB55" s="886"/>
      <c r="DC55" s="886"/>
      <c r="DD55" s="886"/>
      <c r="DE55" s="886"/>
      <c r="DF55" s="886"/>
      <c r="DG55" s="886"/>
    </row>
    <row r="56" spans="1:111" ht="21.6" thickBot="1" x14ac:dyDescent="0.45">
      <c r="A56" s="1075" t="s">
        <v>1105</v>
      </c>
      <c r="DB56" s="886"/>
      <c r="DC56" s="886"/>
      <c r="DD56" s="886"/>
      <c r="DE56" s="886"/>
      <c r="DF56" s="886"/>
      <c r="DG56" s="886"/>
    </row>
    <row r="57" spans="1:111" ht="15" thickBot="1" x14ac:dyDescent="0.35">
      <c r="A57" s="889"/>
      <c r="B57" s="1300" t="s">
        <v>50</v>
      </c>
      <c r="C57" s="1301"/>
      <c r="D57" s="1300" t="s">
        <v>879</v>
      </c>
      <c r="E57" s="1301"/>
      <c r="F57" s="1300" t="s">
        <v>880</v>
      </c>
      <c r="G57" s="1301"/>
      <c r="H57" s="1308" t="s">
        <v>881</v>
      </c>
      <c r="I57" s="1309"/>
      <c r="J57" s="1300" t="s">
        <v>882</v>
      </c>
      <c r="K57" s="1301"/>
      <c r="L57" s="1300" t="s">
        <v>883</v>
      </c>
      <c r="M57" s="1301"/>
      <c r="N57" s="1300" t="s">
        <v>884</v>
      </c>
      <c r="O57" s="1301"/>
      <c r="P57" s="1300" t="s">
        <v>885</v>
      </c>
      <c r="Q57" s="1301"/>
      <c r="R57" s="1300" t="s">
        <v>886</v>
      </c>
      <c r="S57" s="1301"/>
      <c r="T57" s="1300" t="s">
        <v>887</v>
      </c>
      <c r="U57" s="1301"/>
      <c r="V57" s="1300" t="s">
        <v>888</v>
      </c>
      <c r="W57" s="1301"/>
      <c r="X57" s="1300" t="s">
        <v>889</v>
      </c>
      <c r="Y57" s="1301"/>
      <c r="Z57" s="1300" t="s">
        <v>890</v>
      </c>
      <c r="AA57" s="1301"/>
      <c r="AB57" s="1300" t="s">
        <v>891</v>
      </c>
      <c r="AC57" s="1301"/>
      <c r="AD57" s="1300" t="s">
        <v>892</v>
      </c>
      <c r="AE57" s="1301"/>
      <c r="AF57" s="1300" t="s">
        <v>893</v>
      </c>
      <c r="AG57" s="1301"/>
      <c r="AH57" s="1300" t="s">
        <v>894</v>
      </c>
      <c r="AI57" s="1301"/>
      <c r="AJ57" s="1300" t="s">
        <v>67</v>
      </c>
      <c r="AK57" s="1301"/>
      <c r="AL57" s="1300" t="s">
        <v>895</v>
      </c>
      <c r="AM57" s="1301"/>
      <c r="AN57" s="1300" t="s">
        <v>896</v>
      </c>
      <c r="AO57" s="1301"/>
      <c r="AP57" s="1300" t="s">
        <v>897</v>
      </c>
      <c r="AQ57" s="1301"/>
      <c r="AR57" s="1300" t="s">
        <v>898</v>
      </c>
      <c r="AS57" s="1301"/>
      <c r="AT57" s="1300" t="s">
        <v>899</v>
      </c>
      <c r="AU57" s="1301"/>
      <c r="AV57" s="1300" t="s">
        <v>900</v>
      </c>
      <c r="AW57" s="1301"/>
      <c r="AX57" s="1300" t="s">
        <v>901</v>
      </c>
      <c r="AY57" s="1301"/>
      <c r="AZ57" s="1300" t="s">
        <v>139</v>
      </c>
      <c r="BA57" s="1301"/>
      <c r="BB57" s="1300" t="s">
        <v>902</v>
      </c>
      <c r="BC57" s="1301"/>
      <c r="BD57" s="1300" t="s">
        <v>903</v>
      </c>
      <c r="BE57" s="1301"/>
      <c r="BF57" s="1300" t="s">
        <v>76</v>
      </c>
      <c r="BG57" s="1301"/>
      <c r="BH57" s="1300" t="s">
        <v>140</v>
      </c>
      <c r="BI57" s="1301"/>
      <c r="BJ57" s="1300" t="s">
        <v>904</v>
      </c>
      <c r="BK57" s="1301"/>
      <c r="BL57" s="1300" t="s">
        <v>905</v>
      </c>
      <c r="BM57" s="1301"/>
      <c r="BN57" s="1300" t="s">
        <v>906</v>
      </c>
      <c r="BO57" s="1301"/>
      <c r="BP57" s="1300" t="s">
        <v>907</v>
      </c>
      <c r="BQ57" s="1301"/>
      <c r="BR57" s="1300" t="s">
        <v>81</v>
      </c>
      <c r="BS57" s="1301"/>
      <c r="BT57" s="1300" t="s">
        <v>82</v>
      </c>
      <c r="BU57" s="1301"/>
      <c r="BV57" s="1300" t="s">
        <v>908</v>
      </c>
      <c r="BW57" s="1301"/>
      <c r="BX57" s="1300" t="s">
        <v>909</v>
      </c>
      <c r="BY57" s="1301"/>
      <c r="BZ57" s="1300" t="s">
        <v>910</v>
      </c>
      <c r="CA57" s="1301"/>
      <c r="CB57" s="1300" t="s">
        <v>911</v>
      </c>
      <c r="CC57" s="1301"/>
      <c r="CD57" s="1300" t="s">
        <v>912</v>
      </c>
      <c r="CE57" s="1301"/>
      <c r="CF57" s="1300" t="s">
        <v>913</v>
      </c>
      <c r="CG57" s="1301"/>
      <c r="CH57" s="1300" t="s">
        <v>914</v>
      </c>
      <c r="CI57" s="1301"/>
      <c r="CJ57" s="1300" t="s">
        <v>915</v>
      </c>
      <c r="CK57" s="1301"/>
      <c r="CL57" s="1300" t="s">
        <v>916</v>
      </c>
      <c r="CM57" s="1301"/>
      <c r="CN57" s="1300" t="s">
        <v>917</v>
      </c>
      <c r="CO57" s="1301"/>
      <c r="CP57" s="1300" t="s">
        <v>918</v>
      </c>
      <c r="CQ57" s="1301"/>
      <c r="CR57" s="1300" t="s">
        <v>919</v>
      </c>
      <c r="CS57" s="1301"/>
      <c r="CT57" s="1300" t="s">
        <v>920</v>
      </c>
      <c r="CU57" s="1301"/>
      <c r="CV57" s="1300" t="s">
        <v>921</v>
      </c>
      <c r="CW57" s="1301"/>
      <c r="CX57" s="1300" t="s">
        <v>922</v>
      </c>
      <c r="CY57" s="1301"/>
      <c r="CZ57" s="1302" t="s">
        <v>857</v>
      </c>
      <c r="DA57" s="1303"/>
      <c r="DB57" s="1304" t="s">
        <v>923</v>
      </c>
      <c r="DC57" s="1305"/>
      <c r="DD57" s="1306" t="s">
        <v>924</v>
      </c>
      <c r="DE57" s="1307"/>
      <c r="DF57" s="1297" t="s">
        <v>925</v>
      </c>
      <c r="DG57" s="1298"/>
    </row>
    <row r="58" spans="1:111" ht="15" thickBot="1" x14ac:dyDescent="0.35">
      <c r="A58" s="890" t="s">
        <v>926</v>
      </c>
      <c r="B58" s="891">
        <v>51</v>
      </c>
      <c r="C58" s="892">
        <v>0</v>
      </c>
      <c r="D58" s="891">
        <v>51</v>
      </c>
      <c r="E58" s="893">
        <v>0</v>
      </c>
      <c r="F58" s="891">
        <v>51</v>
      </c>
      <c r="G58" s="892">
        <v>0</v>
      </c>
      <c r="H58" s="894">
        <v>51</v>
      </c>
      <c r="I58" s="895">
        <v>0</v>
      </c>
      <c r="J58" s="891">
        <v>51</v>
      </c>
      <c r="K58" s="892">
        <v>0</v>
      </c>
      <c r="L58" s="891">
        <v>51</v>
      </c>
      <c r="M58" s="892">
        <v>0</v>
      </c>
      <c r="N58" s="891">
        <v>51</v>
      </c>
      <c r="O58" s="892">
        <v>0</v>
      </c>
      <c r="P58" s="891">
        <v>51</v>
      </c>
      <c r="Q58" s="892">
        <v>0</v>
      </c>
      <c r="R58" s="891">
        <v>51</v>
      </c>
      <c r="S58" s="892">
        <v>0</v>
      </c>
      <c r="T58" s="891">
        <v>51</v>
      </c>
      <c r="U58" s="892">
        <v>0</v>
      </c>
      <c r="V58" s="891">
        <v>51</v>
      </c>
      <c r="W58" s="892">
        <v>0</v>
      </c>
      <c r="X58" s="891">
        <v>51</v>
      </c>
      <c r="Y58" s="892">
        <v>0</v>
      </c>
      <c r="Z58" s="891">
        <v>51</v>
      </c>
      <c r="AA58" s="892">
        <v>0</v>
      </c>
      <c r="AB58" s="891">
        <v>51</v>
      </c>
      <c r="AC58" s="892">
        <v>0</v>
      </c>
      <c r="AD58" s="891">
        <v>51</v>
      </c>
      <c r="AE58" s="892">
        <v>0</v>
      </c>
      <c r="AF58" s="891">
        <v>51</v>
      </c>
      <c r="AG58" s="892">
        <v>0</v>
      </c>
      <c r="AH58" s="891">
        <v>51</v>
      </c>
      <c r="AI58" s="892">
        <v>0</v>
      </c>
      <c r="AJ58" s="891">
        <v>51</v>
      </c>
      <c r="AK58" s="892">
        <v>0</v>
      </c>
      <c r="AL58" s="891">
        <v>51</v>
      </c>
      <c r="AM58" s="893">
        <v>0</v>
      </c>
      <c r="AN58" s="891">
        <v>51</v>
      </c>
      <c r="AO58" s="892">
        <v>0</v>
      </c>
      <c r="AP58" s="891">
        <v>51</v>
      </c>
      <c r="AQ58" s="892">
        <v>0</v>
      </c>
      <c r="AR58" s="891">
        <v>51</v>
      </c>
      <c r="AS58" s="892">
        <v>0</v>
      </c>
      <c r="AT58" s="891">
        <v>51</v>
      </c>
      <c r="AU58" s="892">
        <v>0</v>
      </c>
      <c r="AV58" s="891">
        <v>51</v>
      </c>
      <c r="AW58" s="892">
        <v>0</v>
      </c>
      <c r="AX58" s="891">
        <v>51</v>
      </c>
      <c r="AY58" s="892">
        <v>0</v>
      </c>
      <c r="AZ58" s="891">
        <v>51</v>
      </c>
      <c r="BA58" s="892">
        <v>0</v>
      </c>
      <c r="BB58" s="891">
        <v>51</v>
      </c>
      <c r="BC58" s="892">
        <v>0</v>
      </c>
      <c r="BD58" s="891">
        <v>51</v>
      </c>
      <c r="BE58" s="892">
        <v>0</v>
      </c>
      <c r="BF58" s="891">
        <v>51</v>
      </c>
      <c r="BG58" s="892">
        <v>0</v>
      </c>
      <c r="BH58" s="891">
        <v>51</v>
      </c>
      <c r="BI58" s="892">
        <v>0</v>
      </c>
      <c r="BJ58" s="891">
        <v>51</v>
      </c>
      <c r="BK58" s="892">
        <v>0</v>
      </c>
      <c r="BL58" s="891">
        <v>51</v>
      </c>
      <c r="BM58" s="892">
        <v>0</v>
      </c>
      <c r="BN58" s="891">
        <v>51</v>
      </c>
      <c r="BO58" s="892">
        <v>0</v>
      </c>
      <c r="BP58" s="891">
        <v>51</v>
      </c>
      <c r="BQ58" s="892">
        <v>0</v>
      </c>
      <c r="BR58" s="891">
        <v>51</v>
      </c>
      <c r="BS58" s="892">
        <v>0</v>
      </c>
      <c r="BT58" s="891">
        <v>51</v>
      </c>
      <c r="BU58" s="892">
        <v>0</v>
      </c>
      <c r="BV58" s="891">
        <v>51</v>
      </c>
      <c r="BW58" s="892">
        <v>0</v>
      </c>
      <c r="BX58" s="891">
        <v>51</v>
      </c>
      <c r="BY58" s="892">
        <v>0</v>
      </c>
      <c r="BZ58" s="891">
        <v>51</v>
      </c>
      <c r="CA58" s="892">
        <v>0</v>
      </c>
      <c r="CB58" s="891">
        <v>51</v>
      </c>
      <c r="CC58" s="892">
        <v>0</v>
      </c>
      <c r="CD58" s="891">
        <v>51</v>
      </c>
      <c r="CE58" s="893">
        <v>0</v>
      </c>
      <c r="CF58" s="891">
        <v>51</v>
      </c>
      <c r="CG58" s="892">
        <v>0</v>
      </c>
      <c r="CH58" s="891">
        <v>51</v>
      </c>
      <c r="CI58" s="892">
        <v>0</v>
      </c>
      <c r="CJ58" s="891">
        <v>51</v>
      </c>
      <c r="CK58" s="892">
        <v>0</v>
      </c>
      <c r="CL58" s="891">
        <v>51</v>
      </c>
      <c r="CM58" s="892">
        <v>0</v>
      </c>
      <c r="CN58" s="891">
        <v>51</v>
      </c>
      <c r="CO58" s="892">
        <v>0</v>
      </c>
      <c r="CP58" s="891">
        <v>51</v>
      </c>
      <c r="CQ58" s="892">
        <v>0</v>
      </c>
      <c r="CR58" s="891">
        <v>51</v>
      </c>
      <c r="CS58" s="892">
        <v>0</v>
      </c>
      <c r="CT58" s="891">
        <v>51</v>
      </c>
      <c r="CU58" s="893">
        <v>0</v>
      </c>
      <c r="CV58" s="891">
        <v>51</v>
      </c>
      <c r="CW58" s="892">
        <v>0</v>
      </c>
      <c r="CX58" s="891">
        <v>51</v>
      </c>
      <c r="CY58" s="896">
        <v>0</v>
      </c>
      <c r="CZ58" s="896">
        <v>51</v>
      </c>
      <c r="DA58" s="896">
        <v>0</v>
      </c>
      <c r="DB58" s="897">
        <v>51</v>
      </c>
      <c r="DC58" s="898">
        <v>0</v>
      </c>
      <c r="DD58" s="899">
        <v>51</v>
      </c>
      <c r="DE58" s="900">
        <v>0</v>
      </c>
      <c r="DF58" s="901">
        <v>51</v>
      </c>
      <c r="DG58" s="902">
        <v>0</v>
      </c>
    </row>
    <row r="59" spans="1:111" ht="15" thickBot="1" x14ac:dyDescent="0.35">
      <c r="A59" s="1299" t="s">
        <v>927</v>
      </c>
      <c r="B59" s="1299"/>
      <c r="C59" s="1299"/>
      <c r="E59" s="887"/>
      <c r="H59" s="894"/>
      <c r="I59" s="895">
        <v>0</v>
      </c>
      <c r="CE59" s="887"/>
      <c r="CU59" s="887"/>
    </row>
    <row r="60" spans="1:111" ht="15" thickBot="1" x14ac:dyDescent="0.35">
      <c r="A60" s="906" t="s">
        <v>1101</v>
      </c>
      <c r="B60" s="894"/>
      <c r="C60" s="895"/>
      <c r="D60" s="894"/>
      <c r="E60" s="895"/>
      <c r="F60" s="894"/>
      <c r="G60" s="895"/>
      <c r="H60" s="894"/>
      <c r="I60" s="895"/>
      <c r="J60" s="894"/>
      <c r="K60" s="895"/>
      <c r="L60" s="894"/>
      <c r="M60" s="895"/>
      <c r="N60" s="894"/>
      <c r="O60" s="895"/>
      <c r="P60" s="894"/>
      <c r="Q60" s="895"/>
      <c r="R60" s="894"/>
      <c r="S60" s="895"/>
      <c r="T60" s="894"/>
      <c r="U60" s="895"/>
      <c r="V60" s="894"/>
      <c r="W60" s="895"/>
      <c r="X60" s="894"/>
      <c r="Y60" s="895"/>
      <c r="Z60" s="894"/>
      <c r="AA60" s="895"/>
      <c r="AB60" s="894"/>
      <c r="AC60" s="895"/>
      <c r="AD60" s="894"/>
      <c r="AE60" s="895"/>
      <c r="AF60" s="894"/>
      <c r="AG60" s="895"/>
      <c r="AH60" s="894"/>
      <c r="AI60" s="895"/>
      <c r="AJ60" s="894"/>
      <c r="AK60" s="895"/>
      <c r="AL60" s="894"/>
      <c r="AM60" s="895"/>
      <c r="AN60" s="894"/>
      <c r="AO60" s="895"/>
      <c r="AP60" s="894"/>
      <c r="AQ60" s="895"/>
      <c r="AR60" s="894"/>
      <c r="AS60" s="895"/>
      <c r="AT60" s="894"/>
      <c r="AU60" s="895"/>
      <c r="AV60" s="894"/>
      <c r="AW60" s="895"/>
      <c r="AX60" s="894"/>
      <c r="AY60" s="895"/>
      <c r="AZ60" s="894"/>
      <c r="BA60" s="895"/>
      <c r="BB60" s="894"/>
      <c r="BC60" s="895"/>
      <c r="BD60" s="894"/>
      <c r="BE60" s="895"/>
      <c r="BF60" s="894"/>
      <c r="BG60" s="895"/>
      <c r="BH60" s="894"/>
      <c r="BI60" s="895"/>
      <c r="BJ60" s="894"/>
      <c r="BK60" s="895"/>
      <c r="BL60" s="894"/>
      <c r="BM60" s="895"/>
      <c r="BN60" s="894"/>
      <c r="BO60" s="895"/>
      <c r="BP60" s="894"/>
      <c r="BQ60" s="895"/>
      <c r="BR60" s="894"/>
      <c r="BS60" s="895"/>
      <c r="BT60" s="894"/>
      <c r="BU60" s="895"/>
      <c r="BV60" s="894"/>
      <c r="BW60" s="895"/>
      <c r="BX60" s="894"/>
      <c r="BY60" s="895"/>
      <c r="BZ60" s="894"/>
      <c r="CA60" s="895"/>
      <c r="CB60" s="894"/>
      <c r="CC60" s="895"/>
      <c r="CD60" s="907"/>
      <c r="CE60" s="895"/>
      <c r="CF60" s="907"/>
      <c r="CG60" s="895"/>
      <c r="CH60" s="894"/>
      <c r="CI60" s="895"/>
      <c r="CJ60" s="894"/>
      <c r="CK60" s="895"/>
      <c r="CL60" s="894"/>
      <c r="CM60" s="895"/>
      <c r="CN60" s="894"/>
      <c r="CO60" s="895"/>
      <c r="CP60" s="894"/>
      <c r="CQ60" s="895"/>
      <c r="CR60" s="894"/>
      <c r="CS60" s="895"/>
      <c r="CT60" s="895"/>
      <c r="CU60" s="895"/>
      <c r="CV60" s="894"/>
      <c r="CW60" s="895"/>
      <c r="CX60" s="894"/>
      <c r="CY60" s="895"/>
      <c r="CZ60" s="894"/>
      <c r="DA60" s="895"/>
      <c r="DB60" s="908">
        <f>B60+D60+F60+H60+J60+L60+N60+P60+R60+T60+V60+X60+Z60+AB60+AD60+AF60+AH60+AJ60+AL60+AN60+AP60+AR60+AT60+AV60+AX60+AZ60+BB60+BD60+BF60+BH60+BJ60+BL60+BN60+BP60+BR60+BT60+BV60+BX60+BZ60+CB60+CD60+CF60+CH60+CJ60+CL60+CN60+CP60+CR60+CT60+CV60+CX60+CZ60</f>
        <v>0</v>
      </c>
      <c r="DC60" s="909">
        <f>DA60+CY60+CW60+CU60+CQ60+CO60+CM60+CK60+CI60+CG60+CE60+CC60+CA60+BY60+BW60+BU60+BS60+BQ60+BO60+BM60+BK60+BI60+BG60+BE60+BC60+BA60+AY60+AW60+AU60+AS60+AQ60+AO60+AM60+AK60+AI60+AG60+AE60+AC60+AA60+Y60+W60+U60+S60+Q60+O60+M60+K60+I60+G60+E60+C60</f>
        <v>0</v>
      </c>
      <c r="DD60" s="910">
        <v>0</v>
      </c>
      <c r="DE60" s="911">
        <v>0</v>
      </c>
      <c r="DF60" s="912">
        <f>DB60+DD60</f>
        <v>0</v>
      </c>
      <c r="DG60" s="913">
        <f>DC60+DE60</f>
        <v>0</v>
      </c>
    </row>
    <row r="61" spans="1:111" ht="15" thickBot="1" x14ac:dyDescent="0.35">
      <c r="A61" s="906" t="s">
        <v>929</v>
      </c>
      <c r="B61" s="894"/>
      <c r="C61" s="895"/>
      <c r="D61" s="894"/>
      <c r="E61" s="895"/>
      <c r="F61" s="894"/>
      <c r="G61" s="895"/>
      <c r="H61" s="894"/>
      <c r="I61" s="895"/>
      <c r="J61" s="894"/>
      <c r="K61" s="895"/>
      <c r="L61" s="894"/>
      <c r="M61" s="895"/>
      <c r="N61" s="894"/>
      <c r="O61" s="895"/>
      <c r="P61" s="894"/>
      <c r="Q61" s="895"/>
      <c r="R61" s="894"/>
      <c r="S61" s="895"/>
      <c r="T61" s="894"/>
      <c r="U61" s="895"/>
      <c r="V61" s="894"/>
      <c r="W61" s="895"/>
      <c r="X61" s="894"/>
      <c r="Y61" s="895"/>
      <c r="Z61" s="894"/>
      <c r="AA61" s="895"/>
      <c r="AB61" s="894"/>
      <c r="AC61" s="895"/>
      <c r="AD61" s="894"/>
      <c r="AE61" s="895"/>
      <c r="AF61" s="894"/>
      <c r="AG61" s="895"/>
      <c r="AH61" s="894"/>
      <c r="AI61" s="895"/>
      <c r="AJ61" s="894"/>
      <c r="AK61" s="895"/>
      <c r="AL61" s="894"/>
      <c r="AM61" s="895"/>
      <c r="AN61" s="894"/>
      <c r="AO61" s="895"/>
      <c r="AP61" s="894"/>
      <c r="AQ61" s="895"/>
      <c r="AR61" s="894"/>
      <c r="AS61" s="895"/>
      <c r="AT61" s="894"/>
      <c r="AU61" s="895"/>
      <c r="AV61" s="894"/>
      <c r="AW61" s="895"/>
      <c r="AX61" s="894"/>
      <c r="AY61" s="895"/>
      <c r="AZ61" s="894"/>
      <c r="BA61" s="895"/>
      <c r="BB61" s="894"/>
      <c r="BC61" s="895"/>
      <c r="BD61" s="894"/>
      <c r="BE61" s="895"/>
      <c r="BF61" s="894"/>
      <c r="BG61" s="895"/>
      <c r="BH61" s="894"/>
      <c r="BI61" s="895"/>
      <c r="BJ61" s="894"/>
      <c r="BK61" s="895"/>
      <c r="BL61" s="894"/>
      <c r="BM61" s="895"/>
      <c r="BN61" s="894"/>
      <c r="BO61" s="895"/>
      <c r="BP61" s="894"/>
      <c r="BQ61" s="895"/>
      <c r="BR61" s="894"/>
      <c r="BS61" s="895"/>
      <c r="BT61" s="894"/>
      <c r="BU61" s="895"/>
      <c r="BV61" s="894"/>
      <c r="BW61" s="895"/>
      <c r="BX61" s="894"/>
      <c r="BY61" s="895"/>
      <c r="BZ61" s="894"/>
      <c r="CA61" s="895"/>
      <c r="CB61" s="894"/>
      <c r="CC61" s="895"/>
      <c r="CD61" s="907"/>
      <c r="CE61" s="895"/>
      <c r="CF61" s="907"/>
      <c r="CG61" s="895"/>
      <c r="CH61" s="894"/>
      <c r="CI61" s="895"/>
      <c r="CJ61" s="894"/>
      <c r="CK61" s="895"/>
      <c r="CL61" s="894"/>
      <c r="CM61" s="895"/>
      <c r="CN61" s="894"/>
      <c r="CO61" s="895"/>
      <c r="CP61" s="894"/>
      <c r="CQ61" s="895"/>
      <c r="CR61" s="894"/>
      <c r="CS61" s="895"/>
      <c r="CT61" s="895"/>
      <c r="CU61" s="895"/>
      <c r="CV61" s="894"/>
      <c r="CW61" s="895"/>
      <c r="CX61" s="894"/>
      <c r="CY61" s="895"/>
      <c r="CZ61" s="894"/>
      <c r="DA61" s="895"/>
      <c r="DB61" s="908">
        <f t="shared" ref="DB61:DB97" si="2">B61+D61+F61+H61+J61+L61+N61+P61+R61+T61+V61+X61+Z61+AB61+AD61+AF61+AH61+AJ61+AL61+AN61+AP61+AR61+AT61+AV61+AX61+AZ61+BB61+BD61+BF61+BH61+BJ61+BL61+BN61+BP61+BR61+BT61+BV61+BX61+BZ61+CB61+CD61+CF61+CH61+CJ61+CL61+CN61+CP61+CR61+CT61+CV61+CX61+CZ61</f>
        <v>0</v>
      </c>
      <c r="DC61" s="909">
        <f t="shared" ref="DC61:DC97" si="3">DA61+CY61+CW61+CU61+CQ61+CO61+CM61+CK61+CI61+CG61+CE61+CC61+CA61+BY61+BW61+BU61+BS61+BQ61+BO61+BM61+BK61+BI61+BG61+BE61+BC61+BA61+AY61+AW61+AU61+AS61+AQ61+AO61+AM61+AK61+AI61+AG61+AE61+AC61+AA61+Y61+W61+U61+S61+Q61+O61+M61+K61+I61+G61+E61+C61</f>
        <v>0</v>
      </c>
      <c r="DD61" s="910">
        <v>0</v>
      </c>
      <c r="DE61" s="911">
        <v>0</v>
      </c>
      <c r="DF61" s="912">
        <f t="shared" ref="DF61:DF75" si="4">DB61+DD61</f>
        <v>0</v>
      </c>
      <c r="DG61" s="913">
        <f t="shared" ref="DG61:DG102" si="5">DC61+DE61</f>
        <v>0</v>
      </c>
    </row>
    <row r="62" spans="1:111" ht="15" thickBot="1" x14ac:dyDescent="0.35">
      <c r="A62" s="906" t="s">
        <v>930</v>
      </c>
      <c r="B62" s="894"/>
      <c r="C62" s="895"/>
      <c r="D62" s="894"/>
      <c r="E62" s="895"/>
      <c r="F62" s="894"/>
      <c r="G62" s="895"/>
      <c r="H62" s="894"/>
      <c r="I62" s="895"/>
      <c r="J62" s="894"/>
      <c r="K62" s="895"/>
      <c r="L62" s="894"/>
      <c r="M62" s="895"/>
      <c r="N62" s="894"/>
      <c r="O62" s="895"/>
      <c r="P62" s="894"/>
      <c r="Q62" s="895"/>
      <c r="R62" s="894"/>
      <c r="S62" s="895"/>
      <c r="T62" s="894"/>
      <c r="U62" s="895"/>
      <c r="V62" s="894"/>
      <c r="W62" s="895"/>
      <c r="X62" s="894"/>
      <c r="Y62" s="895"/>
      <c r="Z62" s="894"/>
      <c r="AA62" s="895"/>
      <c r="AB62" s="894"/>
      <c r="AC62" s="895"/>
      <c r="AD62" s="894"/>
      <c r="AE62" s="895"/>
      <c r="AF62" s="894"/>
      <c r="AG62" s="895"/>
      <c r="AH62" s="894"/>
      <c r="AI62" s="895"/>
      <c r="AJ62" s="894"/>
      <c r="AK62" s="895"/>
      <c r="AL62" s="894"/>
      <c r="AM62" s="895"/>
      <c r="AN62" s="894"/>
      <c r="AO62" s="895"/>
      <c r="AP62" s="894"/>
      <c r="AQ62" s="895"/>
      <c r="AR62" s="894"/>
      <c r="AS62" s="895"/>
      <c r="AT62" s="894"/>
      <c r="AU62" s="895"/>
      <c r="AV62" s="894"/>
      <c r="AW62" s="895"/>
      <c r="AX62" s="894"/>
      <c r="AY62" s="895"/>
      <c r="AZ62" s="894"/>
      <c r="BA62" s="895"/>
      <c r="BB62" s="894"/>
      <c r="BC62" s="895"/>
      <c r="BD62" s="894"/>
      <c r="BE62" s="895"/>
      <c r="BF62" s="894"/>
      <c r="BG62" s="895"/>
      <c r="BH62" s="894"/>
      <c r="BI62" s="895"/>
      <c r="BJ62" s="894"/>
      <c r="BK62" s="895"/>
      <c r="BL62" s="894"/>
      <c r="BM62" s="895"/>
      <c r="BN62" s="894"/>
      <c r="BO62" s="895"/>
      <c r="BP62" s="894"/>
      <c r="BQ62" s="895"/>
      <c r="BR62" s="894"/>
      <c r="BS62" s="895"/>
      <c r="BT62" s="894"/>
      <c r="BU62" s="895"/>
      <c r="BV62" s="894"/>
      <c r="BW62" s="895"/>
      <c r="BX62" s="894"/>
      <c r="BY62" s="895"/>
      <c r="BZ62" s="894"/>
      <c r="CA62" s="895"/>
      <c r="CB62" s="894"/>
      <c r="CC62" s="895"/>
      <c r="CD62" s="907"/>
      <c r="CE62" s="895"/>
      <c r="CF62" s="907"/>
      <c r="CG62" s="895"/>
      <c r="CH62" s="894"/>
      <c r="CI62" s="895"/>
      <c r="CJ62" s="894"/>
      <c r="CK62" s="895"/>
      <c r="CL62" s="894"/>
      <c r="CM62" s="895"/>
      <c r="CN62" s="894"/>
      <c r="CO62" s="895"/>
      <c r="CP62" s="894"/>
      <c r="CQ62" s="895"/>
      <c r="CR62" s="894"/>
      <c r="CS62" s="895"/>
      <c r="CT62" s="895"/>
      <c r="CU62" s="895"/>
      <c r="CV62" s="894"/>
      <c r="CW62" s="895"/>
      <c r="CX62" s="894"/>
      <c r="CY62" s="895"/>
      <c r="CZ62" s="894"/>
      <c r="DA62" s="895"/>
      <c r="DB62" s="908">
        <f t="shared" si="2"/>
        <v>0</v>
      </c>
      <c r="DC62" s="909">
        <f t="shared" si="3"/>
        <v>0</v>
      </c>
      <c r="DD62" s="910">
        <v>0</v>
      </c>
      <c r="DE62" s="911">
        <v>0</v>
      </c>
      <c r="DF62" s="912">
        <f t="shared" si="4"/>
        <v>0</v>
      </c>
      <c r="DG62" s="913">
        <f t="shared" si="5"/>
        <v>0</v>
      </c>
    </row>
    <row r="63" spans="1:111" ht="15" thickBot="1" x14ac:dyDescent="0.35">
      <c r="A63" s="906" t="s">
        <v>931</v>
      </c>
      <c r="B63" s="894"/>
      <c r="C63" s="895"/>
      <c r="D63" s="894"/>
      <c r="E63" s="895"/>
      <c r="F63" s="894"/>
      <c r="G63" s="895"/>
      <c r="H63" s="894"/>
      <c r="I63" s="895"/>
      <c r="J63" s="894"/>
      <c r="K63" s="895"/>
      <c r="L63" s="894"/>
      <c r="M63" s="895"/>
      <c r="N63" s="894"/>
      <c r="O63" s="895"/>
      <c r="P63" s="894"/>
      <c r="Q63" s="895"/>
      <c r="R63" s="894"/>
      <c r="S63" s="895"/>
      <c r="T63" s="894"/>
      <c r="U63" s="895"/>
      <c r="V63" s="894"/>
      <c r="W63" s="895"/>
      <c r="X63" s="894"/>
      <c r="Y63" s="895"/>
      <c r="Z63" s="894"/>
      <c r="AA63" s="895"/>
      <c r="AB63" s="894"/>
      <c r="AC63" s="895"/>
      <c r="AD63" s="894"/>
      <c r="AE63" s="895"/>
      <c r="AF63" s="894"/>
      <c r="AG63" s="895"/>
      <c r="AH63" s="894"/>
      <c r="AI63" s="895"/>
      <c r="AJ63" s="894"/>
      <c r="AK63" s="895"/>
      <c r="AL63" s="894"/>
      <c r="AM63" s="895"/>
      <c r="AN63" s="894"/>
      <c r="AO63" s="895"/>
      <c r="AP63" s="894"/>
      <c r="AQ63" s="895"/>
      <c r="AR63" s="894"/>
      <c r="AS63" s="895"/>
      <c r="AT63" s="894"/>
      <c r="AU63" s="895"/>
      <c r="AV63" s="894"/>
      <c r="AW63" s="895"/>
      <c r="AX63" s="894"/>
      <c r="AY63" s="895"/>
      <c r="AZ63" s="894"/>
      <c r="BA63" s="895"/>
      <c r="BB63" s="894"/>
      <c r="BC63" s="895"/>
      <c r="BD63" s="894"/>
      <c r="BE63" s="895"/>
      <c r="BF63" s="894"/>
      <c r="BG63" s="895"/>
      <c r="BH63" s="894"/>
      <c r="BI63" s="895"/>
      <c r="BJ63" s="894"/>
      <c r="BK63" s="895"/>
      <c r="BL63" s="894"/>
      <c r="BM63" s="895"/>
      <c r="BN63" s="894"/>
      <c r="BO63" s="895"/>
      <c r="BP63" s="894"/>
      <c r="BQ63" s="895"/>
      <c r="BR63" s="894"/>
      <c r="BS63" s="895"/>
      <c r="BT63" s="894"/>
      <c r="BU63" s="895"/>
      <c r="BV63" s="894"/>
      <c r="BW63" s="895"/>
      <c r="BX63" s="894"/>
      <c r="BY63" s="895"/>
      <c r="BZ63" s="894"/>
      <c r="CA63" s="895"/>
      <c r="CB63" s="894"/>
      <c r="CC63" s="895"/>
      <c r="CD63" s="907"/>
      <c r="CE63" s="895"/>
      <c r="CF63" s="907"/>
      <c r="CG63" s="895"/>
      <c r="CH63" s="894"/>
      <c r="CI63" s="895"/>
      <c r="CJ63" s="894"/>
      <c r="CK63" s="895"/>
      <c r="CL63" s="894"/>
      <c r="CM63" s="895"/>
      <c r="CN63" s="894"/>
      <c r="CO63" s="895"/>
      <c r="CP63" s="894"/>
      <c r="CQ63" s="895"/>
      <c r="CR63" s="894"/>
      <c r="CS63" s="895"/>
      <c r="CT63" s="895"/>
      <c r="CU63" s="895"/>
      <c r="CV63" s="894"/>
      <c r="CW63" s="895"/>
      <c r="CX63" s="894"/>
      <c r="CY63" s="895"/>
      <c r="CZ63" s="894"/>
      <c r="DA63" s="895"/>
      <c r="DB63" s="908">
        <f t="shared" si="2"/>
        <v>0</v>
      </c>
      <c r="DC63" s="909">
        <f t="shared" si="3"/>
        <v>0</v>
      </c>
      <c r="DD63" s="910">
        <v>0</v>
      </c>
      <c r="DE63" s="911">
        <v>0</v>
      </c>
      <c r="DF63" s="912">
        <f t="shared" si="4"/>
        <v>0</v>
      </c>
      <c r="DG63" s="913">
        <f t="shared" si="5"/>
        <v>0</v>
      </c>
    </row>
    <row r="64" spans="1:111" ht="15" thickBot="1" x14ac:dyDescent="0.35">
      <c r="A64" s="914" t="s">
        <v>932</v>
      </c>
      <c r="B64" s="894"/>
      <c r="C64" s="895"/>
      <c r="D64" s="894"/>
      <c r="E64" s="895"/>
      <c r="F64" s="894"/>
      <c r="G64" s="895"/>
      <c r="H64" s="894"/>
      <c r="I64" s="895"/>
      <c r="J64" s="894"/>
      <c r="K64" s="895"/>
      <c r="L64" s="894"/>
      <c r="M64" s="895"/>
      <c r="N64" s="894"/>
      <c r="O64" s="895"/>
      <c r="P64" s="894"/>
      <c r="Q64" s="895"/>
      <c r="R64" s="894"/>
      <c r="S64" s="895"/>
      <c r="T64" s="894"/>
      <c r="U64" s="895"/>
      <c r="V64" s="894"/>
      <c r="W64" s="895"/>
      <c r="X64" s="894"/>
      <c r="Y64" s="895"/>
      <c r="Z64" s="894"/>
      <c r="AA64" s="895"/>
      <c r="AB64" s="894"/>
      <c r="AC64" s="895"/>
      <c r="AD64" s="894"/>
      <c r="AE64" s="895"/>
      <c r="AF64" s="894"/>
      <c r="AG64" s="895"/>
      <c r="AH64" s="894"/>
      <c r="AI64" s="895"/>
      <c r="AJ64" s="894"/>
      <c r="AK64" s="895"/>
      <c r="AL64" s="894"/>
      <c r="AM64" s="895"/>
      <c r="AN64" s="894"/>
      <c r="AO64" s="895"/>
      <c r="AP64" s="894"/>
      <c r="AQ64" s="895"/>
      <c r="AR64" s="894"/>
      <c r="AS64" s="895"/>
      <c r="AT64" s="894"/>
      <c r="AU64" s="895"/>
      <c r="AV64" s="894"/>
      <c r="AW64" s="895"/>
      <c r="AX64" s="894"/>
      <c r="AY64" s="895"/>
      <c r="AZ64" s="894"/>
      <c r="BA64" s="895"/>
      <c r="BB64" s="894"/>
      <c r="BC64" s="895"/>
      <c r="BD64" s="894"/>
      <c r="BE64" s="895"/>
      <c r="BF64" s="894"/>
      <c r="BG64" s="895"/>
      <c r="BH64" s="894"/>
      <c r="BI64" s="895"/>
      <c r="BJ64" s="894"/>
      <c r="BK64" s="895"/>
      <c r="BL64" s="894"/>
      <c r="BM64" s="895"/>
      <c r="BN64" s="894"/>
      <c r="BO64" s="895"/>
      <c r="BP64" s="894"/>
      <c r="BQ64" s="895"/>
      <c r="BR64" s="894"/>
      <c r="BS64" s="895"/>
      <c r="BT64" s="894"/>
      <c r="BU64" s="895"/>
      <c r="BV64" s="894"/>
      <c r="BW64" s="895"/>
      <c r="BX64" s="894"/>
      <c r="BY64" s="895"/>
      <c r="BZ64" s="894"/>
      <c r="CA64" s="895"/>
      <c r="CB64" s="894"/>
      <c r="CC64" s="895"/>
      <c r="CD64" s="907"/>
      <c r="CE64" s="895"/>
      <c r="CF64" s="907"/>
      <c r="CG64" s="895"/>
      <c r="CH64" s="894"/>
      <c r="CI64" s="895"/>
      <c r="CJ64" s="894"/>
      <c r="CK64" s="895"/>
      <c r="CL64" s="894"/>
      <c r="CM64" s="895"/>
      <c r="CN64" s="894"/>
      <c r="CO64" s="895"/>
      <c r="CP64" s="894"/>
      <c r="CQ64" s="895"/>
      <c r="CR64" s="894"/>
      <c r="CS64" s="895"/>
      <c r="CT64" s="895"/>
      <c r="CU64" s="895"/>
      <c r="CV64" s="894"/>
      <c r="CW64" s="895"/>
      <c r="CX64" s="894"/>
      <c r="CY64" s="895"/>
      <c r="CZ64" s="894"/>
      <c r="DA64" s="895"/>
      <c r="DB64" s="908">
        <f t="shared" si="2"/>
        <v>0</v>
      </c>
      <c r="DC64" s="909">
        <f t="shared" si="3"/>
        <v>0</v>
      </c>
      <c r="DD64" s="910">
        <v>0</v>
      </c>
      <c r="DE64" s="911">
        <v>0</v>
      </c>
      <c r="DF64" s="912">
        <f t="shared" si="4"/>
        <v>0</v>
      </c>
      <c r="DG64" s="913">
        <f t="shared" si="5"/>
        <v>0</v>
      </c>
    </row>
    <row r="65" spans="1:111" ht="15" thickBot="1" x14ac:dyDescent="0.35">
      <c r="A65" s="914" t="s">
        <v>1020</v>
      </c>
      <c r="B65" s="894"/>
      <c r="C65" s="895"/>
      <c r="D65" s="894"/>
      <c r="E65" s="895"/>
      <c r="F65" s="894"/>
      <c r="G65" s="895"/>
      <c r="H65" s="894"/>
      <c r="I65" s="895"/>
      <c r="J65" s="894"/>
      <c r="K65" s="895"/>
      <c r="L65" s="894"/>
      <c r="M65" s="895"/>
      <c r="N65" s="894"/>
      <c r="O65" s="895"/>
      <c r="P65" s="894"/>
      <c r="Q65" s="895"/>
      <c r="R65" s="894"/>
      <c r="S65" s="895"/>
      <c r="T65" s="894"/>
      <c r="U65" s="895"/>
      <c r="V65" s="894"/>
      <c r="W65" s="895"/>
      <c r="X65" s="894"/>
      <c r="Y65" s="895"/>
      <c r="Z65" s="894"/>
      <c r="AA65" s="895"/>
      <c r="AB65" s="894"/>
      <c r="AC65" s="895"/>
      <c r="AD65" s="894"/>
      <c r="AE65" s="895"/>
      <c r="AF65" s="894"/>
      <c r="AG65" s="895"/>
      <c r="AH65" s="894"/>
      <c r="AI65" s="895"/>
      <c r="AJ65" s="894"/>
      <c r="AK65" s="895"/>
      <c r="AL65" s="894"/>
      <c r="AM65" s="895"/>
      <c r="AN65" s="894"/>
      <c r="AO65" s="895"/>
      <c r="AP65" s="894"/>
      <c r="AQ65" s="895"/>
      <c r="AR65" s="894"/>
      <c r="AS65" s="895"/>
      <c r="AT65" s="894"/>
      <c r="AU65" s="895"/>
      <c r="AV65" s="894"/>
      <c r="AW65" s="895"/>
      <c r="AX65" s="894"/>
      <c r="AY65" s="895"/>
      <c r="AZ65" s="894"/>
      <c r="BA65" s="895"/>
      <c r="BB65" s="894"/>
      <c r="BC65" s="895"/>
      <c r="BD65" s="894"/>
      <c r="BE65" s="895"/>
      <c r="BF65" s="894"/>
      <c r="BG65" s="895"/>
      <c r="BH65" s="894"/>
      <c r="BI65" s="895"/>
      <c r="BJ65" s="894"/>
      <c r="BK65" s="895"/>
      <c r="BL65" s="894"/>
      <c r="BM65" s="895"/>
      <c r="BN65" s="894"/>
      <c r="BO65" s="895"/>
      <c r="BP65" s="894"/>
      <c r="BQ65" s="895"/>
      <c r="BR65" s="894"/>
      <c r="BS65" s="895"/>
      <c r="BT65" s="894"/>
      <c r="BU65" s="895"/>
      <c r="BV65" s="894"/>
      <c r="BW65" s="895"/>
      <c r="BX65" s="894"/>
      <c r="BY65" s="895"/>
      <c r="BZ65" s="894"/>
      <c r="CA65" s="895"/>
      <c r="CB65" s="894"/>
      <c r="CC65" s="895"/>
      <c r="CD65" s="907"/>
      <c r="CE65" s="895"/>
      <c r="CF65" s="907"/>
      <c r="CG65" s="895"/>
      <c r="CH65" s="894"/>
      <c r="CI65" s="895"/>
      <c r="CJ65" s="894"/>
      <c r="CK65" s="895"/>
      <c r="CL65" s="894"/>
      <c r="CM65" s="895"/>
      <c r="CN65" s="894"/>
      <c r="CO65" s="895"/>
      <c r="CP65" s="894"/>
      <c r="CQ65" s="895"/>
      <c r="CR65" s="894"/>
      <c r="CS65" s="895"/>
      <c r="CT65" s="895"/>
      <c r="CU65" s="895"/>
      <c r="CV65" s="894"/>
      <c r="CW65" s="895"/>
      <c r="CX65" s="894"/>
      <c r="CY65" s="895"/>
      <c r="CZ65" s="894"/>
      <c r="DA65" s="895"/>
      <c r="DB65" s="908">
        <f t="shared" si="2"/>
        <v>0</v>
      </c>
      <c r="DC65" s="909">
        <f t="shared" si="3"/>
        <v>0</v>
      </c>
      <c r="DD65" s="910"/>
      <c r="DE65" s="911"/>
      <c r="DF65" s="912"/>
      <c r="DG65" s="913"/>
    </row>
    <row r="66" spans="1:111" ht="15" thickBot="1" x14ac:dyDescent="0.35">
      <c r="A66" s="914" t="s">
        <v>933</v>
      </c>
      <c r="B66" s="894"/>
      <c r="C66" s="895"/>
      <c r="D66" s="894"/>
      <c r="E66" s="895"/>
      <c r="F66" s="894"/>
      <c r="G66" s="895"/>
      <c r="H66" s="894"/>
      <c r="I66" s="895"/>
      <c r="J66" s="894"/>
      <c r="K66" s="895"/>
      <c r="L66" s="894"/>
      <c r="M66" s="895"/>
      <c r="N66" s="894"/>
      <c r="O66" s="895"/>
      <c r="P66" s="894"/>
      <c r="Q66" s="895"/>
      <c r="R66" s="894"/>
      <c r="S66" s="895"/>
      <c r="T66" s="894"/>
      <c r="U66" s="895"/>
      <c r="V66" s="894"/>
      <c r="W66" s="895"/>
      <c r="X66" s="894"/>
      <c r="Y66" s="895"/>
      <c r="Z66" s="894"/>
      <c r="AA66" s="895"/>
      <c r="AB66" s="894"/>
      <c r="AC66" s="895"/>
      <c r="AD66" s="894"/>
      <c r="AE66" s="895"/>
      <c r="AF66" s="894"/>
      <c r="AG66" s="895"/>
      <c r="AH66" s="894"/>
      <c r="AI66" s="895"/>
      <c r="AJ66" s="894"/>
      <c r="AK66" s="895"/>
      <c r="AL66" s="894"/>
      <c r="AM66" s="895"/>
      <c r="AN66" s="894"/>
      <c r="AO66" s="895"/>
      <c r="AP66" s="894"/>
      <c r="AQ66" s="895"/>
      <c r="AR66" s="894"/>
      <c r="AS66" s="895"/>
      <c r="AT66" s="894"/>
      <c r="AU66" s="895"/>
      <c r="AV66" s="894"/>
      <c r="AW66" s="895"/>
      <c r="AX66" s="894"/>
      <c r="AY66" s="895"/>
      <c r="AZ66" s="894"/>
      <c r="BA66" s="895"/>
      <c r="BB66" s="894"/>
      <c r="BC66" s="895"/>
      <c r="BD66" s="894"/>
      <c r="BE66" s="895"/>
      <c r="BF66" s="894"/>
      <c r="BG66" s="895"/>
      <c r="BH66" s="894"/>
      <c r="BI66" s="895"/>
      <c r="BJ66" s="894"/>
      <c r="BK66" s="895"/>
      <c r="BL66" s="894"/>
      <c r="BM66" s="895"/>
      <c r="BN66" s="894"/>
      <c r="BO66" s="895"/>
      <c r="BP66" s="894"/>
      <c r="BQ66" s="895"/>
      <c r="BR66" s="894"/>
      <c r="BS66" s="895"/>
      <c r="BT66" s="894"/>
      <c r="BU66" s="895"/>
      <c r="BV66" s="894"/>
      <c r="BW66" s="895"/>
      <c r="BX66" s="894"/>
      <c r="BY66" s="895"/>
      <c r="BZ66" s="894"/>
      <c r="CA66" s="895"/>
      <c r="CB66" s="894"/>
      <c r="CC66" s="895"/>
      <c r="CD66" s="907"/>
      <c r="CE66" s="895"/>
      <c r="CF66" s="907"/>
      <c r="CG66" s="895"/>
      <c r="CH66" s="894"/>
      <c r="CI66" s="895"/>
      <c r="CJ66" s="894"/>
      <c r="CK66" s="895"/>
      <c r="CL66" s="894"/>
      <c r="CM66" s="895"/>
      <c r="CN66" s="894"/>
      <c r="CO66" s="895"/>
      <c r="CP66" s="894"/>
      <c r="CQ66" s="895"/>
      <c r="CR66" s="894"/>
      <c r="CS66" s="895"/>
      <c r="CT66" s="895"/>
      <c r="CU66" s="895"/>
      <c r="CV66" s="894"/>
      <c r="CW66" s="895"/>
      <c r="CX66" s="894"/>
      <c r="CY66" s="895"/>
      <c r="CZ66" s="894"/>
      <c r="DA66" s="895"/>
      <c r="DB66" s="908">
        <f t="shared" si="2"/>
        <v>0</v>
      </c>
      <c r="DC66" s="909">
        <f t="shared" si="3"/>
        <v>0</v>
      </c>
      <c r="DD66" s="910">
        <v>0</v>
      </c>
      <c r="DE66" s="911">
        <v>0</v>
      </c>
      <c r="DF66" s="912">
        <f t="shared" si="4"/>
        <v>0</v>
      </c>
      <c r="DG66" s="913">
        <f t="shared" si="5"/>
        <v>0</v>
      </c>
    </row>
    <row r="67" spans="1:111" ht="15" thickBot="1" x14ac:dyDescent="0.35">
      <c r="A67" s="914" t="s">
        <v>934</v>
      </c>
      <c r="B67" s="894"/>
      <c r="C67" s="895"/>
      <c r="D67" s="894"/>
      <c r="E67" s="895"/>
      <c r="F67" s="894"/>
      <c r="G67" s="895"/>
      <c r="H67" s="894"/>
      <c r="I67" s="895"/>
      <c r="J67" s="894"/>
      <c r="K67" s="895"/>
      <c r="L67" s="894"/>
      <c r="M67" s="895"/>
      <c r="N67" s="894"/>
      <c r="O67" s="895"/>
      <c r="P67" s="894"/>
      <c r="Q67" s="895"/>
      <c r="R67" s="894"/>
      <c r="S67" s="895"/>
      <c r="T67" s="894"/>
      <c r="U67" s="895"/>
      <c r="V67" s="894"/>
      <c r="W67" s="895"/>
      <c r="X67" s="894"/>
      <c r="Y67" s="895"/>
      <c r="Z67" s="894"/>
      <c r="AA67" s="895"/>
      <c r="AB67" s="894"/>
      <c r="AC67" s="895"/>
      <c r="AD67" s="894"/>
      <c r="AE67" s="895"/>
      <c r="AF67" s="894"/>
      <c r="AG67" s="895"/>
      <c r="AH67" s="894"/>
      <c r="AI67" s="895"/>
      <c r="AJ67" s="894"/>
      <c r="AK67" s="895"/>
      <c r="AL67" s="894"/>
      <c r="AM67" s="895"/>
      <c r="AN67" s="894"/>
      <c r="AO67" s="895"/>
      <c r="AP67" s="894"/>
      <c r="AQ67" s="895"/>
      <c r="AR67" s="894"/>
      <c r="AS67" s="895"/>
      <c r="AT67" s="894"/>
      <c r="AU67" s="895"/>
      <c r="AV67" s="894"/>
      <c r="AW67" s="895"/>
      <c r="AX67" s="894"/>
      <c r="AY67" s="895"/>
      <c r="AZ67" s="894"/>
      <c r="BA67" s="895"/>
      <c r="BB67" s="894"/>
      <c r="BC67" s="895"/>
      <c r="BD67" s="894"/>
      <c r="BE67" s="895"/>
      <c r="BF67" s="894"/>
      <c r="BG67" s="895"/>
      <c r="BH67" s="894"/>
      <c r="BI67" s="895"/>
      <c r="BJ67" s="894"/>
      <c r="BK67" s="895"/>
      <c r="BL67" s="894"/>
      <c r="BM67" s="895"/>
      <c r="BN67" s="894"/>
      <c r="BO67" s="895"/>
      <c r="BP67" s="894"/>
      <c r="BQ67" s="895"/>
      <c r="BR67" s="894"/>
      <c r="BS67" s="895"/>
      <c r="BT67" s="894"/>
      <c r="BU67" s="895"/>
      <c r="BV67" s="894"/>
      <c r="BW67" s="895"/>
      <c r="BX67" s="894"/>
      <c r="BY67" s="895"/>
      <c r="BZ67" s="894"/>
      <c r="CA67" s="895"/>
      <c r="CB67" s="894"/>
      <c r="CC67" s="895"/>
      <c r="CD67" s="907"/>
      <c r="CE67" s="895"/>
      <c r="CF67" s="907"/>
      <c r="CG67" s="895"/>
      <c r="CH67" s="894"/>
      <c r="CI67" s="895"/>
      <c r="CJ67" s="894"/>
      <c r="CK67" s="895"/>
      <c r="CL67" s="894"/>
      <c r="CM67" s="895"/>
      <c r="CN67" s="894"/>
      <c r="CO67" s="895"/>
      <c r="CP67" s="894"/>
      <c r="CQ67" s="895"/>
      <c r="CR67" s="894"/>
      <c r="CS67" s="895"/>
      <c r="CT67" s="895"/>
      <c r="CU67" s="895"/>
      <c r="CV67" s="894"/>
      <c r="CW67" s="895"/>
      <c r="CX67" s="894"/>
      <c r="CY67" s="895"/>
      <c r="CZ67" s="894"/>
      <c r="DA67" s="895"/>
      <c r="DB67" s="908">
        <f t="shared" si="2"/>
        <v>0</v>
      </c>
      <c r="DC67" s="909">
        <f t="shared" si="3"/>
        <v>0</v>
      </c>
      <c r="DD67" s="910">
        <v>0</v>
      </c>
      <c r="DE67" s="911">
        <v>0</v>
      </c>
      <c r="DF67" s="912">
        <f t="shared" si="4"/>
        <v>0</v>
      </c>
      <c r="DG67" s="913">
        <f t="shared" si="5"/>
        <v>0</v>
      </c>
    </row>
    <row r="68" spans="1:111" ht="15" thickBot="1" x14ac:dyDescent="0.35">
      <c r="A68" s="914" t="s">
        <v>935</v>
      </c>
      <c r="B68" s="894"/>
      <c r="C68" s="895"/>
      <c r="D68" s="894"/>
      <c r="E68" s="895"/>
      <c r="F68" s="894"/>
      <c r="G68" s="895"/>
      <c r="H68" s="894"/>
      <c r="I68" s="895"/>
      <c r="J68" s="894"/>
      <c r="K68" s="895"/>
      <c r="L68" s="894"/>
      <c r="M68" s="895"/>
      <c r="N68" s="894"/>
      <c r="O68" s="895"/>
      <c r="P68" s="894"/>
      <c r="Q68" s="895"/>
      <c r="R68" s="894"/>
      <c r="S68" s="895"/>
      <c r="T68" s="894"/>
      <c r="U68" s="895"/>
      <c r="V68" s="894"/>
      <c r="W68" s="895"/>
      <c r="X68" s="894"/>
      <c r="Y68" s="895"/>
      <c r="Z68" s="894"/>
      <c r="AA68" s="895"/>
      <c r="AB68" s="894"/>
      <c r="AC68" s="895"/>
      <c r="AD68" s="894"/>
      <c r="AE68" s="895"/>
      <c r="AF68" s="894"/>
      <c r="AG68" s="895"/>
      <c r="AH68" s="894"/>
      <c r="AI68" s="895"/>
      <c r="AJ68" s="894"/>
      <c r="AK68" s="895"/>
      <c r="AL68" s="894"/>
      <c r="AM68" s="895"/>
      <c r="AN68" s="894"/>
      <c r="AO68" s="895"/>
      <c r="AP68" s="894"/>
      <c r="AQ68" s="895"/>
      <c r="AR68" s="894"/>
      <c r="AS68" s="895"/>
      <c r="AT68" s="894"/>
      <c r="AU68" s="895"/>
      <c r="AV68" s="894"/>
      <c r="AW68" s="895"/>
      <c r="AX68" s="894"/>
      <c r="AY68" s="895"/>
      <c r="AZ68" s="894"/>
      <c r="BA68" s="895"/>
      <c r="BB68" s="894"/>
      <c r="BC68" s="895"/>
      <c r="BD68" s="894"/>
      <c r="BE68" s="895"/>
      <c r="BF68" s="894"/>
      <c r="BG68" s="895"/>
      <c r="BH68" s="894"/>
      <c r="BI68" s="895"/>
      <c r="BJ68" s="894"/>
      <c r="BK68" s="895"/>
      <c r="BL68" s="894"/>
      <c r="BM68" s="895"/>
      <c r="BN68" s="894"/>
      <c r="BO68" s="895"/>
      <c r="BP68" s="894"/>
      <c r="BQ68" s="895"/>
      <c r="BR68" s="894"/>
      <c r="BS68" s="895"/>
      <c r="BT68" s="894"/>
      <c r="BU68" s="895"/>
      <c r="BV68" s="894"/>
      <c r="BW68" s="895"/>
      <c r="BX68" s="894"/>
      <c r="BY68" s="895"/>
      <c r="BZ68" s="894"/>
      <c r="CA68" s="895"/>
      <c r="CB68" s="894"/>
      <c r="CC68" s="895"/>
      <c r="CD68" s="907"/>
      <c r="CE68" s="895"/>
      <c r="CF68" s="907"/>
      <c r="CG68" s="895"/>
      <c r="CH68" s="894"/>
      <c r="CI68" s="895"/>
      <c r="CJ68" s="894"/>
      <c r="CK68" s="895"/>
      <c r="CL68" s="894"/>
      <c r="CM68" s="895"/>
      <c r="CN68" s="894"/>
      <c r="CO68" s="895"/>
      <c r="CP68" s="894"/>
      <c r="CQ68" s="895"/>
      <c r="CR68" s="894"/>
      <c r="CS68" s="895"/>
      <c r="CT68" s="895"/>
      <c r="CU68" s="895"/>
      <c r="CV68" s="894"/>
      <c r="CW68" s="895"/>
      <c r="CX68" s="894"/>
      <c r="CY68" s="895"/>
      <c r="CZ68" s="894"/>
      <c r="DA68" s="895"/>
      <c r="DB68" s="908">
        <f t="shared" si="2"/>
        <v>0</v>
      </c>
      <c r="DC68" s="909">
        <f t="shared" si="3"/>
        <v>0</v>
      </c>
      <c r="DD68" s="910">
        <v>0</v>
      </c>
      <c r="DE68" s="911">
        <v>0</v>
      </c>
      <c r="DF68" s="912">
        <f t="shared" si="4"/>
        <v>0</v>
      </c>
      <c r="DG68" s="913">
        <f t="shared" si="5"/>
        <v>0</v>
      </c>
    </row>
    <row r="69" spans="1:111" ht="15" thickBot="1" x14ac:dyDescent="0.35">
      <c r="A69" s="914" t="s">
        <v>936</v>
      </c>
      <c r="B69" s="894"/>
      <c r="C69" s="895"/>
      <c r="D69" s="894"/>
      <c r="E69" s="895"/>
      <c r="F69" s="894"/>
      <c r="G69" s="895"/>
      <c r="H69" s="894"/>
      <c r="I69" s="895"/>
      <c r="J69" s="894"/>
      <c r="K69" s="895"/>
      <c r="L69" s="894"/>
      <c r="M69" s="895"/>
      <c r="N69" s="894"/>
      <c r="O69" s="895"/>
      <c r="P69" s="894"/>
      <c r="Q69" s="895"/>
      <c r="R69" s="894"/>
      <c r="S69" s="895"/>
      <c r="T69" s="894"/>
      <c r="U69" s="895"/>
      <c r="V69" s="894"/>
      <c r="W69" s="895"/>
      <c r="X69" s="894"/>
      <c r="Y69" s="895"/>
      <c r="Z69" s="894"/>
      <c r="AA69" s="895"/>
      <c r="AB69" s="894"/>
      <c r="AC69" s="895"/>
      <c r="AD69" s="894"/>
      <c r="AE69" s="895"/>
      <c r="AF69" s="894"/>
      <c r="AG69" s="895"/>
      <c r="AH69" s="894"/>
      <c r="AI69" s="895"/>
      <c r="AJ69" s="894"/>
      <c r="AK69" s="895"/>
      <c r="AL69" s="894"/>
      <c r="AM69" s="895"/>
      <c r="AN69" s="894"/>
      <c r="AO69" s="895"/>
      <c r="AP69" s="894"/>
      <c r="AQ69" s="895"/>
      <c r="AR69" s="894"/>
      <c r="AS69" s="895"/>
      <c r="AT69" s="894"/>
      <c r="AU69" s="895"/>
      <c r="AV69" s="894"/>
      <c r="AW69" s="895"/>
      <c r="AX69" s="894"/>
      <c r="AY69" s="895"/>
      <c r="AZ69" s="894"/>
      <c r="BA69" s="895"/>
      <c r="BB69" s="894"/>
      <c r="BC69" s="895"/>
      <c r="BD69" s="894"/>
      <c r="BE69" s="895"/>
      <c r="BF69" s="894"/>
      <c r="BG69" s="895"/>
      <c r="BH69" s="894"/>
      <c r="BI69" s="895"/>
      <c r="BJ69" s="894"/>
      <c r="BK69" s="895"/>
      <c r="BL69" s="894"/>
      <c r="BM69" s="895"/>
      <c r="BN69" s="894"/>
      <c r="BO69" s="895"/>
      <c r="BP69" s="894"/>
      <c r="BQ69" s="895"/>
      <c r="BR69" s="894"/>
      <c r="BS69" s="895"/>
      <c r="BT69" s="894"/>
      <c r="BU69" s="895"/>
      <c r="BV69" s="894"/>
      <c r="BW69" s="895"/>
      <c r="BX69" s="894"/>
      <c r="BY69" s="895"/>
      <c r="BZ69" s="894"/>
      <c r="CA69" s="895"/>
      <c r="CB69" s="894"/>
      <c r="CC69" s="895"/>
      <c r="CD69" s="907"/>
      <c r="CE69" s="895"/>
      <c r="CF69" s="907"/>
      <c r="CG69" s="895"/>
      <c r="CH69" s="894"/>
      <c r="CI69" s="895"/>
      <c r="CJ69" s="894"/>
      <c r="CK69" s="895"/>
      <c r="CL69" s="894"/>
      <c r="CM69" s="895"/>
      <c r="CN69" s="894"/>
      <c r="CO69" s="895"/>
      <c r="CP69" s="894"/>
      <c r="CQ69" s="895"/>
      <c r="CR69" s="894"/>
      <c r="CS69" s="895"/>
      <c r="CT69" s="895"/>
      <c r="CU69" s="895"/>
      <c r="CV69" s="894"/>
      <c r="CW69" s="895"/>
      <c r="CX69" s="894"/>
      <c r="CY69" s="895"/>
      <c r="CZ69" s="894"/>
      <c r="DA69" s="895"/>
      <c r="DB69" s="908">
        <f t="shared" si="2"/>
        <v>0</v>
      </c>
      <c r="DC69" s="909">
        <f t="shared" si="3"/>
        <v>0</v>
      </c>
      <c r="DD69" s="910">
        <v>0</v>
      </c>
      <c r="DE69" s="911">
        <v>0</v>
      </c>
      <c r="DF69" s="912">
        <f t="shared" si="4"/>
        <v>0</v>
      </c>
      <c r="DG69" s="913">
        <f t="shared" si="5"/>
        <v>0</v>
      </c>
    </row>
    <row r="70" spans="1:111" ht="15" thickBot="1" x14ac:dyDescent="0.35">
      <c r="A70" s="914" t="s">
        <v>937</v>
      </c>
      <c r="B70" s="894"/>
      <c r="C70" s="895"/>
      <c r="D70" s="894"/>
      <c r="E70" s="895"/>
      <c r="F70" s="894"/>
      <c r="G70" s="895"/>
      <c r="H70" s="894"/>
      <c r="I70" s="895"/>
      <c r="J70" s="894"/>
      <c r="K70" s="895"/>
      <c r="L70" s="894"/>
      <c r="M70" s="895"/>
      <c r="N70" s="894"/>
      <c r="O70" s="895"/>
      <c r="P70" s="894"/>
      <c r="Q70" s="895"/>
      <c r="R70" s="894"/>
      <c r="S70" s="895"/>
      <c r="T70" s="894"/>
      <c r="U70" s="895"/>
      <c r="V70" s="894"/>
      <c r="W70" s="895"/>
      <c r="X70" s="894"/>
      <c r="Y70" s="895"/>
      <c r="Z70" s="894"/>
      <c r="AA70" s="895"/>
      <c r="AB70" s="894"/>
      <c r="AC70" s="895"/>
      <c r="AD70" s="894"/>
      <c r="AE70" s="895"/>
      <c r="AF70" s="894"/>
      <c r="AG70" s="895"/>
      <c r="AH70" s="894"/>
      <c r="AI70" s="895"/>
      <c r="AJ70" s="894"/>
      <c r="AK70" s="895"/>
      <c r="AL70" s="894"/>
      <c r="AM70" s="895"/>
      <c r="AN70" s="894"/>
      <c r="AO70" s="895"/>
      <c r="AP70" s="894"/>
      <c r="AQ70" s="895"/>
      <c r="AR70" s="894"/>
      <c r="AS70" s="895"/>
      <c r="AT70" s="894"/>
      <c r="AU70" s="895"/>
      <c r="AV70" s="894"/>
      <c r="AW70" s="895"/>
      <c r="AX70" s="894"/>
      <c r="AY70" s="895"/>
      <c r="AZ70" s="894"/>
      <c r="BA70" s="895"/>
      <c r="BB70" s="894"/>
      <c r="BC70" s="895"/>
      <c r="BD70" s="894"/>
      <c r="BE70" s="895"/>
      <c r="BF70" s="894"/>
      <c r="BG70" s="895"/>
      <c r="BH70" s="894"/>
      <c r="BI70" s="895"/>
      <c r="BJ70" s="894"/>
      <c r="BK70" s="895"/>
      <c r="BL70" s="894"/>
      <c r="BM70" s="895"/>
      <c r="BN70" s="894"/>
      <c r="BO70" s="895"/>
      <c r="BP70" s="894"/>
      <c r="BQ70" s="895"/>
      <c r="BR70" s="894"/>
      <c r="BS70" s="895"/>
      <c r="BT70" s="894"/>
      <c r="BU70" s="895"/>
      <c r="BV70" s="894"/>
      <c r="BW70" s="895"/>
      <c r="BX70" s="894"/>
      <c r="BY70" s="895"/>
      <c r="BZ70" s="894"/>
      <c r="CA70" s="895"/>
      <c r="CB70" s="894"/>
      <c r="CC70" s="895"/>
      <c r="CD70" s="907"/>
      <c r="CE70" s="895"/>
      <c r="CF70" s="907"/>
      <c r="CG70" s="895"/>
      <c r="CH70" s="894"/>
      <c r="CI70" s="895"/>
      <c r="CJ70" s="894"/>
      <c r="CK70" s="895"/>
      <c r="CL70" s="894"/>
      <c r="CM70" s="895"/>
      <c r="CN70" s="894"/>
      <c r="CO70" s="895"/>
      <c r="CP70" s="894"/>
      <c r="CQ70" s="895"/>
      <c r="CR70" s="894"/>
      <c r="CS70" s="895"/>
      <c r="CT70" s="895"/>
      <c r="CU70" s="895"/>
      <c r="CV70" s="894"/>
      <c r="CW70" s="895"/>
      <c r="CX70" s="894"/>
      <c r="CY70" s="895"/>
      <c r="CZ70" s="894"/>
      <c r="DA70" s="895"/>
      <c r="DB70" s="908">
        <f t="shared" si="2"/>
        <v>0</v>
      </c>
      <c r="DC70" s="909">
        <f t="shared" si="3"/>
        <v>0</v>
      </c>
      <c r="DD70" s="910">
        <v>0</v>
      </c>
      <c r="DE70" s="911">
        <v>0</v>
      </c>
      <c r="DF70" s="912">
        <f t="shared" si="4"/>
        <v>0</v>
      </c>
      <c r="DG70" s="913">
        <f t="shared" si="5"/>
        <v>0</v>
      </c>
    </row>
    <row r="71" spans="1:111" ht="15" thickBot="1" x14ac:dyDescent="0.35">
      <c r="A71" s="914" t="s">
        <v>938</v>
      </c>
      <c r="B71" s="894"/>
      <c r="C71" s="895"/>
      <c r="D71" s="894"/>
      <c r="E71" s="895"/>
      <c r="F71" s="894"/>
      <c r="G71" s="895"/>
      <c r="H71" s="894"/>
      <c r="I71" s="895"/>
      <c r="J71" s="894"/>
      <c r="K71" s="895"/>
      <c r="L71" s="894"/>
      <c r="M71" s="895"/>
      <c r="N71" s="894"/>
      <c r="O71" s="895"/>
      <c r="P71" s="894"/>
      <c r="Q71" s="895"/>
      <c r="R71" s="894"/>
      <c r="S71" s="895"/>
      <c r="T71" s="894"/>
      <c r="U71" s="895"/>
      <c r="V71" s="894"/>
      <c r="W71" s="895"/>
      <c r="X71" s="894"/>
      <c r="Y71" s="895"/>
      <c r="Z71" s="894"/>
      <c r="AA71" s="895"/>
      <c r="AB71" s="894"/>
      <c r="AC71" s="895"/>
      <c r="AD71" s="894"/>
      <c r="AE71" s="895"/>
      <c r="AF71" s="894"/>
      <c r="AG71" s="895"/>
      <c r="AH71" s="894"/>
      <c r="AI71" s="895"/>
      <c r="AJ71" s="894"/>
      <c r="AK71" s="895"/>
      <c r="AL71" s="894"/>
      <c r="AM71" s="895"/>
      <c r="AN71" s="894"/>
      <c r="AO71" s="895"/>
      <c r="AP71" s="894"/>
      <c r="AQ71" s="895"/>
      <c r="AR71" s="894"/>
      <c r="AS71" s="895"/>
      <c r="AT71" s="894"/>
      <c r="AU71" s="895"/>
      <c r="AV71" s="894"/>
      <c r="AW71" s="895"/>
      <c r="AX71" s="894"/>
      <c r="AY71" s="895"/>
      <c r="AZ71" s="894"/>
      <c r="BA71" s="895"/>
      <c r="BB71" s="894"/>
      <c r="BC71" s="895"/>
      <c r="BD71" s="894"/>
      <c r="BE71" s="895"/>
      <c r="BF71" s="894"/>
      <c r="BG71" s="895"/>
      <c r="BH71" s="894"/>
      <c r="BI71" s="895"/>
      <c r="BJ71" s="894"/>
      <c r="BK71" s="895"/>
      <c r="BL71" s="894"/>
      <c r="BM71" s="895"/>
      <c r="BN71" s="894"/>
      <c r="BO71" s="895"/>
      <c r="BP71" s="894"/>
      <c r="BQ71" s="895"/>
      <c r="BR71" s="894"/>
      <c r="BS71" s="895"/>
      <c r="BT71" s="894"/>
      <c r="BU71" s="895"/>
      <c r="BV71" s="894"/>
      <c r="BW71" s="895"/>
      <c r="BX71" s="894"/>
      <c r="BY71" s="895"/>
      <c r="BZ71" s="894"/>
      <c r="CA71" s="895"/>
      <c r="CB71" s="894"/>
      <c r="CC71" s="895"/>
      <c r="CD71" s="907"/>
      <c r="CE71" s="895"/>
      <c r="CF71" s="907"/>
      <c r="CG71" s="895"/>
      <c r="CH71" s="894"/>
      <c r="CI71" s="895"/>
      <c r="CJ71" s="894"/>
      <c r="CK71" s="895"/>
      <c r="CL71" s="894"/>
      <c r="CM71" s="895"/>
      <c r="CN71" s="894"/>
      <c r="CO71" s="895"/>
      <c r="CP71" s="894"/>
      <c r="CQ71" s="895"/>
      <c r="CR71" s="894"/>
      <c r="CS71" s="895"/>
      <c r="CT71" s="895"/>
      <c r="CU71" s="895"/>
      <c r="CV71" s="894"/>
      <c r="CW71" s="895"/>
      <c r="CX71" s="894"/>
      <c r="CY71" s="895"/>
      <c r="CZ71" s="894"/>
      <c r="DA71" s="895"/>
      <c r="DB71" s="908">
        <f t="shared" si="2"/>
        <v>0</v>
      </c>
      <c r="DC71" s="909">
        <f t="shared" si="3"/>
        <v>0</v>
      </c>
      <c r="DD71" s="910">
        <v>0</v>
      </c>
      <c r="DE71" s="911">
        <v>0</v>
      </c>
      <c r="DF71" s="912">
        <f t="shared" si="4"/>
        <v>0</v>
      </c>
      <c r="DG71" s="913">
        <f t="shared" si="5"/>
        <v>0</v>
      </c>
    </row>
    <row r="72" spans="1:111" ht="15" thickBot="1" x14ac:dyDescent="0.35">
      <c r="A72" s="914" t="s">
        <v>939</v>
      </c>
      <c r="B72" s="894"/>
      <c r="C72" s="895"/>
      <c r="D72" s="894"/>
      <c r="E72" s="895"/>
      <c r="F72" s="894"/>
      <c r="G72" s="895"/>
      <c r="H72" s="894"/>
      <c r="I72" s="895"/>
      <c r="J72" s="894"/>
      <c r="K72" s="895"/>
      <c r="L72" s="894"/>
      <c r="M72" s="895"/>
      <c r="N72" s="894"/>
      <c r="O72" s="895"/>
      <c r="P72" s="894"/>
      <c r="Q72" s="895"/>
      <c r="R72" s="894"/>
      <c r="S72" s="895"/>
      <c r="T72" s="894"/>
      <c r="U72" s="895"/>
      <c r="V72" s="894"/>
      <c r="W72" s="895"/>
      <c r="X72" s="894"/>
      <c r="Y72" s="895"/>
      <c r="Z72" s="894"/>
      <c r="AA72" s="895"/>
      <c r="AB72" s="894"/>
      <c r="AC72" s="895"/>
      <c r="AD72" s="894"/>
      <c r="AE72" s="895"/>
      <c r="AF72" s="894"/>
      <c r="AG72" s="895"/>
      <c r="AH72" s="894"/>
      <c r="AI72" s="895"/>
      <c r="AJ72" s="894"/>
      <c r="AK72" s="895"/>
      <c r="AL72" s="894"/>
      <c r="AM72" s="895"/>
      <c r="AN72" s="894"/>
      <c r="AO72" s="895"/>
      <c r="AP72" s="894"/>
      <c r="AQ72" s="895"/>
      <c r="AR72" s="894"/>
      <c r="AS72" s="895"/>
      <c r="AT72" s="894"/>
      <c r="AU72" s="895"/>
      <c r="AV72" s="894"/>
      <c r="AW72" s="895"/>
      <c r="AX72" s="894"/>
      <c r="AY72" s="895"/>
      <c r="AZ72" s="894"/>
      <c r="BA72" s="895"/>
      <c r="BB72" s="894"/>
      <c r="BC72" s="895"/>
      <c r="BD72" s="894"/>
      <c r="BE72" s="895"/>
      <c r="BF72" s="894"/>
      <c r="BG72" s="895"/>
      <c r="BH72" s="894"/>
      <c r="BI72" s="895"/>
      <c r="BJ72" s="894"/>
      <c r="BK72" s="895"/>
      <c r="BL72" s="894"/>
      <c r="BM72" s="895"/>
      <c r="BN72" s="894"/>
      <c r="BO72" s="895"/>
      <c r="BP72" s="894"/>
      <c r="BQ72" s="895"/>
      <c r="BR72" s="894"/>
      <c r="BS72" s="895"/>
      <c r="BT72" s="894"/>
      <c r="BU72" s="895"/>
      <c r="BV72" s="894"/>
      <c r="BW72" s="895"/>
      <c r="BX72" s="894"/>
      <c r="BY72" s="895"/>
      <c r="BZ72" s="894"/>
      <c r="CA72" s="895"/>
      <c r="CB72" s="894"/>
      <c r="CC72" s="895"/>
      <c r="CD72" s="907"/>
      <c r="CE72" s="895"/>
      <c r="CF72" s="907"/>
      <c r="CG72" s="895"/>
      <c r="CH72" s="894"/>
      <c r="CI72" s="895"/>
      <c r="CJ72" s="894"/>
      <c r="CK72" s="895"/>
      <c r="CL72" s="894"/>
      <c r="CM72" s="895"/>
      <c r="CN72" s="894"/>
      <c r="CO72" s="895"/>
      <c r="CP72" s="894"/>
      <c r="CQ72" s="895"/>
      <c r="CR72" s="894"/>
      <c r="CS72" s="895"/>
      <c r="CT72" s="895"/>
      <c r="CU72" s="895"/>
      <c r="CV72" s="894"/>
      <c r="CW72" s="895"/>
      <c r="CX72" s="894"/>
      <c r="CY72" s="895"/>
      <c r="CZ72" s="894"/>
      <c r="DA72" s="895"/>
      <c r="DB72" s="908">
        <f t="shared" si="2"/>
        <v>0</v>
      </c>
      <c r="DC72" s="909">
        <f t="shared" si="3"/>
        <v>0</v>
      </c>
      <c r="DD72" s="910">
        <v>0</v>
      </c>
      <c r="DE72" s="911">
        <v>0</v>
      </c>
      <c r="DF72" s="912">
        <f t="shared" si="4"/>
        <v>0</v>
      </c>
      <c r="DG72" s="913">
        <f t="shared" si="5"/>
        <v>0</v>
      </c>
    </row>
    <row r="73" spans="1:111" ht="15" thickBot="1" x14ac:dyDescent="0.35">
      <c r="A73" s="915" t="s">
        <v>940</v>
      </c>
      <c r="B73" s="894"/>
      <c r="C73" s="895"/>
      <c r="D73" s="894"/>
      <c r="E73" s="895"/>
      <c r="F73" s="894"/>
      <c r="G73" s="895"/>
      <c r="H73" s="894"/>
      <c r="I73" s="895"/>
      <c r="J73" s="894"/>
      <c r="K73" s="895"/>
      <c r="L73" s="894"/>
      <c r="M73" s="895"/>
      <c r="N73" s="894"/>
      <c r="O73" s="895"/>
      <c r="P73" s="894"/>
      <c r="Q73" s="895"/>
      <c r="R73" s="894"/>
      <c r="S73" s="895"/>
      <c r="T73" s="894"/>
      <c r="U73" s="895"/>
      <c r="V73" s="894"/>
      <c r="W73" s="895"/>
      <c r="X73" s="894"/>
      <c r="Y73" s="895"/>
      <c r="Z73" s="894"/>
      <c r="AA73" s="895"/>
      <c r="AB73" s="894"/>
      <c r="AC73" s="895"/>
      <c r="AD73" s="894"/>
      <c r="AE73" s="895"/>
      <c r="AF73" s="894"/>
      <c r="AG73" s="895"/>
      <c r="AH73" s="894"/>
      <c r="AI73" s="895"/>
      <c r="AJ73" s="894"/>
      <c r="AK73" s="895"/>
      <c r="AL73" s="894"/>
      <c r="AM73" s="895"/>
      <c r="AN73" s="894"/>
      <c r="AO73" s="895"/>
      <c r="AP73" s="894"/>
      <c r="AQ73" s="895"/>
      <c r="AR73" s="894"/>
      <c r="AS73" s="895"/>
      <c r="AT73" s="894"/>
      <c r="AU73" s="895"/>
      <c r="AV73" s="894"/>
      <c r="AW73" s="895"/>
      <c r="AX73" s="894"/>
      <c r="AY73" s="895"/>
      <c r="AZ73" s="894"/>
      <c r="BA73" s="895"/>
      <c r="BB73" s="894"/>
      <c r="BC73" s="895"/>
      <c r="BD73" s="894"/>
      <c r="BE73" s="895"/>
      <c r="BF73" s="894"/>
      <c r="BG73" s="895"/>
      <c r="BH73" s="894"/>
      <c r="BI73" s="895"/>
      <c r="BJ73" s="894"/>
      <c r="BK73" s="895"/>
      <c r="BL73" s="894"/>
      <c r="BM73" s="895"/>
      <c r="BN73" s="894"/>
      <c r="BO73" s="895"/>
      <c r="BP73" s="894"/>
      <c r="BQ73" s="895"/>
      <c r="BR73" s="894"/>
      <c r="BS73" s="895"/>
      <c r="BT73" s="894"/>
      <c r="BU73" s="895"/>
      <c r="BV73" s="894"/>
      <c r="BW73" s="895"/>
      <c r="BX73" s="894"/>
      <c r="BY73" s="895"/>
      <c r="BZ73" s="894"/>
      <c r="CA73" s="895"/>
      <c r="CB73" s="894"/>
      <c r="CC73" s="895"/>
      <c r="CD73" s="907"/>
      <c r="CE73" s="895"/>
      <c r="CF73" s="907"/>
      <c r="CG73" s="895"/>
      <c r="CH73" s="894"/>
      <c r="CI73" s="895"/>
      <c r="CJ73" s="894"/>
      <c r="CK73" s="895"/>
      <c r="CL73" s="894"/>
      <c r="CM73" s="895"/>
      <c r="CN73" s="894"/>
      <c r="CO73" s="895"/>
      <c r="CP73" s="894"/>
      <c r="CQ73" s="895"/>
      <c r="CR73" s="894"/>
      <c r="CS73" s="895"/>
      <c r="CT73" s="895"/>
      <c r="CU73" s="895"/>
      <c r="CV73" s="894"/>
      <c r="CW73" s="895"/>
      <c r="CX73" s="894"/>
      <c r="CY73" s="895"/>
      <c r="CZ73" s="894"/>
      <c r="DA73" s="895"/>
      <c r="DB73" s="908">
        <f t="shared" si="2"/>
        <v>0</v>
      </c>
      <c r="DC73" s="909">
        <f t="shared" si="3"/>
        <v>0</v>
      </c>
      <c r="DD73" s="910">
        <v>0</v>
      </c>
      <c r="DE73" s="911">
        <v>0</v>
      </c>
      <c r="DF73" s="912">
        <f t="shared" si="4"/>
        <v>0</v>
      </c>
      <c r="DG73" s="913">
        <f t="shared" si="5"/>
        <v>0</v>
      </c>
    </row>
    <row r="74" spans="1:111" ht="15" thickBot="1" x14ac:dyDescent="0.35">
      <c r="A74" s="915" t="s">
        <v>941</v>
      </c>
      <c r="B74" s="894"/>
      <c r="C74" s="895"/>
      <c r="D74" s="894">
        <v>37</v>
      </c>
      <c r="E74" s="895"/>
      <c r="F74" s="894"/>
      <c r="G74" s="895"/>
      <c r="H74" s="894">
        <v>29</v>
      </c>
      <c r="I74" s="895"/>
      <c r="J74" s="894">
        <v>17</v>
      </c>
      <c r="K74" s="895"/>
      <c r="L74" s="894">
        <v>32</v>
      </c>
      <c r="M74" s="895"/>
      <c r="N74" s="894">
        <v>13</v>
      </c>
      <c r="O74" s="895"/>
      <c r="P74" s="894"/>
      <c r="Q74" s="895"/>
      <c r="R74" s="894">
        <v>21</v>
      </c>
      <c r="S74" s="895"/>
      <c r="T74" s="894"/>
      <c r="U74" s="895"/>
      <c r="V74" s="894">
        <v>19</v>
      </c>
      <c r="W74" s="895"/>
      <c r="X74" s="894"/>
      <c r="Y74" s="895"/>
      <c r="Z74" s="894"/>
      <c r="AA74" s="895"/>
      <c r="AB74" s="894">
        <v>32</v>
      </c>
      <c r="AC74" s="895"/>
      <c r="AD74" s="894">
        <v>13</v>
      </c>
      <c r="AE74" s="895"/>
      <c r="AF74" s="894"/>
      <c r="AG74" s="895"/>
      <c r="AH74" s="894">
        <v>10</v>
      </c>
      <c r="AI74" s="895"/>
      <c r="AJ74" s="894">
        <v>14</v>
      </c>
      <c r="AK74" s="895"/>
      <c r="AL74" s="894">
        <v>28</v>
      </c>
      <c r="AM74" s="895"/>
      <c r="AN74" s="894"/>
      <c r="AO74" s="895"/>
      <c r="AP74" s="894">
        <v>2</v>
      </c>
      <c r="AQ74" s="895"/>
      <c r="AR74" s="894"/>
      <c r="AS74" s="895"/>
      <c r="AT74" s="894"/>
      <c r="AU74" s="895"/>
      <c r="AV74" s="894">
        <v>81</v>
      </c>
      <c r="AW74" s="895"/>
      <c r="AX74" s="894"/>
      <c r="AY74" s="895"/>
      <c r="AZ74" s="894">
        <v>22</v>
      </c>
      <c r="BA74" s="895"/>
      <c r="BB74" s="894"/>
      <c r="BC74" s="895"/>
      <c r="BD74" s="894"/>
      <c r="BE74" s="895"/>
      <c r="BF74" s="894">
        <v>5</v>
      </c>
      <c r="BG74" s="895"/>
      <c r="BH74" s="894">
        <v>17</v>
      </c>
      <c r="BI74" s="895"/>
      <c r="BJ74" s="894">
        <v>12</v>
      </c>
      <c r="BK74" s="895"/>
      <c r="BL74" s="894">
        <v>36</v>
      </c>
      <c r="BM74" s="895"/>
      <c r="BN74" s="894"/>
      <c r="BO74" s="895"/>
      <c r="BP74" s="894"/>
      <c r="BQ74" s="895"/>
      <c r="BR74" s="894">
        <v>46</v>
      </c>
      <c r="BS74" s="895"/>
      <c r="BT74" s="894">
        <v>5</v>
      </c>
      <c r="BU74" s="895"/>
      <c r="BV74" s="894"/>
      <c r="BW74" s="895"/>
      <c r="BX74" s="894">
        <v>26</v>
      </c>
      <c r="BY74" s="895"/>
      <c r="BZ74" s="894"/>
      <c r="CA74" s="895"/>
      <c r="CB74" s="894">
        <v>62</v>
      </c>
      <c r="CC74" s="895"/>
      <c r="CD74" s="907">
        <v>1</v>
      </c>
      <c r="CE74" s="895"/>
      <c r="CF74" s="907">
        <v>1</v>
      </c>
      <c r="CG74" s="895"/>
      <c r="CH74" s="894">
        <v>71</v>
      </c>
      <c r="CI74" s="895"/>
      <c r="CJ74" s="894"/>
      <c r="CK74" s="895"/>
      <c r="CL74" s="894"/>
      <c r="CM74" s="895"/>
      <c r="CN74" s="894">
        <v>8</v>
      </c>
      <c r="CO74" s="895"/>
      <c r="CP74" s="894">
        <v>4</v>
      </c>
      <c r="CQ74" s="895"/>
      <c r="CR74" s="894">
        <v>51</v>
      </c>
      <c r="CS74" s="895"/>
      <c r="CT74" s="895"/>
      <c r="CU74" s="895"/>
      <c r="CV74" s="894"/>
      <c r="CW74" s="895"/>
      <c r="CX74" s="894"/>
      <c r="CY74" s="895"/>
      <c r="CZ74" s="894">
        <v>43</v>
      </c>
      <c r="DA74" s="895"/>
      <c r="DB74" s="908">
        <f t="shared" si="2"/>
        <v>758</v>
      </c>
      <c r="DC74" s="909">
        <f t="shared" si="3"/>
        <v>0</v>
      </c>
      <c r="DD74" s="910">
        <v>0</v>
      </c>
      <c r="DE74" s="911">
        <v>0</v>
      </c>
      <c r="DF74" s="912">
        <f t="shared" si="4"/>
        <v>758</v>
      </c>
      <c r="DG74" s="913">
        <f t="shared" si="5"/>
        <v>0</v>
      </c>
    </row>
    <row r="75" spans="1:111" ht="15" thickBot="1" x14ac:dyDescent="0.35">
      <c r="A75" s="915" t="s">
        <v>942</v>
      </c>
      <c r="B75" s="894"/>
      <c r="C75" s="994"/>
      <c r="D75" s="894"/>
      <c r="E75" s="895"/>
      <c r="F75" s="894"/>
      <c r="G75" s="895"/>
      <c r="H75" s="894"/>
      <c r="I75" s="895"/>
      <c r="J75" s="894"/>
      <c r="K75" s="895"/>
      <c r="L75" s="894"/>
      <c r="M75" s="895"/>
      <c r="N75" s="894"/>
      <c r="O75" s="895"/>
      <c r="P75" s="894"/>
      <c r="Q75" s="895"/>
      <c r="R75" s="894"/>
      <c r="S75" s="895"/>
      <c r="T75" s="894"/>
      <c r="U75" s="895"/>
      <c r="V75" s="894"/>
      <c r="W75" s="895"/>
      <c r="X75" s="894"/>
      <c r="Y75" s="895"/>
      <c r="Z75" s="894"/>
      <c r="AA75" s="895"/>
      <c r="AB75" s="894"/>
      <c r="AC75" s="895"/>
      <c r="AD75" s="894"/>
      <c r="AE75" s="895"/>
      <c r="AF75" s="894"/>
      <c r="AG75" s="895"/>
      <c r="AH75" s="894"/>
      <c r="AI75" s="895"/>
      <c r="AJ75" s="894"/>
      <c r="AK75" s="895"/>
      <c r="AL75" s="894"/>
      <c r="AM75" s="895"/>
      <c r="AN75" s="894"/>
      <c r="AO75" s="895"/>
      <c r="AP75" s="894"/>
      <c r="AQ75" s="895"/>
      <c r="AR75" s="894"/>
      <c r="AS75" s="895"/>
      <c r="AT75" s="894"/>
      <c r="AU75" s="895"/>
      <c r="AV75" s="894"/>
      <c r="AW75" s="895"/>
      <c r="AX75" s="894"/>
      <c r="AY75" s="895"/>
      <c r="AZ75" s="894"/>
      <c r="BA75" s="895"/>
      <c r="BB75" s="894"/>
      <c r="BC75" s="895"/>
      <c r="BD75" s="894"/>
      <c r="BE75" s="895"/>
      <c r="BF75" s="894"/>
      <c r="BG75" s="895"/>
      <c r="BH75" s="894"/>
      <c r="BI75" s="895"/>
      <c r="BJ75" s="894"/>
      <c r="BK75" s="895"/>
      <c r="BL75" s="894"/>
      <c r="BM75" s="895"/>
      <c r="BN75" s="894"/>
      <c r="BO75" s="895"/>
      <c r="BP75" s="894"/>
      <c r="BQ75" s="895"/>
      <c r="BR75" s="894"/>
      <c r="BS75" s="895"/>
      <c r="BT75" s="894"/>
      <c r="BU75" s="895"/>
      <c r="BV75" s="894"/>
      <c r="BW75" s="895"/>
      <c r="BX75" s="894"/>
      <c r="BY75" s="895"/>
      <c r="BZ75" s="894"/>
      <c r="CA75" s="895"/>
      <c r="CB75" s="894"/>
      <c r="CC75" s="895"/>
      <c r="CD75" s="907"/>
      <c r="CE75" s="895"/>
      <c r="CF75" s="907"/>
      <c r="CG75" s="895"/>
      <c r="CH75" s="894"/>
      <c r="CI75" s="895"/>
      <c r="CJ75" s="894"/>
      <c r="CK75" s="895"/>
      <c r="CL75" s="894"/>
      <c r="CM75" s="895"/>
      <c r="CN75" s="894"/>
      <c r="CO75" s="895"/>
      <c r="CP75" s="894"/>
      <c r="CQ75" s="895"/>
      <c r="CR75" s="894"/>
      <c r="CS75" s="895"/>
      <c r="CT75" s="895"/>
      <c r="CU75" s="895"/>
      <c r="CV75" s="894"/>
      <c r="CW75" s="895"/>
      <c r="CX75" s="894"/>
      <c r="CY75" s="895"/>
      <c r="CZ75" s="894"/>
      <c r="DA75" s="895"/>
      <c r="DB75" s="908">
        <f t="shared" si="2"/>
        <v>0</v>
      </c>
      <c r="DC75" s="909">
        <f t="shared" si="3"/>
        <v>0</v>
      </c>
      <c r="DD75" s="910">
        <v>0</v>
      </c>
      <c r="DE75" s="911">
        <v>0</v>
      </c>
      <c r="DF75" s="912">
        <f t="shared" si="4"/>
        <v>0</v>
      </c>
      <c r="DG75" s="913">
        <f t="shared" si="5"/>
        <v>0</v>
      </c>
    </row>
    <row r="76" spans="1:111" ht="15" thickBot="1" x14ac:dyDescent="0.35">
      <c r="A76" s="915" t="s">
        <v>943</v>
      </c>
      <c r="B76" s="894">
        <v>27</v>
      </c>
      <c r="C76" s="994">
        <v>338800</v>
      </c>
      <c r="D76" s="894">
        <v>17</v>
      </c>
      <c r="E76" s="895">
        <v>184500</v>
      </c>
      <c r="F76" s="894"/>
      <c r="G76" s="895"/>
      <c r="H76" s="894">
        <v>12</v>
      </c>
      <c r="I76" s="895">
        <v>206300</v>
      </c>
      <c r="J76" s="894"/>
      <c r="K76" s="895"/>
      <c r="L76" s="894">
        <v>6</v>
      </c>
      <c r="M76" s="895">
        <v>109100</v>
      </c>
      <c r="N76" s="894">
        <v>9</v>
      </c>
      <c r="O76" s="895">
        <v>148000</v>
      </c>
      <c r="P76" s="894"/>
      <c r="Q76" s="895">
        <v>18800</v>
      </c>
      <c r="R76" s="894">
        <v>1</v>
      </c>
      <c r="S76" s="895">
        <v>2000</v>
      </c>
      <c r="T76" s="894"/>
      <c r="U76" s="895"/>
      <c r="V76" s="894">
        <v>2</v>
      </c>
      <c r="W76" s="895">
        <v>22000</v>
      </c>
      <c r="X76" s="894"/>
      <c r="Y76" s="895"/>
      <c r="Z76" s="894"/>
      <c r="AA76" s="895"/>
      <c r="AB76" s="894"/>
      <c r="AC76" s="895"/>
      <c r="AD76" s="894"/>
      <c r="AE76" s="895"/>
      <c r="AF76" s="894"/>
      <c r="AG76" s="895"/>
      <c r="AH76" s="894"/>
      <c r="AI76" s="895"/>
      <c r="AJ76" s="894">
        <v>2</v>
      </c>
      <c r="AK76" s="895">
        <v>33400</v>
      </c>
      <c r="AL76" s="894">
        <v>14</v>
      </c>
      <c r="AM76" s="895">
        <v>233400</v>
      </c>
      <c r="AN76" s="894"/>
      <c r="AO76" s="895"/>
      <c r="AP76" s="894"/>
      <c r="AQ76" s="895"/>
      <c r="AR76" s="894"/>
      <c r="AS76" s="895"/>
      <c r="AT76" s="894"/>
      <c r="AU76" s="895"/>
      <c r="AV76" s="894">
        <v>1</v>
      </c>
      <c r="AW76" s="895">
        <v>20000</v>
      </c>
      <c r="AX76" s="894"/>
      <c r="AY76" s="895"/>
      <c r="AZ76" s="894"/>
      <c r="BA76" s="895"/>
      <c r="BB76" s="894"/>
      <c r="BC76" s="895"/>
      <c r="BD76" s="894">
        <v>79</v>
      </c>
      <c r="BE76" s="895">
        <v>1829000</v>
      </c>
      <c r="BF76" s="894"/>
      <c r="BG76" s="895"/>
      <c r="BH76" s="894"/>
      <c r="BI76" s="895"/>
      <c r="BJ76" s="894"/>
      <c r="BK76" s="895"/>
      <c r="BL76" s="894"/>
      <c r="BM76" s="895"/>
      <c r="BN76" s="894"/>
      <c r="BO76" s="895"/>
      <c r="BP76" s="894"/>
      <c r="BQ76" s="895"/>
      <c r="BR76" s="894">
        <v>1</v>
      </c>
      <c r="BS76" s="895">
        <v>10000</v>
      </c>
      <c r="BT76" s="894"/>
      <c r="BU76" s="895"/>
      <c r="BV76" s="894"/>
      <c r="BW76" s="895"/>
      <c r="BX76" s="894">
        <v>1</v>
      </c>
      <c r="BY76" s="895">
        <v>10000</v>
      </c>
      <c r="BZ76" s="894"/>
      <c r="CA76" s="895"/>
      <c r="CB76" s="894">
        <v>8</v>
      </c>
      <c r="CC76" s="895">
        <v>66000</v>
      </c>
      <c r="CD76" s="907"/>
      <c r="CE76" s="895"/>
      <c r="CF76" s="907"/>
      <c r="CG76" s="895"/>
      <c r="CH76" s="894"/>
      <c r="CI76" s="895"/>
      <c r="CJ76" s="894"/>
      <c r="CK76" s="895"/>
      <c r="CL76" s="894"/>
      <c r="CM76" s="895"/>
      <c r="CN76" s="894"/>
      <c r="CO76" s="895"/>
      <c r="CP76" s="894"/>
      <c r="CQ76" s="895"/>
      <c r="CR76" s="894">
        <v>6</v>
      </c>
      <c r="CS76" s="895">
        <v>78700</v>
      </c>
      <c r="CT76" s="895"/>
      <c r="CU76" s="895"/>
      <c r="CV76" s="894"/>
      <c r="CW76" s="895"/>
      <c r="CX76" s="894"/>
      <c r="CY76" s="895"/>
      <c r="CZ76" s="894"/>
      <c r="DA76" s="895"/>
      <c r="DB76" s="908">
        <f t="shared" si="2"/>
        <v>186</v>
      </c>
      <c r="DC76" s="909">
        <f t="shared" si="3"/>
        <v>3231300</v>
      </c>
      <c r="DD76" s="910">
        <v>0</v>
      </c>
      <c r="DE76" s="911">
        <v>0</v>
      </c>
      <c r="DF76" s="912">
        <f>DB76+DD76</f>
        <v>186</v>
      </c>
      <c r="DG76" s="913">
        <f t="shared" si="5"/>
        <v>3231300</v>
      </c>
    </row>
    <row r="77" spans="1:111" ht="15" thickBot="1" x14ac:dyDescent="0.35">
      <c r="A77" s="915" t="s">
        <v>944</v>
      </c>
      <c r="B77" s="894">
        <v>10676</v>
      </c>
      <c r="C77" s="994">
        <v>447641712.75999999</v>
      </c>
      <c r="D77" s="894">
        <v>5471</v>
      </c>
      <c r="E77" s="895">
        <v>107894300</v>
      </c>
      <c r="F77" s="894">
        <v>1932</v>
      </c>
      <c r="G77" s="895">
        <v>41984879.200000003</v>
      </c>
      <c r="H77" s="894">
        <v>3634</v>
      </c>
      <c r="I77" s="895">
        <v>102751353.09999999</v>
      </c>
      <c r="J77" s="894">
        <v>3319</v>
      </c>
      <c r="K77" s="895">
        <v>96791469.329999998</v>
      </c>
      <c r="L77" s="894">
        <v>7979</v>
      </c>
      <c r="M77" s="895">
        <v>163484420</v>
      </c>
      <c r="N77" s="894">
        <v>6776</v>
      </c>
      <c r="O77" s="895">
        <v>173108518</v>
      </c>
      <c r="P77" s="894"/>
      <c r="Q77" s="895">
        <v>111533280.8</v>
      </c>
      <c r="R77" s="894">
        <v>5186</v>
      </c>
      <c r="S77" s="895">
        <v>138950950</v>
      </c>
      <c r="T77" s="894">
        <v>2360</v>
      </c>
      <c r="U77" s="895">
        <v>52386197.100000001</v>
      </c>
      <c r="V77" s="894">
        <v>3076</v>
      </c>
      <c r="W77" s="895">
        <v>64926295.100000001</v>
      </c>
      <c r="X77" s="894">
        <v>3196</v>
      </c>
      <c r="Y77" s="895">
        <v>173753161.69999999</v>
      </c>
      <c r="Z77" s="894">
        <v>623</v>
      </c>
      <c r="AA77" s="895">
        <v>12010769.4</v>
      </c>
      <c r="AB77" s="894">
        <v>5124</v>
      </c>
      <c r="AC77" s="895">
        <v>124219010.59999999</v>
      </c>
      <c r="AD77" s="894">
        <v>1874</v>
      </c>
      <c r="AE77" s="895">
        <v>62625156.799999997</v>
      </c>
      <c r="AF77" s="894">
        <v>334</v>
      </c>
      <c r="AG77" s="895">
        <v>7945249.4000000004</v>
      </c>
      <c r="AH77" s="894">
        <v>780</v>
      </c>
      <c r="AI77" s="895">
        <v>17258842</v>
      </c>
      <c r="AJ77" s="894">
        <v>2045</v>
      </c>
      <c r="AK77" s="895">
        <v>47948335.799999997</v>
      </c>
      <c r="AL77" s="894">
        <v>3930</v>
      </c>
      <c r="AM77" s="895">
        <v>92871000</v>
      </c>
      <c r="AN77" s="894">
        <v>1310</v>
      </c>
      <c r="AO77" s="895">
        <v>32187171.800000001</v>
      </c>
      <c r="AP77" s="894">
        <v>415</v>
      </c>
      <c r="AQ77" s="895">
        <v>93600237</v>
      </c>
      <c r="AR77" s="894">
        <v>2224</v>
      </c>
      <c r="AS77" s="895">
        <v>18260673</v>
      </c>
      <c r="AT77" s="894">
        <v>1079</v>
      </c>
      <c r="AU77" s="895">
        <v>32519142.800000001</v>
      </c>
      <c r="AV77" s="894">
        <v>12423</v>
      </c>
      <c r="AW77" s="895">
        <v>317393708.99000001</v>
      </c>
      <c r="AX77" s="894">
        <v>2250</v>
      </c>
      <c r="AY77" s="895">
        <v>142259678</v>
      </c>
      <c r="AZ77" s="894">
        <v>2382</v>
      </c>
      <c r="BA77" s="895">
        <v>77303000.5</v>
      </c>
      <c r="BB77" s="894">
        <v>1025</v>
      </c>
      <c r="BC77" s="895">
        <v>21215481.800000001</v>
      </c>
      <c r="BD77" s="894">
        <v>3114</v>
      </c>
      <c r="BE77" s="895">
        <v>99901296.200000003</v>
      </c>
      <c r="BF77" s="894">
        <v>1060</v>
      </c>
      <c r="BG77" s="895">
        <v>34971575.799999997</v>
      </c>
      <c r="BH77" s="894">
        <v>1871</v>
      </c>
      <c r="BI77" s="895">
        <v>45822470.100000001</v>
      </c>
      <c r="BJ77" s="894">
        <v>1321</v>
      </c>
      <c r="BK77" s="895">
        <v>107197060.2</v>
      </c>
      <c r="BL77" s="894">
        <v>4584</v>
      </c>
      <c r="BM77" s="895">
        <v>8543430</v>
      </c>
      <c r="BN77" s="894">
        <v>1826</v>
      </c>
      <c r="BO77" s="895">
        <v>59491972.100000001</v>
      </c>
      <c r="BP77" s="894">
        <v>1055</v>
      </c>
      <c r="BQ77" s="895">
        <v>23872898</v>
      </c>
      <c r="BR77" s="894">
        <v>2735</v>
      </c>
      <c r="BS77" s="895">
        <v>84735886.140000001</v>
      </c>
      <c r="BT77" s="894">
        <v>423</v>
      </c>
      <c r="BU77" s="895">
        <v>12485168.4</v>
      </c>
      <c r="BV77" s="894">
        <v>243</v>
      </c>
      <c r="BW77" s="895">
        <v>4749353</v>
      </c>
      <c r="BX77" s="894"/>
      <c r="BY77" s="895">
        <v>104738328</v>
      </c>
      <c r="BZ77" s="894">
        <v>1993</v>
      </c>
      <c r="CA77" s="895">
        <v>55218601.5</v>
      </c>
      <c r="CB77" s="894">
        <v>1204</v>
      </c>
      <c r="CC77" s="895">
        <v>9673358.1999999993</v>
      </c>
      <c r="CD77" s="907">
        <v>377</v>
      </c>
      <c r="CE77" s="895">
        <v>10543247.470000001</v>
      </c>
      <c r="CF77" s="907">
        <v>203</v>
      </c>
      <c r="CG77" s="895">
        <v>3741291</v>
      </c>
      <c r="CH77" s="894">
        <v>3545</v>
      </c>
      <c r="CI77" s="895">
        <v>3488063000</v>
      </c>
      <c r="CJ77" s="894">
        <v>293</v>
      </c>
      <c r="CK77" s="895">
        <v>6704086.0999999996</v>
      </c>
      <c r="CL77" s="894">
        <v>102</v>
      </c>
      <c r="CM77" s="895">
        <v>1940222.2</v>
      </c>
      <c r="CN77" s="894">
        <v>584</v>
      </c>
      <c r="CO77" s="895">
        <v>23097228.199999999</v>
      </c>
      <c r="CP77" s="894">
        <v>556</v>
      </c>
      <c r="CQ77" s="895">
        <v>17959731.399999999</v>
      </c>
      <c r="CR77" s="894">
        <v>4438</v>
      </c>
      <c r="CS77" s="895">
        <v>221065465.41</v>
      </c>
      <c r="CT77" s="894">
        <v>1353</v>
      </c>
      <c r="CU77" s="895">
        <v>19167628</v>
      </c>
      <c r="CV77" s="894">
        <v>640</v>
      </c>
      <c r="CW77" s="895">
        <v>16329301.289999999</v>
      </c>
      <c r="CX77" s="894">
        <v>1324</v>
      </c>
      <c r="CY77" s="895">
        <v>41094800</v>
      </c>
      <c r="CZ77" s="894">
        <v>3786</v>
      </c>
      <c r="DA77" s="895">
        <v>149265515</v>
      </c>
      <c r="DB77" s="908">
        <f t="shared" si="2"/>
        <v>130053</v>
      </c>
      <c r="DC77" s="909">
        <f t="shared" si="3"/>
        <v>7204131443.2800007</v>
      </c>
      <c r="DD77" s="910">
        <v>0</v>
      </c>
      <c r="DE77" s="911">
        <v>0</v>
      </c>
      <c r="DF77" s="916">
        <f t="shared" ref="DF77:DF102" si="6">DB77+DD77</f>
        <v>130053</v>
      </c>
      <c r="DG77" s="913">
        <f t="shared" si="5"/>
        <v>7204131443.2800007</v>
      </c>
    </row>
    <row r="78" spans="1:111" ht="15" thickBot="1" x14ac:dyDescent="0.35">
      <c r="A78" s="915" t="s">
        <v>945</v>
      </c>
      <c r="B78" s="894">
        <v>2314</v>
      </c>
      <c r="C78" s="994">
        <v>105211406.95999999</v>
      </c>
      <c r="D78" s="894">
        <v>570</v>
      </c>
      <c r="E78" s="895">
        <v>16887612.010000002</v>
      </c>
      <c r="F78" s="894">
        <v>322</v>
      </c>
      <c r="G78" s="895">
        <v>7420337.3700000001</v>
      </c>
      <c r="H78" s="894">
        <v>1067</v>
      </c>
      <c r="I78" s="895">
        <v>24531339.75</v>
      </c>
      <c r="J78" s="894">
        <v>801</v>
      </c>
      <c r="K78" s="895">
        <v>68751258.939999998</v>
      </c>
      <c r="L78" s="894">
        <v>1561</v>
      </c>
      <c r="M78" s="895">
        <v>39283595.799999997</v>
      </c>
      <c r="N78" s="894">
        <v>982</v>
      </c>
      <c r="O78" s="895">
        <v>27710177.989999998</v>
      </c>
      <c r="P78" s="894"/>
      <c r="Q78" s="895">
        <v>52604877.140000001</v>
      </c>
      <c r="R78" s="894">
        <v>863</v>
      </c>
      <c r="S78" s="895">
        <v>23742693.52</v>
      </c>
      <c r="T78" s="894">
        <v>339</v>
      </c>
      <c r="U78" s="895">
        <v>71170511.989999995</v>
      </c>
      <c r="V78" s="894">
        <v>417</v>
      </c>
      <c r="W78" s="895">
        <v>8835135.3900000006</v>
      </c>
      <c r="X78" s="894">
        <v>1383</v>
      </c>
      <c r="Y78" s="895">
        <v>20472051.07</v>
      </c>
      <c r="Z78" s="894">
        <v>38</v>
      </c>
      <c r="AA78" s="895">
        <v>462990.99</v>
      </c>
      <c r="AB78" s="894">
        <v>709</v>
      </c>
      <c r="AC78" s="895">
        <v>197310142.46000001</v>
      </c>
      <c r="AD78" s="894">
        <v>402</v>
      </c>
      <c r="AE78" s="895">
        <v>3598212.28</v>
      </c>
      <c r="AF78" s="894">
        <v>132</v>
      </c>
      <c r="AG78" s="895">
        <v>931403.32</v>
      </c>
      <c r="AH78" s="894">
        <v>66</v>
      </c>
      <c r="AI78" s="895">
        <v>1004862.73</v>
      </c>
      <c r="AJ78" s="894">
        <v>461</v>
      </c>
      <c r="AK78" s="895">
        <v>49264141.07</v>
      </c>
      <c r="AL78" s="894">
        <v>741</v>
      </c>
      <c r="AM78" s="895">
        <v>35610336.560000002</v>
      </c>
      <c r="AN78" s="894">
        <v>180</v>
      </c>
      <c r="AO78" s="895">
        <v>3377298.34</v>
      </c>
      <c r="AP78" s="894">
        <v>40</v>
      </c>
      <c r="AQ78" s="895">
        <v>1138224</v>
      </c>
      <c r="AR78" s="894">
        <v>111</v>
      </c>
      <c r="AS78" s="895">
        <v>2616363.69</v>
      </c>
      <c r="AT78" s="894">
        <v>160</v>
      </c>
      <c r="AU78" s="895">
        <v>5273431.3600000003</v>
      </c>
      <c r="AV78" s="894">
        <v>1021</v>
      </c>
      <c r="AW78" s="895">
        <v>89226725.900000006</v>
      </c>
      <c r="AX78" s="894">
        <v>618</v>
      </c>
      <c r="AY78" s="895">
        <v>44768664.520000003</v>
      </c>
      <c r="AZ78" s="894">
        <v>531</v>
      </c>
      <c r="BA78" s="895">
        <v>7635968.25</v>
      </c>
      <c r="BB78" s="894">
        <v>185</v>
      </c>
      <c r="BC78" s="895">
        <v>22272786.57</v>
      </c>
      <c r="BD78" s="894">
        <v>461</v>
      </c>
      <c r="BE78" s="895">
        <v>103358350.14</v>
      </c>
      <c r="BF78" s="894">
        <v>175</v>
      </c>
      <c r="BG78" s="895">
        <v>4827746.0999999996</v>
      </c>
      <c r="BH78" s="894">
        <v>685</v>
      </c>
      <c r="BI78" s="895">
        <v>5039505.53</v>
      </c>
      <c r="BJ78" s="894">
        <v>721</v>
      </c>
      <c r="BK78" s="895">
        <v>25314651.190000001</v>
      </c>
      <c r="BL78" s="894">
        <v>604</v>
      </c>
      <c r="BM78" s="895">
        <v>36300320.159999996</v>
      </c>
      <c r="BN78" s="894">
        <v>268</v>
      </c>
      <c r="BO78" s="895">
        <v>11865322.449999999</v>
      </c>
      <c r="BP78" s="894">
        <v>584</v>
      </c>
      <c r="BQ78" s="895">
        <v>2315227.19</v>
      </c>
      <c r="BR78" s="894"/>
      <c r="BS78" s="895">
        <v>11227299.25</v>
      </c>
      <c r="BT78" s="894">
        <v>251</v>
      </c>
      <c r="BU78" s="895">
        <v>1667332.05</v>
      </c>
      <c r="BV78" s="894">
        <v>22</v>
      </c>
      <c r="BW78" s="895">
        <v>1109470</v>
      </c>
      <c r="BX78" s="894">
        <v>511</v>
      </c>
      <c r="BY78" s="895">
        <v>12512854.83</v>
      </c>
      <c r="BZ78" s="894">
        <v>813</v>
      </c>
      <c r="CA78" s="895">
        <v>34747730.359999999</v>
      </c>
      <c r="CB78" s="894">
        <v>712</v>
      </c>
      <c r="CC78" s="895">
        <v>44931453.270000003</v>
      </c>
      <c r="CD78" s="907">
        <v>51</v>
      </c>
      <c r="CE78" s="895">
        <v>796194</v>
      </c>
      <c r="CF78" s="907">
        <v>25</v>
      </c>
      <c r="CG78" s="895">
        <v>270490.94</v>
      </c>
      <c r="CH78" s="894">
        <v>1925</v>
      </c>
      <c r="CI78" s="895">
        <v>42615338.979999997</v>
      </c>
      <c r="CJ78" s="894">
        <v>21</v>
      </c>
      <c r="CK78" s="895">
        <v>271307.28999999998</v>
      </c>
      <c r="CL78" s="894">
        <v>44</v>
      </c>
      <c r="CM78" s="895">
        <v>332249.43</v>
      </c>
      <c r="CN78" s="894">
        <v>181</v>
      </c>
      <c r="CO78" s="895">
        <v>1599145.95</v>
      </c>
      <c r="CP78" s="894">
        <v>52</v>
      </c>
      <c r="CQ78" s="895">
        <v>18282260</v>
      </c>
      <c r="CR78" s="894">
        <v>561</v>
      </c>
      <c r="CS78" s="895">
        <v>24838603.109999999</v>
      </c>
      <c r="CT78" s="894">
        <v>122</v>
      </c>
      <c r="CU78" s="895">
        <v>1497979</v>
      </c>
      <c r="CV78" s="894">
        <v>56</v>
      </c>
      <c r="CW78" s="895">
        <v>1000020</v>
      </c>
      <c r="CX78" s="894">
        <v>268</v>
      </c>
      <c r="CY78" s="895">
        <v>16069978.560000001</v>
      </c>
      <c r="CZ78" s="894">
        <v>729</v>
      </c>
      <c r="DA78" s="895">
        <v>26030225.77</v>
      </c>
      <c r="DB78" s="908">
        <f t="shared" si="2"/>
        <v>25856</v>
      </c>
      <c r="DC78" s="909">
        <f t="shared" si="3"/>
        <v>1335095002.4100003</v>
      </c>
      <c r="DD78" s="910">
        <v>0</v>
      </c>
      <c r="DE78" s="911">
        <v>0</v>
      </c>
      <c r="DF78" s="916">
        <f t="shared" si="6"/>
        <v>25856</v>
      </c>
      <c r="DG78" s="913">
        <f t="shared" si="5"/>
        <v>1335095002.4100003</v>
      </c>
    </row>
    <row r="79" spans="1:111" ht="15" thickBot="1" x14ac:dyDescent="0.35">
      <c r="A79" s="915" t="s">
        <v>946</v>
      </c>
      <c r="B79" s="894"/>
      <c r="C79" s="994"/>
      <c r="D79" s="894"/>
      <c r="E79" s="895"/>
      <c r="F79" s="894"/>
      <c r="G79" s="895"/>
      <c r="H79" s="894"/>
      <c r="I79" s="895"/>
      <c r="J79" s="894"/>
      <c r="K79" s="895"/>
      <c r="L79" s="894"/>
      <c r="M79" s="895"/>
      <c r="N79" s="894"/>
      <c r="O79" s="895"/>
      <c r="P79" s="894"/>
      <c r="Q79" s="895"/>
      <c r="R79" s="894"/>
      <c r="S79" s="895"/>
      <c r="T79" s="894"/>
      <c r="U79" s="895"/>
      <c r="V79" s="894"/>
      <c r="W79" s="895"/>
      <c r="X79" s="894"/>
      <c r="Y79" s="895"/>
      <c r="Z79" s="894"/>
      <c r="AA79" s="895"/>
      <c r="AB79" s="894"/>
      <c r="AC79" s="895"/>
      <c r="AD79" s="894"/>
      <c r="AE79" s="895"/>
      <c r="AF79" s="894"/>
      <c r="AG79" s="895"/>
      <c r="AH79" s="894"/>
      <c r="AI79" s="895"/>
      <c r="AJ79" s="894"/>
      <c r="AK79" s="895"/>
      <c r="AL79" s="894"/>
      <c r="AM79" s="895"/>
      <c r="AN79" s="894"/>
      <c r="AO79" s="895"/>
      <c r="AP79" s="894"/>
      <c r="AQ79" s="895"/>
      <c r="AR79" s="894"/>
      <c r="AS79" s="895"/>
      <c r="AT79" s="894"/>
      <c r="AU79" s="895"/>
      <c r="AV79" s="894"/>
      <c r="AW79" s="895"/>
      <c r="AX79" s="894"/>
      <c r="AY79" s="895"/>
      <c r="AZ79" s="894"/>
      <c r="BA79" s="895"/>
      <c r="BB79" s="894"/>
      <c r="BC79" s="895"/>
      <c r="BD79" s="894"/>
      <c r="BE79" s="895"/>
      <c r="BF79" s="894"/>
      <c r="BG79" s="895"/>
      <c r="BH79" s="894"/>
      <c r="BI79" s="895"/>
      <c r="BJ79" s="894"/>
      <c r="BK79" s="895"/>
      <c r="BL79" s="894"/>
      <c r="BM79" s="895"/>
      <c r="BN79" s="894"/>
      <c r="BO79" s="895"/>
      <c r="BP79" s="894"/>
      <c r="BQ79" s="895"/>
      <c r="BR79" s="894"/>
      <c r="BS79" s="895"/>
      <c r="BT79" s="894"/>
      <c r="BU79" s="895"/>
      <c r="BV79" s="894"/>
      <c r="BW79" s="895"/>
      <c r="BX79" s="894"/>
      <c r="BY79" s="895"/>
      <c r="BZ79" s="894"/>
      <c r="CA79" s="895"/>
      <c r="CB79" s="894"/>
      <c r="CC79" s="895"/>
      <c r="CD79" s="907"/>
      <c r="CE79" s="895"/>
      <c r="CF79" s="907"/>
      <c r="CG79" s="895"/>
      <c r="CH79" s="894"/>
      <c r="CI79" s="895"/>
      <c r="CJ79" s="894"/>
      <c r="CK79" s="895"/>
      <c r="CL79" s="894"/>
      <c r="CM79" s="895"/>
      <c r="CN79" s="894"/>
      <c r="CO79" s="895"/>
      <c r="CP79" s="894"/>
      <c r="CQ79" s="895"/>
      <c r="CR79" s="894"/>
      <c r="CS79" s="895"/>
      <c r="CT79" s="895"/>
      <c r="CU79" s="895"/>
      <c r="CV79" s="894"/>
      <c r="CW79" s="895"/>
      <c r="CX79" s="894"/>
      <c r="CY79" s="895"/>
      <c r="CZ79" s="894"/>
      <c r="DA79" s="895"/>
      <c r="DB79" s="908">
        <f t="shared" si="2"/>
        <v>0</v>
      </c>
      <c r="DC79" s="909">
        <f t="shared" si="3"/>
        <v>0</v>
      </c>
      <c r="DD79" s="910">
        <v>0</v>
      </c>
      <c r="DE79" s="911">
        <v>0</v>
      </c>
      <c r="DF79" s="912">
        <f t="shared" si="6"/>
        <v>0</v>
      </c>
      <c r="DG79" s="913">
        <f t="shared" si="5"/>
        <v>0</v>
      </c>
    </row>
    <row r="80" spans="1:111" ht="15" thickBot="1" x14ac:dyDescent="0.35">
      <c r="A80" s="915" t="s">
        <v>947</v>
      </c>
      <c r="B80" s="894"/>
      <c r="C80" s="994"/>
      <c r="D80" s="894"/>
      <c r="E80" s="895"/>
      <c r="F80" s="894"/>
      <c r="G80" s="895"/>
      <c r="H80" s="894"/>
      <c r="I80" s="895"/>
      <c r="J80" s="894"/>
      <c r="K80" s="895"/>
      <c r="L80" s="894"/>
      <c r="M80" s="895"/>
      <c r="N80" s="894"/>
      <c r="O80" s="895"/>
      <c r="P80" s="894"/>
      <c r="Q80" s="895"/>
      <c r="R80" s="894"/>
      <c r="S80" s="895"/>
      <c r="T80" s="894"/>
      <c r="U80" s="895"/>
      <c r="V80" s="894"/>
      <c r="W80" s="895"/>
      <c r="X80" s="894"/>
      <c r="Y80" s="895"/>
      <c r="Z80" s="894"/>
      <c r="AA80" s="895"/>
      <c r="AB80" s="894"/>
      <c r="AC80" s="895"/>
      <c r="AD80" s="894"/>
      <c r="AE80" s="895"/>
      <c r="AF80" s="894"/>
      <c r="AG80" s="895"/>
      <c r="AH80" s="894"/>
      <c r="AI80" s="895"/>
      <c r="AJ80" s="894"/>
      <c r="AK80" s="895"/>
      <c r="AL80" s="894"/>
      <c r="AM80" s="895"/>
      <c r="AN80" s="894"/>
      <c r="AO80" s="895"/>
      <c r="AP80" s="894"/>
      <c r="AQ80" s="895"/>
      <c r="AR80" s="894"/>
      <c r="AS80" s="895"/>
      <c r="AT80" s="894"/>
      <c r="AU80" s="895"/>
      <c r="AV80" s="894"/>
      <c r="AW80" s="895"/>
      <c r="AX80" s="894"/>
      <c r="AY80" s="895"/>
      <c r="AZ80" s="894"/>
      <c r="BA80" s="895"/>
      <c r="BB80" s="894"/>
      <c r="BC80" s="895"/>
      <c r="BD80" s="894"/>
      <c r="BE80" s="895"/>
      <c r="BF80" s="894"/>
      <c r="BG80" s="895"/>
      <c r="BH80" s="894"/>
      <c r="BI80" s="895"/>
      <c r="BJ80" s="894"/>
      <c r="BK80" s="895"/>
      <c r="BL80" s="894"/>
      <c r="BM80" s="895"/>
      <c r="BN80" s="894"/>
      <c r="BO80" s="895"/>
      <c r="BP80" s="894"/>
      <c r="BQ80" s="895"/>
      <c r="BR80" s="894"/>
      <c r="BS80" s="895"/>
      <c r="BT80" s="894"/>
      <c r="BU80" s="895"/>
      <c r="BV80" s="894"/>
      <c r="BW80" s="895"/>
      <c r="BX80" s="894"/>
      <c r="BY80" s="895"/>
      <c r="BZ80" s="894"/>
      <c r="CA80" s="895"/>
      <c r="CB80" s="894"/>
      <c r="CC80" s="895"/>
      <c r="CD80" s="907"/>
      <c r="CE80" s="895"/>
      <c r="CF80" s="907"/>
      <c r="CG80" s="895"/>
      <c r="CH80" s="894"/>
      <c r="CI80" s="895"/>
      <c r="CJ80" s="894"/>
      <c r="CK80" s="895"/>
      <c r="CL80" s="894"/>
      <c r="CM80" s="895"/>
      <c r="CN80" s="894"/>
      <c r="CO80" s="895"/>
      <c r="CP80" s="894"/>
      <c r="CQ80" s="895"/>
      <c r="CR80" s="894"/>
      <c r="CS80" s="895"/>
      <c r="CT80" s="895"/>
      <c r="CU80" s="895"/>
      <c r="CV80" s="894"/>
      <c r="CW80" s="895"/>
      <c r="CX80" s="894"/>
      <c r="CY80" s="895"/>
      <c r="CZ80" s="894"/>
      <c r="DA80" s="895"/>
      <c r="DB80" s="908">
        <f t="shared" si="2"/>
        <v>0</v>
      </c>
      <c r="DC80" s="909">
        <f t="shared" si="3"/>
        <v>0</v>
      </c>
      <c r="DD80" s="910">
        <v>0</v>
      </c>
      <c r="DE80" s="911">
        <v>0</v>
      </c>
      <c r="DF80" s="912">
        <f t="shared" si="6"/>
        <v>0</v>
      </c>
      <c r="DG80" s="913">
        <f t="shared" si="5"/>
        <v>0</v>
      </c>
    </row>
    <row r="81" spans="1:111" ht="15" thickBot="1" x14ac:dyDescent="0.35">
      <c r="A81" s="915" t="s">
        <v>948</v>
      </c>
      <c r="B81" s="894"/>
      <c r="C81" s="994"/>
      <c r="D81" s="894"/>
      <c r="E81" s="895"/>
      <c r="F81" s="894"/>
      <c r="G81" s="895"/>
      <c r="H81" s="894"/>
      <c r="I81" s="895"/>
      <c r="J81" s="894"/>
      <c r="K81" s="895"/>
      <c r="L81" s="894"/>
      <c r="M81" s="895"/>
      <c r="N81" s="894"/>
      <c r="O81" s="895"/>
      <c r="P81" s="894"/>
      <c r="Q81" s="895"/>
      <c r="R81" s="894"/>
      <c r="S81" s="895"/>
      <c r="T81" s="894"/>
      <c r="U81" s="895"/>
      <c r="V81" s="894"/>
      <c r="W81" s="895"/>
      <c r="X81" s="894"/>
      <c r="Y81" s="895"/>
      <c r="Z81" s="894"/>
      <c r="AA81" s="895"/>
      <c r="AB81" s="894"/>
      <c r="AC81" s="895"/>
      <c r="AD81" s="894"/>
      <c r="AE81" s="895"/>
      <c r="AF81" s="894"/>
      <c r="AG81" s="895"/>
      <c r="AH81" s="894"/>
      <c r="AI81" s="895"/>
      <c r="AJ81" s="894"/>
      <c r="AK81" s="895"/>
      <c r="AL81" s="894"/>
      <c r="AM81" s="895"/>
      <c r="AN81" s="894"/>
      <c r="AO81" s="895"/>
      <c r="AP81" s="894"/>
      <c r="AQ81" s="895"/>
      <c r="AR81" s="894"/>
      <c r="AS81" s="895"/>
      <c r="AT81" s="894"/>
      <c r="AU81" s="895"/>
      <c r="AV81" s="894"/>
      <c r="AW81" s="895"/>
      <c r="AX81" s="894"/>
      <c r="AY81" s="895"/>
      <c r="AZ81" s="894"/>
      <c r="BA81" s="895"/>
      <c r="BB81" s="894"/>
      <c r="BC81" s="895"/>
      <c r="BD81" s="894"/>
      <c r="BE81" s="895"/>
      <c r="BF81" s="894"/>
      <c r="BG81" s="895"/>
      <c r="BH81" s="894"/>
      <c r="BI81" s="895"/>
      <c r="BJ81" s="894"/>
      <c r="BK81" s="895"/>
      <c r="BL81" s="894"/>
      <c r="BM81" s="895"/>
      <c r="BN81" s="894"/>
      <c r="BO81" s="895"/>
      <c r="BP81" s="894"/>
      <c r="BQ81" s="895"/>
      <c r="BR81" s="894"/>
      <c r="BS81" s="895"/>
      <c r="BT81" s="894"/>
      <c r="BU81" s="895"/>
      <c r="BV81" s="894"/>
      <c r="BW81" s="895"/>
      <c r="BX81" s="894"/>
      <c r="BY81" s="895"/>
      <c r="BZ81" s="894"/>
      <c r="CA81" s="895"/>
      <c r="CB81" s="894"/>
      <c r="CC81" s="895"/>
      <c r="CD81" s="907"/>
      <c r="CE81" s="895"/>
      <c r="CF81" s="907"/>
      <c r="CG81" s="895"/>
      <c r="CH81" s="894"/>
      <c r="CI81" s="895"/>
      <c r="CJ81" s="894"/>
      <c r="CK81" s="895"/>
      <c r="CL81" s="894"/>
      <c r="CM81" s="895"/>
      <c r="CN81" s="894"/>
      <c r="CO81" s="895"/>
      <c r="CP81" s="894"/>
      <c r="CQ81" s="895"/>
      <c r="CR81" s="894"/>
      <c r="CS81" s="895"/>
      <c r="CT81" s="895"/>
      <c r="CU81" s="895"/>
      <c r="CV81" s="894"/>
      <c r="CW81" s="895"/>
      <c r="CX81" s="894"/>
      <c r="CY81" s="895"/>
      <c r="CZ81" s="894"/>
      <c r="DA81" s="895"/>
      <c r="DB81" s="908">
        <f t="shared" si="2"/>
        <v>0</v>
      </c>
      <c r="DC81" s="909">
        <f t="shared" si="3"/>
        <v>0</v>
      </c>
      <c r="DD81" s="910">
        <v>0</v>
      </c>
      <c r="DE81" s="911">
        <v>0</v>
      </c>
      <c r="DF81" s="912">
        <f t="shared" si="6"/>
        <v>0</v>
      </c>
      <c r="DG81" s="913">
        <f t="shared" si="5"/>
        <v>0</v>
      </c>
    </row>
    <row r="82" spans="1:111" ht="15" thickBot="1" x14ac:dyDescent="0.35">
      <c r="A82" s="915" t="s">
        <v>949</v>
      </c>
      <c r="B82" s="894"/>
      <c r="C82" s="994"/>
      <c r="D82" s="894"/>
      <c r="E82" s="895"/>
      <c r="F82" s="894"/>
      <c r="G82" s="895"/>
      <c r="H82" s="894"/>
      <c r="I82" s="895"/>
      <c r="J82" s="894"/>
      <c r="K82" s="895"/>
      <c r="L82" s="894"/>
      <c r="M82" s="895"/>
      <c r="N82" s="894"/>
      <c r="O82" s="895"/>
      <c r="P82" s="894"/>
      <c r="Q82" s="895"/>
      <c r="R82" s="894"/>
      <c r="S82" s="895"/>
      <c r="T82" s="894"/>
      <c r="U82" s="895"/>
      <c r="V82" s="894"/>
      <c r="W82" s="895"/>
      <c r="X82" s="894"/>
      <c r="Y82" s="895"/>
      <c r="Z82" s="894"/>
      <c r="AA82" s="895"/>
      <c r="AB82" s="894"/>
      <c r="AC82" s="895"/>
      <c r="AD82" s="894"/>
      <c r="AE82" s="895"/>
      <c r="AF82" s="894"/>
      <c r="AG82" s="895"/>
      <c r="AH82" s="894"/>
      <c r="AI82" s="895"/>
      <c r="AJ82" s="894"/>
      <c r="AK82" s="895"/>
      <c r="AL82" s="894"/>
      <c r="AM82" s="895"/>
      <c r="AN82" s="894"/>
      <c r="AO82" s="895"/>
      <c r="AP82" s="894"/>
      <c r="AQ82" s="895"/>
      <c r="AR82" s="894"/>
      <c r="AS82" s="895"/>
      <c r="AT82" s="894"/>
      <c r="AU82" s="895"/>
      <c r="AV82" s="894"/>
      <c r="AW82" s="895"/>
      <c r="AX82" s="894"/>
      <c r="AY82" s="895"/>
      <c r="AZ82" s="894"/>
      <c r="BA82" s="895"/>
      <c r="BB82" s="894"/>
      <c r="BC82" s="895"/>
      <c r="BD82" s="894"/>
      <c r="BE82" s="895"/>
      <c r="BF82" s="894"/>
      <c r="BG82" s="895"/>
      <c r="BH82" s="894"/>
      <c r="BI82" s="895"/>
      <c r="BJ82" s="894"/>
      <c r="BK82" s="895"/>
      <c r="BL82" s="894"/>
      <c r="BM82" s="895"/>
      <c r="BN82" s="894"/>
      <c r="BO82" s="895"/>
      <c r="BP82" s="894"/>
      <c r="BQ82" s="895"/>
      <c r="BR82" s="894"/>
      <c r="BS82" s="895"/>
      <c r="BT82" s="894"/>
      <c r="BU82" s="895"/>
      <c r="BV82" s="894"/>
      <c r="BW82" s="895"/>
      <c r="BX82" s="894"/>
      <c r="BY82" s="895"/>
      <c r="BZ82" s="894"/>
      <c r="CA82" s="895"/>
      <c r="CB82" s="894"/>
      <c r="CC82" s="895"/>
      <c r="CD82" s="907"/>
      <c r="CE82" s="895"/>
      <c r="CF82" s="907"/>
      <c r="CG82" s="895"/>
      <c r="CH82" s="894"/>
      <c r="CI82" s="895"/>
      <c r="CJ82" s="894"/>
      <c r="CK82" s="895"/>
      <c r="CL82" s="894"/>
      <c r="CM82" s="895"/>
      <c r="CN82" s="894"/>
      <c r="CO82" s="895"/>
      <c r="CP82" s="894"/>
      <c r="CQ82" s="895"/>
      <c r="CR82" s="894"/>
      <c r="CS82" s="895"/>
      <c r="CT82" s="895"/>
      <c r="CU82" s="895"/>
      <c r="CV82" s="894"/>
      <c r="CW82" s="895"/>
      <c r="CX82" s="894"/>
      <c r="CY82" s="895"/>
      <c r="CZ82" s="894"/>
      <c r="DA82" s="895"/>
      <c r="DB82" s="908">
        <f t="shared" si="2"/>
        <v>0</v>
      </c>
      <c r="DC82" s="909">
        <f t="shared" si="3"/>
        <v>0</v>
      </c>
      <c r="DD82" s="910">
        <v>0</v>
      </c>
      <c r="DE82" s="911">
        <v>0</v>
      </c>
      <c r="DF82" s="912">
        <f t="shared" si="6"/>
        <v>0</v>
      </c>
      <c r="DG82" s="913">
        <f t="shared" si="5"/>
        <v>0</v>
      </c>
    </row>
    <row r="83" spans="1:111" ht="15" thickBot="1" x14ac:dyDescent="0.35">
      <c r="A83" s="915" t="s">
        <v>950</v>
      </c>
      <c r="B83" s="894"/>
      <c r="C83" s="994"/>
      <c r="D83" s="894"/>
      <c r="E83" s="895"/>
      <c r="F83" s="894"/>
      <c r="G83" s="895"/>
      <c r="H83" s="894"/>
      <c r="I83" s="895"/>
      <c r="J83" s="894"/>
      <c r="K83" s="895"/>
      <c r="L83" s="894"/>
      <c r="M83" s="895"/>
      <c r="N83" s="894"/>
      <c r="O83" s="895"/>
      <c r="P83" s="894"/>
      <c r="Q83" s="895"/>
      <c r="R83" s="894"/>
      <c r="S83" s="895"/>
      <c r="T83" s="894"/>
      <c r="U83" s="895"/>
      <c r="V83" s="894"/>
      <c r="W83" s="895"/>
      <c r="X83" s="894"/>
      <c r="Y83" s="895"/>
      <c r="Z83" s="894"/>
      <c r="AA83" s="895"/>
      <c r="AB83" s="894"/>
      <c r="AC83" s="895"/>
      <c r="AD83" s="894"/>
      <c r="AE83" s="895"/>
      <c r="AF83" s="894"/>
      <c r="AG83" s="895"/>
      <c r="AH83" s="894"/>
      <c r="AI83" s="895"/>
      <c r="AJ83" s="894"/>
      <c r="AK83" s="895"/>
      <c r="AL83" s="894"/>
      <c r="AM83" s="895"/>
      <c r="AN83" s="894"/>
      <c r="AO83" s="895"/>
      <c r="AP83" s="894"/>
      <c r="AQ83" s="895"/>
      <c r="AR83" s="894"/>
      <c r="AS83" s="895"/>
      <c r="AT83" s="894"/>
      <c r="AU83" s="895"/>
      <c r="AV83" s="894"/>
      <c r="AW83" s="895"/>
      <c r="AX83" s="894"/>
      <c r="AY83" s="895"/>
      <c r="AZ83" s="894"/>
      <c r="BA83" s="895"/>
      <c r="BB83" s="894"/>
      <c r="BC83" s="895"/>
      <c r="BD83" s="894"/>
      <c r="BE83" s="895"/>
      <c r="BF83" s="894"/>
      <c r="BG83" s="895"/>
      <c r="BH83" s="894"/>
      <c r="BI83" s="895"/>
      <c r="BJ83" s="894"/>
      <c r="BK83" s="895"/>
      <c r="BL83" s="894"/>
      <c r="BM83" s="895"/>
      <c r="BN83" s="894"/>
      <c r="BO83" s="895"/>
      <c r="BP83" s="894"/>
      <c r="BQ83" s="895"/>
      <c r="BR83" s="894"/>
      <c r="BS83" s="895"/>
      <c r="BT83" s="894"/>
      <c r="BU83" s="895"/>
      <c r="BV83" s="894"/>
      <c r="BW83" s="895"/>
      <c r="BX83" s="894"/>
      <c r="BY83" s="895"/>
      <c r="BZ83" s="894"/>
      <c r="CA83" s="895"/>
      <c r="CB83" s="894"/>
      <c r="CC83" s="895"/>
      <c r="CD83" s="907"/>
      <c r="CE83" s="895"/>
      <c r="CF83" s="907"/>
      <c r="CG83" s="895"/>
      <c r="CH83" s="894"/>
      <c r="CI83" s="895"/>
      <c r="CJ83" s="894"/>
      <c r="CK83" s="895"/>
      <c r="CL83" s="894"/>
      <c r="CM83" s="895"/>
      <c r="CN83" s="894"/>
      <c r="CO83" s="895"/>
      <c r="CP83" s="894"/>
      <c r="CQ83" s="895"/>
      <c r="CR83" s="894"/>
      <c r="CS83" s="895"/>
      <c r="CT83" s="895"/>
      <c r="CU83" s="895"/>
      <c r="CV83" s="894"/>
      <c r="CW83" s="895"/>
      <c r="CX83" s="894"/>
      <c r="CY83" s="895"/>
      <c r="CZ83" s="894"/>
      <c r="DA83" s="895"/>
      <c r="DB83" s="908">
        <f t="shared" si="2"/>
        <v>0</v>
      </c>
      <c r="DC83" s="909">
        <f t="shared" si="3"/>
        <v>0</v>
      </c>
      <c r="DD83" s="910">
        <v>0</v>
      </c>
      <c r="DE83" s="911">
        <v>0</v>
      </c>
      <c r="DF83" s="912">
        <f t="shared" si="6"/>
        <v>0</v>
      </c>
      <c r="DG83" s="913">
        <f t="shared" si="5"/>
        <v>0</v>
      </c>
    </row>
    <row r="84" spans="1:111" ht="15" thickBot="1" x14ac:dyDescent="0.35">
      <c r="A84" s="915" t="s">
        <v>951</v>
      </c>
      <c r="B84" s="894"/>
      <c r="C84" s="994"/>
      <c r="D84" s="894"/>
      <c r="E84" s="895"/>
      <c r="F84" s="894"/>
      <c r="G84" s="895"/>
      <c r="H84" s="894"/>
      <c r="I84" s="895"/>
      <c r="J84" s="894"/>
      <c r="K84" s="895"/>
      <c r="L84" s="894"/>
      <c r="M84" s="895"/>
      <c r="N84" s="894"/>
      <c r="O84" s="895"/>
      <c r="P84" s="894"/>
      <c r="Q84" s="895"/>
      <c r="R84" s="894"/>
      <c r="S84" s="895"/>
      <c r="T84" s="894"/>
      <c r="U84" s="895"/>
      <c r="V84" s="894"/>
      <c r="W84" s="895"/>
      <c r="X84" s="894"/>
      <c r="Y84" s="895"/>
      <c r="Z84" s="894"/>
      <c r="AA84" s="895"/>
      <c r="AB84" s="894"/>
      <c r="AC84" s="895"/>
      <c r="AD84" s="894"/>
      <c r="AE84" s="895"/>
      <c r="AF84" s="894"/>
      <c r="AG84" s="895"/>
      <c r="AH84" s="894"/>
      <c r="AI84" s="895"/>
      <c r="AJ84" s="894"/>
      <c r="AK84" s="895"/>
      <c r="AL84" s="894"/>
      <c r="AM84" s="895"/>
      <c r="AN84" s="894"/>
      <c r="AO84" s="895"/>
      <c r="AP84" s="894"/>
      <c r="AQ84" s="895"/>
      <c r="AR84" s="894"/>
      <c r="AS84" s="895"/>
      <c r="AT84" s="894"/>
      <c r="AU84" s="895"/>
      <c r="AV84" s="894"/>
      <c r="AW84" s="895"/>
      <c r="AX84" s="894"/>
      <c r="AY84" s="895"/>
      <c r="AZ84" s="894"/>
      <c r="BA84" s="895"/>
      <c r="BB84" s="894"/>
      <c r="BC84" s="895"/>
      <c r="BD84" s="894"/>
      <c r="BE84" s="895"/>
      <c r="BF84" s="894"/>
      <c r="BG84" s="895"/>
      <c r="BH84" s="894"/>
      <c r="BI84" s="895"/>
      <c r="BJ84" s="894"/>
      <c r="BK84" s="895"/>
      <c r="BL84" s="894"/>
      <c r="BM84" s="895"/>
      <c r="BN84" s="894"/>
      <c r="BO84" s="895"/>
      <c r="BP84" s="894"/>
      <c r="BQ84" s="895"/>
      <c r="BR84" s="894"/>
      <c r="BS84" s="895"/>
      <c r="BT84" s="894"/>
      <c r="BU84" s="895"/>
      <c r="BV84" s="894"/>
      <c r="BW84" s="895"/>
      <c r="BX84" s="894"/>
      <c r="BY84" s="895"/>
      <c r="BZ84" s="894"/>
      <c r="CA84" s="895"/>
      <c r="CB84" s="894"/>
      <c r="CC84" s="895"/>
      <c r="CD84" s="907"/>
      <c r="CE84" s="895"/>
      <c r="CF84" s="907"/>
      <c r="CG84" s="895"/>
      <c r="CH84" s="894"/>
      <c r="CI84" s="895"/>
      <c r="CJ84" s="894"/>
      <c r="CK84" s="895"/>
      <c r="CL84" s="894"/>
      <c r="CM84" s="895"/>
      <c r="CN84" s="894"/>
      <c r="CO84" s="895"/>
      <c r="CP84" s="894"/>
      <c r="CQ84" s="895"/>
      <c r="CR84" s="894"/>
      <c r="CS84" s="895"/>
      <c r="CT84" s="895"/>
      <c r="CU84" s="895"/>
      <c r="CV84" s="894"/>
      <c r="CW84" s="895"/>
      <c r="CX84" s="894"/>
      <c r="CY84" s="895"/>
      <c r="CZ84" s="894"/>
      <c r="DA84" s="895"/>
      <c r="DB84" s="908">
        <f t="shared" si="2"/>
        <v>0</v>
      </c>
      <c r="DC84" s="909">
        <f t="shared" si="3"/>
        <v>0</v>
      </c>
      <c r="DD84" s="910">
        <v>0</v>
      </c>
      <c r="DE84" s="911">
        <v>0</v>
      </c>
      <c r="DF84" s="912">
        <f t="shared" si="6"/>
        <v>0</v>
      </c>
      <c r="DG84" s="913">
        <f t="shared" si="5"/>
        <v>0</v>
      </c>
    </row>
    <row r="85" spans="1:111" ht="15" thickBot="1" x14ac:dyDescent="0.35">
      <c r="A85" s="915" t="s">
        <v>952</v>
      </c>
      <c r="B85" s="894"/>
      <c r="C85" s="994"/>
      <c r="D85" s="894"/>
      <c r="E85" s="895"/>
      <c r="F85" s="894"/>
      <c r="G85" s="895"/>
      <c r="H85" s="894"/>
      <c r="I85" s="895"/>
      <c r="J85" s="894"/>
      <c r="K85" s="895"/>
      <c r="L85" s="894"/>
      <c r="M85" s="895"/>
      <c r="N85" s="894"/>
      <c r="O85" s="895"/>
      <c r="P85" s="894"/>
      <c r="Q85" s="895"/>
      <c r="R85" s="894"/>
      <c r="S85" s="895"/>
      <c r="T85" s="894"/>
      <c r="U85" s="895"/>
      <c r="V85" s="894"/>
      <c r="W85" s="895"/>
      <c r="X85" s="894"/>
      <c r="Y85" s="895"/>
      <c r="Z85" s="894"/>
      <c r="AA85" s="895"/>
      <c r="AB85" s="894"/>
      <c r="AC85" s="895"/>
      <c r="AD85" s="894"/>
      <c r="AE85" s="895"/>
      <c r="AF85" s="894"/>
      <c r="AG85" s="895"/>
      <c r="AH85" s="894"/>
      <c r="AI85" s="895"/>
      <c r="AJ85" s="894"/>
      <c r="AK85" s="895"/>
      <c r="AL85" s="894"/>
      <c r="AM85" s="895"/>
      <c r="AN85" s="894"/>
      <c r="AO85" s="895"/>
      <c r="AP85" s="894"/>
      <c r="AQ85" s="895"/>
      <c r="AR85" s="894"/>
      <c r="AS85" s="895"/>
      <c r="AT85" s="894"/>
      <c r="AU85" s="895"/>
      <c r="AV85" s="894"/>
      <c r="AW85" s="895"/>
      <c r="AX85" s="894"/>
      <c r="AY85" s="895"/>
      <c r="AZ85" s="894"/>
      <c r="BA85" s="895"/>
      <c r="BB85" s="894"/>
      <c r="BC85" s="895"/>
      <c r="BD85" s="894"/>
      <c r="BE85" s="895"/>
      <c r="BF85" s="894"/>
      <c r="BG85" s="895"/>
      <c r="BH85" s="894"/>
      <c r="BI85" s="895"/>
      <c r="BJ85" s="894"/>
      <c r="BK85" s="895"/>
      <c r="BL85" s="894"/>
      <c r="BM85" s="895"/>
      <c r="BN85" s="894"/>
      <c r="BO85" s="895"/>
      <c r="BP85" s="894"/>
      <c r="BQ85" s="895"/>
      <c r="BR85" s="894"/>
      <c r="BS85" s="895"/>
      <c r="BT85" s="894"/>
      <c r="BU85" s="895"/>
      <c r="BV85" s="894"/>
      <c r="BW85" s="895"/>
      <c r="BX85" s="894"/>
      <c r="BY85" s="895"/>
      <c r="BZ85" s="894"/>
      <c r="CA85" s="895"/>
      <c r="CB85" s="894"/>
      <c r="CC85" s="895"/>
      <c r="CD85" s="907"/>
      <c r="CE85" s="895"/>
      <c r="CF85" s="907"/>
      <c r="CG85" s="895"/>
      <c r="CH85" s="894"/>
      <c r="CI85" s="895"/>
      <c r="CJ85" s="894"/>
      <c r="CK85" s="895"/>
      <c r="CL85" s="894"/>
      <c r="CM85" s="895"/>
      <c r="CN85" s="894"/>
      <c r="CO85" s="895"/>
      <c r="CP85" s="894"/>
      <c r="CQ85" s="895"/>
      <c r="CR85" s="894"/>
      <c r="CS85" s="895"/>
      <c r="CT85" s="895"/>
      <c r="CU85" s="895"/>
      <c r="CV85" s="894"/>
      <c r="CW85" s="895"/>
      <c r="CX85" s="894"/>
      <c r="CY85" s="895"/>
      <c r="CZ85" s="894"/>
      <c r="DA85" s="895"/>
      <c r="DB85" s="908">
        <f t="shared" si="2"/>
        <v>0</v>
      </c>
      <c r="DC85" s="909">
        <f t="shared" si="3"/>
        <v>0</v>
      </c>
      <c r="DD85" s="910">
        <v>0</v>
      </c>
      <c r="DE85" s="911">
        <v>0</v>
      </c>
      <c r="DF85" s="912">
        <f t="shared" si="6"/>
        <v>0</v>
      </c>
      <c r="DG85" s="913">
        <f t="shared" si="5"/>
        <v>0</v>
      </c>
    </row>
    <row r="86" spans="1:111" ht="15" thickBot="1" x14ac:dyDescent="0.35">
      <c r="A86" s="915" t="s">
        <v>953</v>
      </c>
      <c r="B86" s="894"/>
      <c r="C86" s="994"/>
      <c r="D86" s="894"/>
      <c r="E86" s="895"/>
      <c r="F86" s="894"/>
      <c r="G86" s="895"/>
      <c r="H86" s="894"/>
      <c r="I86" s="895"/>
      <c r="J86" s="894"/>
      <c r="K86" s="895"/>
      <c r="L86" s="894"/>
      <c r="M86" s="895"/>
      <c r="N86" s="894"/>
      <c r="O86" s="895"/>
      <c r="P86" s="894"/>
      <c r="Q86" s="895"/>
      <c r="R86" s="894"/>
      <c r="S86" s="895"/>
      <c r="T86" s="894"/>
      <c r="U86" s="895"/>
      <c r="V86" s="894"/>
      <c r="W86" s="895"/>
      <c r="X86" s="894"/>
      <c r="Y86" s="895"/>
      <c r="Z86" s="894"/>
      <c r="AA86" s="895"/>
      <c r="AB86" s="894"/>
      <c r="AC86" s="895"/>
      <c r="AD86" s="894"/>
      <c r="AE86" s="895"/>
      <c r="AF86" s="894"/>
      <c r="AG86" s="895"/>
      <c r="AH86" s="894"/>
      <c r="AI86" s="895"/>
      <c r="AJ86" s="894"/>
      <c r="AK86" s="895"/>
      <c r="AL86" s="894"/>
      <c r="AM86" s="895"/>
      <c r="AN86" s="894"/>
      <c r="AO86" s="895"/>
      <c r="AP86" s="894"/>
      <c r="AQ86" s="895"/>
      <c r="AR86" s="894"/>
      <c r="AS86" s="895"/>
      <c r="AT86" s="894"/>
      <c r="AU86" s="895"/>
      <c r="AV86" s="894"/>
      <c r="AW86" s="895"/>
      <c r="AX86" s="894"/>
      <c r="AY86" s="895"/>
      <c r="AZ86" s="894"/>
      <c r="BA86" s="895"/>
      <c r="BB86" s="894"/>
      <c r="BC86" s="895"/>
      <c r="BD86" s="894"/>
      <c r="BE86" s="895"/>
      <c r="BF86" s="894"/>
      <c r="BG86" s="895"/>
      <c r="BH86" s="894"/>
      <c r="BI86" s="895"/>
      <c r="BJ86" s="894"/>
      <c r="BK86" s="895"/>
      <c r="BL86" s="894"/>
      <c r="BM86" s="895"/>
      <c r="BN86" s="894"/>
      <c r="BO86" s="895"/>
      <c r="BP86" s="894"/>
      <c r="BQ86" s="895"/>
      <c r="BR86" s="894"/>
      <c r="BS86" s="895"/>
      <c r="BT86" s="894"/>
      <c r="BU86" s="895"/>
      <c r="BV86" s="894"/>
      <c r="BW86" s="895"/>
      <c r="BX86" s="894"/>
      <c r="BY86" s="895"/>
      <c r="BZ86" s="894"/>
      <c r="CA86" s="895"/>
      <c r="CB86" s="894"/>
      <c r="CC86" s="895"/>
      <c r="CD86" s="907"/>
      <c r="CE86" s="895"/>
      <c r="CF86" s="907"/>
      <c r="CG86" s="895"/>
      <c r="CH86" s="894"/>
      <c r="CI86" s="895"/>
      <c r="CJ86" s="894"/>
      <c r="CK86" s="895"/>
      <c r="CL86" s="894"/>
      <c r="CM86" s="895"/>
      <c r="CN86" s="894"/>
      <c r="CO86" s="895"/>
      <c r="CP86" s="894"/>
      <c r="CQ86" s="895"/>
      <c r="CR86" s="894"/>
      <c r="CS86" s="895"/>
      <c r="CT86" s="895"/>
      <c r="CU86" s="895"/>
      <c r="CV86" s="894"/>
      <c r="CW86" s="895"/>
      <c r="CX86" s="894"/>
      <c r="CY86" s="895"/>
      <c r="CZ86" s="894"/>
      <c r="DA86" s="895"/>
      <c r="DB86" s="908">
        <f t="shared" si="2"/>
        <v>0</v>
      </c>
      <c r="DC86" s="909">
        <f t="shared" si="3"/>
        <v>0</v>
      </c>
      <c r="DD86" s="910">
        <v>0</v>
      </c>
      <c r="DE86" s="911">
        <v>0</v>
      </c>
      <c r="DF86" s="912">
        <f t="shared" si="6"/>
        <v>0</v>
      </c>
      <c r="DG86" s="913">
        <f t="shared" si="5"/>
        <v>0</v>
      </c>
    </row>
    <row r="87" spans="1:111" ht="15" thickBot="1" x14ac:dyDescent="0.35">
      <c r="A87" s="917" t="s">
        <v>954</v>
      </c>
      <c r="B87" s="894"/>
      <c r="C87" s="994"/>
      <c r="D87" s="894"/>
      <c r="E87" s="895"/>
      <c r="F87" s="894"/>
      <c r="G87" s="895"/>
      <c r="H87" s="894"/>
      <c r="I87" s="895"/>
      <c r="J87" s="894"/>
      <c r="K87" s="895"/>
      <c r="L87" s="894"/>
      <c r="M87" s="895"/>
      <c r="N87" s="894"/>
      <c r="O87" s="895"/>
      <c r="P87" s="894"/>
      <c r="Q87" s="895"/>
      <c r="R87" s="894"/>
      <c r="S87" s="895"/>
      <c r="T87" s="894"/>
      <c r="U87" s="895"/>
      <c r="V87" s="894"/>
      <c r="W87" s="895"/>
      <c r="X87" s="894"/>
      <c r="Y87" s="895"/>
      <c r="Z87" s="894"/>
      <c r="AA87" s="895"/>
      <c r="AB87" s="894"/>
      <c r="AC87" s="895"/>
      <c r="AD87" s="894"/>
      <c r="AE87" s="895"/>
      <c r="AF87" s="894"/>
      <c r="AG87" s="895"/>
      <c r="AH87" s="894"/>
      <c r="AI87" s="895"/>
      <c r="AJ87" s="894"/>
      <c r="AK87" s="895"/>
      <c r="AL87" s="894"/>
      <c r="AM87" s="895"/>
      <c r="AN87" s="894"/>
      <c r="AO87" s="895"/>
      <c r="AP87" s="894"/>
      <c r="AQ87" s="895"/>
      <c r="AR87" s="894"/>
      <c r="AS87" s="895"/>
      <c r="AT87" s="894"/>
      <c r="AU87" s="895"/>
      <c r="AV87" s="894"/>
      <c r="AW87" s="895"/>
      <c r="AX87" s="894"/>
      <c r="AY87" s="895"/>
      <c r="AZ87" s="894"/>
      <c r="BA87" s="895"/>
      <c r="BB87" s="894"/>
      <c r="BC87" s="895"/>
      <c r="BD87" s="894"/>
      <c r="BE87" s="895"/>
      <c r="BF87" s="894"/>
      <c r="BG87" s="895"/>
      <c r="BH87" s="894"/>
      <c r="BI87" s="895"/>
      <c r="BJ87" s="894"/>
      <c r="BK87" s="895"/>
      <c r="BL87" s="894"/>
      <c r="BM87" s="895"/>
      <c r="BN87" s="894"/>
      <c r="BO87" s="895"/>
      <c r="BP87" s="894"/>
      <c r="BQ87" s="895"/>
      <c r="BR87" s="894"/>
      <c r="BS87" s="895"/>
      <c r="BT87" s="894"/>
      <c r="BU87" s="895"/>
      <c r="BV87" s="894"/>
      <c r="BW87" s="895"/>
      <c r="BX87" s="894"/>
      <c r="BY87" s="895"/>
      <c r="BZ87" s="894"/>
      <c r="CA87" s="895"/>
      <c r="CB87" s="894"/>
      <c r="CC87" s="895"/>
      <c r="CD87" s="907"/>
      <c r="CE87" s="895"/>
      <c r="CF87" s="907"/>
      <c r="CG87" s="895"/>
      <c r="CH87" s="894"/>
      <c r="CI87" s="895"/>
      <c r="CJ87" s="894"/>
      <c r="CK87" s="895"/>
      <c r="CL87" s="894"/>
      <c r="CM87" s="895"/>
      <c r="CN87" s="894"/>
      <c r="CO87" s="895"/>
      <c r="CP87" s="894"/>
      <c r="CQ87" s="895"/>
      <c r="CR87" s="894"/>
      <c r="CS87" s="895"/>
      <c r="CT87" s="895"/>
      <c r="CU87" s="895"/>
      <c r="CV87" s="894"/>
      <c r="CW87" s="895"/>
      <c r="CX87" s="894"/>
      <c r="CY87" s="895"/>
      <c r="CZ87" s="894"/>
      <c r="DA87" s="895"/>
      <c r="DB87" s="908">
        <f t="shared" si="2"/>
        <v>0</v>
      </c>
      <c r="DC87" s="909">
        <f t="shared" si="3"/>
        <v>0</v>
      </c>
      <c r="DD87" s="910">
        <v>0</v>
      </c>
      <c r="DE87" s="911">
        <v>0</v>
      </c>
      <c r="DF87" s="912">
        <f t="shared" si="6"/>
        <v>0</v>
      </c>
      <c r="DG87" s="913">
        <f t="shared" si="5"/>
        <v>0</v>
      </c>
    </row>
    <row r="88" spans="1:111" ht="15" thickBot="1" x14ac:dyDescent="0.35">
      <c r="A88" s="917" t="s">
        <v>955</v>
      </c>
      <c r="B88" s="894"/>
      <c r="C88" s="994"/>
      <c r="D88" s="894"/>
      <c r="E88" s="895"/>
      <c r="F88" s="894"/>
      <c r="G88" s="895"/>
      <c r="H88" s="894"/>
      <c r="I88" s="895"/>
      <c r="J88" s="894"/>
      <c r="K88" s="895"/>
      <c r="L88" s="894"/>
      <c r="M88" s="895"/>
      <c r="N88" s="894"/>
      <c r="O88" s="895"/>
      <c r="P88" s="894"/>
      <c r="Q88" s="895"/>
      <c r="R88" s="894"/>
      <c r="S88" s="895"/>
      <c r="T88" s="894"/>
      <c r="U88" s="895"/>
      <c r="V88" s="894"/>
      <c r="W88" s="895"/>
      <c r="X88" s="894"/>
      <c r="Y88" s="895"/>
      <c r="Z88" s="894"/>
      <c r="AA88" s="895"/>
      <c r="AB88" s="894"/>
      <c r="AC88" s="895"/>
      <c r="AD88" s="894"/>
      <c r="AE88" s="895"/>
      <c r="AF88" s="894"/>
      <c r="AG88" s="895"/>
      <c r="AH88" s="894"/>
      <c r="AI88" s="895"/>
      <c r="AJ88" s="894"/>
      <c r="AK88" s="895"/>
      <c r="AL88" s="894"/>
      <c r="AM88" s="895"/>
      <c r="AN88" s="894"/>
      <c r="AO88" s="895"/>
      <c r="AP88" s="894"/>
      <c r="AQ88" s="895"/>
      <c r="AR88" s="894"/>
      <c r="AS88" s="895"/>
      <c r="AT88" s="894"/>
      <c r="AU88" s="895"/>
      <c r="AV88" s="894"/>
      <c r="AW88" s="895"/>
      <c r="AX88" s="894"/>
      <c r="AY88" s="895"/>
      <c r="AZ88" s="894"/>
      <c r="BA88" s="895"/>
      <c r="BB88" s="894"/>
      <c r="BC88" s="895"/>
      <c r="BD88" s="894"/>
      <c r="BE88" s="895"/>
      <c r="BF88" s="894"/>
      <c r="BG88" s="895"/>
      <c r="BH88" s="894"/>
      <c r="BI88" s="895"/>
      <c r="BJ88" s="894"/>
      <c r="BK88" s="895"/>
      <c r="BL88" s="894"/>
      <c r="BM88" s="895"/>
      <c r="BN88" s="894"/>
      <c r="BO88" s="895"/>
      <c r="BP88" s="894"/>
      <c r="BQ88" s="895"/>
      <c r="BR88" s="894"/>
      <c r="BS88" s="895"/>
      <c r="BT88" s="894"/>
      <c r="BU88" s="895"/>
      <c r="BV88" s="894"/>
      <c r="BW88" s="895"/>
      <c r="BX88" s="894"/>
      <c r="BY88" s="895"/>
      <c r="BZ88" s="894"/>
      <c r="CA88" s="895"/>
      <c r="CB88" s="894"/>
      <c r="CC88" s="895"/>
      <c r="CD88" s="907"/>
      <c r="CE88" s="895"/>
      <c r="CF88" s="907"/>
      <c r="CG88" s="895"/>
      <c r="CH88" s="894"/>
      <c r="CI88" s="895"/>
      <c r="CJ88" s="894"/>
      <c r="CK88" s="895"/>
      <c r="CL88" s="894"/>
      <c r="CM88" s="895"/>
      <c r="CN88" s="894"/>
      <c r="CO88" s="895"/>
      <c r="CP88" s="894"/>
      <c r="CQ88" s="895"/>
      <c r="CR88" s="894"/>
      <c r="CS88" s="895"/>
      <c r="CT88" s="895"/>
      <c r="CU88" s="895"/>
      <c r="CV88" s="894"/>
      <c r="CW88" s="895"/>
      <c r="CX88" s="894"/>
      <c r="CY88" s="895"/>
      <c r="CZ88" s="894"/>
      <c r="DA88" s="895"/>
      <c r="DB88" s="908">
        <f t="shared" si="2"/>
        <v>0</v>
      </c>
      <c r="DC88" s="909">
        <f t="shared" si="3"/>
        <v>0</v>
      </c>
      <c r="DD88" s="910">
        <v>0</v>
      </c>
      <c r="DE88" s="911">
        <v>0</v>
      </c>
      <c r="DF88" s="912">
        <f t="shared" si="6"/>
        <v>0</v>
      </c>
      <c r="DG88" s="913">
        <f t="shared" si="5"/>
        <v>0</v>
      </c>
    </row>
    <row r="89" spans="1:111" ht="15" thickBot="1" x14ac:dyDescent="0.35">
      <c r="A89" s="917" t="s">
        <v>956</v>
      </c>
      <c r="B89" s="894"/>
      <c r="C89" s="994"/>
      <c r="D89" s="894"/>
      <c r="E89" s="895"/>
      <c r="F89" s="894"/>
      <c r="G89" s="895"/>
      <c r="H89" s="894"/>
      <c r="I89" s="895"/>
      <c r="J89" s="894"/>
      <c r="K89" s="895"/>
      <c r="L89" s="894"/>
      <c r="M89" s="895"/>
      <c r="N89" s="894"/>
      <c r="O89" s="895"/>
      <c r="P89" s="894"/>
      <c r="Q89" s="895"/>
      <c r="R89" s="894"/>
      <c r="S89" s="895"/>
      <c r="T89" s="894"/>
      <c r="U89" s="895"/>
      <c r="V89" s="894"/>
      <c r="W89" s="895"/>
      <c r="X89" s="894"/>
      <c r="Y89" s="895"/>
      <c r="Z89" s="894"/>
      <c r="AA89" s="895"/>
      <c r="AB89" s="894"/>
      <c r="AC89" s="895"/>
      <c r="AD89" s="894"/>
      <c r="AE89" s="895"/>
      <c r="AF89" s="894"/>
      <c r="AG89" s="895"/>
      <c r="AH89" s="894"/>
      <c r="AI89" s="895"/>
      <c r="AJ89" s="894"/>
      <c r="AK89" s="895"/>
      <c r="AL89" s="894"/>
      <c r="AM89" s="895"/>
      <c r="AN89" s="894"/>
      <c r="AO89" s="895"/>
      <c r="AP89" s="894"/>
      <c r="AQ89" s="895"/>
      <c r="AR89" s="894"/>
      <c r="AS89" s="895"/>
      <c r="AT89" s="894"/>
      <c r="AU89" s="895"/>
      <c r="AV89" s="894"/>
      <c r="AW89" s="895"/>
      <c r="AX89" s="894"/>
      <c r="AY89" s="895"/>
      <c r="AZ89" s="894"/>
      <c r="BA89" s="895"/>
      <c r="BB89" s="894"/>
      <c r="BC89" s="895"/>
      <c r="BD89" s="894"/>
      <c r="BE89" s="895"/>
      <c r="BF89" s="894"/>
      <c r="BG89" s="895"/>
      <c r="BH89" s="894"/>
      <c r="BI89" s="895"/>
      <c r="BJ89" s="894"/>
      <c r="BK89" s="895"/>
      <c r="BL89" s="894"/>
      <c r="BM89" s="895"/>
      <c r="BN89" s="894"/>
      <c r="BO89" s="895"/>
      <c r="BP89" s="894"/>
      <c r="BQ89" s="895"/>
      <c r="BR89" s="894"/>
      <c r="BS89" s="895"/>
      <c r="BT89" s="894"/>
      <c r="BU89" s="895"/>
      <c r="BV89" s="894"/>
      <c r="BW89" s="895"/>
      <c r="BX89" s="894"/>
      <c r="BY89" s="895"/>
      <c r="BZ89" s="894"/>
      <c r="CA89" s="895"/>
      <c r="CB89" s="894"/>
      <c r="CC89" s="895"/>
      <c r="CD89" s="907"/>
      <c r="CE89" s="895"/>
      <c r="CF89" s="907"/>
      <c r="CG89" s="895"/>
      <c r="CH89" s="894"/>
      <c r="CI89" s="895"/>
      <c r="CJ89" s="894"/>
      <c r="CK89" s="895"/>
      <c r="CL89" s="894"/>
      <c r="CM89" s="895"/>
      <c r="CN89" s="894"/>
      <c r="CO89" s="895"/>
      <c r="CP89" s="894"/>
      <c r="CQ89" s="895"/>
      <c r="CR89" s="894"/>
      <c r="CS89" s="895"/>
      <c r="CT89" s="895"/>
      <c r="CU89" s="895"/>
      <c r="CV89" s="894"/>
      <c r="CW89" s="895"/>
      <c r="CX89" s="894"/>
      <c r="CY89" s="895"/>
      <c r="CZ89" s="894"/>
      <c r="DA89" s="895"/>
      <c r="DB89" s="908">
        <f t="shared" si="2"/>
        <v>0</v>
      </c>
      <c r="DC89" s="909">
        <f t="shared" si="3"/>
        <v>0</v>
      </c>
      <c r="DD89" s="910">
        <v>0</v>
      </c>
      <c r="DE89" s="911">
        <v>0</v>
      </c>
      <c r="DF89" s="912">
        <f t="shared" si="6"/>
        <v>0</v>
      </c>
      <c r="DG89" s="913">
        <f t="shared" si="5"/>
        <v>0</v>
      </c>
    </row>
    <row r="90" spans="1:111" ht="15" thickBot="1" x14ac:dyDescent="0.35">
      <c r="A90" s="917" t="s">
        <v>957</v>
      </c>
      <c r="B90" s="894"/>
      <c r="C90" s="994"/>
      <c r="D90" s="894"/>
      <c r="E90" s="895"/>
      <c r="F90" s="894"/>
      <c r="G90" s="895"/>
      <c r="H90" s="894"/>
      <c r="I90" s="895"/>
      <c r="J90" s="894"/>
      <c r="K90" s="895"/>
      <c r="L90" s="894"/>
      <c r="M90" s="895"/>
      <c r="N90" s="894"/>
      <c r="O90" s="895"/>
      <c r="P90" s="894"/>
      <c r="Q90" s="895"/>
      <c r="R90" s="894"/>
      <c r="S90" s="895"/>
      <c r="T90" s="894"/>
      <c r="U90" s="895"/>
      <c r="V90" s="894"/>
      <c r="W90" s="895"/>
      <c r="X90" s="894"/>
      <c r="Y90" s="895"/>
      <c r="Z90" s="894"/>
      <c r="AA90" s="895"/>
      <c r="AB90" s="894"/>
      <c r="AC90" s="895"/>
      <c r="AD90" s="894"/>
      <c r="AE90" s="895"/>
      <c r="AF90" s="894"/>
      <c r="AG90" s="895"/>
      <c r="AH90" s="894"/>
      <c r="AI90" s="895"/>
      <c r="AJ90" s="894"/>
      <c r="AK90" s="895"/>
      <c r="AL90" s="894"/>
      <c r="AM90" s="895"/>
      <c r="AN90" s="894"/>
      <c r="AO90" s="895"/>
      <c r="AP90" s="894"/>
      <c r="AQ90" s="895"/>
      <c r="AR90" s="894"/>
      <c r="AS90" s="895"/>
      <c r="AT90" s="894"/>
      <c r="AU90" s="895"/>
      <c r="AV90" s="894"/>
      <c r="AW90" s="895"/>
      <c r="AX90" s="894"/>
      <c r="AY90" s="895"/>
      <c r="AZ90" s="894"/>
      <c r="BA90" s="895"/>
      <c r="BB90" s="894"/>
      <c r="BC90" s="895"/>
      <c r="BD90" s="894"/>
      <c r="BE90" s="895"/>
      <c r="BF90" s="894"/>
      <c r="BG90" s="895"/>
      <c r="BH90" s="894"/>
      <c r="BI90" s="895"/>
      <c r="BJ90" s="894"/>
      <c r="BK90" s="895"/>
      <c r="BL90" s="894"/>
      <c r="BM90" s="895"/>
      <c r="BN90" s="894"/>
      <c r="BO90" s="895"/>
      <c r="BP90" s="894"/>
      <c r="BQ90" s="895"/>
      <c r="BR90" s="894"/>
      <c r="BS90" s="895"/>
      <c r="BT90" s="894"/>
      <c r="BU90" s="895"/>
      <c r="BV90" s="894"/>
      <c r="BW90" s="895"/>
      <c r="BX90" s="894"/>
      <c r="BY90" s="895"/>
      <c r="BZ90" s="894"/>
      <c r="CA90" s="895"/>
      <c r="CB90" s="894"/>
      <c r="CC90" s="895"/>
      <c r="CD90" s="907"/>
      <c r="CE90" s="895"/>
      <c r="CF90" s="907"/>
      <c r="CG90" s="895"/>
      <c r="CH90" s="894"/>
      <c r="CI90" s="895"/>
      <c r="CJ90" s="894"/>
      <c r="CK90" s="895"/>
      <c r="CL90" s="894"/>
      <c r="CM90" s="895"/>
      <c r="CN90" s="894"/>
      <c r="CO90" s="895"/>
      <c r="CP90" s="894"/>
      <c r="CQ90" s="895"/>
      <c r="CR90" s="894"/>
      <c r="CS90" s="895"/>
      <c r="CT90" s="895"/>
      <c r="CU90" s="895"/>
      <c r="CV90" s="894"/>
      <c r="CW90" s="895"/>
      <c r="CX90" s="894"/>
      <c r="CY90" s="895"/>
      <c r="CZ90" s="894"/>
      <c r="DA90" s="895"/>
      <c r="DB90" s="908">
        <f t="shared" si="2"/>
        <v>0</v>
      </c>
      <c r="DC90" s="909">
        <f t="shared" si="3"/>
        <v>0</v>
      </c>
      <c r="DD90" s="910">
        <v>0</v>
      </c>
      <c r="DE90" s="911">
        <v>0</v>
      </c>
      <c r="DF90" s="912">
        <f t="shared" si="6"/>
        <v>0</v>
      </c>
      <c r="DG90" s="913">
        <f t="shared" si="5"/>
        <v>0</v>
      </c>
    </row>
    <row r="91" spans="1:111" ht="15" thickBot="1" x14ac:dyDescent="0.35">
      <c r="A91" s="917" t="s">
        <v>958</v>
      </c>
      <c r="B91" s="894"/>
      <c r="C91" s="994"/>
      <c r="D91" s="894"/>
      <c r="E91" s="895"/>
      <c r="F91" s="894"/>
      <c r="G91" s="895"/>
      <c r="H91" s="894"/>
      <c r="I91" s="895"/>
      <c r="J91" s="894"/>
      <c r="K91" s="895"/>
      <c r="L91" s="894"/>
      <c r="M91" s="895"/>
      <c r="N91" s="894"/>
      <c r="O91" s="895"/>
      <c r="P91" s="894"/>
      <c r="Q91" s="895"/>
      <c r="R91" s="894"/>
      <c r="S91" s="895"/>
      <c r="T91" s="894"/>
      <c r="U91" s="895"/>
      <c r="V91" s="894"/>
      <c r="W91" s="895"/>
      <c r="X91" s="894"/>
      <c r="Y91" s="895"/>
      <c r="Z91" s="894"/>
      <c r="AA91" s="895"/>
      <c r="AB91" s="894"/>
      <c r="AC91" s="895"/>
      <c r="AD91" s="894"/>
      <c r="AE91" s="895"/>
      <c r="AF91" s="894"/>
      <c r="AG91" s="895"/>
      <c r="AH91" s="894"/>
      <c r="AI91" s="895"/>
      <c r="AJ91" s="894"/>
      <c r="AK91" s="895"/>
      <c r="AL91" s="894"/>
      <c r="AM91" s="895"/>
      <c r="AN91" s="894"/>
      <c r="AO91" s="895"/>
      <c r="AP91" s="894"/>
      <c r="AQ91" s="895"/>
      <c r="AR91" s="894"/>
      <c r="AS91" s="895"/>
      <c r="AT91" s="894"/>
      <c r="AU91" s="895"/>
      <c r="AV91" s="894"/>
      <c r="AW91" s="895"/>
      <c r="AX91" s="894"/>
      <c r="AY91" s="895"/>
      <c r="AZ91" s="894"/>
      <c r="BA91" s="895"/>
      <c r="BB91" s="894"/>
      <c r="BC91" s="895"/>
      <c r="BD91" s="894"/>
      <c r="BE91" s="895"/>
      <c r="BF91" s="894"/>
      <c r="BG91" s="895"/>
      <c r="BH91" s="894"/>
      <c r="BI91" s="895"/>
      <c r="BJ91" s="894"/>
      <c r="BK91" s="895"/>
      <c r="BL91" s="894"/>
      <c r="BM91" s="895"/>
      <c r="BN91" s="894"/>
      <c r="BO91" s="895"/>
      <c r="BP91" s="894"/>
      <c r="BQ91" s="895"/>
      <c r="BR91" s="894"/>
      <c r="BS91" s="895"/>
      <c r="BT91" s="894"/>
      <c r="BU91" s="895"/>
      <c r="BV91" s="894"/>
      <c r="BW91" s="895"/>
      <c r="BX91" s="894"/>
      <c r="BY91" s="895"/>
      <c r="BZ91" s="894"/>
      <c r="CA91" s="895"/>
      <c r="CB91" s="894"/>
      <c r="CC91" s="895"/>
      <c r="CD91" s="907"/>
      <c r="CE91" s="895"/>
      <c r="CF91" s="907"/>
      <c r="CG91" s="895"/>
      <c r="CH91" s="894"/>
      <c r="CI91" s="895"/>
      <c r="CJ91" s="894"/>
      <c r="CK91" s="895"/>
      <c r="CL91" s="894"/>
      <c r="CM91" s="895"/>
      <c r="CN91" s="894"/>
      <c r="CO91" s="895"/>
      <c r="CP91" s="894"/>
      <c r="CQ91" s="895"/>
      <c r="CR91" s="894"/>
      <c r="CS91" s="895"/>
      <c r="CT91" s="895"/>
      <c r="CU91" s="895"/>
      <c r="CV91" s="894"/>
      <c r="CW91" s="895"/>
      <c r="CX91" s="894"/>
      <c r="CY91" s="895"/>
      <c r="CZ91" s="894"/>
      <c r="DA91" s="895"/>
      <c r="DB91" s="908">
        <f t="shared" si="2"/>
        <v>0</v>
      </c>
      <c r="DC91" s="909">
        <f t="shared" si="3"/>
        <v>0</v>
      </c>
      <c r="DD91" s="910">
        <v>0</v>
      </c>
      <c r="DE91" s="911">
        <v>0</v>
      </c>
      <c r="DF91" s="912">
        <f t="shared" si="6"/>
        <v>0</v>
      </c>
      <c r="DG91" s="913">
        <f t="shared" si="5"/>
        <v>0</v>
      </c>
    </row>
    <row r="92" spans="1:111" ht="15" thickBot="1" x14ac:dyDescent="0.35">
      <c r="A92" s="918" t="s">
        <v>959</v>
      </c>
      <c r="B92" s="894"/>
      <c r="C92" s="994"/>
      <c r="D92" s="894"/>
      <c r="E92" s="895"/>
      <c r="F92" s="894"/>
      <c r="G92" s="895"/>
      <c r="H92" s="894"/>
      <c r="I92" s="895"/>
      <c r="J92" s="894"/>
      <c r="K92" s="895"/>
      <c r="L92" s="894"/>
      <c r="M92" s="895"/>
      <c r="N92" s="894"/>
      <c r="O92" s="895"/>
      <c r="P92" s="894"/>
      <c r="Q92" s="895"/>
      <c r="R92" s="894"/>
      <c r="S92" s="895"/>
      <c r="T92" s="894"/>
      <c r="U92" s="895"/>
      <c r="V92" s="894"/>
      <c r="W92" s="895"/>
      <c r="X92" s="894"/>
      <c r="Y92" s="895"/>
      <c r="Z92" s="894"/>
      <c r="AA92" s="895"/>
      <c r="AB92" s="894"/>
      <c r="AC92" s="895"/>
      <c r="AD92" s="894"/>
      <c r="AE92" s="895"/>
      <c r="AF92" s="894"/>
      <c r="AG92" s="895"/>
      <c r="AH92" s="894"/>
      <c r="AI92" s="895"/>
      <c r="AJ92" s="894"/>
      <c r="AK92" s="895"/>
      <c r="AL92" s="894"/>
      <c r="AM92" s="895"/>
      <c r="AN92" s="894"/>
      <c r="AO92" s="895"/>
      <c r="AP92" s="894"/>
      <c r="AQ92" s="895"/>
      <c r="AR92" s="894"/>
      <c r="AS92" s="895"/>
      <c r="AT92" s="894"/>
      <c r="AU92" s="895"/>
      <c r="AV92" s="894"/>
      <c r="AW92" s="895"/>
      <c r="AX92" s="894"/>
      <c r="AY92" s="895"/>
      <c r="AZ92" s="894"/>
      <c r="BA92" s="895"/>
      <c r="BB92" s="894"/>
      <c r="BC92" s="895"/>
      <c r="BD92" s="894"/>
      <c r="BE92" s="895"/>
      <c r="BF92" s="894"/>
      <c r="BG92" s="895"/>
      <c r="BH92" s="894"/>
      <c r="BI92" s="895"/>
      <c r="BJ92" s="894"/>
      <c r="BK92" s="895"/>
      <c r="BL92" s="894"/>
      <c r="BM92" s="895"/>
      <c r="BN92" s="894"/>
      <c r="BO92" s="895"/>
      <c r="BP92" s="894"/>
      <c r="BQ92" s="895"/>
      <c r="BR92" s="894"/>
      <c r="BS92" s="895"/>
      <c r="BT92" s="894"/>
      <c r="BU92" s="895"/>
      <c r="BV92" s="894"/>
      <c r="BW92" s="895"/>
      <c r="BX92" s="894"/>
      <c r="BY92" s="895"/>
      <c r="BZ92" s="894"/>
      <c r="CA92" s="895"/>
      <c r="CB92" s="894"/>
      <c r="CC92" s="895"/>
      <c r="CD92" s="907"/>
      <c r="CE92" s="895"/>
      <c r="CF92" s="907"/>
      <c r="CG92" s="895"/>
      <c r="CH92" s="894"/>
      <c r="CI92" s="895"/>
      <c r="CJ92" s="894"/>
      <c r="CK92" s="895"/>
      <c r="CL92" s="894"/>
      <c r="CM92" s="895"/>
      <c r="CN92" s="894"/>
      <c r="CO92" s="895"/>
      <c r="CP92" s="894"/>
      <c r="CQ92" s="895"/>
      <c r="CR92" s="894"/>
      <c r="CS92" s="895"/>
      <c r="CT92" s="895"/>
      <c r="CU92" s="895"/>
      <c r="CV92" s="894"/>
      <c r="CW92" s="895"/>
      <c r="CX92" s="894"/>
      <c r="CY92" s="895"/>
      <c r="CZ92" s="894"/>
      <c r="DA92" s="895"/>
      <c r="DB92" s="908">
        <f t="shared" si="2"/>
        <v>0</v>
      </c>
      <c r="DC92" s="909">
        <f t="shared" si="3"/>
        <v>0</v>
      </c>
      <c r="DD92" s="910">
        <v>0</v>
      </c>
      <c r="DE92" s="911">
        <v>0</v>
      </c>
      <c r="DF92" s="912">
        <f t="shared" si="6"/>
        <v>0</v>
      </c>
      <c r="DG92" s="913">
        <f t="shared" si="5"/>
        <v>0</v>
      </c>
    </row>
    <row r="93" spans="1:111" ht="15" thickBot="1" x14ac:dyDescent="0.35">
      <c r="A93" s="918" t="s">
        <v>960</v>
      </c>
      <c r="B93" s="894"/>
      <c r="C93" s="994"/>
      <c r="D93" s="894"/>
      <c r="E93" s="895"/>
      <c r="F93" s="894"/>
      <c r="G93" s="895"/>
      <c r="H93" s="894"/>
      <c r="I93" s="895"/>
      <c r="J93" s="894"/>
      <c r="K93" s="895"/>
      <c r="L93" s="894"/>
      <c r="M93" s="895"/>
      <c r="N93" s="894"/>
      <c r="O93" s="895"/>
      <c r="P93" s="894"/>
      <c r="Q93" s="895"/>
      <c r="R93" s="894"/>
      <c r="S93" s="895"/>
      <c r="T93" s="894"/>
      <c r="U93" s="895"/>
      <c r="V93" s="894"/>
      <c r="W93" s="895"/>
      <c r="X93" s="894"/>
      <c r="Y93" s="895"/>
      <c r="Z93" s="894"/>
      <c r="AA93" s="895"/>
      <c r="AB93" s="894"/>
      <c r="AC93" s="895"/>
      <c r="AD93" s="894"/>
      <c r="AE93" s="895"/>
      <c r="AF93" s="894"/>
      <c r="AG93" s="895"/>
      <c r="AH93" s="894"/>
      <c r="AI93" s="895"/>
      <c r="AJ93" s="894"/>
      <c r="AK93" s="895"/>
      <c r="AL93" s="894"/>
      <c r="AM93" s="895"/>
      <c r="AN93" s="894"/>
      <c r="AO93" s="895"/>
      <c r="AP93" s="894"/>
      <c r="AQ93" s="895"/>
      <c r="AR93" s="894"/>
      <c r="AS93" s="895"/>
      <c r="AT93" s="894"/>
      <c r="AU93" s="895"/>
      <c r="AV93" s="894"/>
      <c r="AW93" s="895"/>
      <c r="AX93" s="894"/>
      <c r="AY93" s="895"/>
      <c r="AZ93" s="894"/>
      <c r="BA93" s="895"/>
      <c r="BB93" s="894"/>
      <c r="BC93" s="895"/>
      <c r="BD93" s="894"/>
      <c r="BE93" s="895"/>
      <c r="BF93" s="894"/>
      <c r="BG93" s="895"/>
      <c r="BH93" s="894"/>
      <c r="BI93" s="895"/>
      <c r="BJ93" s="894"/>
      <c r="BK93" s="895"/>
      <c r="BL93" s="894"/>
      <c r="BM93" s="895"/>
      <c r="BN93" s="894"/>
      <c r="BO93" s="895"/>
      <c r="BP93" s="894"/>
      <c r="BQ93" s="895"/>
      <c r="BR93" s="894"/>
      <c r="BS93" s="895"/>
      <c r="BT93" s="894"/>
      <c r="BU93" s="895"/>
      <c r="BV93" s="894"/>
      <c r="BW93" s="895"/>
      <c r="BX93" s="894"/>
      <c r="BY93" s="895"/>
      <c r="BZ93" s="894"/>
      <c r="CA93" s="895"/>
      <c r="CB93" s="894"/>
      <c r="CC93" s="895"/>
      <c r="CD93" s="907"/>
      <c r="CE93" s="895"/>
      <c r="CF93" s="907"/>
      <c r="CG93" s="895"/>
      <c r="CH93" s="894"/>
      <c r="CI93" s="895"/>
      <c r="CJ93" s="894"/>
      <c r="CK93" s="895"/>
      <c r="CL93" s="894"/>
      <c r="CM93" s="895"/>
      <c r="CN93" s="894"/>
      <c r="CO93" s="895"/>
      <c r="CP93" s="894"/>
      <c r="CQ93" s="895"/>
      <c r="CR93" s="894"/>
      <c r="CS93" s="895"/>
      <c r="CT93" s="895"/>
      <c r="CU93" s="895"/>
      <c r="CV93" s="894"/>
      <c r="CW93" s="895"/>
      <c r="CX93" s="894"/>
      <c r="CY93" s="895"/>
      <c r="CZ93" s="894"/>
      <c r="DA93" s="895"/>
      <c r="DB93" s="908">
        <f t="shared" si="2"/>
        <v>0</v>
      </c>
      <c r="DC93" s="909">
        <f t="shared" si="3"/>
        <v>0</v>
      </c>
      <c r="DD93" s="910">
        <v>0</v>
      </c>
      <c r="DE93" s="911">
        <v>0</v>
      </c>
      <c r="DF93" s="912">
        <f t="shared" si="6"/>
        <v>0</v>
      </c>
      <c r="DG93" s="913">
        <f t="shared" si="5"/>
        <v>0</v>
      </c>
    </row>
    <row r="94" spans="1:111" ht="15" thickBot="1" x14ac:dyDescent="0.35">
      <c r="A94" s="914" t="s">
        <v>961</v>
      </c>
      <c r="B94" s="894"/>
      <c r="C94" s="994"/>
      <c r="D94" s="894"/>
      <c r="E94" s="895"/>
      <c r="F94" s="894"/>
      <c r="G94" s="895"/>
      <c r="H94" s="894"/>
      <c r="I94" s="895"/>
      <c r="J94" s="894"/>
      <c r="K94" s="895"/>
      <c r="L94" s="894"/>
      <c r="M94" s="895"/>
      <c r="N94" s="894"/>
      <c r="O94" s="895"/>
      <c r="P94" s="894"/>
      <c r="Q94" s="895"/>
      <c r="R94" s="894"/>
      <c r="S94" s="895"/>
      <c r="T94" s="894"/>
      <c r="U94" s="895"/>
      <c r="V94" s="894"/>
      <c r="W94" s="895"/>
      <c r="X94" s="894"/>
      <c r="Y94" s="895"/>
      <c r="Z94" s="894"/>
      <c r="AA94" s="895"/>
      <c r="AB94" s="894"/>
      <c r="AC94" s="895"/>
      <c r="AD94" s="894"/>
      <c r="AE94" s="895"/>
      <c r="AF94" s="894"/>
      <c r="AG94" s="895"/>
      <c r="AH94" s="894"/>
      <c r="AI94" s="895"/>
      <c r="AJ94" s="894"/>
      <c r="AK94" s="895"/>
      <c r="AL94" s="894"/>
      <c r="AM94" s="895"/>
      <c r="AN94" s="894"/>
      <c r="AO94" s="895"/>
      <c r="AP94" s="894"/>
      <c r="AQ94" s="895"/>
      <c r="AR94" s="894"/>
      <c r="AS94" s="895"/>
      <c r="AT94" s="894"/>
      <c r="AU94" s="895"/>
      <c r="AV94" s="894"/>
      <c r="AW94" s="895"/>
      <c r="AX94" s="894"/>
      <c r="AY94" s="895"/>
      <c r="AZ94" s="894"/>
      <c r="BA94" s="895"/>
      <c r="BB94" s="894"/>
      <c r="BC94" s="895"/>
      <c r="BD94" s="894"/>
      <c r="BE94" s="895"/>
      <c r="BF94" s="894"/>
      <c r="BG94" s="895"/>
      <c r="BH94" s="894"/>
      <c r="BI94" s="895"/>
      <c r="BJ94" s="894"/>
      <c r="BK94" s="895"/>
      <c r="BL94" s="894"/>
      <c r="BM94" s="895"/>
      <c r="BN94" s="894"/>
      <c r="BO94" s="895"/>
      <c r="BP94" s="894"/>
      <c r="BQ94" s="895"/>
      <c r="BR94" s="894"/>
      <c r="BS94" s="895"/>
      <c r="BT94" s="894"/>
      <c r="BU94" s="895"/>
      <c r="BV94" s="894"/>
      <c r="BW94" s="895"/>
      <c r="BX94" s="894"/>
      <c r="BY94" s="895"/>
      <c r="BZ94" s="894"/>
      <c r="CA94" s="895"/>
      <c r="CB94" s="894"/>
      <c r="CC94" s="895"/>
      <c r="CD94" s="907"/>
      <c r="CE94" s="895"/>
      <c r="CF94" s="907"/>
      <c r="CG94" s="895"/>
      <c r="CH94" s="894"/>
      <c r="CI94" s="895"/>
      <c r="CJ94" s="894"/>
      <c r="CK94" s="895"/>
      <c r="CL94" s="894"/>
      <c r="CM94" s="895"/>
      <c r="CN94" s="894"/>
      <c r="CO94" s="895"/>
      <c r="CP94" s="894"/>
      <c r="CQ94" s="895"/>
      <c r="CR94" s="894"/>
      <c r="CS94" s="895"/>
      <c r="CT94" s="895"/>
      <c r="CU94" s="895"/>
      <c r="CV94" s="894"/>
      <c r="CW94" s="895"/>
      <c r="CX94" s="894"/>
      <c r="CY94" s="895"/>
      <c r="CZ94" s="894"/>
      <c r="DA94" s="895"/>
      <c r="DB94" s="908">
        <f t="shared" si="2"/>
        <v>0</v>
      </c>
      <c r="DC94" s="909">
        <f t="shared" si="3"/>
        <v>0</v>
      </c>
      <c r="DD94" s="910">
        <v>0</v>
      </c>
      <c r="DE94" s="911">
        <v>0</v>
      </c>
      <c r="DF94" s="912">
        <f t="shared" si="6"/>
        <v>0</v>
      </c>
      <c r="DG94" s="913">
        <f t="shared" si="5"/>
        <v>0</v>
      </c>
    </row>
    <row r="95" spans="1:111" ht="15" thickBot="1" x14ac:dyDescent="0.35">
      <c r="A95" s="914" t="s">
        <v>962</v>
      </c>
      <c r="B95" s="894"/>
      <c r="C95" s="994"/>
      <c r="D95" s="894"/>
      <c r="E95" s="895"/>
      <c r="F95" s="894"/>
      <c r="G95" s="895"/>
      <c r="H95" s="894"/>
      <c r="I95" s="895"/>
      <c r="J95" s="894"/>
      <c r="K95" s="895"/>
      <c r="L95" s="894"/>
      <c r="M95" s="895"/>
      <c r="N95" s="894"/>
      <c r="O95" s="895"/>
      <c r="P95" s="894"/>
      <c r="Q95" s="895"/>
      <c r="R95" s="894"/>
      <c r="S95" s="895"/>
      <c r="T95" s="894"/>
      <c r="U95" s="895"/>
      <c r="V95" s="894"/>
      <c r="W95" s="895"/>
      <c r="X95" s="894"/>
      <c r="Y95" s="895"/>
      <c r="Z95" s="894"/>
      <c r="AA95" s="895"/>
      <c r="AB95" s="894"/>
      <c r="AC95" s="895"/>
      <c r="AD95" s="894"/>
      <c r="AE95" s="895"/>
      <c r="AF95" s="894"/>
      <c r="AG95" s="895"/>
      <c r="AH95" s="894"/>
      <c r="AI95" s="895"/>
      <c r="AJ95" s="894"/>
      <c r="AK95" s="895"/>
      <c r="AL95" s="894"/>
      <c r="AM95" s="895"/>
      <c r="AN95" s="894"/>
      <c r="AO95" s="895"/>
      <c r="AP95" s="894"/>
      <c r="AQ95" s="895"/>
      <c r="AR95" s="894"/>
      <c r="AS95" s="895"/>
      <c r="AT95" s="894"/>
      <c r="AU95" s="895"/>
      <c r="AV95" s="894"/>
      <c r="AW95" s="895"/>
      <c r="AX95" s="894"/>
      <c r="AY95" s="895"/>
      <c r="AZ95" s="894"/>
      <c r="BA95" s="895"/>
      <c r="BB95" s="894"/>
      <c r="BC95" s="895"/>
      <c r="BD95" s="894"/>
      <c r="BE95" s="895"/>
      <c r="BF95" s="894"/>
      <c r="BG95" s="895"/>
      <c r="BH95" s="894"/>
      <c r="BI95" s="895"/>
      <c r="BJ95" s="894"/>
      <c r="BK95" s="895"/>
      <c r="BL95" s="894"/>
      <c r="BM95" s="895"/>
      <c r="BN95" s="894"/>
      <c r="BO95" s="895"/>
      <c r="BP95" s="894"/>
      <c r="BQ95" s="895"/>
      <c r="BR95" s="894"/>
      <c r="BS95" s="895"/>
      <c r="BT95" s="894"/>
      <c r="BU95" s="895"/>
      <c r="BV95" s="894"/>
      <c r="BW95" s="895"/>
      <c r="BX95" s="894"/>
      <c r="BY95" s="895"/>
      <c r="BZ95" s="894"/>
      <c r="CA95" s="895"/>
      <c r="CB95" s="894"/>
      <c r="CC95" s="895"/>
      <c r="CD95" s="907"/>
      <c r="CE95" s="895"/>
      <c r="CF95" s="907"/>
      <c r="CG95" s="895"/>
      <c r="CH95" s="894"/>
      <c r="CI95" s="895"/>
      <c r="CJ95" s="894"/>
      <c r="CK95" s="895"/>
      <c r="CL95" s="894"/>
      <c r="CM95" s="895"/>
      <c r="CN95" s="894"/>
      <c r="CO95" s="895"/>
      <c r="CP95" s="894"/>
      <c r="CQ95" s="895"/>
      <c r="CR95" s="894"/>
      <c r="CS95" s="895"/>
      <c r="CT95" s="895"/>
      <c r="CU95" s="895"/>
      <c r="CV95" s="894"/>
      <c r="CW95" s="895"/>
      <c r="CX95" s="894"/>
      <c r="CY95" s="895"/>
      <c r="CZ95" s="894"/>
      <c r="DA95" s="895"/>
      <c r="DB95" s="908">
        <f t="shared" si="2"/>
        <v>0</v>
      </c>
      <c r="DC95" s="909">
        <f t="shared" si="3"/>
        <v>0</v>
      </c>
      <c r="DD95" s="910">
        <v>0</v>
      </c>
      <c r="DE95" s="911">
        <v>0</v>
      </c>
      <c r="DF95" s="912">
        <f t="shared" si="6"/>
        <v>0</v>
      </c>
      <c r="DG95" s="913">
        <f t="shared" si="5"/>
        <v>0</v>
      </c>
    </row>
    <row r="96" spans="1:111" ht="15" thickBot="1" x14ac:dyDescent="0.35">
      <c r="A96" s="914" t="s">
        <v>963</v>
      </c>
      <c r="B96" s="894"/>
      <c r="C96" s="994"/>
      <c r="D96" s="894"/>
      <c r="E96" s="895"/>
      <c r="F96" s="894"/>
      <c r="G96" s="895"/>
      <c r="H96" s="894"/>
      <c r="I96" s="895"/>
      <c r="J96" s="894"/>
      <c r="K96" s="895"/>
      <c r="L96" s="894"/>
      <c r="M96" s="895"/>
      <c r="N96" s="894"/>
      <c r="O96" s="895"/>
      <c r="P96" s="894"/>
      <c r="Q96" s="895"/>
      <c r="R96" s="894"/>
      <c r="S96" s="895"/>
      <c r="T96" s="894"/>
      <c r="U96" s="895"/>
      <c r="V96" s="894"/>
      <c r="W96" s="895"/>
      <c r="X96" s="894"/>
      <c r="Y96" s="895"/>
      <c r="Z96" s="894"/>
      <c r="AA96" s="895"/>
      <c r="AB96" s="894"/>
      <c r="AC96" s="895"/>
      <c r="AD96" s="894"/>
      <c r="AE96" s="895"/>
      <c r="AF96" s="894"/>
      <c r="AG96" s="895"/>
      <c r="AH96" s="894"/>
      <c r="AI96" s="895"/>
      <c r="AJ96" s="894"/>
      <c r="AK96" s="895"/>
      <c r="AL96" s="894"/>
      <c r="AM96" s="895"/>
      <c r="AN96" s="894"/>
      <c r="AO96" s="895"/>
      <c r="AP96" s="894"/>
      <c r="AQ96" s="895"/>
      <c r="AR96" s="894"/>
      <c r="AS96" s="895"/>
      <c r="AT96" s="894"/>
      <c r="AU96" s="895"/>
      <c r="AV96" s="894"/>
      <c r="AW96" s="895"/>
      <c r="AX96" s="894"/>
      <c r="AY96" s="895"/>
      <c r="AZ96" s="894"/>
      <c r="BA96" s="895"/>
      <c r="BB96" s="894"/>
      <c r="BC96" s="895"/>
      <c r="BD96" s="894"/>
      <c r="BE96" s="895"/>
      <c r="BF96" s="894"/>
      <c r="BG96" s="895"/>
      <c r="BH96" s="894"/>
      <c r="BI96" s="895"/>
      <c r="BJ96" s="894"/>
      <c r="BK96" s="895"/>
      <c r="BL96" s="894"/>
      <c r="BM96" s="895"/>
      <c r="BN96" s="894"/>
      <c r="BO96" s="895"/>
      <c r="BP96" s="894"/>
      <c r="BQ96" s="895"/>
      <c r="BR96" s="894"/>
      <c r="BS96" s="895"/>
      <c r="BT96" s="894"/>
      <c r="BU96" s="895"/>
      <c r="BV96" s="894"/>
      <c r="BW96" s="895"/>
      <c r="BX96" s="894"/>
      <c r="BY96" s="895"/>
      <c r="BZ96" s="894"/>
      <c r="CA96" s="895"/>
      <c r="CB96" s="894"/>
      <c r="CC96" s="895"/>
      <c r="CD96" s="907"/>
      <c r="CE96" s="895"/>
      <c r="CF96" s="907"/>
      <c r="CG96" s="895"/>
      <c r="CH96" s="894"/>
      <c r="CI96" s="895"/>
      <c r="CJ96" s="894"/>
      <c r="CK96" s="895"/>
      <c r="CL96" s="894"/>
      <c r="CM96" s="895"/>
      <c r="CN96" s="894"/>
      <c r="CO96" s="895"/>
      <c r="CP96" s="894"/>
      <c r="CQ96" s="895"/>
      <c r="CR96" s="894"/>
      <c r="CS96" s="895"/>
      <c r="CT96" s="895"/>
      <c r="CU96" s="895"/>
      <c r="CV96" s="894"/>
      <c r="CW96" s="895"/>
      <c r="CX96" s="894"/>
      <c r="CY96" s="895"/>
      <c r="CZ96" s="894"/>
      <c r="DA96" s="895"/>
      <c r="DB96" s="908">
        <f t="shared" si="2"/>
        <v>0</v>
      </c>
      <c r="DC96" s="909">
        <f t="shared" si="3"/>
        <v>0</v>
      </c>
      <c r="DD96" s="910">
        <v>0</v>
      </c>
      <c r="DE96" s="911">
        <v>0</v>
      </c>
      <c r="DF96" s="916">
        <f t="shared" si="6"/>
        <v>0</v>
      </c>
      <c r="DG96" s="913">
        <f t="shared" si="5"/>
        <v>0</v>
      </c>
    </row>
    <row r="97" spans="1:111" ht="15" thickBot="1" x14ac:dyDescent="0.35">
      <c r="A97" s="914" t="s">
        <v>1100</v>
      </c>
      <c r="B97" s="894"/>
      <c r="C97" s="994"/>
      <c r="D97" s="894"/>
      <c r="E97" s="895"/>
      <c r="F97" s="894"/>
      <c r="G97" s="895"/>
      <c r="H97" s="894"/>
      <c r="I97" s="895"/>
      <c r="J97" s="894"/>
      <c r="K97" s="895"/>
      <c r="L97" s="894"/>
      <c r="M97" s="895"/>
      <c r="N97" s="894"/>
      <c r="O97" s="895"/>
      <c r="P97" s="894"/>
      <c r="Q97" s="895"/>
      <c r="R97" s="894"/>
      <c r="S97" s="895"/>
      <c r="T97" s="894"/>
      <c r="U97" s="894"/>
      <c r="V97" s="894"/>
      <c r="W97" s="894"/>
      <c r="X97" s="894"/>
      <c r="Y97" s="894"/>
      <c r="Z97" s="894"/>
      <c r="AA97" s="894"/>
      <c r="AB97" s="894"/>
      <c r="AC97" s="894"/>
      <c r="AD97" s="894"/>
      <c r="AE97" s="894"/>
      <c r="AF97" s="894"/>
      <c r="AG97" s="894"/>
      <c r="AH97" s="894"/>
      <c r="AI97" s="894"/>
      <c r="AJ97" s="894"/>
      <c r="AK97" s="894"/>
      <c r="AL97" s="894"/>
      <c r="AM97" s="994"/>
      <c r="AN97" s="894"/>
      <c r="AO97" s="894"/>
      <c r="AP97" s="894"/>
      <c r="AQ97" s="894"/>
      <c r="AR97" s="894"/>
      <c r="AS97" s="894"/>
      <c r="AT97" s="894"/>
      <c r="AU97" s="894"/>
      <c r="AV97" s="894"/>
      <c r="AW97" s="894"/>
      <c r="AX97" s="894"/>
      <c r="AY97" s="894"/>
      <c r="AZ97" s="894"/>
      <c r="BA97" s="894"/>
      <c r="BB97" s="894"/>
      <c r="BC97" s="894"/>
      <c r="BD97" s="894"/>
      <c r="BE97" s="894"/>
      <c r="BF97" s="894"/>
      <c r="BG97" s="894"/>
      <c r="BH97" s="894"/>
      <c r="BI97" s="894"/>
      <c r="BJ97" s="894"/>
      <c r="BK97" s="894"/>
      <c r="BL97" s="894"/>
      <c r="BM97" s="894"/>
      <c r="BN97" s="894"/>
      <c r="BO97" s="894"/>
      <c r="BP97" s="894"/>
      <c r="BQ97" s="894"/>
      <c r="BR97" s="894"/>
      <c r="BS97" s="894"/>
      <c r="BT97" s="894"/>
      <c r="BU97" s="894"/>
      <c r="BV97" s="894"/>
      <c r="BW97" s="894"/>
      <c r="BX97" s="894"/>
      <c r="BY97" s="894"/>
      <c r="BZ97" s="894"/>
      <c r="CA97" s="894"/>
      <c r="CB97" s="894"/>
      <c r="CC97" s="894"/>
      <c r="CD97" s="894"/>
      <c r="CE97" s="894"/>
      <c r="CF97" s="894"/>
      <c r="CG97" s="894"/>
      <c r="CH97" s="894"/>
      <c r="CI97" s="894"/>
      <c r="CJ97" s="894"/>
      <c r="CK97" s="894"/>
      <c r="CL97" s="894"/>
      <c r="CM97" s="894"/>
      <c r="CN97" s="894"/>
      <c r="CO97" s="994"/>
      <c r="CP97" s="894"/>
      <c r="CQ97" s="894"/>
      <c r="CR97" s="894"/>
      <c r="CS97" s="894"/>
      <c r="CT97" s="894"/>
      <c r="CU97" s="894"/>
      <c r="CV97" s="894"/>
      <c r="CW97" s="894"/>
      <c r="CX97" s="894"/>
      <c r="CY97" s="894"/>
      <c r="CZ97" s="894"/>
      <c r="DA97" s="894"/>
      <c r="DB97" s="908">
        <f t="shared" si="2"/>
        <v>0</v>
      </c>
      <c r="DC97" s="909">
        <f t="shared" si="3"/>
        <v>0</v>
      </c>
      <c r="DD97" s="910"/>
      <c r="DE97" s="911"/>
      <c r="DF97" s="916"/>
      <c r="DG97" s="913"/>
    </row>
    <row r="98" spans="1:111" ht="15" thickBot="1" x14ac:dyDescent="0.35">
      <c r="A98" s="914" t="s">
        <v>964</v>
      </c>
      <c r="B98" s="894"/>
      <c r="C98" s="994"/>
      <c r="D98" s="894"/>
      <c r="E98" s="895"/>
      <c r="F98" s="894"/>
      <c r="G98" s="895"/>
      <c r="H98" s="894"/>
      <c r="I98" s="895"/>
      <c r="J98" s="894"/>
      <c r="K98" s="895"/>
      <c r="L98" s="894"/>
      <c r="M98" s="895"/>
      <c r="N98" s="894"/>
      <c r="O98" s="895"/>
      <c r="P98" s="894"/>
      <c r="Q98" s="895"/>
      <c r="R98" s="894"/>
      <c r="S98" s="895"/>
      <c r="T98" s="894"/>
      <c r="U98" s="895"/>
      <c r="V98" s="894"/>
      <c r="W98" s="895"/>
      <c r="X98" s="894"/>
      <c r="Y98" s="895"/>
      <c r="Z98" s="894"/>
      <c r="AA98" s="895"/>
      <c r="AB98" s="894"/>
      <c r="AC98" s="895"/>
      <c r="AD98" s="894"/>
      <c r="AE98" s="895"/>
      <c r="AF98" s="894"/>
      <c r="AG98" s="895"/>
      <c r="AH98" s="894"/>
      <c r="AI98" s="895"/>
      <c r="AJ98" s="894"/>
      <c r="AK98" s="895"/>
      <c r="AL98" s="894"/>
      <c r="AM98" s="895"/>
      <c r="AN98" s="894"/>
      <c r="AO98" s="895"/>
      <c r="AP98" s="894"/>
      <c r="AQ98" s="895"/>
      <c r="AR98" s="894"/>
      <c r="AS98" s="895"/>
      <c r="AT98" s="894"/>
      <c r="AU98" s="895"/>
      <c r="AV98" s="894"/>
      <c r="AW98" s="895"/>
      <c r="AX98" s="894"/>
      <c r="AY98" s="895"/>
      <c r="AZ98" s="894"/>
      <c r="BA98" s="895"/>
      <c r="BB98" s="894"/>
      <c r="BC98" s="895"/>
      <c r="BD98" s="894"/>
      <c r="BE98" s="895"/>
      <c r="BF98" s="894"/>
      <c r="BG98" s="895"/>
      <c r="BH98" s="894"/>
      <c r="BI98" s="895"/>
      <c r="BJ98" s="894"/>
      <c r="BK98" s="895"/>
      <c r="BL98" s="894"/>
      <c r="BM98" s="895"/>
      <c r="BN98" s="894"/>
      <c r="BO98" s="895"/>
      <c r="BP98" s="894"/>
      <c r="BQ98" s="895"/>
      <c r="BR98" s="894"/>
      <c r="BS98" s="895"/>
      <c r="BT98" s="894"/>
      <c r="BU98" s="895"/>
      <c r="BV98" s="894"/>
      <c r="BW98" s="895"/>
      <c r="BX98" s="894"/>
      <c r="BY98" s="895"/>
      <c r="BZ98" s="894"/>
      <c r="CA98" s="895"/>
      <c r="CB98" s="894"/>
      <c r="CC98" s="895"/>
      <c r="CD98" s="907"/>
      <c r="CE98" s="895"/>
      <c r="CF98" s="907"/>
      <c r="CG98" s="895"/>
      <c r="CH98" s="894"/>
      <c r="CI98" s="895"/>
      <c r="CJ98" s="894"/>
      <c r="CK98" s="895"/>
      <c r="CL98" s="894"/>
      <c r="CM98" s="895"/>
      <c r="CN98" s="894"/>
      <c r="CO98" s="895"/>
      <c r="CP98" s="894"/>
      <c r="CQ98" s="895"/>
      <c r="CR98" s="894"/>
      <c r="CS98" s="895"/>
      <c r="CT98" s="895"/>
      <c r="CU98" s="895"/>
      <c r="CV98" s="894"/>
      <c r="CW98" s="895"/>
      <c r="CX98" s="894"/>
      <c r="CY98" s="895"/>
      <c r="CZ98" s="894"/>
      <c r="DA98" s="895"/>
      <c r="DB98" s="908">
        <f t="shared" ref="DB98:DC106" si="7">B98+D98+F98+H98+J98+L98+N98+P98+R98+T98+V98+X98+Z98+AB98+AD98+AF98+AH98+AJ98+AL98+AN98+AP98+AR98+AT98+AV98+AX98+AZ98+BB98+BD98+BF98+BH98+BJ98+BL98+BN98+BP98+BR98+BT98+BV98+BX98+BZ98+CB98+CD98+CF98+CH98+CJ98+CL98+CN98+CP98+CR98+CT98+CV98+CX98+CZ98</f>
        <v>0</v>
      </c>
      <c r="DC98" s="908">
        <f t="shared" si="7"/>
        <v>0</v>
      </c>
      <c r="DD98" s="910">
        <v>0</v>
      </c>
      <c r="DE98" s="911">
        <v>0</v>
      </c>
      <c r="DF98" s="912">
        <f t="shared" si="6"/>
        <v>0</v>
      </c>
      <c r="DG98" s="913">
        <f t="shared" si="5"/>
        <v>0</v>
      </c>
    </row>
    <row r="99" spans="1:111" ht="15" thickBot="1" x14ac:dyDescent="0.35">
      <c r="A99" s="914" t="s">
        <v>965</v>
      </c>
      <c r="B99" s="894">
        <v>48</v>
      </c>
      <c r="C99" s="994">
        <v>180000</v>
      </c>
      <c r="D99" s="894">
        <v>1</v>
      </c>
      <c r="E99" s="895">
        <v>3600</v>
      </c>
      <c r="F99" s="894"/>
      <c r="G99" s="895"/>
      <c r="H99" s="894">
        <v>7</v>
      </c>
      <c r="I99" s="895">
        <v>25200</v>
      </c>
      <c r="J99" s="894"/>
      <c r="K99" s="895"/>
      <c r="L99" s="894">
        <v>55</v>
      </c>
      <c r="M99" s="895">
        <v>198000</v>
      </c>
      <c r="N99" s="894">
        <v>24</v>
      </c>
      <c r="O99" s="895">
        <v>86400</v>
      </c>
      <c r="P99" s="894"/>
      <c r="Q99" s="895">
        <v>21600</v>
      </c>
      <c r="R99" s="894">
        <v>7</v>
      </c>
      <c r="S99" s="895">
        <v>25200</v>
      </c>
      <c r="T99" s="894"/>
      <c r="U99" s="895"/>
      <c r="V99" s="894"/>
      <c r="W99" s="895"/>
      <c r="X99" s="894"/>
      <c r="Y99" s="895"/>
      <c r="Z99" s="894"/>
      <c r="AA99" s="895"/>
      <c r="AB99" s="894">
        <v>1</v>
      </c>
      <c r="AC99" s="895">
        <v>3600</v>
      </c>
      <c r="AD99" s="894"/>
      <c r="AE99" s="895"/>
      <c r="AF99" s="894"/>
      <c r="AG99" s="895"/>
      <c r="AH99" s="894"/>
      <c r="AI99" s="895"/>
      <c r="AJ99" s="894"/>
      <c r="AK99" s="895"/>
      <c r="AL99" s="894">
        <v>8</v>
      </c>
      <c r="AM99" s="895">
        <v>28800</v>
      </c>
      <c r="AN99" s="894"/>
      <c r="AO99" s="895"/>
      <c r="AP99" s="894"/>
      <c r="AQ99" s="895"/>
      <c r="AR99" s="894"/>
      <c r="AS99" s="895"/>
      <c r="AT99" s="894"/>
      <c r="AU99" s="895"/>
      <c r="AV99" s="894">
        <v>8</v>
      </c>
      <c r="AW99" s="895">
        <v>288000</v>
      </c>
      <c r="AX99" s="894"/>
      <c r="AY99" s="895"/>
      <c r="AZ99" s="894"/>
      <c r="BA99" s="895"/>
      <c r="BB99" s="894"/>
      <c r="BC99" s="895"/>
      <c r="BD99" s="894"/>
      <c r="BE99" s="895"/>
      <c r="BF99" s="894"/>
      <c r="BG99" s="895"/>
      <c r="BH99" s="894"/>
      <c r="BI99" s="895"/>
      <c r="BJ99" s="894"/>
      <c r="BK99" s="895"/>
      <c r="BL99" s="894"/>
      <c r="BM99" s="895"/>
      <c r="BN99" s="894"/>
      <c r="BO99" s="895"/>
      <c r="BP99" s="894"/>
      <c r="BQ99" s="895"/>
      <c r="BR99" s="894">
        <v>1</v>
      </c>
      <c r="BS99" s="895">
        <v>3600</v>
      </c>
      <c r="BT99" s="894"/>
      <c r="BU99" s="895"/>
      <c r="BV99" s="894"/>
      <c r="BW99" s="895"/>
      <c r="BX99" s="894"/>
      <c r="BY99" s="895"/>
      <c r="BZ99" s="894"/>
      <c r="CA99" s="895"/>
      <c r="CB99" s="894"/>
      <c r="CC99" s="895"/>
      <c r="CD99" s="907"/>
      <c r="CE99" s="895"/>
      <c r="CF99" s="907"/>
      <c r="CG99" s="895"/>
      <c r="CH99" s="894"/>
      <c r="CI99" s="895"/>
      <c r="CJ99" s="894"/>
      <c r="CK99" s="895"/>
      <c r="CL99" s="894"/>
      <c r="CM99" s="895"/>
      <c r="CN99" s="894"/>
      <c r="CO99" s="895"/>
      <c r="CP99" s="894"/>
      <c r="CQ99" s="895"/>
      <c r="CR99" s="894">
        <v>15</v>
      </c>
      <c r="CS99" s="895">
        <v>54000</v>
      </c>
      <c r="CT99" s="895"/>
      <c r="CU99" s="895"/>
      <c r="CV99" s="894"/>
      <c r="CW99" s="895"/>
      <c r="CX99" s="894"/>
      <c r="CY99" s="895"/>
      <c r="CZ99" s="894">
        <v>9</v>
      </c>
      <c r="DA99" s="895">
        <v>32400</v>
      </c>
      <c r="DB99" s="908">
        <f t="shared" si="7"/>
        <v>184</v>
      </c>
      <c r="DC99" s="992">
        <f t="shared" si="7"/>
        <v>950400</v>
      </c>
      <c r="DD99" s="910">
        <v>0</v>
      </c>
      <c r="DE99" s="911">
        <v>0</v>
      </c>
      <c r="DF99" s="912">
        <f t="shared" si="6"/>
        <v>184</v>
      </c>
      <c r="DG99" s="913">
        <f t="shared" si="5"/>
        <v>950400</v>
      </c>
    </row>
    <row r="100" spans="1:111" ht="15" thickBot="1" x14ac:dyDescent="0.35">
      <c r="A100" s="914" t="s">
        <v>966</v>
      </c>
      <c r="B100" s="894"/>
      <c r="C100" s="994"/>
      <c r="D100" s="894"/>
      <c r="E100" s="895"/>
      <c r="F100" s="894"/>
      <c r="G100" s="895"/>
      <c r="H100" s="894"/>
      <c r="I100" s="895"/>
      <c r="J100" s="894"/>
      <c r="K100" s="895"/>
      <c r="L100" s="894"/>
      <c r="M100" s="895"/>
      <c r="N100" s="894"/>
      <c r="O100" s="895"/>
      <c r="P100" s="894"/>
      <c r="Q100" s="895"/>
      <c r="R100" s="894"/>
      <c r="S100" s="895"/>
      <c r="T100" s="894"/>
      <c r="U100" s="895"/>
      <c r="V100" s="894"/>
      <c r="W100" s="895"/>
      <c r="X100" s="894"/>
      <c r="Y100" s="895"/>
      <c r="Z100" s="894"/>
      <c r="AA100" s="895"/>
      <c r="AB100" s="894"/>
      <c r="AC100" s="895"/>
      <c r="AD100" s="894"/>
      <c r="AE100" s="895"/>
      <c r="AF100" s="894"/>
      <c r="AG100" s="895"/>
      <c r="AH100" s="894"/>
      <c r="AI100" s="895"/>
      <c r="AJ100" s="894"/>
      <c r="AK100" s="895"/>
      <c r="AL100" s="894"/>
      <c r="AM100" s="895"/>
      <c r="AN100" s="894"/>
      <c r="AO100" s="895"/>
      <c r="AP100" s="894"/>
      <c r="AQ100" s="895"/>
      <c r="AR100" s="894"/>
      <c r="AS100" s="895"/>
      <c r="AT100" s="894"/>
      <c r="AU100" s="895"/>
      <c r="AV100" s="894"/>
      <c r="AW100" s="895"/>
      <c r="AX100" s="894"/>
      <c r="AY100" s="895"/>
      <c r="AZ100" s="894"/>
      <c r="BA100" s="895"/>
      <c r="BB100" s="894"/>
      <c r="BC100" s="895"/>
      <c r="BD100" s="894"/>
      <c r="BE100" s="895"/>
      <c r="BF100" s="894"/>
      <c r="BG100" s="895"/>
      <c r="BH100" s="894"/>
      <c r="BI100" s="895"/>
      <c r="BJ100" s="894"/>
      <c r="BK100" s="895"/>
      <c r="BL100" s="894"/>
      <c r="BM100" s="895"/>
      <c r="BN100" s="894"/>
      <c r="BO100" s="895"/>
      <c r="BP100" s="894"/>
      <c r="BQ100" s="895"/>
      <c r="BR100" s="894"/>
      <c r="BS100" s="895"/>
      <c r="BT100" s="894"/>
      <c r="BU100" s="895"/>
      <c r="BV100" s="894"/>
      <c r="BW100" s="895"/>
      <c r="BX100" s="894"/>
      <c r="BY100" s="895"/>
      <c r="BZ100" s="894"/>
      <c r="CA100" s="895"/>
      <c r="CB100" s="894"/>
      <c r="CC100" s="895"/>
      <c r="CD100" s="907"/>
      <c r="CE100" s="895"/>
      <c r="CF100" s="907"/>
      <c r="CG100" s="895"/>
      <c r="CH100" s="894"/>
      <c r="CI100" s="895"/>
      <c r="CJ100" s="894"/>
      <c r="CK100" s="895"/>
      <c r="CL100" s="894"/>
      <c r="CM100" s="895"/>
      <c r="CN100" s="894"/>
      <c r="CO100" s="895"/>
      <c r="CP100" s="894"/>
      <c r="CQ100" s="895"/>
      <c r="CR100" s="894"/>
      <c r="CS100" s="895"/>
      <c r="CT100" s="895"/>
      <c r="CU100" s="895"/>
      <c r="CV100" s="894"/>
      <c r="CW100" s="895"/>
      <c r="CX100" s="894"/>
      <c r="CY100" s="895"/>
      <c r="CZ100" s="894"/>
      <c r="DA100" s="895"/>
      <c r="DB100" s="908">
        <f t="shared" si="7"/>
        <v>0</v>
      </c>
      <c r="DC100" s="992">
        <f t="shared" si="7"/>
        <v>0</v>
      </c>
      <c r="DD100" s="910">
        <v>0</v>
      </c>
      <c r="DE100" s="911">
        <v>0</v>
      </c>
      <c r="DF100" s="912">
        <f t="shared" si="6"/>
        <v>0</v>
      </c>
      <c r="DG100" s="913">
        <f t="shared" si="5"/>
        <v>0</v>
      </c>
    </row>
    <row r="101" spans="1:111" ht="16.5" customHeight="1" thickBot="1" x14ac:dyDescent="0.35">
      <c r="A101" s="914" t="s">
        <v>967</v>
      </c>
      <c r="B101" s="894"/>
      <c r="C101" s="994"/>
      <c r="D101" s="894"/>
      <c r="E101" s="895"/>
      <c r="F101" s="894"/>
      <c r="G101" s="895"/>
      <c r="H101" s="894"/>
      <c r="I101" s="895"/>
      <c r="J101" s="894"/>
      <c r="K101" s="895"/>
      <c r="L101" s="894"/>
      <c r="M101" s="895"/>
      <c r="N101" s="894"/>
      <c r="O101" s="895"/>
      <c r="P101" s="894"/>
      <c r="Q101" s="895"/>
      <c r="R101" s="894"/>
      <c r="S101" s="895"/>
      <c r="T101" s="894"/>
      <c r="U101" s="895"/>
      <c r="V101" s="894"/>
      <c r="W101" s="895"/>
      <c r="X101" s="894"/>
      <c r="Y101" s="895"/>
      <c r="Z101" s="894"/>
      <c r="AA101" s="895"/>
      <c r="AB101" s="894"/>
      <c r="AC101" s="895"/>
      <c r="AD101" s="894"/>
      <c r="AE101" s="895"/>
      <c r="AF101" s="894"/>
      <c r="AG101" s="895"/>
      <c r="AH101" s="894"/>
      <c r="AI101" s="895"/>
      <c r="AJ101" s="894"/>
      <c r="AK101" s="895"/>
      <c r="AL101" s="894"/>
      <c r="AM101" s="895"/>
      <c r="AN101" s="894"/>
      <c r="AO101" s="895"/>
      <c r="AP101" s="894"/>
      <c r="AQ101" s="895"/>
      <c r="AR101" s="894"/>
      <c r="AS101" s="895"/>
      <c r="AT101" s="894"/>
      <c r="AU101" s="895"/>
      <c r="AV101" s="894"/>
      <c r="AW101" s="895"/>
      <c r="AX101" s="894"/>
      <c r="AY101" s="895"/>
      <c r="AZ101" s="894"/>
      <c r="BA101" s="895"/>
      <c r="BB101" s="894"/>
      <c r="BC101" s="895"/>
      <c r="BD101" s="894"/>
      <c r="BE101" s="895"/>
      <c r="BF101" s="894"/>
      <c r="BG101" s="895"/>
      <c r="BH101" s="894"/>
      <c r="BI101" s="895"/>
      <c r="BJ101" s="894"/>
      <c r="BK101" s="895"/>
      <c r="BL101" s="894"/>
      <c r="BM101" s="895"/>
      <c r="BN101" s="894"/>
      <c r="BO101" s="895"/>
      <c r="BP101" s="894"/>
      <c r="BQ101" s="895"/>
      <c r="BR101" s="894"/>
      <c r="BS101" s="895"/>
      <c r="BT101" s="894"/>
      <c r="BU101" s="895"/>
      <c r="BV101" s="894"/>
      <c r="BW101" s="895"/>
      <c r="BX101" s="894"/>
      <c r="BY101" s="895"/>
      <c r="BZ101" s="894"/>
      <c r="CA101" s="895"/>
      <c r="CB101" s="894"/>
      <c r="CC101" s="895"/>
      <c r="CD101" s="907"/>
      <c r="CE101" s="895"/>
      <c r="CF101" s="907"/>
      <c r="CG101" s="895"/>
      <c r="CH101" s="894"/>
      <c r="CI101" s="895"/>
      <c r="CJ101" s="894"/>
      <c r="CK101" s="895"/>
      <c r="CL101" s="894"/>
      <c r="CM101" s="895"/>
      <c r="CN101" s="894"/>
      <c r="CO101" s="895"/>
      <c r="CP101" s="894"/>
      <c r="CQ101" s="895"/>
      <c r="CR101" s="894"/>
      <c r="CS101" s="895"/>
      <c r="CT101" s="895"/>
      <c r="CU101" s="895"/>
      <c r="CV101" s="894"/>
      <c r="CW101" s="895"/>
      <c r="CX101" s="894"/>
      <c r="CY101" s="895"/>
      <c r="CZ101" s="894"/>
      <c r="DA101" s="895"/>
      <c r="DB101" s="908">
        <f t="shared" si="7"/>
        <v>0</v>
      </c>
      <c r="DC101" s="992">
        <f t="shared" si="7"/>
        <v>0</v>
      </c>
      <c r="DD101" s="910">
        <v>0</v>
      </c>
      <c r="DE101" s="911">
        <v>0</v>
      </c>
      <c r="DF101" s="912">
        <f t="shared" si="6"/>
        <v>0</v>
      </c>
      <c r="DG101" s="913">
        <f t="shared" si="5"/>
        <v>0</v>
      </c>
    </row>
    <row r="102" spans="1:111" ht="15" thickBot="1" x14ac:dyDescent="0.35">
      <c r="A102" s="914" t="s">
        <v>968</v>
      </c>
      <c r="B102" s="894"/>
      <c r="C102" s="994"/>
      <c r="D102" s="894"/>
      <c r="E102" s="895"/>
      <c r="F102" s="894"/>
      <c r="G102" s="895"/>
      <c r="H102" s="894"/>
      <c r="I102" s="895"/>
      <c r="J102" s="894"/>
      <c r="K102" s="895"/>
      <c r="L102" s="894"/>
      <c r="M102" s="895"/>
      <c r="N102" s="894"/>
      <c r="O102" s="895"/>
      <c r="P102" s="894"/>
      <c r="Q102" s="895"/>
      <c r="R102" s="894"/>
      <c r="S102" s="895"/>
      <c r="T102" s="894"/>
      <c r="U102" s="895"/>
      <c r="V102" s="894"/>
      <c r="W102" s="895"/>
      <c r="X102" s="894"/>
      <c r="Y102" s="895"/>
      <c r="Z102" s="894"/>
      <c r="AA102" s="895"/>
      <c r="AB102" s="894"/>
      <c r="AC102" s="895"/>
      <c r="AD102" s="894"/>
      <c r="AE102" s="895"/>
      <c r="AF102" s="894"/>
      <c r="AG102" s="895"/>
      <c r="AH102" s="894"/>
      <c r="AI102" s="895"/>
      <c r="AJ102" s="894"/>
      <c r="AK102" s="895"/>
      <c r="AL102" s="894"/>
      <c r="AM102" s="895"/>
      <c r="AN102" s="894"/>
      <c r="AO102" s="895"/>
      <c r="AP102" s="894"/>
      <c r="AQ102" s="895"/>
      <c r="AR102" s="894"/>
      <c r="AS102" s="895"/>
      <c r="AT102" s="894"/>
      <c r="AU102" s="895"/>
      <c r="AV102" s="894"/>
      <c r="AW102" s="895"/>
      <c r="AX102" s="894"/>
      <c r="AY102" s="895"/>
      <c r="AZ102" s="894"/>
      <c r="BA102" s="895"/>
      <c r="BB102" s="894"/>
      <c r="BC102" s="895"/>
      <c r="BD102" s="894"/>
      <c r="BE102" s="895"/>
      <c r="BF102" s="894"/>
      <c r="BG102" s="895"/>
      <c r="BH102" s="894"/>
      <c r="BI102" s="895"/>
      <c r="BJ102" s="894"/>
      <c r="BK102" s="895"/>
      <c r="BL102" s="894"/>
      <c r="BM102" s="895"/>
      <c r="BN102" s="894"/>
      <c r="BO102" s="895"/>
      <c r="BP102" s="894"/>
      <c r="BQ102" s="895"/>
      <c r="BR102" s="894"/>
      <c r="BS102" s="895"/>
      <c r="BT102" s="894"/>
      <c r="BU102" s="895"/>
      <c r="BV102" s="894"/>
      <c r="BW102" s="895"/>
      <c r="BX102" s="894"/>
      <c r="BY102" s="895"/>
      <c r="BZ102" s="894"/>
      <c r="CA102" s="895"/>
      <c r="CB102" s="894"/>
      <c r="CC102" s="895"/>
      <c r="CD102" s="907"/>
      <c r="CE102" s="895"/>
      <c r="CF102" s="907"/>
      <c r="CG102" s="895"/>
      <c r="CH102" s="894"/>
      <c r="CI102" s="895"/>
      <c r="CJ102" s="894"/>
      <c r="CK102" s="895"/>
      <c r="CL102" s="894"/>
      <c r="CM102" s="895"/>
      <c r="CN102" s="894"/>
      <c r="CO102" s="895"/>
      <c r="CP102" s="894"/>
      <c r="CQ102" s="895"/>
      <c r="CR102" s="894"/>
      <c r="CS102" s="895"/>
      <c r="CT102" s="895"/>
      <c r="CU102" s="895"/>
      <c r="CV102" s="894"/>
      <c r="CW102" s="895"/>
      <c r="CX102" s="894"/>
      <c r="CY102" s="895"/>
      <c r="CZ102" s="894"/>
      <c r="DA102" s="895"/>
      <c r="DB102" s="908">
        <f t="shared" si="7"/>
        <v>0</v>
      </c>
      <c r="DC102" s="992">
        <f t="shared" si="7"/>
        <v>0</v>
      </c>
      <c r="DD102" s="910">
        <v>0</v>
      </c>
      <c r="DE102" s="911">
        <v>0</v>
      </c>
      <c r="DF102" s="912">
        <f t="shared" si="6"/>
        <v>0</v>
      </c>
      <c r="DG102" s="913">
        <f t="shared" si="5"/>
        <v>0</v>
      </c>
    </row>
    <row r="103" spans="1:111" ht="15" thickBot="1" x14ac:dyDescent="0.35">
      <c r="A103" s="914" t="s">
        <v>969</v>
      </c>
      <c r="B103" s="894"/>
      <c r="C103" s="994"/>
      <c r="D103" s="894"/>
      <c r="E103" s="895"/>
      <c r="F103" s="894"/>
      <c r="G103" s="895"/>
      <c r="H103" s="894"/>
      <c r="I103" s="895"/>
      <c r="J103" s="894"/>
      <c r="K103" s="895"/>
      <c r="L103" s="894"/>
      <c r="M103" s="895"/>
      <c r="N103" s="894"/>
      <c r="O103" s="895"/>
      <c r="P103" s="894"/>
      <c r="Q103" s="895"/>
      <c r="R103" s="894"/>
      <c r="S103" s="895"/>
      <c r="T103" s="894"/>
      <c r="U103" s="895"/>
      <c r="V103" s="894"/>
      <c r="W103" s="895"/>
      <c r="X103" s="894"/>
      <c r="Y103" s="895"/>
      <c r="Z103" s="894"/>
      <c r="AA103" s="895"/>
      <c r="AB103" s="894"/>
      <c r="AC103" s="895"/>
      <c r="AD103" s="894"/>
      <c r="AE103" s="895"/>
      <c r="AF103" s="894"/>
      <c r="AG103" s="895"/>
      <c r="AH103" s="894"/>
      <c r="AI103" s="895"/>
      <c r="AJ103" s="894"/>
      <c r="AK103" s="895"/>
      <c r="AL103" s="894"/>
      <c r="AM103" s="895"/>
      <c r="AN103" s="894"/>
      <c r="AO103" s="895"/>
      <c r="AP103" s="894"/>
      <c r="AQ103" s="895"/>
      <c r="AR103" s="894"/>
      <c r="AS103" s="895"/>
      <c r="AT103" s="894"/>
      <c r="AU103" s="895"/>
      <c r="AV103" s="894"/>
      <c r="AW103" s="895"/>
      <c r="AX103" s="894"/>
      <c r="AY103" s="895"/>
      <c r="AZ103" s="894"/>
      <c r="BA103" s="895"/>
      <c r="BB103" s="894"/>
      <c r="BC103" s="895"/>
      <c r="BD103" s="894"/>
      <c r="BE103" s="895"/>
      <c r="BF103" s="894"/>
      <c r="BG103" s="895"/>
      <c r="BH103" s="894"/>
      <c r="BI103" s="895"/>
      <c r="BJ103" s="894"/>
      <c r="BK103" s="895"/>
      <c r="BL103" s="894"/>
      <c r="BM103" s="895"/>
      <c r="BN103" s="894"/>
      <c r="BO103" s="895"/>
      <c r="BP103" s="894"/>
      <c r="BQ103" s="895"/>
      <c r="BR103" s="894"/>
      <c r="BS103" s="895"/>
      <c r="BT103" s="894"/>
      <c r="BU103" s="895"/>
      <c r="BV103" s="894"/>
      <c r="BW103" s="895"/>
      <c r="BX103" s="894"/>
      <c r="BY103" s="895"/>
      <c r="BZ103" s="894"/>
      <c r="CA103" s="895"/>
      <c r="CB103" s="894"/>
      <c r="CC103" s="895"/>
      <c r="CD103" s="907"/>
      <c r="CE103" s="895"/>
      <c r="CF103" s="907"/>
      <c r="CG103" s="895"/>
      <c r="CH103" s="894"/>
      <c r="CI103" s="895"/>
      <c r="CJ103" s="894"/>
      <c r="CK103" s="895"/>
      <c r="CL103" s="894"/>
      <c r="CM103" s="895"/>
      <c r="CN103" s="894"/>
      <c r="CO103" s="895"/>
      <c r="CP103" s="894"/>
      <c r="CQ103" s="895"/>
      <c r="CR103" s="894"/>
      <c r="CS103" s="895"/>
      <c r="CT103" s="895"/>
      <c r="CU103" s="895"/>
      <c r="CV103" s="894"/>
      <c r="CW103" s="895"/>
      <c r="CX103" s="894"/>
      <c r="CY103" s="895"/>
      <c r="CZ103" s="894"/>
      <c r="DA103" s="895"/>
      <c r="DB103" s="908">
        <f t="shared" si="7"/>
        <v>0</v>
      </c>
      <c r="DC103" s="908">
        <f t="shared" si="7"/>
        <v>0</v>
      </c>
      <c r="DD103" s="911">
        <v>0</v>
      </c>
      <c r="DE103" s="911">
        <v>0</v>
      </c>
      <c r="DF103" s="912">
        <v>0</v>
      </c>
      <c r="DG103" s="913">
        <v>0</v>
      </c>
    </row>
    <row r="104" spans="1:111" ht="15" thickBot="1" x14ac:dyDescent="0.35">
      <c r="A104" s="914" t="s">
        <v>970</v>
      </c>
      <c r="B104" s="894"/>
      <c r="C104" s="994"/>
      <c r="D104" s="894"/>
      <c r="E104" s="895"/>
      <c r="F104" s="894"/>
      <c r="G104" s="895"/>
      <c r="H104" s="894"/>
      <c r="I104" s="895"/>
      <c r="J104" s="894"/>
      <c r="K104" s="895"/>
      <c r="L104" s="894"/>
      <c r="M104" s="895"/>
      <c r="N104" s="894"/>
      <c r="O104" s="895"/>
      <c r="P104" s="894"/>
      <c r="Q104" s="895"/>
      <c r="R104" s="894"/>
      <c r="S104" s="895"/>
      <c r="T104" s="894"/>
      <c r="U104" s="895"/>
      <c r="V104" s="894"/>
      <c r="W104" s="895"/>
      <c r="X104" s="894"/>
      <c r="Y104" s="895"/>
      <c r="Z104" s="894"/>
      <c r="AA104" s="895"/>
      <c r="AB104" s="894"/>
      <c r="AC104" s="895"/>
      <c r="AD104" s="894"/>
      <c r="AE104" s="895"/>
      <c r="AF104" s="894"/>
      <c r="AG104" s="895"/>
      <c r="AH104" s="894"/>
      <c r="AI104" s="895"/>
      <c r="AJ104" s="894"/>
      <c r="AK104" s="895"/>
      <c r="AL104" s="894"/>
      <c r="AM104" s="895"/>
      <c r="AN104" s="894"/>
      <c r="AO104" s="895"/>
      <c r="AP104" s="894"/>
      <c r="AQ104" s="895"/>
      <c r="AR104" s="894"/>
      <c r="AS104" s="895"/>
      <c r="AT104" s="894"/>
      <c r="AU104" s="895"/>
      <c r="AV104" s="894"/>
      <c r="AW104" s="895"/>
      <c r="AX104" s="894"/>
      <c r="AY104" s="895"/>
      <c r="AZ104" s="894"/>
      <c r="BA104" s="895"/>
      <c r="BB104" s="894"/>
      <c r="BC104" s="895"/>
      <c r="BD104" s="894"/>
      <c r="BE104" s="895"/>
      <c r="BF104" s="894"/>
      <c r="BG104" s="895"/>
      <c r="BH104" s="894"/>
      <c r="BI104" s="895"/>
      <c r="BJ104" s="894"/>
      <c r="BK104" s="895"/>
      <c r="BL104" s="894"/>
      <c r="BM104" s="895"/>
      <c r="BN104" s="894"/>
      <c r="BO104" s="895"/>
      <c r="BP104" s="894"/>
      <c r="BQ104" s="895"/>
      <c r="BR104" s="894"/>
      <c r="BS104" s="895"/>
      <c r="BT104" s="894"/>
      <c r="BU104" s="895"/>
      <c r="BV104" s="894"/>
      <c r="BW104" s="895"/>
      <c r="BX104" s="894"/>
      <c r="BY104" s="895"/>
      <c r="BZ104" s="894"/>
      <c r="CA104" s="895"/>
      <c r="CB104" s="894"/>
      <c r="CC104" s="895"/>
      <c r="CD104" s="907"/>
      <c r="CE104" s="895"/>
      <c r="CF104" s="907"/>
      <c r="CG104" s="895"/>
      <c r="CH104" s="894"/>
      <c r="CI104" s="895"/>
      <c r="CJ104" s="894"/>
      <c r="CK104" s="895"/>
      <c r="CL104" s="894"/>
      <c r="CM104" s="895"/>
      <c r="CN104" s="894"/>
      <c r="CO104" s="895"/>
      <c r="CP104" s="894"/>
      <c r="CQ104" s="895"/>
      <c r="CR104" s="894"/>
      <c r="CS104" s="895"/>
      <c r="CT104" s="895"/>
      <c r="CU104" s="895"/>
      <c r="CV104" s="894"/>
      <c r="CW104" s="895"/>
      <c r="CX104" s="894"/>
      <c r="CY104" s="895"/>
      <c r="CZ104" s="894"/>
      <c r="DA104" s="895"/>
      <c r="DB104" s="908">
        <f t="shared" si="7"/>
        <v>0</v>
      </c>
      <c r="DC104" s="908">
        <f t="shared" si="7"/>
        <v>0</v>
      </c>
      <c r="DD104" s="911">
        <v>0</v>
      </c>
      <c r="DE104" s="911">
        <v>0</v>
      </c>
      <c r="DF104" s="912">
        <v>0</v>
      </c>
      <c r="DG104" s="913">
        <v>0</v>
      </c>
    </row>
    <row r="105" spans="1:111" ht="15" thickBot="1" x14ac:dyDescent="0.35">
      <c r="A105" s="919" t="s">
        <v>971</v>
      </c>
      <c r="B105" s="894"/>
      <c r="C105" s="994"/>
      <c r="D105" s="894"/>
      <c r="E105" s="895"/>
      <c r="F105" s="894"/>
      <c r="G105" s="895"/>
      <c r="H105" s="894"/>
      <c r="I105" s="895"/>
      <c r="J105" s="894"/>
      <c r="K105" s="895"/>
      <c r="L105" s="894"/>
      <c r="M105" s="895"/>
      <c r="N105" s="894"/>
      <c r="O105" s="895"/>
      <c r="P105" s="894"/>
      <c r="Q105" s="895"/>
      <c r="R105" s="894"/>
      <c r="S105" s="895"/>
      <c r="T105" s="894"/>
      <c r="U105" s="895"/>
      <c r="V105" s="894"/>
      <c r="W105" s="895"/>
      <c r="X105" s="894"/>
      <c r="Y105" s="895"/>
      <c r="Z105" s="894"/>
      <c r="AA105" s="895"/>
      <c r="AB105" s="894"/>
      <c r="AC105" s="895"/>
      <c r="AD105" s="894"/>
      <c r="AE105" s="895"/>
      <c r="AF105" s="894"/>
      <c r="AG105" s="895"/>
      <c r="AH105" s="894"/>
      <c r="AI105" s="895"/>
      <c r="AJ105" s="894"/>
      <c r="AK105" s="895"/>
      <c r="AL105" s="894"/>
      <c r="AM105" s="895"/>
      <c r="AN105" s="894"/>
      <c r="AO105" s="895"/>
      <c r="AP105" s="894"/>
      <c r="AQ105" s="895"/>
      <c r="AR105" s="894"/>
      <c r="AS105" s="895"/>
      <c r="AT105" s="894"/>
      <c r="AU105" s="895"/>
      <c r="AV105" s="894"/>
      <c r="AW105" s="895"/>
      <c r="AX105" s="894"/>
      <c r="AY105" s="895"/>
      <c r="AZ105" s="894"/>
      <c r="BA105" s="895"/>
      <c r="BB105" s="894"/>
      <c r="BC105" s="895"/>
      <c r="BD105" s="894"/>
      <c r="BE105" s="895"/>
      <c r="BF105" s="894"/>
      <c r="BG105" s="895"/>
      <c r="BH105" s="894"/>
      <c r="BI105" s="895"/>
      <c r="BJ105" s="894"/>
      <c r="BK105" s="895"/>
      <c r="BL105" s="894"/>
      <c r="BM105" s="895"/>
      <c r="BN105" s="894"/>
      <c r="BO105" s="895"/>
      <c r="BP105" s="894"/>
      <c r="BQ105" s="895"/>
      <c r="BR105" s="894"/>
      <c r="BS105" s="895"/>
      <c r="BT105" s="894"/>
      <c r="BU105" s="895"/>
      <c r="BV105" s="894"/>
      <c r="BW105" s="895"/>
      <c r="BX105" s="894"/>
      <c r="BY105" s="895"/>
      <c r="BZ105" s="894"/>
      <c r="CA105" s="895"/>
      <c r="CB105" s="894"/>
      <c r="CC105" s="895"/>
      <c r="CD105" s="907"/>
      <c r="CE105" s="895"/>
      <c r="CF105" s="907"/>
      <c r="CG105" s="895"/>
      <c r="CH105" s="894"/>
      <c r="CI105" s="895"/>
      <c r="CJ105" s="894">
        <v>1</v>
      </c>
      <c r="CK105" s="895"/>
      <c r="CL105" s="894"/>
      <c r="CM105" s="895"/>
      <c r="CN105" s="894"/>
      <c r="CO105" s="895"/>
      <c r="CP105" s="894"/>
      <c r="CQ105" s="895"/>
      <c r="CR105" s="894"/>
      <c r="CS105" s="895"/>
      <c r="CT105" s="895"/>
      <c r="CU105" s="895"/>
      <c r="CV105" s="894"/>
      <c r="CW105" s="895"/>
      <c r="CX105" s="894"/>
      <c r="CY105" s="895"/>
      <c r="CZ105" s="894"/>
      <c r="DA105" s="895"/>
      <c r="DB105" s="908">
        <f>B105+D105+F105+H105+J105+L105+N105+P105+R105+T105+V105+X105+Z105+AB105+AD105+AF105+AH105+AJ105+AL105+AN105+AP105+AR105+AT105+AV105+AX105+AZ105+BB105+BD105+BF105+BH105+BJ105+BL105+BN105+BP105+BR105+BT105+BV105+BX105+BZ105+CB105+CD105+CF105+CH105+CJ105+CL105+CN105+CP105+CR105+CT105+CV105+CX105+CZ105</f>
        <v>1</v>
      </c>
      <c r="DC105" s="908">
        <f t="shared" si="7"/>
        <v>0</v>
      </c>
      <c r="DD105" s="910">
        <v>0</v>
      </c>
      <c r="DE105" s="911">
        <v>0</v>
      </c>
      <c r="DF105" s="912">
        <f t="shared" ref="DF105:DG107" si="8">DB105+DD105</f>
        <v>1</v>
      </c>
      <c r="DG105" s="913">
        <f t="shared" si="8"/>
        <v>0</v>
      </c>
    </row>
    <row r="106" spans="1:111" ht="15" thickBot="1" x14ac:dyDescent="0.35">
      <c r="A106" s="919" t="s">
        <v>972</v>
      </c>
      <c r="B106" s="894"/>
      <c r="C106" s="994"/>
      <c r="D106" s="894"/>
      <c r="E106" s="895"/>
      <c r="F106" s="894"/>
      <c r="G106" s="895"/>
      <c r="H106" s="894"/>
      <c r="I106" s="895"/>
      <c r="J106" s="894">
        <v>15</v>
      </c>
      <c r="K106" s="895"/>
      <c r="L106" s="894"/>
      <c r="M106" s="895"/>
      <c r="N106" s="894"/>
      <c r="O106" s="895"/>
      <c r="P106" s="894"/>
      <c r="Q106" s="895"/>
      <c r="R106" s="894"/>
      <c r="S106" s="895"/>
      <c r="T106" s="894"/>
      <c r="U106" s="895"/>
      <c r="V106" s="894"/>
      <c r="W106" s="895"/>
      <c r="X106" s="894"/>
      <c r="Y106" s="895"/>
      <c r="Z106" s="894"/>
      <c r="AA106" s="895"/>
      <c r="AB106" s="894">
        <v>55</v>
      </c>
      <c r="AC106" s="895"/>
      <c r="AD106" s="894"/>
      <c r="AE106" s="895"/>
      <c r="AF106" s="894"/>
      <c r="AG106" s="895"/>
      <c r="AH106" s="894"/>
      <c r="AI106" s="895"/>
      <c r="AJ106" s="894"/>
      <c r="AK106" s="895"/>
      <c r="AL106" s="894"/>
      <c r="AM106" s="895"/>
      <c r="AN106" s="894"/>
      <c r="AO106" s="895"/>
      <c r="AP106" s="894"/>
      <c r="AQ106" s="895"/>
      <c r="AR106" s="894"/>
      <c r="AS106" s="895"/>
      <c r="AT106" s="894"/>
      <c r="AU106" s="895"/>
      <c r="AV106" s="894"/>
      <c r="AW106" s="895"/>
      <c r="AX106" s="894"/>
      <c r="AY106" s="895"/>
      <c r="AZ106" s="894"/>
      <c r="BA106" s="895"/>
      <c r="BB106" s="894"/>
      <c r="BC106" s="895"/>
      <c r="BD106" s="894"/>
      <c r="BE106" s="895"/>
      <c r="BF106" s="894"/>
      <c r="BG106" s="895"/>
      <c r="BH106" s="894"/>
      <c r="BI106" s="895"/>
      <c r="BJ106" s="894"/>
      <c r="BK106" s="895"/>
      <c r="BL106" s="894"/>
      <c r="BM106" s="895"/>
      <c r="BN106" s="894"/>
      <c r="BO106" s="895"/>
      <c r="BP106" s="894"/>
      <c r="BQ106" s="895"/>
      <c r="BR106" s="894"/>
      <c r="BS106" s="895"/>
      <c r="BT106" s="894"/>
      <c r="BU106" s="895"/>
      <c r="BV106" s="894"/>
      <c r="BW106" s="895"/>
      <c r="BX106" s="894"/>
      <c r="BY106" s="895"/>
      <c r="BZ106" s="894"/>
      <c r="CA106" s="895"/>
      <c r="CB106" s="894"/>
      <c r="CC106" s="895"/>
      <c r="CD106" s="907"/>
      <c r="CE106" s="895"/>
      <c r="CF106" s="907"/>
      <c r="CG106" s="895"/>
      <c r="CH106" s="894"/>
      <c r="CI106" s="895"/>
      <c r="CJ106" s="894"/>
      <c r="CK106" s="895"/>
      <c r="CL106" s="894"/>
      <c r="CM106" s="895"/>
      <c r="CN106" s="894"/>
      <c r="CO106" s="895"/>
      <c r="CP106" s="894"/>
      <c r="CQ106" s="895"/>
      <c r="CR106" s="894"/>
      <c r="CS106" s="895"/>
      <c r="CT106" s="895"/>
      <c r="CU106" s="895"/>
      <c r="CV106" s="894"/>
      <c r="CW106" s="895"/>
      <c r="CX106" s="894"/>
      <c r="CY106" s="895"/>
      <c r="CZ106" s="894"/>
      <c r="DA106" s="895"/>
      <c r="DB106" s="908">
        <f>B106+D106+F106+H106+J106+L106+N106+P106+R106+T106+V106+X106+Z106+AB106+AD106+AF106+AH106+AJ106+AL106+AN106+AP106+AR106+AT106+AV106+AX106+AZ106+BB106+BD106+BF106+BH106+BJ106+BL106+BN106+BP106+BR106+BT106+BV106+BX106+BZ106+CB106+CD106+CF106+CH106+CJ106+CL106+CN106+CP106+CR106+CT106+CV106+CX106+CZ106</f>
        <v>70</v>
      </c>
      <c r="DC106" s="908">
        <f t="shared" si="7"/>
        <v>0</v>
      </c>
      <c r="DD106" s="910">
        <v>0</v>
      </c>
      <c r="DE106" s="911">
        <v>0</v>
      </c>
      <c r="DF106" s="912">
        <f t="shared" si="8"/>
        <v>70</v>
      </c>
      <c r="DG106" s="913">
        <f t="shared" si="8"/>
        <v>0</v>
      </c>
    </row>
    <row r="107" spans="1:111" ht="15" thickBot="1" x14ac:dyDescent="0.35">
      <c r="A107" s="919" t="s">
        <v>973</v>
      </c>
      <c r="B107" s="894"/>
      <c r="C107" s="994"/>
      <c r="D107" s="894">
        <v>34</v>
      </c>
      <c r="E107" s="895"/>
      <c r="F107" s="894"/>
      <c r="G107" s="895"/>
      <c r="H107" s="894">
        <v>14</v>
      </c>
      <c r="I107" s="895"/>
      <c r="J107" s="894">
        <v>20</v>
      </c>
      <c r="K107" s="895"/>
      <c r="L107" s="894">
        <v>67</v>
      </c>
      <c r="M107" s="895"/>
      <c r="N107" s="894">
        <v>26</v>
      </c>
      <c r="O107" s="895"/>
      <c r="P107" s="894"/>
      <c r="Q107" s="895"/>
      <c r="R107" s="894"/>
      <c r="S107" s="895"/>
      <c r="T107" s="894"/>
      <c r="U107" s="895"/>
      <c r="V107" s="894">
        <v>31</v>
      </c>
      <c r="W107" s="895"/>
      <c r="X107" s="894"/>
      <c r="Y107" s="895"/>
      <c r="Z107" s="894"/>
      <c r="AA107" s="895"/>
      <c r="AB107" s="894">
        <v>33</v>
      </c>
      <c r="AC107" s="895"/>
      <c r="AD107" s="894"/>
      <c r="AE107" s="895"/>
      <c r="AF107" s="894"/>
      <c r="AG107" s="895"/>
      <c r="AH107" s="894">
        <v>2</v>
      </c>
      <c r="AI107" s="895"/>
      <c r="AJ107" s="894">
        <v>15</v>
      </c>
      <c r="AK107" s="895"/>
      <c r="AL107" s="894"/>
      <c r="AM107" s="895"/>
      <c r="AN107" s="894">
        <v>9</v>
      </c>
      <c r="AO107" s="895"/>
      <c r="AP107" s="894"/>
      <c r="AQ107" s="895"/>
      <c r="AR107" s="894"/>
      <c r="AS107" s="895"/>
      <c r="AT107" s="894"/>
      <c r="AU107" s="895"/>
      <c r="AV107" s="894">
        <v>51</v>
      </c>
      <c r="AW107" s="895"/>
      <c r="AX107" s="894"/>
      <c r="AY107" s="895"/>
      <c r="AZ107" s="894"/>
      <c r="BA107" s="895"/>
      <c r="BB107" s="894"/>
      <c r="BC107" s="895"/>
      <c r="BD107" s="894">
        <v>66</v>
      </c>
      <c r="BE107" s="895"/>
      <c r="BF107" s="894"/>
      <c r="BG107" s="895"/>
      <c r="BH107" s="894">
        <v>5</v>
      </c>
      <c r="BI107" s="895"/>
      <c r="BJ107" s="894">
        <v>23</v>
      </c>
      <c r="BK107" s="895"/>
      <c r="BL107" s="894"/>
      <c r="BM107" s="895"/>
      <c r="BN107" s="894"/>
      <c r="BO107" s="895"/>
      <c r="BP107" s="894">
        <v>4</v>
      </c>
      <c r="BQ107" s="895"/>
      <c r="BR107" s="894">
        <v>29</v>
      </c>
      <c r="BS107" s="895"/>
      <c r="BT107" s="894">
        <v>2</v>
      </c>
      <c r="BU107" s="895"/>
      <c r="BV107" s="894"/>
      <c r="BW107" s="895"/>
      <c r="BX107" s="894"/>
      <c r="BY107" s="895"/>
      <c r="BZ107" s="894"/>
      <c r="CA107" s="895"/>
      <c r="CB107" s="894"/>
      <c r="CC107" s="895"/>
      <c r="CD107" s="907">
        <v>2</v>
      </c>
      <c r="CE107" s="895"/>
      <c r="CF107" s="907"/>
      <c r="CG107" s="895"/>
      <c r="CH107" s="894"/>
      <c r="CI107" s="895"/>
      <c r="CJ107" s="894"/>
      <c r="CK107" s="895"/>
      <c r="CL107" s="894"/>
      <c r="CM107" s="895"/>
      <c r="CN107" s="894"/>
      <c r="CO107" s="895"/>
      <c r="CP107" s="894"/>
      <c r="CQ107" s="895"/>
      <c r="CR107" s="894"/>
      <c r="CS107" s="895"/>
      <c r="CT107" s="895"/>
      <c r="CU107" s="895"/>
      <c r="CV107" s="894"/>
      <c r="CW107" s="895"/>
      <c r="CX107" s="894"/>
      <c r="CY107" s="895"/>
      <c r="CZ107" s="894">
        <v>29</v>
      </c>
      <c r="DA107" s="895"/>
      <c r="DB107" s="908">
        <f>B107+D107+F107+H107+J107+L107+N107+P107+R107+T107+V107+X107+Z107+AB107+AD107+AF107+AH107+AJ107+AL107+AN107+AP107+AR107+AT107+AV107+AX107+AZ107+BB107+BD107+BF107+BH107+BJ107+BL107+BN107+BP107+BR107+BT107+BV107+BX107+BZ107+CB107+CD107+CF107+CH107+CJ107+CL107+CN107+CP107+CR107+CT107+CV107+CX107+CZ107</f>
        <v>462</v>
      </c>
      <c r="DC107" s="908">
        <v>0</v>
      </c>
      <c r="DD107" s="910">
        <v>769</v>
      </c>
      <c r="DE107" s="911">
        <v>0</v>
      </c>
      <c r="DF107" s="912">
        <f t="shared" si="8"/>
        <v>1231</v>
      </c>
      <c r="DG107" s="913">
        <f t="shared" si="8"/>
        <v>0</v>
      </c>
    </row>
    <row r="112" spans="1:111" ht="24" thickBot="1" x14ac:dyDescent="0.5">
      <c r="A112" s="884" t="s">
        <v>878</v>
      </c>
      <c r="DB112" s="886"/>
      <c r="DC112" s="886"/>
      <c r="DD112" s="886"/>
      <c r="DE112" s="886"/>
      <c r="DF112" s="886"/>
      <c r="DG112" s="886"/>
    </row>
    <row r="113" spans="1:111" ht="21.6" thickBot="1" x14ac:dyDescent="0.45">
      <c r="A113" s="888" t="s">
        <v>994</v>
      </c>
      <c r="DB113" s="886"/>
      <c r="DC113" s="886"/>
      <c r="DD113" s="886"/>
      <c r="DE113" s="886"/>
      <c r="DF113" s="886"/>
      <c r="DG113" s="886"/>
    </row>
    <row r="114" spans="1:111" ht="15" thickBot="1" x14ac:dyDescent="0.35">
      <c r="A114" s="889"/>
      <c r="B114" s="1300" t="s">
        <v>50</v>
      </c>
      <c r="C114" s="1301"/>
      <c r="D114" s="1300" t="s">
        <v>879</v>
      </c>
      <c r="E114" s="1301"/>
      <c r="F114" s="1300" t="s">
        <v>880</v>
      </c>
      <c r="G114" s="1301"/>
      <c r="H114" s="1300" t="s">
        <v>881</v>
      </c>
      <c r="I114" s="1301"/>
      <c r="J114" s="1300" t="s">
        <v>882</v>
      </c>
      <c r="K114" s="1301"/>
      <c r="L114" s="1300" t="s">
        <v>883</v>
      </c>
      <c r="M114" s="1301"/>
      <c r="N114" s="1300" t="s">
        <v>884</v>
      </c>
      <c r="O114" s="1301"/>
      <c r="P114" s="1300" t="s">
        <v>885</v>
      </c>
      <c r="Q114" s="1301"/>
      <c r="R114" s="1300" t="s">
        <v>886</v>
      </c>
      <c r="S114" s="1301"/>
      <c r="T114" s="1300" t="s">
        <v>887</v>
      </c>
      <c r="U114" s="1301"/>
      <c r="V114" s="1300" t="s">
        <v>888</v>
      </c>
      <c r="W114" s="1301"/>
      <c r="X114" s="1300" t="s">
        <v>889</v>
      </c>
      <c r="Y114" s="1301"/>
      <c r="Z114" s="1300" t="s">
        <v>890</v>
      </c>
      <c r="AA114" s="1301"/>
      <c r="AB114" s="1300" t="s">
        <v>891</v>
      </c>
      <c r="AC114" s="1301"/>
      <c r="AD114" s="1300" t="s">
        <v>892</v>
      </c>
      <c r="AE114" s="1301"/>
      <c r="AF114" s="1300" t="s">
        <v>893</v>
      </c>
      <c r="AG114" s="1301"/>
      <c r="AH114" s="1300" t="s">
        <v>894</v>
      </c>
      <c r="AI114" s="1301"/>
      <c r="AJ114" s="1300" t="s">
        <v>67</v>
      </c>
      <c r="AK114" s="1301"/>
      <c r="AL114" s="1300" t="s">
        <v>895</v>
      </c>
      <c r="AM114" s="1301"/>
      <c r="AN114" s="1300" t="s">
        <v>896</v>
      </c>
      <c r="AO114" s="1301"/>
      <c r="AP114" s="1300" t="s">
        <v>897</v>
      </c>
      <c r="AQ114" s="1301"/>
      <c r="AR114" s="1300" t="s">
        <v>898</v>
      </c>
      <c r="AS114" s="1301"/>
      <c r="AT114" s="1300" t="s">
        <v>899</v>
      </c>
      <c r="AU114" s="1301"/>
      <c r="AV114" s="1300" t="s">
        <v>900</v>
      </c>
      <c r="AW114" s="1301"/>
      <c r="AX114" s="1300" t="s">
        <v>901</v>
      </c>
      <c r="AY114" s="1301"/>
      <c r="AZ114" s="1300" t="s">
        <v>139</v>
      </c>
      <c r="BA114" s="1301"/>
      <c r="BB114" s="1300" t="s">
        <v>902</v>
      </c>
      <c r="BC114" s="1301"/>
      <c r="BD114" s="1300" t="s">
        <v>903</v>
      </c>
      <c r="BE114" s="1301"/>
      <c r="BF114" s="1300" t="s">
        <v>76</v>
      </c>
      <c r="BG114" s="1301"/>
      <c r="BH114" s="1300" t="s">
        <v>140</v>
      </c>
      <c r="BI114" s="1301"/>
      <c r="BJ114" s="1300" t="s">
        <v>904</v>
      </c>
      <c r="BK114" s="1301"/>
      <c r="BL114" s="1300" t="s">
        <v>905</v>
      </c>
      <c r="BM114" s="1301"/>
      <c r="BN114" s="1300" t="s">
        <v>906</v>
      </c>
      <c r="BO114" s="1301"/>
      <c r="BP114" s="1300" t="s">
        <v>907</v>
      </c>
      <c r="BQ114" s="1301"/>
      <c r="BR114" s="1300" t="s">
        <v>81</v>
      </c>
      <c r="BS114" s="1301"/>
      <c r="BT114" s="1300"/>
      <c r="BU114" s="1301"/>
      <c r="BV114" s="1300" t="s">
        <v>908</v>
      </c>
      <c r="BW114" s="1301"/>
      <c r="BX114" s="1300" t="s">
        <v>909</v>
      </c>
      <c r="BY114" s="1301"/>
      <c r="BZ114" s="1300" t="s">
        <v>910</v>
      </c>
      <c r="CA114" s="1301"/>
      <c r="CB114" s="1300" t="s">
        <v>911</v>
      </c>
      <c r="CC114" s="1301"/>
      <c r="CD114" s="1300" t="s">
        <v>912</v>
      </c>
      <c r="CE114" s="1301"/>
      <c r="CF114" s="1300" t="s">
        <v>913</v>
      </c>
      <c r="CG114" s="1301"/>
      <c r="CH114" s="1300" t="s">
        <v>914</v>
      </c>
      <c r="CI114" s="1301"/>
      <c r="CJ114" s="1300" t="s">
        <v>915</v>
      </c>
      <c r="CK114" s="1301"/>
      <c r="CL114" s="1300" t="s">
        <v>916</v>
      </c>
      <c r="CM114" s="1301"/>
      <c r="CN114" s="1300" t="s">
        <v>917</v>
      </c>
      <c r="CO114" s="1301"/>
      <c r="CP114" s="1300" t="s">
        <v>918</v>
      </c>
      <c r="CQ114" s="1301"/>
      <c r="CR114" s="1300" t="s">
        <v>919</v>
      </c>
      <c r="CS114" s="1301"/>
      <c r="CT114" s="1300" t="s">
        <v>920</v>
      </c>
      <c r="CU114" s="1301"/>
      <c r="CV114" s="1300" t="s">
        <v>921</v>
      </c>
      <c r="CW114" s="1301"/>
      <c r="CX114" s="1300" t="s">
        <v>922</v>
      </c>
      <c r="CY114" s="1301"/>
      <c r="CZ114" s="1300" t="s">
        <v>857</v>
      </c>
      <c r="DA114" s="1301"/>
      <c r="DB114" s="1304" t="s">
        <v>923</v>
      </c>
      <c r="DC114" s="1305"/>
      <c r="DD114" s="1306" t="s">
        <v>924</v>
      </c>
      <c r="DE114" s="1307"/>
      <c r="DF114" s="1297" t="s">
        <v>925</v>
      </c>
      <c r="DG114" s="1298"/>
    </row>
    <row r="115" spans="1:111" ht="15" thickBot="1" x14ac:dyDescent="0.35">
      <c r="A115" s="890" t="s">
        <v>926</v>
      </c>
      <c r="B115" s="891">
        <v>51</v>
      </c>
      <c r="C115" s="892">
        <v>0</v>
      </c>
      <c r="D115" s="891">
        <v>51</v>
      </c>
      <c r="E115" s="893">
        <v>0</v>
      </c>
      <c r="F115" s="891">
        <v>51</v>
      </c>
      <c r="G115" s="892">
        <v>0</v>
      </c>
      <c r="H115" s="894">
        <v>51</v>
      </c>
      <c r="I115" s="895">
        <v>0</v>
      </c>
      <c r="J115" s="891">
        <v>51</v>
      </c>
      <c r="K115" s="892">
        <v>0</v>
      </c>
      <c r="L115" s="891">
        <v>51</v>
      </c>
      <c r="M115" s="892">
        <v>0</v>
      </c>
      <c r="N115" s="891">
        <v>51</v>
      </c>
      <c r="O115" s="892">
        <v>0</v>
      </c>
      <c r="P115" s="891">
        <v>51</v>
      </c>
      <c r="Q115" s="892">
        <v>0</v>
      </c>
      <c r="R115" s="891">
        <v>51</v>
      </c>
      <c r="S115" s="892">
        <v>0</v>
      </c>
      <c r="T115" s="891">
        <v>51</v>
      </c>
      <c r="U115" s="892">
        <v>0</v>
      </c>
      <c r="V115" s="891">
        <v>51</v>
      </c>
      <c r="W115" s="892">
        <v>0</v>
      </c>
      <c r="X115" s="891">
        <v>51</v>
      </c>
      <c r="Y115" s="892">
        <v>0</v>
      </c>
      <c r="Z115" s="891">
        <v>51</v>
      </c>
      <c r="AA115" s="892">
        <v>0</v>
      </c>
      <c r="AB115" s="891">
        <v>51</v>
      </c>
      <c r="AC115" s="892">
        <v>0</v>
      </c>
      <c r="AD115" s="891">
        <v>51</v>
      </c>
      <c r="AE115" s="892">
        <v>0</v>
      </c>
      <c r="AF115" s="891">
        <v>51</v>
      </c>
      <c r="AG115" s="892">
        <v>0</v>
      </c>
      <c r="AH115" s="891">
        <v>51</v>
      </c>
      <c r="AI115" s="892">
        <v>0</v>
      </c>
      <c r="AJ115" s="891">
        <v>51</v>
      </c>
      <c r="AK115" s="892">
        <v>0</v>
      </c>
      <c r="AL115" s="891">
        <v>51</v>
      </c>
      <c r="AM115" s="893">
        <v>0</v>
      </c>
      <c r="AN115" s="891">
        <v>51</v>
      </c>
      <c r="AO115" s="892">
        <v>0</v>
      </c>
      <c r="AP115" s="891">
        <v>51</v>
      </c>
      <c r="AQ115" s="892">
        <v>0</v>
      </c>
      <c r="AR115" s="891">
        <v>51</v>
      </c>
      <c r="AS115" s="892">
        <v>0</v>
      </c>
      <c r="AT115" s="891">
        <v>51</v>
      </c>
      <c r="AU115" s="892">
        <v>0</v>
      </c>
      <c r="AV115" s="891">
        <v>51</v>
      </c>
      <c r="AW115" s="892">
        <v>0</v>
      </c>
      <c r="AX115" s="891">
        <v>51</v>
      </c>
      <c r="AY115" s="892">
        <v>0</v>
      </c>
      <c r="AZ115" s="891">
        <v>51</v>
      </c>
      <c r="BA115" s="892">
        <v>0</v>
      </c>
      <c r="BB115" s="891">
        <v>51</v>
      </c>
      <c r="BC115" s="892">
        <v>0</v>
      </c>
      <c r="BD115" s="891">
        <v>51</v>
      </c>
      <c r="BE115" s="892">
        <v>0</v>
      </c>
      <c r="BF115" s="891">
        <v>51</v>
      </c>
      <c r="BG115" s="892">
        <v>0</v>
      </c>
      <c r="BH115" s="891">
        <v>51</v>
      </c>
      <c r="BI115" s="892">
        <v>0</v>
      </c>
      <c r="BJ115" s="891">
        <v>51</v>
      </c>
      <c r="BK115" s="892">
        <v>0</v>
      </c>
      <c r="BL115" s="891">
        <v>51</v>
      </c>
      <c r="BM115" s="892">
        <v>0</v>
      </c>
      <c r="BN115" s="891">
        <v>51</v>
      </c>
      <c r="BO115" s="892">
        <v>0</v>
      </c>
      <c r="BP115" s="891">
        <v>51</v>
      </c>
      <c r="BQ115" s="892">
        <v>0</v>
      </c>
      <c r="BR115" s="891">
        <v>51</v>
      </c>
      <c r="BS115" s="892">
        <v>0</v>
      </c>
      <c r="BT115" s="891"/>
      <c r="BU115" s="892"/>
      <c r="BV115" s="891">
        <v>51</v>
      </c>
      <c r="BW115" s="892">
        <v>0</v>
      </c>
      <c r="BX115" s="891">
        <v>51</v>
      </c>
      <c r="BY115" s="892">
        <v>0</v>
      </c>
      <c r="BZ115" s="891">
        <v>51</v>
      </c>
      <c r="CA115" s="892">
        <v>0</v>
      </c>
      <c r="CB115" s="891">
        <v>51</v>
      </c>
      <c r="CC115" s="892">
        <v>0</v>
      </c>
      <c r="CD115" s="891">
        <v>51</v>
      </c>
      <c r="CE115" s="893">
        <v>0</v>
      </c>
      <c r="CF115" s="891">
        <v>51</v>
      </c>
      <c r="CG115" s="892">
        <v>0</v>
      </c>
      <c r="CH115" s="891">
        <v>51</v>
      </c>
      <c r="CI115" s="892">
        <v>0</v>
      </c>
      <c r="CJ115" s="891">
        <v>51</v>
      </c>
      <c r="CK115" s="892">
        <v>0</v>
      </c>
      <c r="CL115" s="891">
        <v>51</v>
      </c>
      <c r="CM115" s="892">
        <v>0</v>
      </c>
      <c r="CN115" s="891">
        <v>51</v>
      </c>
      <c r="CO115" s="892">
        <v>0</v>
      </c>
      <c r="CP115" s="891">
        <v>51</v>
      </c>
      <c r="CQ115" s="892">
        <v>0</v>
      </c>
      <c r="CR115" s="891">
        <v>51</v>
      </c>
      <c r="CS115" s="892">
        <v>0</v>
      </c>
      <c r="CT115" s="891">
        <v>51</v>
      </c>
      <c r="CU115" s="893">
        <v>0</v>
      </c>
      <c r="CV115" s="891">
        <v>51</v>
      </c>
      <c r="CW115" s="892">
        <v>0</v>
      </c>
      <c r="CX115" s="891">
        <v>51</v>
      </c>
      <c r="CY115" s="896">
        <v>0</v>
      </c>
      <c r="CZ115" s="896">
        <v>51</v>
      </c>
      <c r="DA115" s="896">
        <v>0</v>
      </c>
      <c r="DB115" s="897">
        <v>51</v>
      </c>
      <c r="DC115" s="898">
        <v>0</v>
      </c>
      <c r="DD115" s="899">
        <v>51</v>
      </c>
      <c r="DE115" s="900">
        <v>0</v>
      </c>
      <c r="DF115" s="901">
        <v>51</v>
      </c>
      <c r="DG115" s="902">
        <v>0</v>
      </c>
    </row>
    <row r="116" spans="1:111" ht="15" thickBot="1" x14ac:dyDescent="0.35">
      <c r="A116" s="1299" t="s">
        <v>927</v>
      </c>
      <c r="B116" s="1299"/>
      <c r="C116" s="1299"/>
      <c r="E116" s="887"/>
      <c r="H116" s="894"/>
      <c r="I116" s="895">
        <v>0</v>
      </c>
      <c r="CE116" s="887"/>
      <c r="CU116" s="887"/>
    </row>
    <row r="117" spans="1:111" ht="15" thickBot="1" x14ac:dyDescent="0.35">
      <c r="A117" s="906" t="s">
        <v>928</v>
      </c>
      <c r="B117" s="894">
        <v>8</v>
      </c>
      <c r="C117" s="895">
        <v>1396000</v>
      </c>
      <c r="D117" s="894">
        <v>4</v>
      </c>
      <c r="E117" s="895">
        <v>345000</v>
      </c>
      <c r="F117" s="894"/>
      <c r="G117" s="895"/>
      <c r="H117" s="894">
        <v>1</v>
      </c>
      <c r="I117" s="895">
        <v>2950000</v>
      </c>
      <c r="J117" s="894"/>
      <c r="K117" s="895"/>
      <c r="L117" s="894">
        <v>1</v>
      </c>
      <c r="M117" s="895">
        <v>10000</v>
      </c>
      <c r="N117" s="894">
        <v>6</v>
      </c>
      <c r="O117" s="895">
        <v>250000</v>
      </c>
      <c r="P117" s="894"/>
      <c r="Q117" s="895"/>
      <c r="R117" s="894">
        <v>1</v>
      </c>
      <c r="S117" s="895">
        <v>5000</v>
      </c>
      <c r="T117" s="894"/>
      <c r="U117" s="895"/>
      <c r="V117" s="894"/>
      <c r="W117" s="895"/>
      <c r="X117" s="894">
        <v>3</v>
      </c>
      <c r="Y117" s="895">
        <v>30000</v>
      </c>
      <c r="Z117" s="894"/>
      <c r="AA117" s="895"/>
      <c r="AB117" s="894">
        <v>98</v>
      </c>
      <c r="AC117" s="895">
        <v>16307000</v>
      </c>
      <c r="AD117" s="894"/>
      <c r="AE117" s="895"/>
      <c r="AF117" s="894"/>
      <c r="AG117" s="895"/>
      <c r="AH117" s="894"/>
      <c r="AI117" s="895"/>
      <c r="AJ117" s="894">
        <v>2</v>
      </c>
      <c r="AK117" s="895">
        <v>605000</v>
      </c>
      <c r="AL117" s="894">
        <v>4</v>
      </c>
      <c r="AM117" s="895">
        <v>1515000</v>
      </c>
      <c r="AN117" s="894">
        <v>1</v>
      </c>
      <c r="AO117" s="895">
        <v>1700000</v>
      </c>
      <c r="AP117" s="894"/>
      <c r="AQ117" s="895"/>
      <c r="AR117" s="894"/>
      <c r="AS117" s="895"/>
      <c r="AT117" s="894"/>
      <c r="AU117" s="895"/>
      <c r="AV117" s="894">
        <v>15</v>
      </c>
      <c r="AW117" s="895">
        <v>3206000</v>
      </c>
      <c r="AX117" s="894">
        <v>1</v>
      </c>
      <c r="AY117" s="895">
        <v>135000</v>
      </c>
      <c r="AZ117" s="894">
        <v>2</v>
      </c>
      <c r="BA117" s="895">
        <v>60000</v>
      </c>
      <c r="BB117" s="894">
        <v>1</v>
      </c>
      <c r="BC117" s="895">
        <v>10000</v>
      </c>
      <c r="BD117" s="894"/>
      <c r="BE117" s="895"/>
      <c r="BF117" s="894"/>
      <c r="BG117" s="895"/>
      <c r="BH117" s="894"/>
      <c r="BI117" s="895"/>
      <c r="BJ117" s="894"/>
      <c r="BK117" s="895"/>
      <c r="BL117" s="894"/>
      <c r="BM117" s="895"/>
      <c r="BN117" s="894"/>
      <c r="BO117" s="895"/>
      <c r="BP117" s="894"/>
      <c r="BQ117" s="895"/>
      <c r="BR117" s="894">
        <v>3</v>
      </c>
      <c r="BS117" s="895">
        <v>100000</v>
      </c>
      <c r="BT117" s="894"/>
      <c r="BU117" s="895"/>
      <c r="BV117" s="894"/>
      <c r="BW117" s="895"/>
      <c r="BX117" s="894">
        <v>1</v>
      </c>
      <c r="BY117" s="895">
        <v>5000</v>
      </c>
      <c r="BZ117" s="894"/>
      <c r="CA117" s="895"/>
      <c r="CB117" s="894">
        <v>1</v>
      </c>
      <c r="CC117" s="895">
        <v>20000</v>
      </c>
      <c r="CD117" s="907"/>
      <c r="CE117" s="895"/>
      <c r="CF117" s="907"/>
      <c r="CG117" s="895"/>
      <c r="CH117" s="894"/>
      <c r="CI117" s="895"/>
      <c r="CJ117" s="894"/>
      <c r="CK117" s="895"/>
      <c r="CL117" s="894"/>
      <c r="CM117" s="895"/>
      <c r="CN117" s="894"/>
      <c r="CO117" s="895"/>
      <c r="CP117" s="894"/>
      <c r="CQ117" s="895"/>
      <c r="CR117" s="894">
        <v>1</v>
      </c>
      <c r="CS117" s="895">
        <v>5000</v>
      </c>
      <c r="CT117" s="895"/>
      <c r="CU117" s="895"/>
      <c r="CV117" s="894"/>
      <c r="CW117" s="895"/>
      <c r="CX117" s="894"/>
      <c r="CY117" s="895"/>
      <c r="CZ117" s="894"/>
      <c r="DA117" s="895"/>
      <c r="DB117" s="908">
        <f t="shared" ref="DB117:DB122" si="9">B117+D117+F117+H117+J117+L117+N117+P117+R117+T117+V117+X117+Z117+AB117+AD117+AF117+AH117+AJ117+AL117+AN117+AP117+AR117+AT117+AV117+AX117+AZ117+BB117+BD117+BF117+BH117+BJ117+BL117+BN117+BP117+BR117+BT117+BV117+BX117+BZ117+CB117+CD117+CF117+CH117+CJ117+CL117+CN117+CP117+CR117+CT117+CV117+CX117+CZ117</f>
        <v>154</v>
      </c>
      <c r="DC117" s="909"/>
      <c r="DD117" s="910">
        <v>0</v>
      </c>
      <c r="DE117" s="911">
        <v>0</v>
      </c>
      <c r="DF117" s="912">
        <f>DB117+DD117</f>
        <v>154</v>
      </c>
      <c r="DG117" s="913">
        <f>DC117+DE117</f>
        <v>0</v>
      </c>
    </row>
    <row r="118" spans="1:111" ht="15" thickBot="1" x14ac:dyDescent="0.35">
      <c r="A118" s="906" t="s">
        <v>929</v>
      </c>
      <c r="B118" s="894">
        <v>98</v>
      </c>
      <c r="C118" s="895">
        <v>29526700</v>
      </c>
      <c r="D118" s="894">
        <v>12</v>
      </c>
      <c r="E118" s="895">
        <v>691000</v>
      </c>
      <c r="F118" s="894">
        <v>5</v>
      </c>
      <c r="G118" s="895">
        <v>183500</v>
      </c>
      <c r="H118" s="894">
        <v>2</v>
      </c>
      <c r="I118" s="895">
        <v>280000</v>
      </c>
      <c r="J118" s="894">
        <v>4</v>
      </c>
      <c r="K118" s="895">
        <v>718000</v>
      </c>
      <c r="L118" s="894">
        <v>7</v>
      </c>
      <c r="M118" s="895">
        <v>1170000</v>
      </c>
      <c r="N118" s="894">
        <v>51</v>
      </c>
      <c r="O118" s="895">
        <v>11810200</v>
      </c>
      <c r="P118" s="894">
        <v>1</v>
      </c>
      <c r="Q118" s="895">
        <v>24000</v>
      </c>
      <c r="R118" s="894">
        <v>23</v>
      </c>
      <c r="S118" s="895">
        <v>1380200</v>
      </c>
      <c r="T118" s="894"/>
      <c r="U118" s="895"/>
      <c r="V118" s="894"/>
      <c r="W118" s="895"/>
      <c r="X118" s="894">
        <v>15</v>
      </c>
      <c r="Y118" s="895">
        <v>2289000</v>
      </c>
      <c r="Z118" s="894"/>
      <c r="AA118" s="895"/>
      <c r="AB118" s="894">
        <v>2</v>
      </c>
      <c r="AC118" s="895">
        <v>5400000</v>
      </c>
      <c r="AD118" s="894">
        <v>3</v>
      </c>
      <c r="AE118" s="895">
        <v>1703000</v>
      </c>
      <c r="AF118" s="894">
        <v>12</v>
      </c>
      <c r="AG118" s="895">
        <v>602300</v>
      </c>
      <c r="AH118" s="894">
        <v>11</v>
      </c>
      <c r="AI118" s="895">
        <v>445000</v>
      </c>
      <c r="AJ118" s="894">
        <v>25</v>
      </c>
      <c r="AK118" s="895">
        <v>7188000</v>
      </c>
      <c r="AL118" s="894">
        <v>34</v>
      </c>
      <c r="AM118" s="895">
        <v>5706000</v>
      </c>
      <c r="AN118" s="894">
        <v>6</v>
      </c>
      <c r="AO118" s="895">
        <v>805000</v>
      </c>
      <c r="AP118" s="894"/>
      <c r="AQ118" s="895"/>
      <c r="AR118" s="894"/>
      <c r="AS118" s="895"/>
      <c r="AT118" s="894"/>
      <c r="AU118" s="895"/>
      <c r="AV118" s="894">
        <v>190</v>
      </c>
      <c r="AW118" s="895">
        <v>22746300</v>
      </c>
      <c r="AX118" s="894">
        <v>10</v>
      </c>
      <c r="AY118" s="895">
        <v>2608000</v>
      </c>
      <c r="AZ118" s="894">
        <v>21</v>
      </c>
      <c r="BA118" s="895">
        <v>4627000</v>
      </c>
      <c r="BB118" s="894">
        <v>5</v>
      </c>
      <c r="BC118" s="895">
        <v>400000</v>
      </c>
      <c r="BD118" s="894">
        <v>7</v>
      </c>
      <c r="BE118" s="895">
        <v>495000</v>
      </c>
      <c r="BF118" s="894">
        <v>4</v>
      </c>
      <c r="BG118" s="895">
        <v>1438000</v>
      </c>
      <c r="BH118" s="894"/>
      <c r="BI118" s="895"/>
      <c r="BJ118" s="894">
        <v>25</v>
      </c>
      <c r="BK118" s="895">
        <v>2069000</v>
      </c>
      <c r="BL118" s="894"/>
      <c r="BM118" s="895"/>
      <c r="BN118" s="894"/>
      <c r="BO118" s="895"/>
      <c r="BP118" s="894">
        <v>1</v>
      </c>
      <c r="BQ118" s="895">
        <v>20000</v>
      </c>
      <c r="BR118" s="894">
        <v>39</v>
      </c>
      <c r="BS118" s="895">
        <v>3881910</v>
      </c>
      <c r="BT118" s="894"/>
      <c r="BU118" s="895"/>
      <c r="BV118" s="894"/>
      <c r="BW118" s="895"/>
      <c r="BX118" s="894">
        <v>8</v>
      </c>
      <c r="BY118" s="895">
        <v>2008000</v>
      </c>
      <c r="BZ118" s="894">
        <v>12</v>
      </c>
      <c r="CA118" s="895">
        <v>846000</v>
      </c>
      <c r="CB118" s="894">
        <v>21</v>
      </c>
      <c r="CC118" s="895">
        <v>3115000</v>
      </c>
      <c r="CD118" s="907"/>
      <c r="CE118" s="895"/>
      <c r="CF118" s="907">
        <v>1</v>
      </c>
      <c r="CG118" s="895">
        <v>35000</v>
      </c>
      <c r="CH118" s="894">
        <v>26</v>
      </c>
      <c r="CI118" s="895">
        <v>2647000</v>
      </c>
      <c r="CJ118" s="894"/>
      <c r="CK118" s="895"/>
      <c r="CL118" s="894"/>
      <c r="CM118" s="895"/>
      <c r="CN118" s="894">
        <v>2</v>
      </c>
      <c r="CO118" s="895">
        <v>25500</v>
      </c>
      <c r="CP118" s="894"/>
      <c r="CQ118" s="895"/>
      <c r="CR118" s="894">
        <v>7</v>
      </c>
      <c r="CS118" s="895">
        <v>3840000</v>
      </c>
      <c r="CT118" s="895"/>
      <c r="CU118" s="895"/>
      <c r="CV118" s="894"/>
      <c r="CW118" s="895"/>
      <c r="CX118" s="894"/>
      <c r="CY118" s="895"/>
      <c r="CZ118" s="894"/>
      <c r="DA118" s="895"/>
      <c r="DB118" s="908">
        <f t="shared" si="9"/>
        <v>690</v>
      </c>
      <c r="DC118" s="954">
        <f>'B1104'!T113</f>
        <v>0</v>
      </c>
      <c r="DD118" s="910">
        <v>0</v>
      </c>
      <c r="DE118" s="911">
        <v>0</v>
      </c>
      <c r="DF118" s="912">
        <f t="shared" ref="DF118:DF131" si="10">DB118+DD118</f>
        <v>690</v>
      </c>
      <c r="DG118" s="913">
        <f t="shared" ref="DG118:DG157" si="11">DC118+DE118</f>
        <v>0</v>
      </c>
    </row>
    <row r="119" spans="1:111" ht="15" thickBot="1" x14ac:dyDescent="0.35">
      <c r="A119" s="906" t="s">
        <v>930</v>
      </c>
      <c r="B119" s="894">
        <v>216</v>
      </c>
      <c r="C119" s="895">
        <v>71498400</v>
      </c>
      <c r="D119" s="894">
        <v>21</v>
      </c>
      <c r="E119" s="895">
        <v>472000</v>
      </c>
      <c r="F119" s="894">
        <v>3</v>
      </c>
      <c r="G119" s="895">
        <v>723000</v>
      </c>
      <c r="H119" s="894">
        <v>11</v>
      </c>
      <c r="I119" s="895">
        <v>791000</v>
      </c>
      <c r="J119" s="894">
        <v>13</v>
      </c>
      <c r="K119" s="895">
        <v>1616000</v>
      </c>
      <c r="L119" s="894">
        <v>34</v>
      </c>
      <c r="M119" s="895">
        <v>1340800</v>
      </c>
      <c r="N119" s="894">
        <v>81</v>
      </c>
      <c r="O119" s="895">
        <v>17668000</v>
      </c>
      <c r="P119" s="894">
        <v>2</v>
      </c>
      <c r="Q119" s="895">
        <v>1119000</v>
      </c>
      <c r="R119" s="894">
        <v>44</v>
      </c>
      <c r="S119" s="895">
        <v>6548000</v>
      </c>
      <c r="T119" s="894"/>
      <c r="U119" s="895"/>
      <c r="V119" s="894"/>
      <c r="W119" s="895"/>
      <c r="X119" s="894">
        <v>25</v>
      </c>
      <c r="Y119" s="895">
        <v>2875000</v>
      </c>
      <c r="Z119" s="894"/>
      <c r="AA119" s="895"/>
      <c r="AB119" s="894">
        <v>133</v>
      </c>
      <c r="AC119" s="895">
        <v>20888400</v>
      </c>
      <c r="AD119" s="894">
        <v>9</v>
      </c>
      <c r="AE119" s="895">
        <v>4074000</v>
      </c>
      <c r="AF119" s="894">
        <v>10</v>
      </c>
      <c r="AG119" s="895">
        <v>933000</v>
      </c>
      <c r="AH119" s="894">
        <v>17</v>
      </c>
      <c r="AI119" s="895">
        <v>521500</v>
      </c>
      <c r="AJ119" s="894">
        <v>21</v>
      </c>
      <c r="AK119" s="895">
        <v>3111900</v>
      </c>
      <c r="AL119" s="894">
        <v>70</v>
      </c>
      <c r="AM119" s="895">
        <v>4719600</v>
      </c>
      <c r="AN119" s="894">
        <v>12</v>
      </c>
      <c r="AO119" s="895">
        <v>2115000</v>
      </c>
      <c r="AP119" s="894"/>
      <c r="AQ119" s="895"/>
      <c r="AR119" s="894"/>
      <c r="AS119" s="895"/>
      <c r="AT119" s="894"/>
      <c r="AU119" s="895"/>
      <c r="AV119" s="894">
        <v>285</v>
      </c>
      <c r="AW119" s="895">
        <v>37710100</v>
      </c>
      <c r="AX119" s="894">
        <v>20</v>
      </c>
      <c r="AY119" s="895">
        <v>3423800</v>
      </c>
      <c r="AZ119" s="894">
        <v>27</v>
      </c>
      <c r="BA119" s="895">
        <v>3858000</v>
      </c>
      <c r="BB119" s="894">
        <v>9</v>
      </c>
      <c r="BC119" s="895">
        <v>300000</v>
      </c>
      <c r="BD119" s="894">
        <v>15</v>
      </c>
      <c r="BE119" s="895">
        <v>1238000</v>
      </c>
      <c r="BF119" s="894">
        <v>9</v>
      </c>
      <c r="BG119" s="895">
        <v>5001700</v>
      </c>
      <c r="BH119" s="894"/>
      <c r="BI119" s="895"/>
      <c r="BJ119" s="894">
        <v>44</v>
      </c>
      <c r="BK119" s="895">
        <v>5820000</v>
      </c>
      <c r="BL119" s="894"/>
      <c r="BM119" s="895"/>
      <c r="BN119" s="894"/>
      <c r="BO119" s="895"/>
      <c r="BP119" s="894">
        <v>11</v>
      </c>
      <c r="BQ119" s="895">
        <v>3744000</v>
      </c>
      <c r="BR119" s="894">
        <v>62</v>
      </c>
      <c r="BS119" s="895">
        <v>1881</v>
      </c>
      <c r="BT119" s="894"/>
      <c r="BU119" s="895"/>
      <c r="BV119" s="894"/>
      <c r="BW119" s="895"/>
      <c r="BX119" s="894">
        <v>6</v>
      </c>
      <c r="BY119" s="895">
        <v>921000</v>
      </c>
      <c r="BZ119" s="894">
        <v>23</v>
      </c>
      <c r="CA119" s="895">
        <v>7141800</v>
      </c>
      <c r="CB119" s="894">
        <v>36</v>
      </c>
      <c r="CC119" s="895">
        <v>7844500</v>
      </c>
      <c r="CD119" s="907"/>
      <c r="CE119" s="895"/>
      <c r="CF119" s="907"/>
      <c r="CG119" s="895"/>
      <c r="CH119" s="894">
        <v>60</v>
      </c>
      <c r="CI119" s="895">
        <v>8244000</v>
      </c>
      <c r="CJ119" s="894"/>
      <c r="CK119" s="895"/>
      <c r="CL119" s="894"/>
      <c r="CM119" s="895"/>
      <c r="CN119" s="894"/>
      <c r="CO119" s="895"/>
      <c r="CP119" s="894"/>
      <c r="CQ119" s="895"/>
      <c r="CR119" s="894">
        <v>24</v>
      </c>
      <c r="CS119" s="895">
        <v>12193700</v>
      </c>
      <c r="CT119" s="895"/>
      <c r="CU119" s="895"/>
      <c r="CV119" s="894"/>
      <c r="CW119" s="895"/>
      <c r="CX119" s="894"/>
      <c r="CY119" s="895"/>
      <c r="CZ119" s="894"/>
      <c r="DA119" s="895"/>
      <c r="DB119" s="908">
        <f t="shared" si="9"/>
        <v>1353</v>
      </c>
      <c r="DC119" s="954">
        <f>'B1104'!BC113</f>
        <v>0</v>
      </c>
      <c r="DD119" s="910">
        <v>0</v>
      </c>
      <c r="DE119" s="911">
        <v>0</v>
      </c>
      <c r="DF119" s="912">
        <f t="shared" si="10"/>
        <v>1353</v>
      </c>
      <c r="DG119" s="913">
        <f t="shared" si="11"/>
        <v>0</v>
      </c>
    </row>
    <row r="120" spans="1:111" ht="15" thickBot="1" x14ac:dyDescent="0.35">
      <c r="A120" s="906" t="s">
        <v>931</v>
      </c>
      <c r="B120" s="894">
        <v>1</v>
      </c>
      <c r="C120" s="895">
        <v>7257.93</v>
      </c>
      <c r="D120" s="894"/>
      <c r="E120" s="895"/>
      <c r="F120" s="894"/>
      <c r="G120" s="895"/>
      <c r="H120" s="894"/>
      <c r="I120" s="895"/>
      <c r="J120" s="894"/>
      <c r="K120" s="895"/>
      <c r="L120" s="894">
        <v>1</v>
      </c>
      <c r="M120" s="895">
        <v>1817.43</v>
      </c>
      <c r="N120" s="894"/>
      <c r="O120" s="895"/>
      <c r="P120" s="894"/>
      <c r="Q120" s="895"/>
      <c r="R120" s="894"/>
      <c r="S120" s="895"/>
      <c r="T120" s="894"/>
      <c r="U120" s="895"/>
      <c r="V120" s="894"/>
      <c r="W120" s="895"/>
      <c r="X120" s="894"/>
      <c r="Y120" s="895"/>
      <c r="Z120" s="894"/>
      <c r="AA120" s="895"/>
      <c r="AB120" s="894"/>
      <c r="AC120" s="895"/>
      <c r="AD120" s="894"/>
      <c r="AE120" s="895"/>
      <c r="AF120" s="894"/>
      <c r="AG120" s="895"/>
      <c r="AH120" s="894"/>
      <c r="AI120" s="895"/>
      <c r="AJ120" s="894">
        <v>1</v>
      </c>
      <c r="AK120" s="895">
        <v>1879.03</v>
      </c>
      <c r="AL120" s="894"/>
      <c r="AM120" s="895"/>
      <c r="AN120" s="894"/>
      <c r="AO120" s="895"/>
      <c r="AP120" s="894"/>
      <c r="AQ120" s="895"/>
      <c r="AR120" s="894"/>
      <c r="AS120" s="895"/>
      <c r="AT120" s="894"/>
      <c r="AU120" s="895"/>
      <c r="AV120" s="894">
        <v>1</v>
      </c>
      <c r="AW120" s="895">
        <v>12419.61</v>
      </c>
      <c r="AX120" s="894">
        <v>1</v>
      </c>
      <c r="AY120" s="895">
        <v>2387523.66</v>
      </c>
      <c r="AZ120" s="894"/>
      <c r="BA120" s="895"/>
      <c r="BB120" s="894"/>
      <c r="BC120" s="895"/>
      <c r="BD120" s="894"/>
      <c r="BE120" s="895"/>
      <c r="BF120" s="894"/>
      <c r="BG120" s="895"/>
      <c r="BH120" s="894"/>
      <c r="BI120" s="895"/>
      <c r="BJ120" s="894"/>
      <c r="BK120" s="895"/>
      <c r="BL120" s="894"/>
      <c r="BM120" s="895"/>
      <c r="BN120" s="894"/>
      <c r="BO120" s="895"/>
      <c r="BP120" s="894"/>
      <c r="BQ120" s="895"/>
      <c r="BR120" s="894"/>
      <c r="BS120" s="895"/>
      <c r="BT120" s="894"/>
      <c r="BU120" s="895"/>
      <c r="BV120" s="894"/>
      <c r="BW120" s="895"/>
      <c r="BX120" s="894"/>
      <c r="BY120" s="895"/>
      <c r="BZ120" s="894">
        <v>3</v>
      </c>
      <c r="CA120" s="895">
        <v>20741.669999999998</v>
      </c>
      <c r="CB120" s="894"/>
      <c r="CC120" s="895"/>
      <c r="CD120" s="907"/>
      <c r="CE120" s="895"/>
      <c r="CF120" s="907"/>
      <c r="CG120" s="895"/>
      <c r="CH120" s="894">
        <v>4</v>
      </c>
      <c r="CI120" s="895">
        <v>546911.18000000005</v>
      </c>
      <c r="CJ120" s="894"/>
      <c r="CK120" s="895"/>
      <c r="CL120" s="894"/>
      <c r="CM120" s="895"/>
      <c r="CN120" s="894"/>
      <c r="CO120" s="895"/>
      <c r="CP120" s="894"/>
      <c r="CQ120" s="895"/>
      <c r="CR120" s="894"/>
      <c r="CS120" s="895"/>
      <c r="CT120" s="895"/>
      <c r="CU120" s="895"/>
      <c r="CV120" s="894"/>
      <c r="CW120" s="895"/>
      <c r="CX120" s="894"/>
      <c r="CY120" s="895"/>
      <c r="CZ120" s="894"/>
      <c r="DA120" s="895"/>
      <c r="DB120" s="908">
        <f t="shared" si="9"/>
        <v>12</v>
      </c>
      <c r="DC120" s="909"/>
      <c r="DD120" s="910">
        <v>0</v>
      </c>
      <c r="DE120" s="911">
        <v>0</v>
      </c>
      <c r="DF120" s="912">
        <f t="shared" si="10"/>
        <v>12</v>
      </c>
      <c r="DG120" s="913">
        <f t="shared" si="11"/>
        <v>0</v>
      </c>
    </row>
    <row r="121" spans="1:111" ht="15" thickBot="1" x14ac:dyDescent="0.35">
      <c r="A121" s="914" t="s">
        <v>932</v>
      </c>
      <c r="B121" s="894"/>
      <c r="C121" s="895"/>
      <c r="D121" s="894"/>
      <c r="E121" s="895"/>
      <c r="F121" s="894">
        <v>18</v>
      </c>
      <c r="G121" s="895">
        <v>112500</v>
      </c>
      <c r="H121" s="894">
        <v>40</v>
      </c>
      <c r="I121" s="895">
        <v>312000</v>
      </c>
      <c r="J121" s="894">
        <v>16</v>
      </c>
      <c r="K121" s="895">
        <v>125000</v>
      </c>
      <c r="L121" s="894">
        <v>67</v>
      </c>
      <c r="M121" s="895">
        <v>506500</v>
      </c>
      <c r="N121" s="894">
        <v>55</v>
      </c>
      <c r="O121" s="895">
        <v>391600</v>
      </c>
      <c r="P121" s="894">
        <v>50</v>
      </c>
      <c r="Q121" s="895">
        <v>334000</v>
      </c>
      <c r="R121" s="894">
        <v>39</v>
      </c>
      <c r="S121" s="895">
        <v>223000</v>
      </c>
      <c r="T121" s="894">
        <v>16</v>
      </c>
      <c r="U121" s="895">
        <v>68900</v>
      </c>
      <c r="V121" s="894">
        <v>20</v>
      </c>
      <c r="W121" s="895">
        <v>115800</v>
      </c>
      <c r="X121" s="894">
        <v>39</v>
      </c>
      <c r="Y121" s="895">
        <v>410000</v>
      </c>
      <c r="Z121" s="894"/>
      <c r="AA121" s="895"/>
      <c r="AB121" s="894"/>
      <c r="AC121" s="895"/>
      <c r="AD121" s="894">
        <v>4</v>
      </c>
      <c r="AE121" s="895">
        <v>34000</v>
      </c>
      <c r="AF121" s="894"/>
      <c r="AG121" s="895"/>
      <c r="AH121" s="894"/>
      <c r="AI121" s="895"/>
      <c r="AJ121" s="894">
        <v>20</v>
      </c>
      <c r="AK121" s="895">
        <v>129000</v>
      </c>
      <c r="AL121" s="894">
        <v>33</v>
      </c>
      <c r="AM121" s="895">
        <v>230200</v>
      </c>
      <c r="AN121" s="894">
        <v>4</v>
      </c>
      <c r="AO121" s="895">
        <v>17028.38</v>
      </c>
      <c r="AP121" s="894"/>
      <c r="AQ121" s="895"/>
      <c r="AR121" s="894"/>
      <c r="AS121" s="895"/>
      <c r="AT121" s="894"/>
      <c r="AU121" s="895"/>
      <c r="AV121" s="894">
        <v>83</v>
      </c>
      <c r="AW121" s="895">
        <v>542900</v>
      </c>
      <c r="AX121" s="894">
        <v>28</v>
      </c>
      <c r="AY121" s="895">
        <v>191600</v>
      </c>
      <c r="AZ121" s="894">
        <v>24</v>
      </c>
      <c r="BA121" s="895">
        <v>174000</v>
      </c>
      <c r="BB121" s="894">
        <v>2</v>
      </c>
      <c r="BC121" s="895">
        <v>10000</v>
      </c>
      <c r="BD121" s="894">
        <v>9</v>
      </c>
      <c r="BE121" s="895">
        <v>108000</v>
      </c>
      <c r="BF121" s="894"/>
      <c r="BG121" s="895"/>
      <c r="BH121" s="894"/>
      <c r="BI121" s="895"/>
      <c r="BJ121" s="894">
        <v>20</v>
      </c>
      <c r="BK121" s="895">
        <v>160000</v>
      </c>
      <c r="BL121" s="894">
        <v>16</v>
      </c>
      <c r="BM121" s="895">
        <v>209200</v>
      </c>
      <c r="BN121" s="894"/>
      <c r="BO121" s="895"/>
      <c r="BP121" s="894">
        <v>15</v>
      </c>
      <c r="BQ121" s="895">
        <v>95500</v>
      </c>
      <c r="BR121" s="894">
        <v>70</v>
      </c>
      <c r="BS121" s="895">
        <v>429450</v>
      </c>
      <c r="BT121" s="894"/>
      <c r="BU121" s="895"/>
      <c r="BV121" s="894"/>
      <c r="BW121" s="895"/>
      <c r="BX121" s="894">
        <v>128</v>
      </c>
      <c r="BY121" s="895">
        <v>778100</v>
      </c>
      <c r="BZ121" s="894">
        <v>10</v>
      </c>
      <c r="CA121" s="895">
        <v>96550</v>
      </c>
      <c r="CB121" s="894">
        <v>53</v>
      </c>
      <c r="CC121" s="895">
        <v>66500</v>
      </c>
      <c r="CD121" s="907"/>
      <c r="CE121" s="895"/>
      <c r="CF121" s="907"/>
      <c r="CG121" s="895"/>
      <c r="CH121" s="894">
        <v>27</v>
      </c>
      <c r="CI121" s="895">
        <v>242500</v>
      </c>
      <c r="CJ121" s="894">
        <v>1</v>
      </c>
      <c r="CK121" s="895">
        <v>4218.25</v>
      </c>
      <c r="CL121" s="894"/>
      <c r="CM121" s="895"/>
      <c r="CN121" s="894">
        <v>2</v>
      </c>
      <c r="CO121" s="895">
        <v>20000</v>
      </c>
      <c r="CP121" s="894"/>
      <c r="CQ121" s="895"/>
      <c r="CR121" s="894">
        <v>36</v>
      </c>
      <c r="CS121" s="895">
        <v>186300</v>
      </c>
      <c r="CT121" s="895"/>
      <c r="CU121" s="895"/>
      <c r="CV121" s="894"/>
      <c r="CW121" s="895"/>
      <c r="CX121" s="894"/>
      <c r="CY121" s="895"/>
      <c r="CZ121" s="894">
        <v>9</v>
      </c>
      <c r="DA121" s="895">
        <v>165000</v>
      </c>
      <c r="DB121" s="908">
        <f t="shared" si="9"/>
        <v>954</v>
      </c>
      <c r="DC121" s="954">
        <f>'B1104'!W167</f>
        <v>0</v>
      </c>
      <c r="DD121" s="910">
        <v>0</v>
      </c>
      <c r="DE121" s="911">
        <v>0</v>
      </c>
      <c r="DF121" s="912">
        <f t="shared" si="10"/>
        <v>954</v>
      </c>
      <c r="DG121" s="913">
        <f t="shared" si="11"/>
        <v>0</v>
      </c>
    </row>
    <row r="122" spans="1:111" ht="15" thickBot="1" x14ac:dyDescent="0.35">
      <c r="A122" s="914" t="s">
        <v>933</v>
      </c>
      <c r="B122" s="894"/>
      <c r="C122" s="895"/>
      <c r="D122" s="894">
        <v>45</v>
      </c>
      <c r="E122" s="895">
        <v>374700</v>
      </c>
      <c r="F122" s="894">
        <v>10</v>
      </c>
      <c r="G122" s="895">
        <v>89600</v>
      </c>
      <c r="H122" s="894">
        <v>25</v>
      </c>
      <c r="I122" s="895">
        <v>306891</v>
      </c>
      <c r="J122" s="894">
        <v>9</v>
      </c>
      <c r="K122" s="895">
        <v>97553.66</v>
      </c>
      <c r="L122" s="894">
        <v>33</v>
      </c>
      <c r="M122" s="895">
        <v>2260498.29</v>
      </c>
      <c r="N122" s="894">
        <v>1</v>
      </c>
      <c r="O122" s="895">
        <v>6823.41</v>
      </c>
      <c r="P122" s="894">
        <v>130</v>
      </c>
      <c r="Q122" s="895">
        <v>500300</v>
      </c>
      <c r="R122" s="894">
        <v>7</v>
      </c>
      <c r="S122" s="895">
        <v>286000</v>
      </c>
      <c r="T122" s="894">
        <v>3</v>
      </c>
      <c r="U122" s="895">
        <v>25000</v>
      </c>
      <c r="V122" s="894">
        <v>11</v>
      </c>
      <c r="W122" s="895">
        <v>121000</v>
      </c>
      <c r="X122" s="894">
        <v>7</v>
      </c>
      <c r="Y122" s="895">
        <v>197101.86</v>
      </c>
      <c r="Z122" s="894"/>
      <c r="AA122" s="895"/>
      <c r="AB122" s="894">
        <v>8</v>
      </c>
      <c r="AC122" s="895">
        <v>1013247.04</v>
      </c>
      <c r="AD122" s="894">
        <v>7</v>
      </c>
      <c r="AE122" s="895">
        <v>52000</v>
      </c>
      <c r="AF122" s="894"/>
      <c r="AG122" s="895"/>
      <c r="AH122" s="894">
        <v>2</v>
      </c>
      <c r="AI122" s="895">
        <v>12000</v>
      </c>
      <c r="AJ122" s="894">
        <v>13</v>
      </c>
      <c r="AK122" s="895">
        <v>97500</v>
      </c>
      <c r="AL122" s="894">
        <v>33</v>
      </c>
      <c r="AM122" s="895">
        <v>1023481.88</v>
      </c>
      <c r="AN122" s="894">
        <v>4</v>
      </c>
      <c r="AO122" s="895">
        <v>10500</v>
      </c>
      <c r="AP122" s="894"/>
      <c r="AQ122" s="895"/>
      <c r="AR122" s="894"/>
      <c r="AS122" s="895"/>
      <c r="AT122" s="894"/>
      <c r="AU122" s="895"/>
      <c r="AV122" s="894">
        <v>91</v>
      </c>
      <c r="AW122" s="895">
        <v>930355.79</v>
      </c>
      <c r="AX122" s="894">
        <v>36</v>
      </c>
      <c r="AY122" s="895">
        <v>427469.95</v>
      </c>
      <c r="AZ122" s="894">
        <v>21</v>
      </c>
      <c r="BA122" s="895">
        <v>357713</v>
      </c>
      <c r="BB122" s="894">
        <v>1</v>
      </c>
      <c r="BC122" s="895">
        <v>8549.16</v>
      </c>
      <c r="BD122" s="894">
        <v>14</v>
      </c>
      <c r="BE122" s="895">
        <v>297100</v>
      </c>
      <c r="BF122" s="894"/>
      <c r="BG122" s="895"/>
      <c r="BH122" s="894">
        <v>3</v>
      </c>
      <c r="BI122" s="895">
        <v>18000</v>
      </c>
      <c r="BJ122" s="894">
        <v>9</v>
      </c>
      <c r="BK122" s="895">
        <v>148000</v>
      </c>
      <c r="BL122" s="894">
        <v>18</v>
      </c>
      <c r="BM122" s="895">
        <v>282723.40999999997</v>
      </c>
      <c r="BN122" s="894"/>
      <c r="BO122" s="895"/>
      <c r="BP122" s="894">
        <v>7</v>
      </c>
      <c r="BQ122" s="895">
        <v>48975.26</v>
      </c>
      <c r="BR122" s="894">
        <v>688</v>
      </c>
      <c r="BS122" s="895">
        <v>4010250</v>
      </c>
      <c r="BT122" s="894"/>
      <c r="BU122" s="895"/>
      <c r="BV122" s="894"/>
      <c r="BW122" s="895"/>
      <c r="BX122" s="894">
        <v>105</v>
      </c>
      <c r="BY122" s="895">
        <v>673500</v>
      </c>
      <c r="BZ122" s="894">
        <v>11</v>
      </c>
      <c r="CA122" s="895">
        <v>99121.77</v>
      </c>
      <c r="CB122" s="894">
        <v>25</v>
      </c>
      <c r="CC122" s="895">
        <v>745708.95</v>
      </c>
      <c r="CD122" s="907"/>
      <c r="CE122" s="895"/>
      <c r="CF122" s="907"/>
      <c r="CG122" s="895"/>
      <c r="CH122" s="894">
        <v>31</v>
      </c>
      <c r="CI122" s="895">
        <v>420794.34</v>
      </c>
      <c r="CJ122" s="894"/>
      <c r="CK122" s="895"/>
      <c r="CL122" s="894"/>
      <c r="CM122" s="895"/>
      <c r="CN122" s="894"/>
      <c r="CO122" s="895">
        <v>54582.23</v>
      </c>
      <c r="CP122" s="894"/>
      <c r="CQ122" s="895"/>
      <c r="CR122" s="894">
        <v>7</v>
      </c>
      <c r="CS122" s="895">
        <v>43000</v>
      </c>
      <c r="CT122" s="895"/>
      <c r="CU122" s="895"/>
      <c r="CV122" s="894"/>
      <c r="CW122" s="895"/>
      <c r="CX122" s="894"/>
      <c r="CY122" s="895"/>
      <c r="CZ122" s="894">
        <v>6</v>
      </c>
      <c r="DA122" s="895">
        <v>195011.1</v>
      </c>
      <c r="DB122" s="908">
        <f t="shared" si="9"/>
        <v>1421</v>
      </c>
      <c r="DC122" s="954">
        <f>'B1104'!BI113</f>
        <v>0</v>
      </c>
      <c r="DD122" s="910">
        <v>0</v>
      </c>
      <c r="DE122" s="911">
        <v>0</v>
      </c>
      <c r="DF122" s="912">
        <f t="shared" si="10"/>
        <v>1421</v>
      </c>
      <c r="DG122" s="913">
        <f t="shared" si="11"/>
        <v>0</v>
      </c>
    </row>
    <row r="123" spans="1:111" ht="15" thickBot="1" x14ac:dyDescent="0.35">
      <c r="A123" s="914" t="s">
        <v>934</v>
      </c>
      <c r="B123" s="894"/>
      <c r="C123" s="895"/>
      <c r="D123" s="894">
        <v>63</v>
      </c>
      <c r="E123" s="895">
        <v>433000</v>
      </c>
      <c r="F123" s="894"/>
      <c r="G123" s="895"/>
      <c r="H123" s="894"/>
      <c r="I123" s="895"/>
      <c r="J123" s="894"/>
      <c r="K123" s="895"/>
      <c r="L123" s="894"/>
      <c r="M123" s="895"/>
      <c r="N123" s="894"/>
      <c r="O123" s="895"/>
      <c r="P123" s="894"/>
      <c r="Q123" s="895"/>
      <c r="R123" s="894"/>
      <c r="S123" s="895"/>
      <c r="T123" s="894"/>
      <c r="U123" s="895"/>
      <c r="V123" s="894"/>
      <c r="W123" s="895"/>
      <c r="X123" s="894"/>
      <c r="Y123" s="895"/>
      <c r="Z123" s="894"/>
      <c r="AA123" s="895"/>
      <c r="AB123" s="894">
        <v>22</v>
      </c>
      <c r="AC123" s="895">
        <v>126600</v>
      </c>
      <c r="AD123" s="894">
        <v>5</v>
      </c>
      <c r="AE123" s="895">
        <v>40960</v>
      </c>
      <c r="AF123" s="894"/>
      <c r="AG123" s="895"/>
      <c r="AH123" s="894"/>
      <c r="AI123" s="895"/>
      <c r="AJ123" s="894"/>
      <c r="AK123" s="895"/>
      <c r="AL123" s="894"/>
      <c r="AM123" s="895"/>
      <c r="AN123" s="894">
        <v>2</v>
      </c>
      <c r="AO123" s="895">
        <v>7500</v>
      </c>
      <c r="AP123" s="894"/>
      <c r="AQ123" s="895"/>
      <c r="AR123" s="894"/>
      <c r="AS123" s="895"/>
      <c r="AT123" s="894"/>
      <c r="AU123" s="895"/>
      <c r="AV123" s="894"/>
      <c r="AW123" s="895"/>
      <c r="AX123" s="894"/>
      <c r="AY123" s="895"/>
      <c r="AZ123" s="894"/>
      <c r="BA123" s="895"/>
      <c r="BB123" s="894"/>
      <c r="BC123" s="895"/>
      <c r="BD123" s="894"/>
      <c r="BE123" s="895"/>
      <c r="BF123" s="894"/>
      <c r="BG123" s="895"/>
      <c r="BH123" s="894"/>
      <c r="BI123" s="895"/>
      <c r="BJ123" s="894"/>
      <c r="BK123" s="895"/>
      <c r="BL123" s="894"/>
      <c r="BM123" s="895"/>
      <c r="BN123" s="894"/>
      <c r="BO123" s="895"/>
      <c r="BP123" s="894"/>
      <c r="BQ123" s="895"/>
      <c r="BR123" s="894"/>
      <c r="BS123" s="895"/>
      <c r="BT123" s="894"/>
      <c r="BU123" s="895"/>
      <c r="BV123" s="894"/>
      <c r="BW123" s="895"/>
      <c r="BX123" s="894"/>
      <c r="BY123" s="895"/>
      <c r="BZ123" s="894"/>
      <c r="CA123" s="895"/>
      <c r="CB123" s="894"/>
      <c r="CC123" s="895"/>
      <c r="CD123" s="907"/>
      <c r="CE123" s="895"/>
      <c r="CF123" s="907"/>
      <c r="CG123" s="895"/>
      <c r="CH123" s="894">
        <v>3</v>
      </c>
      <c r="CI123" s="895">
        <v>47673.4</v>
      </c>
      <c r="CJ123" s="894"/>
      <c r="CK123" s="895"/>
      <c r="CL123" s="894"/>
      <c r="CM123" s="895"/>
      <c r="CN123" s="894"/>
      <c r="CO123" s="895"/>
      <c r="CP123" s="894">
        <v>2</v>
      </c>
      <c r="CQ123" s="895">
        <v>5999.04</v>
      </c>
      <c r="CR123" s="894"/>
      <c r="CS123" s="895"/>
      <c r="CT123" s="895"/>
      <c r="CU123" s="895"/>
      <c r="CV123" s="894"/>
      <c r="CW123" s="895"/>
      <c r="CX123" s="894"/>
      <c r="CY123" s="895"/>
      <c r="CZ123" s="894"/>
      <c r="DA123" s="895"/>
      <c r="DB123" s="908"/>
      <c r="DC123" s="909"/>
      <c r="DD123" s="910">
        <v>0</v>
      </c>
      <c r="DE123" s="911">
        <v>0</v>
      </c>
      <c r="DF123" s="912">
        <f t="shared" si="10"/>
        <v>0</v>
      </c>
      <c r="DG123" s="913">
        <f t="shared" si="11"/>
        <v>0</v>
      </c>
    </row>
    <row r="124" spans="1:111" ht="15" thickBot="1" x14ac:dyDescent="0.35">
      <c r="A124" s="914" t="s">
        <v>935</v>
      </c>
      <c r="B124" s="894">
        <v>1</v>
      </c>
      <c r="C124" s="895">
        <v>19383.91</v>
      </c>
      <c r="D124" s="894">
        <v>10</v>
      </c>
      <c r="E124" s="895">
        <v>135384.25</v>
      </c>
      <c r="F124" s="894">
        <v>4</v>
      </c>
      <c r="G124" s="895">
        <v>143248.84</v>
      </c>
      <c r="H124" s="894">
        <v>1</v>
      </c>
      <c r="I124" s="895">
        <v>12978.4</v>
      </c>
      <c r="J124" s="894"/>
      <c r="K124" s="895"/>
      <c r="L124" s="894"/>
      <c r="M124" s="895"/>
      <c r="N124" s="894">
        <v>10</v>
      </c>
      <c r="O124" s="895">
        <v>103000</v>
      </c>
      <c r="P124" s="894"/>
      <c r="Q124" s="895"/>
      <c r="R124" s="894"/>
      <c r="S124" s="895"/>
      <c r="T124" s="894"/>
      <c r="U124" s="895"/>
      <c r="V124" s="894"/>
      <c r="W124" s="895"/>
      <c r="X124" s="894">
        <v>1</v>
      </c>
      <c r="Y124" s="895">
        <v>20000</v>
      </c>
      <c r="Z124" s="894"/>
      <c r="AA124" s="895"/>
      <c r="AB124" s="894">
        <v>14</v>
      </c>
      <c r="AC124" s="895">
        <v>83500</v>
      </c>
      <c r="AD124" s="894">
        <v>5</v>
      </c>
      <c r="AE124" s="895">
        <v>40960.1</v>
      </c>
      <c r="AF124" s="894"/>
      <c r="AG124" s="895"/>
      <c r="AH124" s="894"/>
      <c r="AI124" s="895"/>
      <c r="AJ124" s="894">
        <v>1</v>
      </c>
      <c r="AK124" s="895">
        <v>10929.56</v>
      </c>
      <c r="AL124" s="894"/>
      <c r="AM124" s="895"/>
      <c r="AN124" s="894"/>
      <c r="AO124" s="895"/>
      <c r="AP124" s="894"/>
      <c r="AQ124" s="895"/>
      <c r="AR124" s="894"/>
      <c r="AS124" s="895"/>
      <c r="AT124" s="894">
        <v>2</v>
      </c>
      <c r="AU124" s="895">
        <v>15465.72</v>
      </c>
      <c r="AV124" s="894"/>
      <c r="AW124" s="895"/>
      <c r="AX124" s="894"/>
      <c r="AY124" s="895"/>
      <c r="AZ124" s="894"/>
      <c r="BA124" s="895"/>
      <c r="BB124" s="894"/>
      <c r="BC124" s="895"/>
      <c r="BD124" s="894"/>
      <c r="BE124" s="895"/>
      <c r="BF124" s="894">
        <v>3</v>
      </c>
      <c r="BG124" s="895">
        <v>288382.2</v>
      </c>
      <c r="BH124" s="894"/>
      <c r="BI124" s="895"/>
      <c r="BJ124" s="894"/>
      <c r="BK124" s="895"/>
      <c r="BL124" s="894"/>
      <c r="BM124" s="895"/>
      <c r="BN124" s="894"/>
      <c r="BO124" s="895"/>
      <c r="BP124" s="894"/>
      <c r="BQ124" s="895"/>
      <c r="BR124" s="894"/>
      <c r="BS124" s="895"/>
      <c r="BT124" s="894"/>
      <c r="BU124" s="895"/>
      <c r="BV124" s="894"/>
      <c r="BW124" s="895"/>
      <c r="BX124" s="894"/>
      <c r="BY124" s="895"/>
      <c r="BZ124" s="894"/>
      <c r="CA124" s="895"/>
      <c r="CB124" s="894"/>
      <c r="CC124" s="895"/>
      <c r="CD124" s="907"/>
      <c r="CE124" s="895"/>
      <c r="CF124" s="907"/>
      <c r="CG124" s="895"/>
      <c r="CH124" s="894"/>
      <c r="CI124" s="895"/>
      <c r="CJ124" s="894"/>
      <c r="CK124" s="895"/>
      <c r="CL124" s="894"/>
      <c r="CM124" s="895"/>
      <c r="CN124" s="894"/>
      <c r="CO124" s="895"/>
      <c r="CP124" s="894"/>
      <c r="CQ124" s="895"/>
      <c r="CR124" s="894"/>
      <c r="CS124" s="895"/>
      <c r="CT124" s="895"/>
      <c r="CU124" s="895"/>
      <c r="CV124" s="894"/>
      <c r="CW124" s="895"/>
      <c r="CX124" s="894"/>
      <c r="CY124" s="895"/>
      <c r="CZ124" s="894"/>
      <c r="DA124" s="895"/>
      <c r="DB124" s="908">
        <f>B124+D124+F124+H124+J124+L124+N124+P124+R124+T124+V124+X124+Z124+AB124+AD124+AF124+AH124+AJ124+AL124+AN124+AP124+AR124+AT124+AV124+AX124+AZ124+BB124+BD124+BF124+BH124+BJ124+BL124+BN124+BP124+BR124+BT124+BV124+BX124+BZ124+CB124+CD124+CF124+CH124+CJ124+CL124+CN124+CP124+CR124+CT124+CV124+CX124+CZ124</f>
        <v>52</v>
      </c>
      <c r="DC124" s="954">
        <f>'B1104'!BL113</f>
        <v>0</v>
      </c>
      <c r="DD124" s="910">
        <v>0</v>
      </c>
      <c r="DE124" s="911">
        <v>0</v>
      </c>
      <c r="DF124" s="912">
        <f t="shared" si="10"/>
        <v>52</v>
      </c>
      <c r="DG124" s="913">
        <f t="shared" si="11"/>
        <v>0</v>
      </c>
    </row>
    <row r="125" spans="1:111" ht="15" thickBot="1" x14ac:dyDescent="0.35">
      <c r="A125" s="914" t="s">
        <v>936</v>
      </c>
      <c r="B125" s="894">
        <v>9</v>
      </c>
      <c r="C125" s="895"/>
      <c r="D125" s="894"/>
      <c r="E125" s="895"/>
      <c r="F125" s="894"/>
      <c r="G125" s="895"/>
      <c r="H125" s="894"/>
      <c r="I125" s="895"/>
      <c r="J125" s="894"/>
      <c r="K125" s="895"/>
      <c r="L125" s="894"/>
      <c r="M125" s="895"/>
      <c r="N125" s="894"/>
      <c r="O125" s="895"/>
      <c r="P125" s="894"/>
      <c r="Q125" s="895"/>
      <c r="R125" s="894"/>
      <c r="S125" s="895"/>
      <c r="T125" s="894"/>
      <c r="U125" s="895"/>
      <c r="V125" s="894"/>
      <c r="W125" s="895"/>
      <c r="X125" s="894">
        <v>9</v>
      </c>
      <c r="Y125" s="895">
        <v>66000</v>
      </c>
      <c r="Z125" s="894"/>
      <c r="AA125" s="895"/>
      <c r="AB125" s="894"/>
      <c r="AC125" s="895"/>
      <c r="AD125" s="894"/>
      <c r="AE125" s="895"/>
      <c r="AF125" s="894"/>
      <c r="AG125" s="895"/>
      <c r="AH125" s="894"/>
      <c r="AI125" s="895"/>
      <c r="AJ125" s="894"/>
      <c r="AK125" s="895"/>
      <c r="AL125" s="894"/>
      <c r="AM125" s="895"/>
      <c r="AN125" s="894"/>
      <c r="AO125" s="895"/>
      <c r="AP125" s="894"/>
      <c r="AQ125" s="895"/>
      <c r="AR125" s="894"/>
      <c r="AS125" s="895"/>
      <c r="AT125" s="894"/>
      <c r="AU125" s="895"/>
      <c r="AV125" s="894"/>
      <c r="AW125" s="895"/>
      <c r="AX125" s="894"/>
      <c r="AY125" s="895"/>
      <c r="AZ125" s="894"/>
      <c r="BA125" s="895"/>
      <c r="BB125" s="894"/>
      <c r="BC125" s="895"/>
      <c r="BD125" s="894"/>
      <c r="BE125" s="895"/>
      <c r="BF125" s="894"/>
      <c r="BG125" s="895"/>
      <c r="BH125" s="894"/>
      <c r="BI125" s="895"/>
      <c r="BJ125" s="894"/>
      <c r="BK125" s="895"/>
      <c r="BL125" s="894"/>
      <c r="BM125" s="895"/>
      <c r="BN125" s="894"/>
      <c r="BO125" s="895"/>
      <c r="BP125" s="894"/>
      <c r="BQ125" s="895"/>
      <c r="BR125" s="894"/>
      <c r="BS125" s="895"/>
      <c r="BT125" s="894"/>
      <c r="BU125" s="895"/>
      <c r="BV125" s="894"/>
      <c r="BW125" s="895"/>
      <c r="BX125" s="894"/>
      <c r="BY125" s="895"/>
      <c r="BZ125" s="894"/>
      <c r="CA125" s="895"/>
      <c r="CB125" s="894"/>
      <c r="CC125" s="895"/>
      <c r="CD125" s="907"/>
      <c r="CE125" s="895"/>
      <c r="CF125" s="907"/>
      <c r="CG125" s="895"/>
      <c r="CH125" s="894"/>
      <c r="CI125" s="895"/>
      <c r="CJ125" s="894"/>
      <c r="CK125" s="895"/>
      <c r="CL125" s="894"/>
      <c r="CM125" s="895"/>
      <c r="CN125" s="894"/>
      <c r="CO125" s="895"/>
      <c r="CP125" s="894"/>
      <c r="CQ125" s="895"/>
      <c r="CR125" s="894"/>
      <c r="CS125" s="895"/>
      <c r="CT125" s="895"/>
      <c r="CU125" s="895"/>
      <c r="CV125" s="894"/>
      <c r="CW125" s="895"/>
      <c r="CX125" s="894"/>
      <c r="CY125" s="895"/>
      <c r="CZ125" s="894"/>
      <c r="DA125" s="895"/>
      <c r="DB125" s="908"/>
      <c r="DC125" s="909"/>
      <c r="DD125" s="910">
        <v>0</v>
      </c>
      <c r="DE125" s="911">
        <v>0</v>
      </c>
      <c r="DF125" s="912">
        <f t="shared" si="10"/>
        <v>0</v>
      </c>
      <c r="DG125" s="913">
        <f t="shared" si="11"/>
        <v>0</v>
      </c>
    </row>
    <row r="126" spans="1:111" ht="15" thickBot="1" x14ac:dyDescent="0.35">
      <c r="A126" s="914" t="s">
        <v>937</v>
      </c>
      <c r="B126" s="894"/>
      <c r="C126" s="895">
        <v>3586905</v>
      </c>
      <c r="D126" s="894"/>
      <c r="E126" s="895"/>
      <c r="F126" s="894"/>
      <c r="G126" s="895"/>
      <c r="H126" s="894"/>
      <c r="I126" s="895"/>
      <c r="J126" s="894"/>
      <c r="K126" s="895"/>
      <c r="L126" s="894"/>
      <c r="M126" s="895"/>
      <c r="N126" s="894">
        <v>13</v>
      </c>
      <c r="O126" s="895">
        <v>334128.76</v>
      </c>
      <c r="P126" s="894"/>
      <c r="Q126" s="895"/>
      <c r="R126" s="894"/>
      <c r="S126" s="895"/>
      <c r="T126" s="894"/>
      <c r="U126" s="895"/>
      <c r="V126" s="894"/>
      <c r="W126" s="895"/>
      <c r="X126" s="894"/>
      <c r="Y126" s="895"/>
      <c r="Z126" s="894"/>
      <c r="AA126" s="895"/>
      <c r="AB126" s="894"/>
      <c r="AC126" s="895"/>
      <c r="AD126" s="894"/>
      <c r="AE126" s="895"/>
      <c r="AF126" s="894"/>
      <c r="AG126" s="895"/>
      <c r="AH126" s="894"/>
      <c r="AI126" s="895"/>
      <c r="AJ126" s="894"/>
      <c r="AK126" s="895"/>
      <c r="AL126" s="894"/>
      <c r="AM126" s="895"/>
      <c r="AN126" s="894"/>
      <c r="AO126" s="895"/>
      <c r="AP126" s="894"/>
      <c r="AQ126" s="895"/>
      <c r="AR126" s="894"/>
      <c r="AS126" s="895"/>
      <c r="AT126" s="894"/>
      <c r="AU126" s="895"/>
      <c r="AV126" s="894"/>
      <c r="AW126" s="895"/>
      <c r="AX126" s="894"/>
      <c r="AY126" s="895"/>
      <c r="AZ126" s="894"/>
      <c r="BA126" s="895"/>
      <c r="BB126" s="894"/>
      <c r="BC126" s="895"/>
      <c r="BD126" s="894"/>
      <c r="BE126" s="895"/>
      <c r="BF126" s="894"/>
      <c r="BG126" s="895"/>
      <c r="BH126" s="894"/>
      <c r="BI126" s="895"/>
      <c r="BJ126" s="894"/>
      <c r="BK126" s="895"/>
      <c r="BL126" s="894"/>
      <c r="BM126" s="895"/>
      <c r="BN126" s="894"/>
      <c r="BO126" s="895"/>
      <c r="BP126" s="894"/>
      <c r="BQ126" s="895"/>
      <c r="BR126" s="894"/>
      <c r="BS126" s="895"/>
      <c r="BT126" s="894"/>
      <c r="BU126" s="895"/>
      <c r="BV126" s="894"/>
      <c r="BW126" s="895"/>
      <c r="BX126" s="894"/>
      <c r="BY126" s="895"/>
      <c r="BZ126" s="894"/>
      <c r="CA126" s="895"/>
      <c r="CB126" s="894"/>
      <c r="CC126" s="895"/>
      <c r="CD126" s="907"/>
      <c r="CE126" s="895"/>
      <c r="CF126" s="907"/>
      <c r="CG126" s="895"/>
      <c r="CH126" s="894"/>
      <c r="CI126" s="895"/>
      <c r="CJ126" s="894"/>
      <c r="CK126" s="895"/>
      <c r="CL126" s="894"/>
      <c r="CM126" s="895"/>
      <c r="CN126" s="894"/>
      <c r="CO126" s="895"/>
      <c r="CP126" s="894"/>
      <c r="CQ126" s="895"/>
      <c r="CR126" s="894"/>
      <c r="CS126" s="895"/>
      <c r="CT126" s="895"/>
      <c r="CU126" s="895"/>
      <c r="CV126" s="894"/>
      <c r="CW126" s="895"/>
      <c r="CX126" s="894"/>
      <c r="CY126" s="895"/>
      <c r="CZ126" s="894"/>
      <c r="DA126" s="895"/>
      <c r="DB126" s="908">
        <f>B126+D126+F126+H126+J126+L126+N126+P126+R126+T126+V126+X126+Z126+AB126+AD126+AF126+AH126+AJ126+AL126+AN126+AP126+AR126+AT126+AV126+AX126+AZ126+BB126+BD126+BF126+BH126+BJ126+BL126+BN126+BP126+BR126+BT126+BV126+BX126+BZ126+CB126+CD126+CF126+CH126+CJ126+CL126+CN126+CP126+CR126+CT126+CV126+CX126+CZ126</f>
        <v>13</v>
      </c>
      <c r="DC126" s="954">
        <f>'westen union'!C120</f>
        <v>0</v>
      </c>
      <c r="DD126" s="910">
        <v>0</v>
      </c>
      <c r="DE126" s="911">
        <v>0</v>
      </c>
      <c r="DF126" s="912">
        <f t="shared" si="10"/>
        <v>13</v>
      </c>
      <c r="DG126" s="913">
        <f t="shared" si="11"/>
        <v>0</v>
      </c>
    </row>
    <row r="127" spans="1:111" ht="15" thickBot="1" x14ac:dyDescent="0.35">
      <c r="A127" s="914" t="s">
        <v>938</v>
      </c>
      <c r="B127" s="894"/>
      <c r="C127" s="895"/>
      <c r="D127" s="894"/>
      <c r="E127" s="895"/>
      <c r="F127" s="894"/>
      <c r="G127" s="895"/>
      <c r="H127" s="894"/>
      <c r="I127" s="895"/>
      <c r="J127" s="894"/>
      <c r="K127" s="895"/>
      <c r="L127" s="894"/>
      <c r="M127" s="895"/>
      <c r="N127" s="894"/>
      <c r="O127" s="895"/>
      <c r="P127" s="894"/>
      <c r="Q127" s="895"/>
      <c r="R127" s="894"/>
      <c r="S127" s="895"/>
      <c r="T127" s="894"/>
      <c r="U127" s="895"/>
      <c r="V127" s="894"/>
      <c r="W127" s="895"/>
      <c r="X127" s="894"/>
      <c r="Y127" s="895"/>
      <c r="Z127" s="894"/>
      <c r="AA127" s="895"/>
      <c r="AB127" s="894"/>
      <c r="AC127" s="895"/>
      <c r="AD127" s="894"/>
      <c r="AE127" s="895"/>
      <c r="AF127" s="894"/>
      <c r="AG127" s="895"/>
      <c r="AH127" s="894"/>
      <c r="AI127" s="895"/>
      <c r="AJ127" s="894"/>
      <c r="AK127" s="895"/>
      <c r="AL127" s="894"/>
      <c r="AM127" s="895"/>
      <c r="AN127" s="894"/>
      <c r="AO127" s="895"/>
      <c r="AP127" s="894"/>
      <c r="AQ127" s="895"/>
      <c r="AR127" s="894"/>
      <c r="AS127" s="895"/>
      <c r="AT127" s="894"/>
      <c r="AU127" s="895"/>
      <c r="AV127" s="894"/>
      <c r="AW127" s="895"/>
      <c r="AX127" s="894"/>
      <c r="AY127" s="895"/>
      <c r="AZ127" s="894"/>
      <c r="BA127" s="895"/>
      <c r="BB127" s="894"/>
      <c r="BC127" s="895"/>
      <c r="BD127" s="894"/>
      <c r="BE127" s="895"/>
      <c r="BF127" s="894"/>
      <c r="BG127" s="895"/>
      <c r="BH127" s="894"/>
      <c r="BI127" s="895"/>
      <c r="BJ127" s="894"/>
      <c r="BK127" s="895"/>
      <c r="BL127" s="894"/>
      <c r="BM127" s="895"/>
      <c r="BN127" s="894"/>
      <c r="BO127" s="895"/>
      <c r="BP127" s="894"/>
      <c r="BQ127" s="895"/>
      <c r="BR127" s="894"/>
      <c r="BS127" s="895"/>
      <c r="BT127" s="894"/>
      <c r="BU127" s="895"/>
      <c r="BV127" s="894"/>
      <c r="BW127" s="895"/>
      <c r="BX127" s="894"/>
      <c r="BY127" s="895"/>
      <c r="BZ127" s="894"/>
      <c r="CA127" s="895"/>
      <c r="CB127" s="894"/>
      <c r="CC127" s="895"/>
      <c r="CD127" s="907"/>
      <c r="CE127" s="895"/>
      <c r="CF127" s="907"/>
      <c r="CG127" s="895"/>
      <c r="CH127" s="894"/>
      <c r="CI127" s="895"/>
      <c r="CJ127" s="894"/>
      <c r="CK127" s="895"/>
      <c r="CL127" s="894"/>
      <c r="CM127" s="895"/>
      <c r="CN127" s="894"/>
      <c r="CO127" s="895"/>
      <c r="CP127" s="894"/>
      <c r="CQ127" s="895"/>
      <c r="CR127" s="894"/>
      <c r="CS127" s="895"/>
      <c r="CT127" s="895"/>
      <c r="CU127" s="895"/>
      <c r="CV127" s="894"/>
      <c r="CW127" s="895"/>
      <c r="CX127" s="894"/>
      <c r="CY127" s="895"/>
      <c r="CZ127" s="894"/>
      <c r="DA127" s="895"/>
      <c r="DB127" s="908">
        <f>B127+D127+F127+H127+J127+L127+N127+P127+R127+T127+V127+X127+Z127+AB127+AD127+AF127+AH127+AJ127+AL127+AN127+AP127+AR127+AT127+AV127+AX127+AZ127+BB127+BD127+BF127+BH127+BJ127+BL127+BN127+BP127+BR127+BT127+BV127+BX127+BZ127+CB127+CD127+CF127+CH127+CJ127+CL127+CN127+CP127+CR127+CT127+CV127+CX127+CZ127</f>
        <v>0</v>
      </c>
      <c r="DC127" s="908">
        <f>C127+E127+G127+I127+K127+M127+O127+Q127+S127+U127+W127+Y127+AA127+AC127+AE127+AG127+AI127+AK127+AM127+AO127+AQ127+AS127+AU127+AW127+AY127+BA127+BC127+BE127+BG127+BI127+BK127+BM127+BO127+BQ127+BS127+BU127+BW127+BY127+CA127+CC127+CE127+CG127+CI127+CK127+CM127+CO127+CQ127+CS127+CU127+CW127+CY127+DA127</f>
        <v>0</v>
      </c>
      <c r="DD127" s="910">
        <v>0</v>
      </c>
      <c r="DE127" s="911">
        <v>0</v>
      </c>
      <c r="DF127" s="912">
        <f t="shared" si="10"/>
        <v>0</v>
      </c>
      <c r="DG127" s="913">
        <f t="shared" si="11"/>
        <v>0</v>
      </c>
    </row>
    <row r="128" spans="1:111" ht="15" thickBot="1" x14ac:dyDescent="0.35">
      <c r="A128" s="914" t="s">
        <v>939</v>
      </c>
      <c r="B128" s="894"/>
      <c r="C128" s="895"/>
      <c r="D128" s="894"/>
      <c r="E128" s="895"/>
      <c r="F128" s="894"/>
      <c r="G128" s="895"/>
      <c r="H128" s="894"/>
      <c r="I128" s="895"/>
      <c r="J128" s="894"/>
      <c r="K128" s="895"/>
      <c r="L128" s="894">
        <v>1</v>
      </c>
      <c r="M128" s="895">
        <v>25996.2</v>
      </c>
      <c r="N128" s="894"/>
      <c r="O128" s="895"/>
      <c r="P128" s="894"/>
      <c r="Q128" s="895"/>
      <c r="R128" s="894"/>
      <c r="S128" s="895"/>
      <c r="T128" s="894"/>
      <c r="U128" s="895"/>
      <c r="V128" s="894"/>
      <c r="W128" s="895"/>
      <c r="X128" s="894"/>
      <c r="Y128" s="895"/>
      <c r="Z128" s="894"/>
      <c r="AA128" s="895"/>
      <c r="AB128" s="894"/>
      <c r="AC128" s="895"/>
      <c r="AD128" s="894"/>
      <c r="AE128" s="895"/>
      <c r="AF128" s="894"/>
      <c r="AG128" s="895"/>
      <c r="AH128" s="894"/>
      <c r="AI128" s="895"/>
      <c r="AJ128" s="894"/>
      <c r="AK128" s="895"/>
      <c r="AL128" s="894"/>
      <c r="AM128" s="895"/>
      <c r="AN128" s="894"/>
      <c r="AO128" s="895"/>
      <c r="AP128" s="894"/>
      <c r="AQ128" s="895"/>
      <c r="AR128" s="894"/>
      <c r="AS128" s="895"/>
      <c r="AT128" s="894">
        <v>119</v>
      </c>
      <c r="AU128" s="895">
        <v>362760</v>
      </c>
      <c r="AV128" s="894"/>
      <c r="AW128" s="895"/>
      <c r="AX128" s="894"/>
      <c r="AY128" s="895"/>
      <c r="AZ128" s="894"/>
      <c r="BA128" s="895"/>
      <c r="BB128" s="894"/>
      <c r="BC128" s="895"/>
      <c r="BD128" s="894"/>
      <c r="BE128" s="895"/>
      <c r="BF128" s="894"/>
      <c r="BG128" s="895"/>
      <c r="BH128" s="894"/>
      <c r="BI128" s="895"/>
      <c r="BJ128" s="894"/>
      <c r="BK128" s="895"/>
      <c r="BL128" s="894"/>
      <c r="BM128" s="895"/>
      <c r="BN128" s="894"/>
      <c r="BO128" s="895"/>
      <c r="BP128" s="894"/>
      <c r="BQ128" s="895"/>
      <c r="BR128" s="894"/>
      <c r="BS128" s="895"/>
      <c r="BT128" s="894"/>
      <c r="BU128" s="895"/>
      <c r="BV128" s="894"/>
      <c r="BW128" s="895"/>
      <c r="BX128" s="894"/>
      <c r="BY128" s="895"/>
      <c r="BZ128" s="894"/>
      <c r="CA128" s="895"/>
      <c r="CB128" s="894"/>
      <c r="CC128" s="895"/>
      <c r="CD128" s="907"/>
      <c r="CE128" s="895"/>
      <c r="CF128" s="907"/>
      <c r="CG128" s="895"/>
      <c r="CH128" s="894"/>
      <c r="CI128" s="895"/>
      <c r="CJ128" s="894"/>
      <c r="CK128" s="895"/>
      <c r="CL128" s="894"/>
      <c r="CM128" s="895"/>
      <c r="CN128" s="894"/>
      <c r="CO128" s="895"/>
      <c r="CP128" s="894"/>
      <c r="CQ128" s="895"/>
      <c r="CR128" s="894"/>
      <c r="CS128" s="895"/>
      <c r="CT128" s="895"/>
      <c r="CU128" s="895"/>
      <c r="CV128" s="894"/>
      <c r="CW128" s="895"/>
      <c r="CX128" s="894"/>
      <c r="CY128" s="895"/>
      <c r="CZ128" s="894"/>
      <c r="DA128" s="895"/>
      <c r="DB128" s="908">
        <f>B128+D128+F128+H128+J128+L128+N128+P128+R128+T128+V128+X128+Z128+AB128+AD128+AF128+AH128+AJ128+AL128+AN128+AP128+AR128+AT128+AV128+AX128+AZ128+BB128+BD128+BF128+BH128+BJ128+BL128+BN128+BP128+BR128+BT128+BV128+BX128+BZ128+CB128+CD128+CF128+CH128+CJ128+CL128+CN128+CP128+CR128+CT128+CV128+CX128+CZ128</f>
        <v>120</v>
      </c>
      <c r="DC128" s="908">
        <f>C128+E128+G128+I128+K128+M128+O128+Q128+S128+U128+W128+Y128+AA128+AC128+AE128+AG128+AI128+AK128+AM128+AO128+AQ128+AS128+AU128+AW128+AY128+BA128+BC128+BE128+BG128+BI128+BK128+BM128+BO128+BQ128+BS128+BU128+BW128+BY128+CA128+CC128+CE128+CG128+CI128+CK128+CM128+CO128+CQ128+CS128+CU128+CW128+CY128+DA128</f>
        <v>388756.2</v>
      </c>
      <c r="DD128" s="910">
        <v>0</v>
      </c>
      <c r="DE128" s="911">
        <v>0</v>
      </c>
      <c r="DF128" s="912">
        <f t="shared" si="10"/>
        <v>120</v>
      </c>
      <c r="DG128" s="913">
        <f t="shared" si="11"/>
        <v>388756.2</v>
      </c>
    </row>
    <row r="129" spans="1:111" ht="15" thickBot="1" x14ac:dyDescent="0.35">
      <c r="A129" s="915" t="s">
        <v>940</v>
      </c>
      <c r="B129" s="894">
        <v>3</v>
      </c>
      <c r="C129" s="895"/>
      <c r="D129" s="894"/>
      <c r="E129" s="895"/>
      <c r="F129" s="894"/>
      <c r="G129" s="895"/>
      <c r="H129" s="894"/>
      <c r="I129" s="895"/>
      <c r="J129" s="894"/>
      <c r="K129" s="895"/>
      <c r="L129" s="894"/>
      <c r="M129" s="895"/>
      <c r="N129" s="894"/>
      <c r="O129" s="895"/>
      <c r="P129" s="894"/>
      <c r="Q129" s="895"/>
      <c r="R129" s="894"/>
      <c r="S129" s="895"/>
      <c r="T129" s="894"/>
      <c r="U129" s="895"/>
      <c r="V129" s="894"/>
      <c r="W129" s="895"/>
      <c r="X129" s="894"/>
      <c r="Y129" s="895"/>
      <c r="Z129" s="894"/>
      <c r="AA129" s="895"/>
      <c r="AB129" s="894"/>
      <c r="AC129" s="895"/>
      <c r="AD129" s="894"/>
      <c r="AE129" s="895"/>
      <c r="AF129" s="894">
        <v>1</v>
      </c>
      <c r="AG129" s="895"/>
      <c r="AH129" s="894"/>
      <c r="AI129" s="895"/>
      <c r="AJ129" s="894"/>
      <c r="AK129" s="895"/>
      <c r="AL129" s="894"/>
      <c r="AM129" s="895"/>
      <c r="AN129" s="894"/>
      <c r="AO129" s="895"/>
      <c r="AP129" s="894"/>
      <c r="AQ129" s="895"/>
      <c r="AR129" s="894"/>
      <c r="AS129" s="895"/>
      <c r="AT129" s="894"/>
      <c r="AU129" s="895"/>
      <c r="AV129" s="894"/>
      <c r="AW129" s="895"/>
      <c r="AX129" s="894"/>
      <c r="AY129" s="895"/>
      <c r="AZ129" s="894"/>
      <c r="BA129" s="895"/>
      <c r="BB129" s="894"/>
      <c r="BC129" s="895"/>
      <c r="BD129" s="894"/>
      <c r="BE129" s="895"/>
      <c r="BF129" s="894"/>
      <c r="BG129" s="895"/>
      <c r="BH129" s="894"/>
      <c r="BI129" s="895"/>
      <c r="BJ129" s="894"/>
      <c r="BK129" s="895"/>
      <c r="BL129" s="894"/>
      <c r="BM129" s="895"/>
      <c r="BN129" s="894"/>
      <c r="BO129" s="895"/>
      <c r="BP129" s="894"/>
      <c r="BQ129" s="895"/>
      <c r="BR129" s="894"/>
      <c r="BS129" s="895"/>
      <c r="BT129" s="894"/>
      <c r="BU129" s="895"/>
      <c r="BV129" s="894"/>
      <c r="BW129" s="895"/>
      <c r="BX129" s="894"/>
      <c r="BY129" s="895"/>
      <c r="BZ129" s="894"/>
      <c r="CA129" s="895"/>
      <c r="CB129" s="894">
        <v>1</v>
      </c>
      <c r="CC129" s="895"/>
      <c r="CD129" s="907"/>
      <c r="CE129" s="895"/>
      <c r="CF129" s="907"/>
      <c r="CG129" s="895"/>
      <c r="CH129" s="894"/>
      <c r="CI129" s="895"/>
      <c r="CJ129" s="894"/>
      <c r="CK129" s="895"/>
      <c r="CL129" s="894"/>
      <c r="CM129" s="895"/>
      <c r="CN129" s="894"/>
      <c r="CO129" s="895"/>
      <c r="CP129" s="894"/>
      <c r="CQ129" s="895"/>
      <c r="CR129" s="894"/>
      <c r="CS129" s="895"/>
      <c r="CT129" s="895"/>
      <c r="CU129" s="895"/>
      <c r="CV129" s="894"/>
      <c r="CW129" s="895"/>
      <c r="CX129" s="894"/>
      <c r="CY129" s="895"/>
      <c r="CZ129" s="894">
        <v>1</v>
      </c>
      <c r="DA129" s="895"/>
      <c r="DB129" s="991">
        <v>3</v>
      </c>
      <c r="DC129" s="909"/>
      <c r="DD129" s="910">
        <v>0</v>
      </c>
      <c r="DE129" s="911">
        <v>0</v>
      </c>
      <c r="DF129" s="912">
        <f t="shared" si="10"/>
        <v>3</v>
      </c>
      <c r="DG129" s="913">
        <f t="shared" si="11"/>
        <v>0</v>
      </c>
    </row>
    <row r="130" spans="1:111" ht="15" thickBot="1" x14ac:dyDescent="0.35">
      <c r="A130" s="915" t="s">
        <v>941</v>
      </c>
      <c r="B130" s="894">
        <v>60</v>
      </c>
      <c r="C130" s="895"/>
      <c r="D130" s="894">
        <v>70</v>
      </c>
      <c r="E130" s="895"/>
      <c r="F130" s="894">
        <v>73</v>
      </c>
      <c r="G130" s="895"/>
      <c r="H130" s="894">
        <v>54</v>
      </c>
      <c r="I130" s="895"/>
      <c r="J130" s="894">
        <v>31</v>
      </c>
      <c r="K130" s="895">
        <v>31</v>
      </c>
      <c r="L130" s="894">
        <v>42</v>
      </c>
      <c r="M130" s="895"/>
      <c r="N130" s="894">
        <v>15</v>
      </c>
      <c r="O130" s="895"/>
      <c r="P130" s="894"/>
      <c r="Q130" s="895"/>
      <c r="R130" s="894">
        <v>15</v>
      </c>
      <c r="S130" s="895"/>
      <c r="T130" s="894">
        <v>17</v>
      </c>
      <c r="U130" s="895"/>
      <c r="V130" s="894">
        <v>28</v>
      </c>
      <c r="W130" s="895"/>
      <c r="X130" s="894">
        <v>28</v>
      </c>
      <c r="Y130" s="895"/>
      <c r="Z130" s="894">
        <v>13</v>
      </c>
      <c r="AA130" s="895"/>
      <c r="AB130" s="894">
        <v>76</v>
      </c>
      <c r="AC130" s="895"/>
      <c r="AD130" s="894">
        <v>17</v>
      </c>
      <c r="AE130" s="895"/>
      <c r="AF130" s="894">
        <v>7</v>
      </c>
      <c r="AG130" s="895"/>
      <c r="AH130" s="894"/>
      <c r="AI130" s="895"/>
      <c r="AJ130" s="894">
        <v>44</v>
      </c>
      <c r="AK130" s="895"/>
      <c r="AL130" s="894">
        <v>54</v>
      </c>
      <c r="AM130" s="895"/>
      <c r="AN130" s="894">
        <v>41</v>
      </c>
      <c r="AO130" s="895"/>
      <c r="AP130" s="894">
        <v>1</v>
      </c>
      <c r="AQ130" s="895"/>
      <c r="AR130" s="894"/>
      <c r="AS130" s="895"/>
      <c r="AT130" s="894"/>
      <c r="AU130" s="895"/>
      <c r="AV130" s="894">
        <v>68</v>
      </c>
      <c r="AW130" s="895"/>
      <c r="AX130" s="894">
        <v>27</v>
      </c>
      <c r="AY130" s="895"/>
      <c r="AZ130" s="894"/>
      <c r="BA130" s="895"/>
      <c r="BB130" s="894">
        <v>40</v>
      </c>
      <c r="BC130" s="895"/>
      <c r="BD130" s="894"/>
      <c r="BE130" s="895"/>
      <c r="BF130" s="894">
        <v>37</v>
      </c>
      <c r="BG130" s="895"/>
      <c r="BH130" s="894">
        <v>17</v>
      </c>
      <c r="BI130" s="895"/>
      <c r="BJ130" s="894">
        <v>10</v>
      </c>
      <c r="BK130" s="895"/>
      <c r="BL130" s="894"/>
      <c r="BM130" s="895"/>
      <c r="BN130" s="894">
        <v>47</v>
      </c>
      <c r="BO130" s="895">
        <v>47</v>
      </c>
      <c r="BP130" s="894">
        <v>72</v>
      </c>
      <c r="BQ130" s="895"/>
      <c r="BR130" s="894"/>
      <c r="BS130" s="895"/>
      <c r="BT130" s="894"/>
      <c r="BU130" s="895"/>
      <c r="BV130" s="894"/>
      <c r="BW130" s="895"/>
      <c r="BX130" s="894">
        <v>41</v>
      </c>
      <c r="BY130" s="895"/>
      <c r="BZ130" s="894">
        <v>30</v>
      </c>
      <c r="CA130" s="895"/>
      <c r="CB130" s="894">
        <v>46</v>
      </c>
      <c r="CC130" s="895"/>
      <c r="CD130" s="907">
        <v>6</v>
      </c>
      <c r="CE130" s="895"/>
      <c r="CF130" s="907">
        <v>10</v>
      </c>
      <c r="CG130" s="895"/>
      <c r="CH130" s="894">
        <v>37</v>
      </c>
      <c r="CI130" s="895"/>
      <c r="CJ130" s="894"/>
      <c r="CK130" s="895"/>
      <c r="CL130" s="894"/>
      <c r="CM130" s="895"/>
      <c r="CN130" s="894"/>
      <c r="CO130" s="895"/>
      <c r="CP130" s="894"/>
      <c r="CQ130" s="895"/>
      <c r="CR130" s="894">
        <v>33</v>
      </c>
      <c r="CS130" s="895"/>
      <c r="CT130" s="895"/>
      <c r="CU130" s="895"/>
      <c r="CV130" s="894"/>
      <c r="CW130" s="895"/>
      <c r="CX130" s="894"/>
      <c r="CY130" s="895"/>
      <c r="CZ130" s="894">
        <v>193</v>
      </c>
      <c r="DA130" s="895"/>
      <c r="DB130" s="991">
        <f>B130+D130+F130+H130+J130+L130+N130+P130+R130+T130+V130+X130+Z130+AB130+AD130+AF130+AH130+AJ130+AL130+AN130+AP130+AR130+AT130+AV130+AX130+AZ130+BB130+BD130+BF130+BH130+BJ130+BL130+BN130+BP130+BR130+BT130+BV130+BX130+BZ130+CB130+CD130+CF130+CH130+CJ130+CL130+CN130+CP130+CR130+CT130+CV130+CX130+CZ130</f>
        <v>1400</v>
      </c>
      <c r="DC130" s="909"/>
      <c r="DD130" s="910">
        <v>0</v>
      </c>
      <c r="DE130" s="911">
        <v>0</v>
      </c>
      <c r="DF130" s="912">
        <f t="shared" si="10"/>
        <v>1400</v>
      </c>
      <c r="DG130" s="913">
        <f t="shared" si="11"/>
        <v>0</v>
      </c>
    </row>
    <row r="131" spans="1:111" ht="15" thickBot="1" x14ac:dyDescent="0.35">
      <c r="A131" s="915" t="s">
        <v>942</v>
      </c>
      <c r="B131" s="894"/>
      <c r="C131" s="895"/>
      <c r="D131" s="894"/>
      <c r="E131" s="895"/>
      <c r="F131" s="894"/>
      <c r="G131" s="895"/>
      <c r="H131" s="894"/>
      <c r="I131" s="895"/>
      <c r="J131" s="894"/>
      <c r="K131" s="895"/>
      <c r="L131" s="894"/>
      <c r="M131" s="895"/>
      <c r="N131" s="894"/>
      <c r="O131" s="895"/>
      <c r="P131" s="894"/>
      <c r="Q131" s="895"/>
      <c r="R131" s="894"/>
      <c r="S131" s="895"/>
      <c r="T131" s="894"/>
      <c r="U131" s="895"/>
      <c r="V131" s="894">
        <v>2</v>
      </c>
      <c r="W131" s="895">
        <v>19500</v>
      </c>
      <c r="X131" s="894"/>
      <c r="Y131" s="895"/>
      <c r="Z131" s="894"/>
      <c r="AA131" s="895"/>
      <c r="AB131" s="894"/>
      <c r="AC131" s="895"/>
      <c r="AD131" s="894"/>
      <c r="AE131" s="895"/>
      <c r="AF131" s="894"/>
      <c r="AG131" s="895"/>
      <c r="AH131" s="894"/>
      <c r="AI131" s="895"/>
      <c r="AJ131" s="894">
        <v>2</v>
      </c>
      <c r="AK131" s="895">
        <v>33000</v>
      </c>
      <c r="AL131" s="894"/>
      <c r="AM131" s="895"/>
      <c r="AN131" s="894"/>
      <c r="AO131" s="895"/>
      <c r="AP131" s="894"/>
      <c r="AQ131" s="895"/>
      <c r="AR131" s="894"/>
      <c r="AS131" s="895"/>
      <c r="AT131" s="894"/>
      <c r="AU131" s="895"/>
      <c r="AV131" s="894"/>
      <c r="AW131" s="895"/>
      <c r="AX131" s="894"/>
      <c r="AY131" s="895"/>
      <c r="AZ131" s="894"/>
      <c r="BA131" s="895"/>
      <c r="BB131" s="894"/>
      <c r="BC131" s="895"/>
      <c r="BD131" s="894"/>
      <c r="BE131" s="895"/>
      <c r="BF131" s="894"/>
      <c r="BG131" s="895"/>
      <c r="BH131" s="894"/>
      <c r="BI131" s="895"/>
      <c r="BJ131" s="894"/>
      <c r="BK131" s="895"/>
      <c r="BL131" s="894"/>
      <c r="BM131" s="895"/>
      <c r="BN131" s="894"/>
      <c r="BO131" s="895"/>
      <c r="BP131" s="894"/>
      <c r="BQ131" s="895"/>
      <c r="BR131" s="894"/>
      <c r="BS131" s="895"/>
      <c r="BT131" s="894"/>
      <c r="BU131" s="895"/>
      <c r="BV131" s="894"/>
      <c r="BW131" s="895"/>
      <c r="BX131" s="894"/>
      <c r="BY131" s="895"/>
      <c r="BZ131" s="894"/>
      <c r="CA131" s="895"/>
      <c r="CB131" s="894"/>
      <c r="CC131" s="895"/>
      <c r="CD131" s="907"/>
      <c r="CE131" s="895"/>
      <c r="CF131" s="907"/>
      <c r="CG131" s="895"/>
      <c r="CH131" s="894"/>
      <c r="CI131" s="895"/>
      <c r="CJ131" s="894"/>
      <c r="CK131" s="895"/>
      <c r="CL131" s="894"/>
      <c r="CM131" s="895"/>
      <c r="CN131" s="894"/>
      <c r="CO131" s="895"/>
      <c r="CP131" s="894"/>
      <c r="CQ131" s="895"/>
      <c r="CR131" s="894"/>
      <c r="CS131" s="895"/>
      <c r="CT131" s="895"/>
      <c r="CU131" s="895"/>
      <c r="CV131" s="894"/>
      <c r="CW131" s="895"/>
      <c r="CX131" s="894"/>
      <c r="CY131" s="895"/>
      <c r="CZ131" s="894"/>
      <c r="DA131" s="895"/>
      <c r="DB131" s="991">
        <v>1415</v>
      </c>
      <c r="DC131" s="909"/>
      <c r="DD131" s="910">
        <v>0</v>
      </c>
      <c r="DE131" s="911">
        <v>0</v>
      </c>
      <c r="DF131" s="912">
        <f t="shared" si="10"/>
        <v>1415</v>
      </c>
      <c r="DG131" s="913">
        <f t="shared" si="11"/>
        <v>0</v>
      </c>
    </row>
    <row r="132" spans="1:111" ht="15" thickBot="1" x14ac:dyDescent="0.35">
      <c r="A132" s="915" t="s">
        <v>943</v>
      </c>
      <c r="B132" s="894">
        <v>67</v>
      </c>
      <c r="C132" s="894">
        <v>792000</v>
      </c>
      <c r="D132" s="894">
        <v>42</v>
      </c>
      <c r="E132" s="895">
        <v>668500</v>
      </c>
      <c r="F132" s="894"/>
      <c r="G132" s="895"/>
      <c r="H132" s="894">
        <v>5</v>
      </c>
      <c r="I132" s="895">
        <v>99000</v>
      </c>
      <c r="J132" s="894"/>
      <c r="K132" s="895"/>
      <c r="L132" s="894"/>
      <c r="M132" s="895"/>
      <c r="N132" s="894">
        <v>4</v>
      </c>
      <c r="O132" s="895">
        <v>72900</v>
      </c>
      <c r="P132" s="894"/>
      <c r="Q132" s="895"/>
      <c r="R132" s="894">
        <v>2</v>
      </c>
      <c r="S132" s="895">
        <v>38000</v>
      </c>
      <c r="T132" s="894">
        <v>1</v>
      </c>
      <c r="U132" s="895">
        <v>10000</v>
      </c>
      <c r="V132" s="894"/>
      <c r="W132" s="895"/>
      <c r="X132" s="894"/>
      <c r="Y132" s="895"/>
      <c r="Z132" s="894"/>
      <c r="AA132" s="895"/>
      <c r="AB132" s="894"/>
      <c r="AC132" s="895"/>
      <c r="AD132" s="894"/>
      <c r="AE132" s="895"/>
      <c r="AF132" s="894"/>
      <c r="AG132" s="895"/>
      <c r="AH132" s="894"/>
      <c r="AI132" s="895"/>
      <c r="AJ132" s="894"/>
      <c r="AK132" s="895"/>
      <c r="AL132" s="894">
        <v>4</v>
      </c>
      <c r="AM132" s="895">
        <v>88000</v>
      </c>
      <c r="AN132" s="894"/>
      <c r="AO132" s="895"/>
      <c r="AP132" s="894"/>
      <c r="AQ132" s="895"/>
      <c r="AR132" s="894"/>
      <c r="AS132" s="895"/>
      <c r="AT132" s="894"/>
      <c r="AU132" s="895"/>
      <c r="AV132" s="894"/>
      <c r="AW132" s="895"/>
      <c r="AX132" s="894"/>
      <c r="AY132" s="895"/>
      <c r="AZ132" s="894"/>
      <c r="BA132" s="895"/>
      <c r="BB132" s="894"/>
      <c r="BC132" s="895"/>
      <c r="BD132" s="894"/>
      <c r="BE132" s="895"/>
      <c r="BF132" s="894"/>
      <c r="BG132" s="895"/>
      <c r="BH132" s="894"/>
      <c r="BI132" s="895"/>
      <c r="BJ132" s="894"/>
      <c r="BK132" s="895"/>
      <c r="BL132" s="894"/>
      <c r="BM132" s="895"/>
      <c r="BN132" s="894"/>
      <c r="BO132" s="895"/>
      <c r="BP132" s="894">
        <v>2</v>
      </c>
      <c r="BQ132" s="895">
        <v>24000</v>
      </c>
      <c r="BR132" s="894"/>
      <c r="BS132" s="895"/>
      <c r="BT132" s="894"/>
      <c r="BU132" s="895"/>
      <c r="BV132" s="894"/>
      <c r="BW132" s="895"/>
      <c r="BX132" s="894"/>
      <c r="BY132" s="895"/>
      <c r="BZ132" s="894"/>
      <c r="CA132" s="895"/>
      <c r="CB132" s="894">
        <v>4</v>
      </c>
      <c r="CC132" s="895">
        <v>80000</v>
      </c>
      <c r="CD132" s="907"/>
      <c r="CE132" s="895"/>
      <c r="CF132" s="907"/>
      <c r="CG132" s="895"/>
      <c r="CH132" s="894"/>
      <c r="CI132" s="895"/>
      <c r="CJ132" s="894"/>
      <c r="CK132" s="895"/>
      <c r="CL132" s="894"/>
      <c r="CM132" s="895"/>
      <c r="CN132" s="894"/>
      <c r="CO132" s="895"/>
      <c r="CP132" s="894"/>
      <c r="CQ132" s="895"/>
      <c r="CR132" s="894">
        <v>1</v>
      </c>
      <c r="CS132" s="895">
        <v>20000</v>
      </c>
      <c r="CT132" s="895"/>
      <c r="CU132" s="895"/>
      <c r="CV132" s="894"/>
      <c r="CW132" s="895"/>
      <c r="CX132" s="894"/>
      <c r="CY132" s="895"/>
      <c r="CZ132" s="894"/>
      <c r="DA132" s="895"/>
      <c r="DB132" s="908">
        <f t="shared" ref="DB132:DB162" si="12">B132+D132+F132+H132+J132+L132+N132+P132+R132+T132+V132+X132+Z132+AB132+AD132+AF132+AH132+AJ132+AL132+AN132+AP132+AR132+AT132+AV132+AX132+AZ132+BB132+BD132+BF132+BH132+BJ132+BL132+BN132+BP132+BR132+BT132+BV132+BX132+BZ132+CB132+CD132+CF132+CH132+CJ132+CL132+CN132+CP132+CR132+CT132+CV132+CX132+CZ132</f>
        <v>132</v>
      </c>
      <c r="DC132" s="992">
        <f>C132+E132+G132+I132+K132+M132+O132+Q132+S132+U132+W132+Y132+AA132+AC132+AE132+AG132+AI132+AK132+AM132+AO132+AQ132+AS132+AU132+AW132+AY132+BA132+BC132+BE132+BG132+BI132+BK132+BM132+BO132+BQ132+BS132+BU132+BW132+BY132+CA132+CC132+CE132+CG132+CI132+CK132+CM132+CO132+CQ132+CS132+CU132+CW132+CY132+DA132</f>
        <v>1892400</v>
      </c>
      <c r="DD132" s="910">
        <v>0</v>
      </c>
      <c r="DE132" s="911">
        <v>0</v>
      </c>
      <c r="DF132" s="912">
        <f>DB132+DD132</f>
        <v>132</v>
      </c>
      <c r="DG132" s="913">
        <f t="shared" si="11"/>
        <v>1892400</v>
      </c>
    </row>
    <row r="133" spans="1:111" ht="15" thickBot="1" x14ac:dyDescent="0.35">
      <c r="A133" s="915" t="s">
        <v>944</v>
      </c>
      <c r="B133" s="894">
        <v>13718</v>
      </c>
      <c r="C133" s="894">
        <v>4280390983.4499998</v>
      </c>
      <c r="D133" s="894">
        <v>4552</v>
      </c>
      <c r="E133" s="895">
        <v>110959050</v>
      </c>
      <c r="F133" s="894">
        <v>1895</v>
      </c>
      <c r="G133" s="895">
        <v>40876067.799999997</v>
      </c>
      <c r="H133" s="894">
        <v>4098</v>
      </c>
      <c r="I133" s="895">
        <v>115716640.40000001</v>
      </c>
      <c r="J133" s="894">
        <v>2760</v>
      </c>
      <c r="K133" s="895">
        <v>97881123.400000006</v>
      </c>
      <c r="L133" s="894">
        <v>9</v>
      </c>
      <c r="M133" s="895">
        <v>150900</v>
      </c>
      <c r="N133" s="894">
        <v>6792</v>
      </c>
      <c r="O133" s="895">
        <v>202012475</v>
      </c>
      <c r="P133" s="894">
        <v>25043</v>
      </c>
      <c r="Q133" s="895">
        <v>121526337</v>
      </c>
      <c r="R133" s="894">
        <v>5359</v>
      </c>
      <c r="S133" s="895">
        <v>142341485.59999999</v>
      </c>
      <c r="T133" s="894">
        <v>3387</v>
      </c>
      <c r="U133" s="895">
        <v>82860359</v>
      </c>
      <c r="V133" s="894">
        <v>3333</v>
      </c>
      <c r="W133" s="895">
        <v>71703000</v>
      </c>
      <c r="X133" s="894">
        <v>5405</v>
      </c>
      <c r="Y133" s="895">
        <v>183443680.94999999</v>
      </c>
      <c r="Z133" s="894">
        <v>515</v>
      </c>
      <c r="AA133" s="895">
        <v>11126784</v>
      </c>
      <c r="AB133" s="894">
        <v>4791</v>
      </c>
      <c r="AC133" s="895">
        <v>131897313.2</v>
      </c>
      <c r="AD133" s="894">
        <v>2135</v>
      </c>
      <c r="AE133" s="895">
        <v>63191308.799999997</v>
      </c>
      <c r="AF133" s="894">
        <v>279</v>
      </c>
      <c r="AG133" s="895">
        <v>6067803.4000000004</v>
      </c>
      <c r="AH133" s="894">
        <v>760</v>
      </c>
      <c r="AI133" s="895">
        <v>18632782.800000001</v>
      </c>
      <c r="AJ133" s="894">
        <v>2326</v>
      </c>
      <c r="AK133" s="895">
        <v>58758877.200000003</v>
      </c>
      <c r="AL133" s="894">
        <v>4717</v>
      </c>
      <c r="AM133" s="895">
        <v>118556190</v>
      </c>
      <c r="AN133" s="894">
        <v>1786</v>
      </c>
      <c r="AO133" s="895">
        <v>41960200</v>
      </c>
      <c r="AP133" s="894">
        <v>408</v>
      </c>
      <c r="AQ133" s="895">
        <v>9394205</v>
      </c>
      <c r="AR133" s="894">
        <v>2031</v>
      </c>
      <c r="AS133" s="895">
        <v>20903030</v>
      </c>
      <c r="AT133" s="894">
        <v>1190</v>
      </c>
      <c r="AU133" s="895">
        <v>39550352</v>
      </c>
      <c r="AV133" s="894">
        <v>11468</v>
      </c>
      <c r="AW133" s="895">
        <v>314086108.19999999</v>
      </c>
      <c r="AX133" s="894">
        <v>2120</v>
      </c>
      <c r="AY133" s="895">
        <v>172674603</v>
      </c>
      <c r="AZ133" s="894">
        <v>2852</v>
      </c>
      <c r="BA133" s="895">
        <v>88419832.200000003</v>
      </c>
      <c r="BB133" s="894">
        <v>901</v>
      </c>
      <c r="BC133" s="895">
        <v>17835697</v>
      </c>
      <c r="BD133" s="894">
        <v>2902</v>
      </c>
      <c r="BE133" s="895">
        <v>113917503.8</v>
      </c>
      <c r="BF133" s="894">
        <v>1246</v>
      </c>
      <c r="BG133" s="895">
        <v>37896698.799999997</v>
      </c>
      <c r="BH133" s="894">
        <v>1152</v>
      </c>
      <c r="BI133" s="895">
        <v>42254149.600000001</v>
      </c>
      <c r="BJ133" s="894">
        <v>4321</v>
      </c>
      <c r="BK133" s="895">
        <v>137980456</v>
      </c>
      <c r="BL133" s="894">
        <v>3219</v>
      </c>
      <c r="BM133" s="895">
        <v>150977700</v>
      </c>
      <c r="BN133" s="894">
        <v>1769</v>
      </c>
      <c r="BO133" s="895">
        <v>65180000</v>
      </c>
      <c r="BP133" s="894">
        <v>1019</v>
      </c>
      <c r="BQ133" s="895">
        <v>27659741.199999999</v>
      </c>
      <c r="BR133" s="894">
        <v>2908</v>
      </c>
      <c r="BS133" s="895">
        <v>101877197.40000001</v>
      </c>
      <c r="BT133" s="894"/>
      <c r="BU133" s="895"/>
      <c r="BV133" s="894">
        <v>255</v>
      </c>
      <c r="BW133" s="895">
        <v>5181800</v>
      </c>
      <c r="BX133" s="894">
        <v>2686</v>
      </c>
      <c r="BY133" s="895">
        <v>109929400</v>
      </c>
      <c r="BZ133" s="894">
        <v>1463</v>
      </c>
      <c r="CA133" s="895">
        <v>48202481.399999999</v>
      </c>
      <c r="CB133" s="894">
        <v>4912</v>
      </c>
      <c r="CC133" s="895">
        <v>128428627.2</v>
      </c>
      <c r="CD133" s="907">
        <v>326</v>
      </c>
      <c r="CE133" s="895">
        <v>99022700.799999997</v>
      </c>
      <c r="CF133" s="907">
        <v>291</v>
      </c>
      <c r="CG133" s="895">
        <v>6875749.5999999996</v>
      </c>
      <c r="CH133" s="894">
        <v>5476</v>
      </c>
      <c r="CI133" s="895">
        <v>420387635.74000001</v>
      </c>
      <c r="CJ133" s="894">
        <v>280</v>
      </c>
      <c r="CK133" s="895">
        <v>6641301</v>
      </c>
      <c r="CL133" s="894">
        <v>118</v>
      </c>
      <c r="CM133" s="895">
        <v>2678154.2000000002</v>
      </c>
      <c r="CN133" s="894">
        <v>581</v>
      </c>
      <c r="CO133" s="895">
        <v>2401122.4</v>
      </c>
      <c r="CP133" s="894">
        <v>253</v>
      </c>
      <c r="CQ133" s="895">
        <v>7630059.4000000004</v>
      </c>
      <c r="CR133" s="894">
        <v>4992</v>
      </c>
      <c r="CS133" s="895">
        <v>232552570</v>
      </c>
      <c r="CT133" s="895">
        <v>389</v>
      </c>
      <c r="CU133" s="895">
        <v>3715500</v>
      </c>
      <c r="CV133" s="894">
        <v>593</v>
      </c>
      <c r="CW133" s="895">
        <v>14643440</v>
      </c>
      <c r="CX133" s="894">
        <v>1548</v>
      </c>
      <c r="CY133" s="895">
        <v>47387900</v>
      </c>
      <c r="CZ133" s="894">
        <v>4735</v>
      </c>
      <c r="DA133" s="895">
        <v>85934800</v>
      </c>
      <c r="DB133" s="908">
        <f t="shared" si="12"/>
        <v>162064</v>
      </c>
      <c r="DC133" s="909">
        <f>'B1104'!CX113</f>
        <v>0</v>
      </c>
      <c r="DD133" s="910">
        <v>0</v>
      </c>
      <c r="DE133" s="911">
        <v>0</v>
      </c>
      <c r="DF133" s="916">
        <f t="shared" ref="DF133:DF157" si="13">DB133+DD133</f>
        <v>162064</v>
      </c>
      <c r="DG133" s="913">
        <f t="shared" si="11"/>
        <v>0</v>
      </c>
    </row>
    <row r="134" spans="1:111" ht="15" thickBot="1" x14ac:dyDescent="0.35">
      <c r="A134" s="915" t="s">
        <v>945</v>
      </c>
      <c r="B134" s="894">
        <v>2328</v>
      </c>
      <c r="C134" s="894">
        <v>102396561.34</v>
      </c>
      <c r="D134" s="894">
        <v>964</v>
      </c>
      <c r="E134" s="895">
        <v>17556129.98</v>
      </c>
      <c r="F134" s="894">
        <v>224</v>
      </c>
      <c r="G134" s="895">
        <v>5852995.8399999999</v>
      </c>
      <c r="H134" s="894">
        <v>828</v>
      </c>
      <c r="I134" s="895">
        <v>27822597.02</v>
      </c>
      <c r="J134" s="894">
        <v>498</v>
      </c>
      <c r="K134" s="895">
        <v>36012294.060000002</v>
      </c>
      <c r="L134" s="894">
        <v>6441</v>
      </c>
      <c r="M134" s="895">
        <v>154193700</v>
      </c>
      <c r="N134" s="894">
        <v>993</v>
      </c>
      <c r="O134" s="895">
        <v>188834313.84</v>
      </c>
      <c r="P134" s="894">
        <v>1700</v>
      </c>
      <c r="Q134" s="895">
        <v>33381255.469999999</v>
      </c>
      <c r="R134" s="894">
        <v>690</v>
      </c>
      <c r="S134" s="895">
        <v>20611507.670000002</v>
      </c>
      <c r="T134" s="894">
        <v>311</v>
      </c>
      <c r="U134" s="895">
        <v>10854707.35</v>
      </c>
      <c r="V134" s="894">
        <v>327</v>
      </c>
      <c r="W134" s="895">
        <v>7605182.4000000004</v>
      </c>
      <c r="X134" s="894">
        <v>2214</v>
      </c>
      <c r="Y134" s="895">
        <v>21579769.02</v>
      </c>
      <c r="Z134" s="894">
        <v>33</v>
      </c>
      <c r="AA134" s="895">
        <v>596400</v>
      </c>
      <c r="AB134" s="894">
        <v>694</v>
      </c>
      <c r="AC134" s="895">
        <v>206940640.27000001</v>
      </c>
      <c r="AD134" s="894">
        <v>346</v>
      </c>
      <c r="AE134" s="895">
        <v>4141282.36</v>
      </c>
      <c r="AF134" s="894">
        <v>82</v>
      </c>
      <c r="AG134" s="895">
        <v>575405.43999999994</v>
      </c>
      <c r="AH134" s="894">
        <v>85</v>
      </c>
      <c r="AI134" s="895">
        <v>1440237.26</v>
      </c>
      <c r="AJ134" s="894">
        <v>498</v>
      </c>
      <c r="AK134" s="895">
        <v>55047900.640000001</v>
      </c>
      <c r="AL134" s="894">
        <v>742</v>
      </c>
      <c r="AM134" s="895">
        <v>26521677.829999998</v>
      </c>
      <c r="AN134" s="894">
        <v>152</v>
      </c>
      <c r="AO134" s="895">
        <v>5061959.3099999996</v>
      </c>
      <c r="AP134" s="894">
        <v>28</v>
      </c>
      <c r="AQ134" s="895">
        <v>395041.88</v>
      </c>
      <c r="AR134" s="894">
        <v>100</v>
      </c>
      <c r="AS134" s="895">
        <v>2414830</v>
      </c>
      <c r="AT134" s="894">
        <v>79</v>
      </c>
      <c r="AU134" s="895">
        <v>24785552.57</v>
      </c>
      <c r="AV134" s="894">
        <v>1688</v>
      </c>
      <c r="AW134" s="895">
        <v>40513099</v>
      </c>
      <c r="AX134" s="894">
        <v>1206</v>
      </c>
      <c r="AY134" s="895">
        <v>26022278.34</v>
      </c>
      <c r="AZ134" s="894">
        <v>496</v>
      </c>
      <c r="BA134" s="895">
        <v>8005754.7599999998</v>
      </c>
      <c r="BB134" s="894">
        <v>100</v>
      </c>
      <c r="BC134" s="895">
        <v>16166321.279999999</v>
      </c>
      <c r="BD134" s="894">
        <v>401</v>
      </c>
      <c r="BE134" s="895">
        <v>5581493.9500000002</v>
      </c>
      <c r="BF134" s="894">
        <v>128</v>
      </c>
      <c r="BG134" s="895">
        <v>2649377</v>
      </c>
      <c r="BH134" s="894">
        <v>192</v>
      </c>
      <c r="BI134" s="895">
        <v>2534609.2000000002</v>
      </c>
      <c r="BJ134" s="894">
        <v>791</v>
      </c>
      <c r="BK134" s="895">
        <v>43159142.590000004</v>
      </c>
      <c r="BL134" s="894">
        <v>515</v>
      </c>
      <c r="BM134" s="895">
        <v>38055271.619999997</v>
      </c>
      <c r="BN134" s="894">
        <v>224</v>
      </c>
      <c r="BO134" s="895">
        <v>8603082.9600000009</v>
      </c>
      <c r="BP134" s="894">
        <v>168</v>
      </c>
      <c r="BQ134" s="895">
        <v>3255873.21</v>
      </c>
      <c r="BR134" s="894">
        <v>369</v>
      </c>
      <c r="BS134" s="895">
        <v>12902350.08</v>
      </c>
      <c r="BT134" s="894"/>
      <c r="BU134" s="895"/>
      <c r="BV134" s="894">
        <v>20</v>
      </c>
      <c r="BW134" s="895">
        <v>296800</v>
      </c>
      <c r="BX134" s="894">
        <v>463</v>
      </c>
      <c r="BY134" s="895">
        <v>9266694.7300000004</v>
      </c>
      <c r="BZ134" s="894">
        <v>936</v>
      </c>
      <c r="CA134" s="895">
        <v>27100608.609999999</v>
      </c>
      <c r="CB134" s="894">
        <v>713</v>
      </c>
      <c r="CC134" s="895">
        <v>45759705.840000004</v>
      </c>
      <c r="CD134" s="907">
        <v>41</v>
      </c>
      <c r="CE134" s="895">
        <v>11920.62</v>
      </c>
      <c r="CF134" s="907">
        <v>33</v>
      </c>
      <c r="CG134" s="895">
        <v>501928.89</v>
      </c>
      <c r="CH134" s="894">
        <v>2177</v>
      </c>
      <c r="CI134" s="895">
        <v>43078384.689999998</v>
      </c>
      <c r="CJ134" s="894">
        <v>20</v>
      </c>
      <c r="CK134" s="895">
        <v>213400</v>
      </c>
      <c r="CL134" s="894">
        <v>15</v>
      </c>
      <c r="CM134" s="895">
        <v>246476.29</v>
      </c>
      <c r="CN134" s="894">
        <v>61</v>
      </c>
      <c r="CO134" s="895">
        <v>2248879.5699999998</v>
      </c>
      <c r="CP134" s="894">
        <v>17</v>
      </c>
      <c r="CQ134" s="895">
        <v>743560.53</v>
      </c>
      <c r="CR134" s="894">
        <v>606</v>
      </c>
      <c r="CS134" s="895">
        <v>214514228.63999999</v>
      </c>
      <c r="CT134" s="895">
        <v>23</v>
      </c>
      <c r="CU134" s="895">
        <v>232350</v>
      </c>
      <c r="CV134" s="894">
        <v>71</v>
      </c>
      <c r="CW134" s="895">
        <v>1775220</v>
      </c>
      <c r="CX134" s="894">
        <v>273</v>
      </c>
      <c r="CY134" s="895">
        <v>17696016.210000001</v>
      </c>
      <c r="CZ134" s="894">
        <v>1366</v>
      </c>
      <c r="DA134" s="895">
        <v>17438055.890000001</v>
      </c>
      <c r="DB134" s="908">
        <f t="shared" si="12"/>
        <v>33470</v>
      </c>
      <c r="DC134" s="909">
        <f>'B1104'!CY113</f>
        <v>0</v>
      </c>
      <c r="DD134" s="910">
        <v>0</v>
      </c>
      <c r="DE134" s="911">
        <v>0</v>
      </c>
      <c r="DF134" s="916">
        <f t="shared" si="13"/>
        <v>33470</v>
      </c>
      <c r="DG134" s="913">
        <f t="shared" si="11"/>
        <v>0</v>
      </c>
    </row>
    <row r="135" spans="1:111" ht="15" thickBot="1" x14ac:dyDescent="0.35">
      <c r="A135" s="915" t="s">
        <v>946</v>
      </c>
      <c r="B135" s="894">
        <v>76</v>
      </c>
      <c r="C135" s="894">
        <v>499676613.60000002</v>
      </c>
      <c r="D135" s="894"/>
      <c r="E135" s="895"/>
      <c r="F135" s="894"/>
      <c r="G135" s="895"/>
      <c r="H135" s="894"/>
      <c r="I135" s="895"/>
      <c r="J135" s="894"/>
      <c r="K135" s="895"/>
      <c r="L135" s="894">
        <v>1081</v>
      </c>
      <c r="M135" s="895">
        <v>21775756.239999998</v>
      </c>
      <c r="N135" s="894"/>
      <c r="O135" s="895"/>
      <c r="P135" s="894"/>
      <c r="Q135" s="895"/>
      <c r="R135" s="894"/>
      <c r="S135" s="895"/>
      <c r="T135" s="894"/>
      <c r="U135" s="895"/>
      <c r="V135" s="894"/>
      <c r="W135" s="895"/>
      <c r="X135" s="894"/>
      <c r="Y135" s="895"/>
      <c r="Z135" s="894"/>
      <c r="AA135" s="895"/>
      <c r="AB135" s="894"/>
      <c r="AC135" s="895"/>
      <c r="AD135" s="894"/>
      <c r="AE135" s="895"/>
      <c r="AF135" s="894"/>
      <c r="AG135" s="895"/>
      <c r="AH135" s="894"/>
      <c r="AI135" s="895"/>
      <c r="AJ135" s="894"/>
      <c r="AK135" s="895"/>
      <c r="AL135" s="894"/>
      <c r="AM135" s="895"/>
      <c r="AN135" s="894"/>
      <c r="AO135" s="895"/>
      <c r="AP135" s="894"/>
      <c r="AQ135" s="895"/>
      <c r="AR135" s="894"/>
      <c r="AS135" s="895"/>
      <c r="AT135" s="894"/>
      <c r="AU135" s="895"/>
      <c r="AV135" s="894"/>
      <c r="AW135" s="895"/>
      <c r="AX135" s="894"/>
      <c r="AY135" s="895"/>
      <c r="AZ135" s="894"/>
      <c r="BA135" s="895"/>
      <c r="BB135" s="894"/>
      <c r="BC135" s="895"/>
      <c r="BD135" s="894"/>
      <c r="BE135" s="895"/>
      <c r="BF135" s="894"/>
      <c r="BG135" s="895"/>
      <c r="BH135" s="894"/>
      <c r="BI135" s="895"/>
      <c r="BJ135" s="894"/>
      <c r="BK135" s="895"/>
      <c r="BL135" s="894"/>
      <c r="BM135" s="895"/>
      <c r="BN135" s="894"/>
      <c r="BO135" s="895"/>
      <c r="BP135" s="894"/>
      <c r="BQ135" s="895"/>
      <c r="BR135" s="894"/>
      <c r="BS135" s="895"/>
      <c r="BT135" s="894"/>
      <c r="BU135" s="895"/>
      <c r="BV135" s="894"/>
      <c r="BW135" s="895"/>
      <c r="BX135" s="894"/>
      <c r="BY135" s="895"/>
      <c r="BZ135" s="894"/>
      <c r="CA135" s="895"/>
      <c r="CB135" s="894"/>
      <c r="CC135" s="895"/>
      <c r="CD135" s="907"/>
      <c r="CE135" s="895"/>
      <c r="CF135" s="907"/>
      <c r="CG135" s="895"/>
      <c r="CH135" s="894"/>
      <c r="CI135" s="895"/>
      <c r="CJ135" s="894"/>
      <c r="CK135" s="895"/>
      <c r="CL135" s="894"/>
      <c r="CM135" s="895"/>
      <c r="CN135" s="894"/>
      <c r="CO135" s="895"/>
      <c r="CP135" s="894"/>
      <c r="CQ135" s="895"/>
      <c r="CR135" s="894"/>
      <c r="CS135" s="895"/>
      <c r="CT135" s="895"/>
      <c r="CU135" s="895"/>
      <c r="CV135" s="894"/>
      <c r="CW135" s="895"/>
      <c r="CX135" s="894"/>
      <c r="CY135" s="895"/>
      <c r="CZ135" s="894"/>
      <c r="DA135" s="895"/>
      <c r="DB135" s="908">
        <f t="shared" si="12"/>
        <v>1157</v>
      </c>
      <c r="DC135" s="909"/>
      <c r="DD135" s="910">
        <v>0</v>
      </c>
      <c r="DE135" s="911">
        <v>0</v>
      </c>
      <c r="DF135" s="912">
        <f t="shared" si="13"/>
        <v>1157</v>
      </c>
      <c r="DG135" s="913">
        <f t="shared" si="11"/>
        <v>0</v>
      </c>
    </row>
    <row r="136" spans="1:111" ht="15" thickBot="1" x14ac:dyDescent="0.35">
      <c r="A136" s="915" t="s">
        <v>947</v>
      </c>
      <c r="B136" s="894">
        <v>4</v>
      </c>
      <c r="C136" s="894">
        <v>11373500</v>
      </c>
      <c r="D136" s="894"/>
      <c r="E136" s="895"/>
      <c r="F136" s="894"/>
      <c r="G136" s="895"/>
      <c r="H136" s="894"/>
      <c r="I136" s="895"/>
      <c r="J136" s="894"/>
      <c r="K136" s="895"/>
      <c r="L136" s="894"/>
      <c r="M136" s="895"/>
      <c r="N136" s="894"/>
      <c r="O136" s="895"/>
      <c r="P136" s="894"/>
      <c r="Q136" s="895"/>
      <c r="R136" s="894"/>
      <c r="S136" s="895"/>
      <c r="T136" s="894"/>
      <c r="U136" s="895"/>
      <c r="V136" s="894"/>
      <c r="W136" s="895"/>
      <c r="X136" s="894"/>
      <c r="Y136" s="895"/>
      <c r="Z136" s="894"/>
      <c r="AA136" s="895"/>
      <c r="AB136" s="894"/>
      <c r="AC136" s="895"/>
      <c r="AD136" s="894"/>
      <c r="AE136" s="895"/>
      <c r="AF136" s="894"/>
      <c r="AG136" s="895"/>
      <c r="AH136" s="894"/>
      <c r="AI136" s="895"/>
      <c r="AJ136" s="894"/>
      <c r="AK136" s="895"/>
      <c r="AL136" s="894"/>
      <c r="AM136" s="895"/>
      <c r="AN136" s="894"/>
      <c r="AO136" s="895"/>
      <c r="AP136" s="894"/>
      <c r="AQ136" s="895"/>
      <c r="AR136" s="894"/>
      <c r="AS136" s="895"/>
      <c r="AT136" s="894"/>
      <c r="AU136" s="895"/>
      <c r="AV136" s="894"/>
      <c r="AW136" s="895"/>
      <c r="AX136" s="894"/>
      <c r="AY136" s="895"/>
      <c r="AZ136" s="894"/>
      <c r="BA136" s="895"/>
      <c r="BB136" s="894"/>
      <c r="BC136" s="895"/>
      <c r="BD136" s="894"/>
      <c r="BE136" s="895"/>
      <c r="BF136" s="894"/>
      <c r="BG136" s="895"/>
      <c r="BH136" s="894"/>
      <c r="BI136" s="895"/>
      <c r="BJ136" s="894"/>
      <c r="BK136" s="895"/>
      <c r="BL136" s="894"/>
      <c r="BM136" s="895"/>
      <c r="BN136" s="894"/>
      <c r="BO136" s="895"/>
      <c r="BP136" s="894"/>
      <c r="BQ136" s="895"/>
      <c r="BR136" s="894"/>
      <c r="BS136" s="895"/>
      <c r="BT136" s="894"/>
      <c r="BU136" s="895"/>
      <c r="BV136" s="894"/>
      <c r="BW136" s="895"/>
      <c r="BX136" s="894"/>
      <c r="BY136" s="895"/>
      <c r="BZ136" s="894"/>
      <c r="CA136" s="895"/>
      <c r="CB136" s="894"/>
      <c r="CC136" s="895"/>
      <c r="CD136" s="907"/>
      <c r="CE136" s="895"/>
      <c r="CF136" s="907"/>
      <c r="CG136" s="895"/>
      <c r="CH136" s="894"/>
      <c r="CI136" s="895"/>
      <c r="CJ136" s="894"/>
      <c r="CK136" s="895"/>
      <c r="CL136" s="894"/>
      <c r="CM136" s="895"/>
      <c r="CN136" s="894"/>
      <c r="CO136" s="895"/>
      <c r="CP136" s="894"/>
      <c r="CQ136" s="895"/>
      <c r="CR136" s="894">
        <v>7</v>
      </c>
      <c r="CS136" s="895">
        <v>12405300</v>
      </c>
      <c r="CT136" s="895"/>
      <c r="CU136" s="895"/>
      <c r="CV136" s="894"/>
      <c r="CW136" s="895"/>
      <c r="CX136" s="894"/>
      <c r="CY136" s="895"/>
      <c r="CZ136" s="894"/>
      <c r="DA136" s="895"/>
      <c r="DB136" s="908">
        <f t="shared" si="12"/>
        <v>11</v>
      </c>
      <c r="DC136" s="909">
        <f>'B1104'!CE167</f>
        <v>0</v>
      </c>
      <c r="DD136" s="910">
        <v>0</v>
      </c>
      <c r="DE136" s="911">
        <v>0</v>
      </c>
      <c r="DF136" s="912">
        <f t="shared" si="13"/>
        <v>11</v>
      </c>
      <c r="DG136" s="913">
        <f t="shared" si="11"/>
        <v>0</v>
      </c>
    </row>
    <row r="137" spans="1:111" ht="15" thickBot="1" x14ac:dyDescent="0.35">
      <c r="A137" s="915" t="s">
        <v>948</v>
      </c>
      <c r="B137" s="894">
        <v>481</v>
      </c>
      <c r="C137" s="894"/>
      <c r="D137" s="894">
        <v>346</v>
      </c>
      <c r="E137" s="895"/>
      <c r="F137" s="894"/>
      <c r="G137" s="895"/>
      <c r="H137" s="894">
        <v>220</v>
      </c>
      <c r="I137" s="895"/>
      <c r="J137" s="894">
        <v>86</v>
      </c>
      <c r="K137" s="895">
        <v>86</v>
      </c>
      <c r="L137" s="894">
        <v>340</v>
      </c>
      <c r="M137" s="895"/>
      <c r="N137" s="894"/>
      <c r="O137" s="895"/>
      <c r="P137" s="894"/>
      <c r="Q137" s="895"/>
      <c r="R137" s="894">
        <v>223</v>
      </c>
      <c r="S137" s="895"/>
      <c r="T137" s="894">
        <v>125</v>
      </c>
      <c r="U137" s="895"/>
      <c r="V137" s="894">
        <v>156</v>
      </c>
      <c r="W137" s="895"/>
      <c r="X137" s="894">
        <v>120</v>
      </c>
      <c r="Y137" s="895"/>
      <c r="Z137" s="894">
        <v>44</v>
      </c>
      <c r="AA137" s="895"/>
      <c r="AB137" s="894">
        <v>13</v>
      </c>
      <c r="AC137" s="895"/>
      <c r="AD137" s="894">
        <v>109</v>
      </c>
      <c r="AE137" s="895"/>
      <c r="AF137" s="894">
        <v>22</v>
      </c>
      <c r="AG137" s="895"/>
      <c r="AH137" s="894">
        <v>50</v>
      </c>
      <c r="AI137" s="895"/>
      <c r="AJ137" s="894">
        <v>123</v>
      </c>
      <c r="AK137" s="895"/>
      <c r="AL137" s="894">
        <v>435</v>
      </c>
      <c r="AM137" s="895"/>
      <c r="AN137" s="894">
        <v>85</v>
      </c>
      <c r="AO137" s="895"/>
      <c r="AP137" s="894">
        <v>21</v>
      </c>
      <c r="AQ137" s="895"/>
      <c r="AR137" s="894"/>
      <c r="AS137" s="895"/>
      <c r="AT137" s="894">
        <v>19</v>
      </c>
      <c r="AU137" s="895"/>
      <c r="AV137" s="894"/>
      <c r="AW137" s="895"/>
      <c r="AX137" s="894">
        <v>102</v>
      </c>
      <c r="AY137" s="895"/>
      <c r="AZ137" s="894"/>
      <c r="BA137" s="895"/>
      <c r="BB137" s="894">
        <v>620</v>
      </c>
      <c r="BC137" s="895"/>
      <c r="BD137" s="894">
        <v>100</v>
      </c>
      <c r="BE137" s="895"/>
      <c r="BF137" s="894">
        <v>97</v>
      </c>
      <c r="BG137" s="895"/>
      <c r="BH137" s="894">
        <v>150</v>
      </c>
      <c r="BI137" s="895"/>
      <c r="BJ137" s="894">
        <v>93</v>
      </c>
      <c r="BK137" s="895"/>
      <c r="BL137" s="894"/>
      <c r="BM137" s="895"/>
      <c r="BN137" s="894">
        <v>201</v>
      </c>
      <c r="BO137" s="895">
        <v>201</v>
      </c>
      <c r="BP137" s="894"/>
      <c r="BQ137" s="895"/>
      <c r="BR137" s="894">
        <v>174</v>
      </c>
      <c r="BS137" s="895"/>
      <c r="BT137" s="894"/>
      <c r="BU137" s="895"/>
      <c r="BV137" s="894">
        <v>28</v>
      </c>
      <c r="BW137" s="895"/>
      <c r="BX137" s="894">
        <v>147</v>
      </c>
      <c r="BY137" s="895"/>
      <c r="BZ137" s="894">
        <v>430</v>
      </c>
      <c r="CA137" s="895"/>
      <c r="CB137" s="894">
        <v>341</v>
      </c>
      <c r="CC137" s="895"/>
      <c r="CD137" s="907">
        <v>34</v>
      </c>
      <c r="CE137" s="895"/>
      <c r="CF137" s="907">
        <v>2</v>
      </c>
      <c r="CG137" s="895"/>
      <c r="CH137" s="894"/>
      <c r="CI137" s="895"/>
      <c r="CJ137" s="894">
        <v>15</v>
      </c>
      <c r="CK137" s="895"/>
      <c r="CL137" s="894"/>
      <c r="CM137" s="895"/>
      <c r="CN137" s="894">
        <v>44</v>
      </c>
      <c r="CO137" s="895"/>
      <c r="CP137" s="894"/>
      <c r="CQ137" s="895"/>
      <c r="CR137" s="894">
        <v>174</v>
      </c>
      <c r="CS137" s="895"/>
      <c r="CT137" s="895"/>
      <c r="CU137" s="895"/>
      <c r="CV137" s="894">
        <v>13</v>
      </c>
      <c r="CW137" s="895"/>
      <c r="CX137" s="894">
        <v>48</v>
      </c>
      <c r="CY137" s="895"/>
      <c r="CZ137" s="894">
        <v>99</v>
      </c>
      <c r="DA137" s="895"/>
      <c r="DB137" s="908">
        <f t="shared" si="12"/>
        <v>5930</v>
      </c>
      <c r="DC137" s="909"/>
      <c r="DD137" s="910">
        <v>0</v>
      </c>
      <c r="DE137" s="911">
        <v>0</v>
      </c>
      <c r="DF137" s="912">
        <f t="shared" si="13"/>
        <v>5930</v>
      </c>
      <c r="DG137" s="913">
        <f t="shared" si="11"/>
        <v>0</v>
      </c>
    </row>
    <row r="138" spans="1:111" ht="15" thickBot="1" x14ac:dyDescent="0.35">
      <c r="A138" s="915" t="s">
        <v>949</v>
      </c>
      <c r="B138" s="894">
        <v>509</v>
      </c>
      <c r="C138" s="894"/>
      <c r="D138" s="894">
        <v>574</v>
      </c>
      <c r="E138" s="895"/>
      <c r="F138" s="894">
        <v>242</v>
      </c>
      <c r="G138" s="895"/>
      <c r="H138" s="894">
        <v>338</v>
      </c>
      <c r="I138" s="895"/>
      <c r="J138" s="894">
        <v>112</v>
      </c>
      <c r="K138" s="895">
        <v>112</v>
      </c>
      <c r="L138" s="894">
        <v>439</v>
      </c>
      <c r="M138" s="895"/>
      <c r="N138" s="894">
        <v>117</v>
      </c>
      <c r="O138" s="895"/>
      <c r="P138" s="894"/>
      <c r="Q138" s="895"/>
      <c r="R138" s="894">
        <v>40</v>
      </c>
      <c r="S138" s="895"/>
      <c r="T138" s="894">
        <v>121</v>
      </c>
      <c r="U138" s="895"/>
      <c r="V138" s="894">
        <v>83</v>
      </c>
      <c r="W138" s="895"/>
      <c r="X138" s="894">
        <v>278</v>
      </c>
      <c r="Y138" s="895"/>
      <c r="Z138" s="894">
        <v>71</v>
      </c>
      <c r="AA138" s="895"/>
      <c r="AB138" s="894">
        <v>135</v>
      </c>
      <c r="AC138" s="895"/>
      <c r="AD138" s="894">
        <v>179</v>
      </c>
      <c r="AE138" s="895"/>
      <c r="AF138" s="894">
        <v>32</v>
      </c>
      <c r="AG138" s="895"/>
      <c r="AH138" s="894">
        <v>26</v>
      </c>
      <c r="AI138" s="895"/>
      <c r="AJ138" s="894">
        <v>225</v>
      </c>
      <c r="AK138" s="895"/>
      <c r="AL138" s="894">
        <v>717</v>
      </c>
      <c r="AM138" s="895"/>
      <c r="AN138" s="894">
        <v>111</v>
      </c>
      <c r="AO138" s="895"/>
      <c r="AP138" s="894">
        <v>32</v>
      </c>
      <c r="AQ138" s="895"/>
      <c r="AR138" s="894">
        <v>10</v>
      </c>
      <c r="AS138" s="895"/>
      <c r="AT138" s="894">
        <v>23</v>
      </c>
      <c r="AU138" s="895"/>
      <c r="AV138" s="894">
        <v>425</v>
      </c>
      <c r="AW138" s="895"/>
      <c r="AX138" s="894">
        <v>116</v>
      </c>
      <c r="AY138" s="895"/>
      <c r="AZ138" s="894">
        <v>228</v>
      </c>
      <c r="BA138" s="895"/>
      <c r="BB138" s="894">
        <v>126</v>
      </c>
      <c r="BC138" s="895"/>
      <c r="BD138" s="894">
        <v>318</v>
      </c>
      <c r="BE138" s="895"/>
      <c r="BF138" s="894">
        <v>125</v>
      </c>
      <c r="BG138" s="895"/>
      <c r="BH138" s="894">
        <v>129</v>
      </c>
      <c r="BI138" s="895"/>
      <c r="BJ138" s="894">
        <v>66</v>
      </c>
      <c r="BK138" s="895"/>
      <c r="BL138" s="894">
        <v>169</v>
      </c>
      <c r="BM138" s="895"/>
      <c r="BN138" s="894">
        <v>47</v>
      </c>
      <c r="BO138" s="895">
        <v>47</v>
      </c>
      <c r="BP138" s="894">
        <v>47</v>
      </c>
      <c r="BQ138" s="895"/>
      <c r="BR138" s="894">
        <v>256</v>
      </c>
      <c r="BS138" s="895"/>
      <c r="BT138" s="894"/>
      <c r="BU138" s="895"/>
      <c r="BV138" s="894">
        <v>23</v>
      </c>
      <c r="BW138" s="895"/>
      <c r="BX138" s="894">
        <v>579</v>
      </c>
      <c r="BY138" s="895"/>
      <c r="BZ138" s="894">
        <v>80</v>
      </c>
      <c r="CA138" s="895"/>
      <c r="CB138" s="894">
        <v>44</v>
      </c>
      <c r="CC138" s="895"/>
      <c r="CD138" s="907">
        <v>23</v>
      </c>
      <c r="CE138" s="895"/>
      <c r="CF138" s="907">
        <v>28</v>
      </c>
      <c r="CG138" s="895"/>
      <c r="CH138" s="894">
        <v>616</v>
      </c>
      <c r="CI138" s="895"/>
      <c r="CJ138" s="894">
        <v>29</v>
      </c>
      <c r="CK138" s="895"/>
      <c r="CL138" s="894">
        <v>5</v>
      </c>
      <c r="CM138" s="895"/>
      <c r="CN138" s="894">
        <v>56</v>
      </c>
      <c r="CO138" s="895"/>
      <c r="CP138" s="894"/>
      <c r="CQ138" s="895"/>
      <c r="CR138" s="894">
        <v>166</v>
      </c>
      <c r="CS138" s="895"/>
      <c r="CT138" s="895"/>
      <c r="CU138" s="895"/>
      <c r="CV138" s="894">
        <v>5</v>
      </c>
      <c r="CW138" s="895"/>
      <c r="CX138" s="894">
        <v>3</v>
      </c>
      <c r="CY138" s="895"/>
      <c r="CZ138" s="894">
        <v>168</v>
      </c>
      <c r="DA138" s="895"/>
      <c r="DB138" s="908">
        <f t="shared" si="12"/>
        <v>8291</v>
      </c>
      <c r="DC138" s="909"/>
      <c r="DD138" s="910">
        <v>0</v>
      </c>
      <c r="DE138" s="911">
        <v>0</v>
      </c>
      <c r="DF138" s="912">
        <f t="shared" si="13"/>
        <v>8291</v>
      </c>
      <c r="DG138" s="913">
        <f t="shared" si="11"/>
        <v>0</v>
      </c>
    </row>
    <row r="139" spans="1:111" ht="15" thickBot="1" x14ac:dyDescent="0.35">
      <c r="A139" s="915" t="s">
        <v>950</v>
      </c>
      <c r="B139" s="894">
        <v>351</v>
      </c>
      <c r="C139" s="894"/>
      <c r="D139" s="894">
        <v>400</v>
      </c>
      <c r="E139" s="895"/>
      <c r="F139" s="894">
        <v>183</v>
      </c>
      <c r="G139" s="895"/>
      <c r="H139" s="894">
        <v>262</v>
      </c>
      <c r="I139" s="895"/>
      <c r="J139" s="894">
        <v>87</v>
      </c>
      <c r="K139" s="895">
        <v>87</v>
      </c>
      <c r="L139" s="894">
        <v>382</v>
      </c>
      <c r="M139" s="895"/>
      <c r="N139" s="894">
        <v>118</v>
      </c>
      <c r="O139" s="895"/>
      <c r="P139" s="894"/>
      <c r="Q139" s="895"/>
      <c r="R139" s="894">
        <v>51</v>
      </c>
      <c r="S139" s="895"/>
      <c r="T139" s="894">
        <v>109</v>
      </c>
      <c r="U139" s="895"/>
      <c r="V139" s="894">
        <v>101</v>
      </c>
      <c r="W139" s="895"/>
      <c r="X139" s="894">
        <v>253</v>
      </c>
      <c r="Y139" s="895"/>
      <c r="Z139" s="894">
        <v>48</v>
      </c>
      <c r="AA139" s="895"/>
      <c r="AB139" s="894">
        <v>238</v>
      </c>
      <c r="AC139" s="895"/>
      <c r="AD139" s="894">
        <v>176</v>
      </c>
      <c r="AE139" s="895"/>
      <c r="AF139" s="894">
        <v>20</v>
      </c>
      <c r="AG139" s="895"/>
      <c r="AH139" s="894">
        <v>19</v>
      </c>
      <c r="AI139" s="895"/>
      <c r="AJ139" s="894">
        <v>224</v>
      </c>
      <c r="AK139" s="895"/>
      <c r="AL139" s="894">
        <v>731</v>
      </c>
      <c r="AM139" s="895"/>
      <c r="AN139" s="894">
        <v>106</v>
      </c>
      <c r="AO139" s="895"/>
      <c r="AP139" s="894">
        <v>39</v>
      </c>
      <c r="AQ139" s="895"/>
      <c r="AR139" s="894">
        <v>10</v>
      </c>
      <c r="AS139" s="895"/>
      <c r="AT139" s="894"/>
      <c r="AU139" s="895"/>
      <c r="AV139" s="894">
        <v>981</v>
      </c>
      <c r="AW139" s="895"/>
      <c r="AX139" s="894">
        <v>102</v>
      </c>
      <c r="AY139" s="895"/>
      <c r="AZ139" s="894">
        <v>212</v>
      </c>
      <c r="BA139" s="895"/>
      <c r="BB139" s="894">
        <v>58</v>
      </c>
      <c r="BC139" s="895"/>
      <c r="BD139" s="894">
        <v>323</v>
      </c>
      <c r="BE139" s="895"/>
      <c r="BF139" s="894">
        <v>137</v>
      </c>
      <c r="BG139" s="895"/>
      <c r="BH139" s="894">
        <v>127</v>
      </c>
      <c r="BI139" s="895"/>
      <c r="BJ139" s="894">
        <v>53</v>
      </c>
      <c r="BK139" s="895"/>
      <c r="BL139" s="894">
        <v>101</v>
      </c>
      <c r="BM139" s="895"/>
      <c r="BN139" s="894">
        <v>47</v>
      </c>
      <c r="BO139" s="895">
        <v>47</v>
      </c>
      <c r="BP139" s="894">
        <v>133</v>
      </c>
      <c r="BQ139" s="895"/>
      <c r="BR139" s="894">
        <v>182</v>
      </c>
      <c r="BS139" s="895"/>
      <c r="BT139" s="894"/>
      <c r="BU139" s="895"/>
      <c r="BV139" s="894"/>
      <c r="BW139" s="895"/>
      <c r="BX139" s="894">
        <v>175</v>
      </c>
      <c r="BY139" s="895"/>
      <c r="BZ139" s="894">
        <v>120</v>
      </c>
      <c r="CA139" s="895"/>
      <c r="CB139" s="894">
        <v>448</v>
      </c>
      <c r="CC139" s="895"/>
      <c r="CD139" s="907">
        <v>22</v>
      </c>
      <c r="CE139" s="895"/>
      <c r="CF139" s="907">
        <v>22</v>
      </c>
      <c r="CG139" s="895"/>
      <c r="CH139" s="894">
        <v>366</v>
      </c>
      <c r="CI139" s="895"/>
      <c r="CJ139" s="894">
        <v>25</v>
      </c>
      <c r="CK139" s="895"/>
      <c r="CL139" s="894">
        <v>3</v>
      </c>
      <c r="CM139" s="895"/>
      <c r="CN139" s="894"/>
      <c r="CO139" s="895"/>
      <c r="CP139" s="894"/>
      <c r="CQ139" s="895"/>
      <c r="CR139" s="894">
        <v>144</v>
      </c>
      <c r="CS139" s="895"/>
      <c r="CT139" s="895"/>
      <c r="CU139" s="895"/>
      <c r="CV139" s="894">
        <v>3</v>
      </c>
      <c r="CW139" s="895"/>
      <c r="CX139" s="894">
        <v>1</v>
      </c>
      <c r="CY139" s="895"/>
      <c r="CZ139" s="894">
        <v>72</v>
      </c>
      <c r="DA139" s="895"/>
      <c r="DB139" s="908">
        <f t="shared" si="12"/>
        <v>7765</v>
      </c>
      <c r="DC139" s="909"/>
      <c r="DD139" s="910">
        <v>0</v>
      </c>
      <c r="DE139" s="911">
        <v>0</v>
      </c>
      <c r="DF139" s="912">
        <f t="shared" si="13"/>
        <v>7765</v>
      </c>
      <c r="DG139" s="913">
        <f t="shared" si="11"/>
        <v>0</v>
      </c>
    </row>
    <row r="140" spans="1:111" ht="15" thickBot="1" x14ac:dyDescent="0.35">
      <c r="A140" s="915" t="s">
        <v>951</v>
      </c>
      <c r="B140" s="894">
        <v>27</v>
      </c>
      <c r="C140" s="894"/>
      <c r="D140" s="894"/>
      <c r="E140" s="895"/>
      <c r="F140" s="894"/>
      <c r="G140" s="895"/>
      <c r="H140" s="894"/>
      <c r="I140" s="895"/>
      <c r="J140" s="894"/>
      <c r="K140" s="895"/>
      <c r="L140" s="894"/>
      <c r="M140" s="895"/>
      <c r="N140" s="894"/>
      <c r="O140" s="895"/>
      <c r="P140" s="894"/>
      <c r="Q140" s="895"/>
      <c r="R140" s="894"/>
      <c r="S140" s="895"/>
      <c r="T140" s="894"/>
      <c r="U140" s="895"/>
      <c r="V140" s="894"/>
      <c r="W140" s="895"/>
      <c r="X140" s="894"/>
      <c r="Y140" s="895"/>
      <c r="Z140" s="894"/>
      <c r="AA140" s="895"/>
      <c r="AB140" s="894"/>
      <c r="AC140" s="895"/>
      <c r="AD140" s="894"/>
      <c r="AE140" s="895"/>
      <c r="AF140" s="894"/>
      <c r="AG140" s="895"/>
      <c r="AH140" s="894"/>
      <c r="AI140" s="895"/>
      <c r="AJ140" s="894"/>
      <c r="AK140" s="895"/>
      <c r="AL140" s="894"/>
      <c r="AM140" s="895"/>
      <c r="AN140" s="894"/>
      <c r="AO140" s="895"/>
      <c r="AP140" s="894"/>
      <c r="AQ140" s="895"/>
      <c r="AR140" s="894"/>
      <c r="AS140" s="895"/>
      <c r="AT140" s="894">
        <v>98</v>
      </c>
      <c r="AU140" s="895"/>
      <c r="AV140" s="894">
        <v>956</v>
      </c>
      <c r="AW140" s="895"/>
      <c r="AX140" s="894"/>
      <c r="AY140" s="895"/>
      <c r="AZ140" s="894">
        <v>2</v>
      </c>
      <c r="BA140" s="895"/>
      <c r="BB140" s="894"/>
      <c r="BC140" s="895"/>
      <c r="BD140" s="894">
        <v>1</v>
      </c>
      <c r="BE140" s="895"/>
      <c r="BF140" s="894"/>
      <c r="BG140" s="895"/>
      <c r="BH140" s="894">
        <v>1</v>
      </c>
      <c r="BI140" s="895"/>
      <c r="BJ140" s="894"/>
      <c r="BK140" s="895"/>
      <c r="BL140" s="894"/>
      <c r="BM140" s="895"/>
      <c r="BN140" s="894"/>
      <c r="BO140" s="895"/>
      <c r="BP140" s="894">
        <v>81</v>
      </c>
      <c r="BQ140" s="895"/>
      <c r="BR140" s="894"/>
      <c r="BS140" s="895"/>
      <c r="BT140" s="894"/>
      <c r="BU140" s="895"/>
      <c r="BV140" s="894">
        <v>56</v>
      </c>
      <c r="BW140" s="895"/>
      <c r="BX140" s="894"/>
      <c r="BY140" s="895"/>
      <c r="BZ140" s="894"/>
      <c r="CA140" s="895"/>
      <c r="CB140" s="894"/>
      <c r="CC140" s="895"/>
      <c r="CD140" s="907"/>
      <c r="CE140" s="895"/>
      <c r="CF140" s="907"/>
      <c r="CG140" s="895"/>
      <c r="CH140" s="894"/>
      <c r="CI140" s="895"/>
      <c r="CJ140" s="894"/>
      <c r="CK140" s="895"/>
      <c r="CL140" s="894">
        <v>4</v>
      </c>
      <c r="CM140" s="895"/>
      <c r="CN140" s="894">
        <v>96</v>
      </c>
      <c r="CO140" s="895"/>
      <c r="CP140" s="894"/>
      <c r="CQ140" s="895"/>
      <c r="CR140" s="894"/>
      <c r="CS140" s="895"/>
      <c r="CT140" s="895"/>
      <c r="CU140" s="895"/>
      <c r="CV140" s="894"/>
      <c r="CW140" s="895"/>
      <c r="CX140" s="894"/>
      <c r="CY140" s="895"/>
      <c r="CZ140" s="894"/>
      <c r="DA140" s="895"/>
      <c r="DB140" s="908">
        <f t="shared" si="12"/>
        <v>1322</v>
      </c>
      <c r="DC140" s="909"/>
      <c r="DD140" s="910">
        <v>0</v>
      </c>
      <c r="DE140" s="911">
        <v>0</v>
      </c>
      <c r="DF140" s="912">
        <f t="shared" si="13"/>
        <v>1322</v>
      </c>
      <c r="DG140" s="913">
        <f t="shared" si="11"/>
        <v>0</v>
      </c>
    </row>
    <row r="141" spans="1:111" ht="15" thickBot="1" x14ac:dyDescent="0.35">
      <c r="A141" s="915" t="s">
        <v>952</v>
      </c>
      <c r="B141" s="894">
        <v>1485</v>
      </c>
      <c r="C141" s="894"/>
      <c r="D141" s="894">
        <v>2355</v>
      </c>
      <c r="E141" s="895"/>
      <c r="F141" s="894">
        <v>364</v>
      </c>
      <c r="G141" s="895"/>
      <c r="H141" s="894">
        <v>1419</v>
      </c>
      <c r="I141" s="895"/>
      <c r="J141" s="894">
        <v>338</v>
      </c>
      <c r="K141" s="895">
        <v>338</v>
      </c>
      <c r="L141" s="894">
        <v>1680</v>
      </c>
      <c r="M141" s="895"/>
      <c r="N141" s="894">
        <v>533</v>
      </c>
      <c r="O141" s="895"/>
      <c r="P141" s="894"/>
      <c r="Q141" s="895"/>
      <c r="R141" s="894">
        <v>253</v>
      </c>
      <c r="S141" s="895"/>
      <c r="T141" s="894">
        <v>102</v>
      </c>
      <c r="U141" s="895"/>
      <c r="V141" s="894">
        <v>271</v>
      </c>
      <c r="W141" s="895"/>
      <c r="X141" s="894">
        <v>191</v>
      </c>
      <c r="Y141" s="895"/>
      <c r="Z141" s="894">
        <v>115</v>
      </c>
      <c r="AA141" s="895"/>
      <c r="AB141" s="894">
        <v>152</v>
      </c>
      <c r="AC141" s="895"/>
      <c r="AD141" s="894">
        <v>120</v>
      </c>
      <c r="AE141" s="895"/>
      <c r="AF141" s="894">
        <v>41</v>
      </c>
      <c r="AG141" s="895"/>
      <c r="AH141" s="894">
        <v>40</v>
      </c>
      <c r="AI141" s="895"/>
      <c r="AJ141" s="894">
        <v>15</v>
      </c>
      <c r="AK141" s="895"/>
      <c r="AL141" s="894">
        <v>454</v>
      </c>
      <c r="AM141" s="895"/>
      <c r="AN141" s="894">
        <v>172</v>
      </c>
      <c r="AO141" s="895"/>
      <c r="AP141" s="894">
        <v>12</v>
      </c>
      <c r="AQ141" s="895"/>
      <c r="AR141" s="894">
        <v>201</v>
      </c>
      <c r="AS141" s="895"/>
      <c r="AT141" s="894"/>
      <c r="AU141" s="895"/>
      <c r="AV141" s="894"/>
      <c r="AW141" s="895"/>
      <c r="AX141" s="894">
        <v>135</v>
      </c>
      <c r="AY141" s="895"/>
      <c r="AZ141" s="894">
        <v>280</v>
      </c>
      <c r="BA141" s="895"/>
      <c r="BB141" s="894">
        <v>137</v>
      </c>
      <c r="BC141" s="895"/>
      <c r="BD141" s="894">
        <v>94</v>
      </c>
      <c r="BE141" s="895"/>
      <c r="BF141" s="894">
        <v>41</v>
      </c>
      <c r="BG141" s="895"/>
      <c r="BH141" s="894">
        <v>21</v>
      </c>
      <c r="BI141" s="895"/>
      <c r="BJ141" s="894">
        <v>317</v>
      </c>
      <c r="BK141" s="895"/>
      <c r="BL141" s="894"/>
      <c r="BM141" s="895"/>
      <c r="BN141" s="894"/>
      <c r="BO141" s="895"/>
      <c r="BP141" s="894"/>
      <c r="BQ141" s="895"/>
      <c r="BR141" s="894">
        <v>629</v>
      </c>
      <c r="BS141" s="895"/>
      <c r="BT141" s="894"/>
      <c r="BU141" s="895"/>
      <c r="BV141" s="894"/>
      <c r="BW141" s="895"/>
      <c r="BX141" s="894">
        <v>375</v>
      </c>
      <c r="BY141" s="895"/>
      <c r="BZ141" s="894">
        <v>161</v>
      </c>
      <c r="CA141" s="895"/>
      <c r="CB141" s="894">
        <v>1259</v>
      </c>
      <c r="CC141" s="895"/>
      <c r="CD141" s="907">
        <v>43</v>
      </c>
      <c r="CE141" s="895"/>
      <c r="CF141" s="907"/>
      <c r="CG141" s="895"/>
      <c r="CH141" s="894">
        <v>1755</v>
      </c>
      <c r="CI141" s="895"/>
      <c r="CJ141" s="894"/>
      <c r="CK141" s="895"/>
      <c r="CL141" s="894">
        <v>11</v>
      </c>
      <c r="CM141" s="895"/>
      <c r="CN141" s="894"/>
      <c r="CO141" s="895"/>
      <c r="CP141" s="894"/>
      <c r="CQ141" s="895"/>
      <c r="CR141" s="894">
        <v>452</v>
      </c>
      <c r="CS141" s="895"/>
      <c r="CT141" s="895"/>
      <c r="CU141" s="895"/>
      <c r="CV141" s="894">
        <v>3</v>
      </c>
      <c r="CW141" s="895"/>
      <c r="CX141" s="894">
        <v>2</v>
      </c>
      <c r="CY141" s="895"/>
      <c r="CZ141" s="894">
        <v>69</v>
      </c>
      <c r="DA141" s="895"/>
      <c r="DB141" s="908">
        <f t="shared" si="12"/>
        <v>16097</v>
      </c>
      <c r="DC141" s="909"/>
      <c r="DD141" s="910">
        <v>0</v>
      </c>
      <c r="DE141" s="911">
        <v>0</v>
      </c>
      <c r="DF141" s="912">
        <f t="shared" si="13"/>
        <v>16097</v>
      </c>
      <c r="DG141" s="913">
        <f t="shared" si="11"/>
        <v>0</v>
      </c>
    </row>
    <row r="142" spans="1:111" ht="15" thickBot="1" x14ac:dyDescent="0.35">
      <c r="A142" s="915" t="s">
        <v>953</v>
      </c>
      <c r="B142" s="894"/>
      <c r="C142" s="894"/>
      <c r="D142" s="894"/>
      <c r="E142" s="895"/>
      <c r="F142" s="894"/>
      <c r="G142" s="895"/>
      <c r="H142" s="894"/>
      <c r="I142" s="895"/>
      <c r="J142" s="894"/>
      <c r="K142" s="895"/>
      <c r="L142" s="894"/>
      <c r="M142" s="895"/>
      <c r="N142" s="894"/>
      <c r="O142" s="895"/>
      <c r="P142" s="894"/>
      <c r="Q142" s="895"/>
      <c r="R142" s="894"/>
      <c r="S142" s="895"/>
      <c r="T142" s="894"/>
      <c r="U142" s="895"/>
      <c r="V142" s="894"/>
      <c r="W142" s="895"/>
      <c r="X142" s="894"/>
      <c r="Y142" s="895"/>
      <c r="Z142" s="894"/>
      <c r="AA142" s="895"/>
      <c r="AB142" s="894"/>
      <c r="AC142" s="895"/>
      <c r="AD142" s="894"/>
      <c r="AE142" s="895"/>
      <c r="AF142" s="894"/>
      <c r="AG142" s="895"/>
      <c r="AH142" s="894"/>
      <c r="AI142" s="895"/>
      <c r="AJ142" s="894"/>
      <c r="AK142" s="895"/>
      <c r="AL142" s="894"/>
      <c r="AM142" s="895"/>
      <c r="AN142" s="894"/>
      <c r="AO142" s="895"/>
      <c r="AP142" s="894"/>
      <c r="AQ142" s="895"/>
      <c r="AR142" s="894"/>
      <c r="AS142" s="895"/>
      <c r="AT142" s="894"/>
      <c r="AU142" s="895"/>
      <c r="AV142" s="894">
        <v>1552</v>
      </c>
      <c r="AW142" s="895"/>
      <c r="AX142" s="894"/>
      <c r="AY142" s="895"/>
      <c r="AZ142" s="894"/>
      <c r="BA142" s="895"/>
      <c r="BB142" s="894"/>
      <c r="BC142" s="895"/>
      <c r="BD142" s="894"/>
      <c r="BE142" s="895"/>
      <c r="BF142" s="894"/>
      <c r="BG142" s="895"/>
      <c r="BH142" s="894"/>
      <c r="BI142" s="895"/>
      <c r="BJ142" s="894"/>
      <c r="BK142" s="895"/>
      <c r="BL142" s="894"/>
      <c r="BM142" s="895"/>
      <c r="BN142" s="894"/>
      <c r="BO142" s="895"/>
      <c r="BP142" s="894">
        <v>150</v>
      </c>
      <c r="BQ142" s="895"/>
      <c r="BR142" s="894"/>
      <c r="BS142" s="895"/>
      <c r="BT142" s="894"/>
      <c r="BU142" s="895"/>
      <c r="BV142" s="894"/>
      <c r="BW142" s="895"/>
      <c r="BX142" s="894"/>
      <c r="BY142" s="895"/>
      <c r="BZ142" s="894"/>
      <c r="CA142" s="895"/>
      <c r="CB142" s="894"/>
      <c r="CC142" s="895"/>
      <c r="CD142" s="907"/>
      <c r="CE142" s="895"/>
      <c r="CF142" s="907"/>
      <c r="CG142" s="895"/>
      <c r="CH142" s="894"/>
      <c r="CI142" s="895"/>
      <c r="CJ142" s="894"/>
      <c r="CK142" s="895"/>
      <c r="CL142" s="894"/>
      <c r="CM142" s="895"/>
      <c r="CN142" s="894"/>
      <c r="CO142" s="895"/>
      <c r="CP142" s="894"/>
      <c r="CQ142" s="895"/>
      <c r="CR142" s="894"/>
      <c r="CS142" s="895"/>
      <c r="CT142" s="895"/>
      <c r="CU142" s="895"/>
      <c r="CV142" s="894"/>
      <c r="CW142" s="895"/>
      <c r="CX142" s="894"/>
      <c r="CY142" s="895"/>
      <c r="CZ142" s="894"/>
      <c r="DA142" s="895"/>
      <c r="DB142" s="908">
        <f t="shared" si="12"/>
        <v>1702</v>
      </c>
      <c r="DC142" s="954">
        <f>'B1104'!CF113</f>
        <v>0</v>
      </c>
      <c r="DD142" s="910">
        <v>0</v>
      </c>
      <c r="DE142" s="911">
        <v>0</v>
      </c>
      <c r="DF142" s="912">
        <f t="shared" si="13"/>
        <v>1702</v>
      </c>
      <c r="DG142" s="913">
        <f t="shared" si="11"/>
        <v>0</v>
      </c>
    </row>
    <row r="143" spans="1:111" ht="15" thickBot="1" x14ac:dyDescent="0.35">
      <c r="A143" s="917" t="s">
        <v>954</v>
      </c>
      <c r="B143" s="894"/>
      <c r="C143" s="894"/>
      <c r="D143" s="894"/>
      <c r="E143" s="895"/>
      <c r="F143" s="894"/>
      <c r="G143" s="895"/>
      <c r="H143" s="894"/>
      <c r="I143" s="895"/>
      <c r="J143" s="894"/>
      <c r="K143" s="895"/>
      <c r="L143" s="894"/>
      <c r="M143" s="895"/>
      <c r="N143" s="894"/>
      <c r="O143" s="895"/>
      <c r="P143" s="894"/>
      <c r="Q143" s="895"/>
      <c r="R143" s="894"/>
      <c r="S143" s="895"/>
      <c r="T143" s="894"/>
      <c r="U143" s="895"/>
      <c r="V143" s="894"/>
      <c r="W143" s="895"/>
      <c r="X143" s="894"/>
      <c r="Y143" s="895"/>
      <c r="Z143" s="894"/>
      <c r="AA143" s="895"/>
      <c r="AB143" s="894"/>
      <c r="AC143" s="895"/>
      <c r="AD143" s="894"/>
      <c r="AE143" s="895"/>
      <c r="AF143" s="894"/>
      <c r="AG143" s="895"/>
      <c r="AH143" s="894"/>
      <c r="AI143" s="895"/>
      <c r="AJ143" s="894"/>
      <c r="AK143" s="895"/>
      <c r="AL143" s="894"/>
      <c r="AM143" s="895"/>
      <c r="AN143" s="894"/>
      <c r="AO143" s="895"/>
      <c r="AP143" s="894"/>
      <c r="AQ143" s="895"/>
      <c r="AR143" s="894"/>
      <c r="AS143" s="895"/>
      <c r="AT143" s="894"/>
      <c r="AU143" s="895"/>
      <c r="AV143" s="894"/>
      <c r="AW143" s="895"/>
      <c r="AX143" s="894"/>
      <c r="AY143" s="895"/>
      <c r="AZ143" s="894"/>
      <c r="BA143" s="895"/>
      <c r="BB143" s="894">
        <v>18</v>
      </c>
      <c r="BC143" s="895"/>
      <c r="BD143" s="894"/>
      <c r="BE143" s="895"/>
      <c r="BF143" s="894"/>
      <c r="BG143" s="895"/>
      <c r="BH143" s="894"/>
      <c r="BI143" s="895"/>
      <c r="BJ143" s="894">
        <v>20</v>
      </c>
      <c r="BK143" s="895"/>
      <c r="BL143" s="894"/>
      <c r="BM143" s="895"/>
      <c r="BN143" s="894"/>
      <c r="BO143" s="895"/>
      <c r="BP143" s="894"/>
      <c r="BQ143" s="895"/>
      <c r="BR143" s="894"/>
      <c r="BS143" s="895"/>
      <c r="BT143" s="894"/>
      <c r="BU143" s="895"/>
      <c r="BV143" s="894"/>
      <c r="BW143" s="895"/>
      <c r="BX143" s="894"/>
      <c r="BY143" s="895"/>
      <c r="BZ143" s="894"/>
      <c r="CA143" s="895"/>
      <c r="CB143" s="894"/>
      <c r="CC143" s="895"/>
      <c r="CD143" s="907"/>
      <c r="CE143" s="895"/>
      <c r="CF143" s="907"/>
      <c r="CG143" s="895"/>
      <c r="CH143" s="894"/>
      <c r="CI143" s="895"/>
      <c r="CJ143" s="894"/>
      <c r="CK143" s="895"/>
      <c r="CL143" s="894"/>
      <c r="CM143" s="895"/>
      <c r="CN143" s="894"/>
      <c r="CO143" s="895"/>
      <c r="CP143" s="894"/>
      <c r="CQ143" s="895"/>
      <c r="CR143" s="894"/>
      <c r="CS143" s="895"/>
      <c r="CT143" s="895"/>
      <c r="CU143" s="895"/>
      <c r="CV143" s="894"/>
      <c r="CW143" s="895"/>
      <c r="CX143" s="894"/>
      <c r="CY143" s="895"/>
      <c r="CZ143" s="894"/>
      <c r="DA143" s="895"/>
      <c r="DB143" s="908">
        <f t="shared" si="12"/>
        <v>38</v>
      </c>
      <c r="DC143" s="909"/>
      <c r="DD143" s="910">
        <v>0</v>
      </c>
      <c r="DE143" s="911">
        <v>0</v>
      </c>
      <c r="DF143" s="912">
        <f t="shared" si="13"/>
        <v>38</v>
      </c>
      <c r="DG143" s="913">
        <f t="shared" si="11"/>
        <v>0</v>
      </c>
    </row>
    <row r="144" spans="1:111" ht="15" thickBot="1" x14ac:dyDescent="0.35">
      <c r="A144" s="917" t="s">
        <v>955</v>
      </c>
      <c r="B144" s="894"/>
      <c r="C144" s="894"/>
      <c r="D144" s="894"/>
      <c r="E144" s="895"/>
      <c r="F144" s="894"/>
      <c r="G144" s="895"/>
      <c r="H144" s="894"/>
      <c r="I144" s="895"/>
      <c r="J144" s="894">
        <v>1</v>
      </c>
      <c r="K144" s="895">
        <v>1</v>
      </c>
      <c r="L144" s="894"/>
      <c r="M144" s="895"/>
      <c r="N144" s="894">
        <v>6</v>
      </c>
      <c r="O144" s="895"/>
      <c r="P144" s="894"/>
      <c r="Q144" s="895"/>
      <c r="R144" s="894"/>
      <c r="S144" s="895"/>
      <c r="T144" s="894">
        <v>6</v>
      </c>
      <c r="U144" s="895"/>
      <c r="V144" s="894">
        <v>2</v>
      </c>
      <c r="W144" s="895"/>
      <c r="X144" s="894">
        <v>59</v>
      </c>
      <c r="Y144" s="895"/>
      <c r="Z144" s="894">
        <v>3</v>
      </c>
      <c r="AA144" s="895"/>
      <c r="AB144" s="894">
        <v>71</v>
      </c>
      <c r="AC144" s="895"/>
      <c r="AD144" s="894">
        <v>48</v>
      </c>
      <c r="AE144" s="895"/>
      <c r="AF144" s="894"/>
      <c r="AG144" s="895"/>
      <c r="AH144" s="894">
        <v>7</v>
      </c>
      <c r="AI144" s="895"/>
      <c r="AJ144" s="894">
        <v>26</v>
      </c>
      <c r="AK144" s="895"/>
      <c r="AL144" s="894"/>
      <c r="AM144" s="895"/>
      <c r="AN144" s="894"/>
      <c r="AO144" s="895"/>
      <c r="AP144" s="894"/>
      <c r="AQ144" s="895"/>
      <c r="AR144" s="894"/>
      <c r="AS144" s="895"/>
      <c r="AT144" s="894"/>
      <c r="AU144" s="895"/>
      <c r="AV144" s="894">
        <v>162</v>
      </c>
      <c r="AW144" s="895"/>
      <c r="AX144" s="894"/>
      <c r="AY144" s="895"/>
      <c r="AZ144" s="894">
        <v>176</v>
      </c>
      <c r="BA144" s="895"/>
      <c r="BB144" s="894">
        <v>6</v>
      </c>
      <c r="BC144" s="895"/>
      <c r="BD144" s="894">
        <v>59</v>
      </c>
      <c r="BE144" s="895"/>
      <c r="BF144" s="894">
        <v>3</v>
      </c>
      <c r="BG144" s="895"/>
      <c r="BH144" s="894">
        <v>42</v>
      </c>
      <c r="BI144" s="895"/>
      <c r="BJ144" s="894">
        <v>4</v>
      </c>
      <c r="BK144" s="895"/>
      <c r="BL144" s="894">
        <v>5</v>
      </c>
      <c r="BM144" s="895"/>
      <c r="BN144" s="894">
        <v>1</v>
      </c>
      <c r="BO144" s="895">
        <v>1</v>
      </c>
      <c r="BP144" s="894">
        <v>2</v>
      </c>
      <c r="BQ144" s="895"/>
      <c r="BR144" s="894">
        <v>30</v>
      </c>
      <c r="BS144" s="895"/>
      <c r="BT144" s="894"/>
      <c r="BU144" s="895"/>
      <c r="BV144" s="894">
        <v>8</v>
      </c>
      <c r="BW144" s="895"/>
      <c r="BX144" s="894"/>
      <c r="BY144" s="895"/>
      <c r="BZ144" s="894"/>
      <c r="CA144" s="895"/>
      <c r="CB144" s="894">
        <v>195</v>
      </c>
      <c r="CC144" s="895"/>
      <c r="CD144" s="907"/>
      <c r="CE144" s="895"/>
      <c r="CF144" s="907"/>
      <c r="CG144" s="895"/>
      <c r="CH144" s="894"/>
      <c r="CI144" s="895"/>
      <c r="CJ144" s="894"/>
      <c r="CK144" s="895"/>
      <c r="CL144" s="894"/>
      <c r="CM144" s="895"/>
      <c r="CN144" s="894"/>
      <c r="CO144" s="895"/>
      <c r="CP144" s="894"/>
      <c r="CQ144" s="895"/>
      <c r="CR144" s="894">
        <v>58</v>
      </c>
      <c r="CS144" s="895"/>
      <c r="CT144" s="895"/>
      <c r="CU144" s="895"/>
      <c r="CV144" s="894"/>
      <c r="CW144" s="895"/>
      <c r="CX144" s="894"/>
      <c r="CY144" s="895"/>
      <c r="CZ144" s="894"/>
      <c r="DA144" s="895"/>
      <c r="DB144" s="908">
        <f t="shared" si="12"/>
        <v>980</v>
      </c>
      <c r="DC144" s="909"/>
      <c r="DD144" s="910">
        <v>0</v>
      </c>
      <c r="DE144" s="911">
        <v>0</v>
      </c>
      <c r="DF144" s="912">
        <f t="shared" si="13"/>
        <v>980</v>
      </c>
      <c r="DG144" s="913">
        <f t="shared" si="11"/>
        <v>0</v>
      </c>
    </row>
    <row r="145" spans="1:111" ht="15" thickBot="1" x14ac:dyDescent="0.35">
      <c r="A145" s="917" t="s">
        <v>956</v>
      </c>
      <c r="B145" s="894">
        <v>68</v>
      </c>
      <c r="C145" s="894"/>
      <c r="D145" s="894">
        <v>24</v>
      </c>
      <c r="E145" s="895"/>
      <c r="F145" s="894">
        <v>14</v>
      </c>
      <c r="G145" s="895"/>
      <c r="H145" s="894">
        <v>13</v>
      </c>
      <c r="I145" s="895"/>
      <c r="J145" s="894"/>
      <c r="K145" s="895"/>
      <c r="L145" s="894">
        <v>32</v>
      </c>
      <c r="M145" s="895"/>
      <c r="N145" s="894"/>
      <c r="O145" s="895"/>
      <c r="P145" s="894"/>
      <c r="Q145" s="895"/>
      <c r="R145" s="894">
        <v>7</v>
      </c>
      <c r="S145" s="895"/>
      <c r="T145" s="894"/>
      <c r="U145" s="895"/>
      <c r="V145" s="894"/>
      <c r="W145" s="895"/>
      <c r="X145" s="894">
        <v>12</v>
      </c>
      <c r="Y145" s="895"/>
      <c r="Z145" s="894">
        <v>2</v>
      </c>
      <c r="AA145" s="895"/>
      <c r="AB145" s="894">
        <v>20</v>
      </c>
      <c r="AC145" s="895"/>
      <c r="AD145" s="894">
        <v>5</v>
      </c>
      <c r="AE145" s="895"/>
      <c r="AF145" s="894"/>
      <c r="AG145" s="895"/>
      <c r="AH145" s="894"/>
      <c r="AI145" s="895"/>
      <c r="AJ145" s="894">
        <v>2</v>
      </c>
      <c r="AK145" s="895"/>
      <c r="AL145" s="894"/>
      <c r="AM145" s="895"/>
      <c r="AN145" s="894">
        <v>5</v>
      </c>
      <c r="AO145" s="895"/>
      <c r="AP145" s="894"/>
      <c r="AQ145" s="895"/>
      <c r="AR145" s="894"/>
      <c r="AS145" s="895"/>
      <c r="AT145" s="894">
        <v>1</v>
      </c>
      <c r="AU145" s="895"/>
      <c r="AV145" s="894">
        <v>37</v>
      </c>
      <c r="AW145" s="895"/>
      <c r="AX145" s="894"/>
      <c r="AY145" s="895"/>
      <c r="AZ145" s="894">
        <v>23</v>
      </c>
      <c r="BA145" s="895"/>
      <c r="BB145" s="894"/>
      <c r="BC145" s="895"/>
      <c r="BD145" s="894">
        <v>10</v>
      </c>
      <c r="BE145" s="895"/>
      <c r="BF145" s="894"/>
      <c r="BG145" s="895"/>
      <c r="BH145" s="894">
        <v>6</v>
      </c>
      <c r="BI145" s="895"/>
      <c r="BJ145" s="894">
        <v>20</v>
      </c>
      <c r="BK145" s="895"/>
      <c r="BL145" s="894">
        <v>5</v>
      </c>
      <c r="BM145" s="895"/>
      <c r="BN145" s="894">
        <v>1</v>
      </c>
      <c r="BO145" s="895">
        <v>1</v>
      </c>
      <c r="BP145" s="894"/>
      <c r="BQ145" s="895"/>
      <c r="BR145" s="894"/>
      <c r="BS145" s="895"/>
      <c r="BT145" s="894"/>
      <c r="BU145" s="895"/>
      <c r="BV145" s="894">
        <v>1</v>
      </c>
      <c r="BW145" s="895"/>
      <c r="BX145" s="894">
        <v>1</v>
      </c>
      <c r="BY145" s="895"/>
      <c r="BZ145" s="894"/>
      <c r="CA145" s="895"/>
      <c r="CB145" s="894">
        <v>27</v>
      </c>
      <c r="CC145" s="895"/>
      <c r="CD145" s="907"/>
      <c r="CE145" s="895"/>
      <c r="CF145" s="907">
        <v>3</v>
      </c>
      <c r="CG145" s="895"/>
      <c r="CH145" s="894">
        <v>74</v>
      </c>
      <c r="CI145" s="895"/>
      <c r="CJ145" s="894"/>
      <c r="CK145" s="895"/>
      <c r="CL145" s="894"/>
      <c r="CM145" s="895"/>
      <c r="CN145" s="894"/>
      <c r="CO145" s="895"/>
      <c r="CP145" s="894"/>
      <c r="CQ145" s="895"/>
      <c r="CR145" s="894">
        <v>18</v>
      </c>
      <c r="CS145" s="895"/>
      <c r="CT145" s="895"/>
      <c r="CU145" s="895"/>
      <c r="CV145" s="894"/>
      <c r="CW145" s="895"/>
      <c r="CX145" s="894"/>
      <c r="CY145" s="895"/>
      <c r="CZ145" s="894"/>
      <c r="DA145" s="895"/>
      <c r="DB145" s="908">
        <f t="shared" si="12"/>
        <v>431</v>
      </c>
      <c r="DC145" s="909"/>
      <c r="DD145" s="910">
        <v>0</v>
      </c>
      <c r="DE145" s="911">
        <v>0</v>
      </c>
      <c r="DF145" s="912">
        <f t="shared" si="13"/>
        <v>431</v>
      </c>
      <c r="DG145" s="913">
        <f t="shared" si="11"/>
        <v>0</v>
      </c>
    </row>
    <row r="146" spans="1:111" ht="15" thickBot="1" x14ac:dyDescent="0.35">
      <c r="A146" s="917" t="s">
        <v>957</v>
      </c>
      <c r="B146" s="894"/>
      <c r="C146" s="894"/>
      <c r="D146" s="894"/>
      <c r="E146" s="895"/>
      <c r="F146" s="894"/>
      <c r="G146" s="895"/>
      <c r="H146" s="894"/>
      <c r="I146" s="895"/>
      <c r="J146" s="894">
        <v>1</v>
      </c>
      <c r="K146" s="895">
        <v>1</v>
      </c>
      <c r="L146" s="894"/>
      <c r="M146" s="895"/>
      <c r="N146" s="894">
        <v>6</v>
      </c>
      <c r="O146" s="895"/>
      <c r="P146" s="894"/>
      <c r="Q146" s="895"/>
      <c r="R146" s="894"/>
      <c r="S146" s="895"/>
      <c r="T146" s="894">
        <v>6</v>
      </c>
      <c r="U146" s="895"/>
      <c r="V146" s="894">
        <v>2</v>
      </c>
      <c r="W146" s="895"/>
      <c r="X146" s="894"/>
      <c r="Y146" s="895"/>
      <c r="Z146" s="894"/>
      <c r="AA146" s="895"/>
      <c r="AB146" s="894">
        <v>71</v>
      </c>
      <c r="AC146" s="895"/>
      <c r="AD146" s="894"/>
      <c r="AE146" s="895"/>
      <c r="AF146" s="894"/>
      <c r="AG146" s="895"/>
      <c r="AH146" s="894"/>
      <c r="AI146" s="895"/>
      <c r="AJ146" s="894"/>
      <c r="AK146" s="895"/>
      <c r="AL146" s="894"/>
      <c r="AM146" s="895"/>
      <c r="AN146" s="894"/>
      <c r="AO146" s="895"/>
      <c r="AP146" s="894"/>
      <c r="AQ146" s="895"/>
      <c r="AR146" s="894"/>
      <c r="AS146" s="895"/>
      <c r="AT146" s="894"/>
      <c r="AU146" s="895"/>
      <c r="AV146" s="894"/>
      <c r="AW146" s="895"/>
      <c r="AX146" s="894"/>
      <c r="AY146" s="895"/>
      <c r="AZ146" s="894"/>
      <c r="BA146" s="895"/>
      <c r="BB146" s="894"/>
      <c r="BC146" s="895"/>
      <c r="BD146" s="894"/>
      <c r="BE146" s="895"/>
      <c r="BF146" s="894">
        <v>3</v>
      </c>
      <c r="BG146" s="895"/>
      <c r="BH146" s="894"/>
      <c r="BI146" s="895"/>
      <c r="BJ146" s="894">
        <v>4</v>
      </c>
      <c r="BK146" s="895"/>
      <c r="BL146" s="894">
        <v>5</v>
      </c>
      <c r="BM146" s="895"/>
      <c r="BN146" s="894"/>
      <c r="BO146" s="895"/>
      <c r="BP146" s="894">
        <v>2</v>
      </c>
      <c r="BQ146" s="895"/>
      <c r="BR146" s="894">
        <v>30</v>
      </c>
      <c r="BS146" s="895"/>
      <c r="BT146" s="894"/>
      <c r="BU146" s="895"/>
      <c r="BV146" s="894">
        <v>2</v>
      </c>
      <c r="BW146" s="895"/>
      <c r="BX146" s="894"/>
      <c r="BY146" s="895"/>
      <c r="BZ146" s="894"/>
      <c r="CA146" s="895"/>
      <c r="CB146" s="894"/>
      <c r="CC146" s="895"/>
      <c r="CD146" s="907"/>
      <c r="CE146" s="895"/>
      <c r="CF146" s="907"/>
      <c r="CG146" s="895"/>
      <c r="CH146" s="894"/>
      <c r="CI146" s="895"/>
      <c r="CJ146" s="894"/>
      <c r="CK146" s="895"/>
      <c r="CL146" s="894"/>
      <c r="CM146" s="895"/>
      <c r="CN146" s="894"/>
      <c r="CO146" s="895"/>
      <c r="CP146" s="894"/>
      <c r="CQ146" s="895"/>
      <c r="CR146" s="894">
        <v>58</v>
      </c>
      <c r="CS146" s="895"/>
      <c r="CT146" s="895"/>
      <c r="CU146" s="895"/>
      <c r="CV146" s="894"/>
      <c r="CW146" s="895"/>
      <c r="CX146" s="894"/>
      <c r="CY146" s="895"/>
      <c r="CZ146" s="894"/>
      <c r="DA146" s="895"/>
      <c r="DB146" s="908">
        <f t="shared" si="12"/>
        <v>190</v>
      </c>
      <c r="DC146" s="909"/>
      <c r="DD146" s="910">
        <v>0</v>
      </c>
      <c r="DE146" s="911">
        <v>0</v>
      </c>
      <c r="DF146" s="912">
        <f t="shared" si="13"/>
        <v>190</v>
      </c>
      <c r="DG146" s="913">
        <f t="shared" si="11"/>
        <v>0</v>
      </c>
    </row>
    <row r="147" spans="1:111" ht="15" thickBot="1" x14ac:dyDescent="0.35">
      <c r="A147" s="917" t="s">
        <v>958</v>
      </c>
      <c r="B147" s="894">
        <v>68</v>
      </c>
      <c r="C147" s="894"/>
      <c r="D147" s="894">
        <v>24</v>
      </c>
      <c r="E147" s="895"/>
      <c r="F147" s="894">
        <v>14</v>
      </c>
      <c r="G147" s="895"/>
      <c r="H147" s="894">
        <v>13</v>
      </c>
      <c r="I147" s="895"/>
      <c r="J147" s="894"/>
      <c r="K147" s="895"/>
      <c r="L147" s="894">
        <v>32</v>
      </c>
      <c r="M147" s="895"/>
      <c r="N147" s="894"/>
      <c r="O147" s="895"/>
      <c r="P147" s="894"/>
      <c r="Q147" s="895"/>
      <c r="R147" s="894">
        <v>7</v>
      </c>
      <c r="S147" s="895"/>
      <c r="T147" s="894"/>
      <c r="U147" s="895"/>
      <c r="V147" s="894"/>
      <c r="W147" s="895"/>
      <c r="X147" s="894">
        <v>13</v>
      </c>
      <c r="Y147" s="895"/>
      <c r="Z147" s="894">
        <v>2</v>
      </c>
      <c r="AA147" s="895"/>
      <c r="AB147" s="894">
        <v>20</v>
      </c>
      <c r="AC147" s="895"/>
      <c r="AD147" s="894"/>
      <c r="AE147" s="895"/>
      <c r="AF147" s="894"/>
      <c r="AG147" s="895"/>
      <c r="AH147" s="894"/>
      <c r="AI147" s="895"/>
      <c r="AJ147" s="894">
        <v>2</v>
      </c>
      <c r="AK147" s="895"/>
      <c r="AL147" s="894"/>
      <c r="AM147" s="895"/>
      <c r="AN147" s="894">
        <v>5</v>
      </c>
      <c r="AO147" s="895"/>
      <c r="AP147" s="894"/>
      <c r="AQ147" s="895"/>
      <c r="AR147" s="894"/>
      <c r="AS147" s="895"/>
      <c r="AT147" s="894">
        <v>1</v>
      </c>
      <c r="AU147" s="895"/>
      <c r="AV147" s="894">
        <v>37</v>
      </c>
      <c r="AW147" s="895"/>
      <c r="AX147" s="894"/>
      <c r="AY147" s="895"/>
      <c r="AZ147" s="894">
        <v>17</v>
      </c>
      <c r="BA147" s="895"/>
      <c r="BB147" s="894"/>
      <c r="BC147" s="895"/>
      <c r="BD147" s="894">
        <v>10</v>
      </c>
      <c r="BE147" s="895"/>
      <c r="BF147" s="894"/>
      <c r="BG147" s="895"/>
      <c r="BH147" s="894">
        <v>6</v>
      </c>
      <c r="BI147" s="895"/>
      <c r="BJ147" s="894"/>
      <c r="BK147" s="895"/>
      <c r="BL147" s="894">
        <v>5</v>
      </c>
      <c r="BM147" s="895"/>
      <c r="BN147" s="894"/>
      <c r="BO147" s="895"/>
      <c r="BP147" s="894"/>
      <c r="BQ147" s="895"/>
      <c r="BR147" s="894"/>
      <c r="BS147" s="895"/>
      <c r="BT147" s="894"/>
      <c r="BU147" s="895"/>
      <c r="BV147" s="894">
        <v>1</v>
      </c>
      <c r="BW147" s="895"/>
      <c r="BX147" s="894">
        <v>1</v>
      </c>
      <c r="BY147" s="895"/>
      <c r="BZ147" s="894"/>
      <c r="CA147" s="895"/>
      <c r="CB147" s="894">
        <v>27</v>
      </c>
      <c r="CC147" s="895"/>
      <c r="CD147" s="907"/>
      <c r="CE147" s="895"/>
      <c r="CF147" s="907">
        <v>3</v>
      </c>
      <c r="CG147" s="895"/>
      <c r="CH147" s="894">
        <v>74</v>
      </c>
      <c r="CI147" s="895"/>
      <c r="CJ147" s="894"/>
      <c r="CK147" s="895"/>
      <c r="CL147" s="894"/>
      <c r="CM147" s="895"/>
      <c r="CN147" s="894"/>
      <c r="CO147" s="895"/>
      <c r="CP147" s="894"/>
      <c r="CQ147" s="895"/>
      <c r="CR147" s="894">
        <v>18</v>
      </c>
      <c r="CS147" s="895"/>
      <c r="CT147" s="895"/>
      <c r="CU147" s="895"/>
      <c r="CV147" s="894"/>
      <c r="CW147" s="895"/>
      <c r="CX147" s="894"/>
      <c r="CY147" s="895"/>
      <c r="CZ147" s="894"/>
      <c r="DA147" s="895"/>
      <c r="DB147" s="908">
        <f t="shared" si="12"/>
        <v>400</v>
      </c>
      <c r="DC147" s="909"/>
      <c r="DD147" s="910">
        <v>0</v>
      </c>
      <c r="DE147" s="911">
        <v>0</v>
      </c>
      <c r="DF147" s="912">
        <f t="shared" si="13"/>
        <v>400</v>
      </c>
      <c r="DG147" s="913">
        <f t="shared" si="11"/>
        <v>0</v>
      </c>
    </row>
    <row r="148" spans="1:111" ht="15" thickBot="1" x14ac:dyDescent="0.35">
      <c r="A148" s="918" t="s">
        <v>959</v>
      </c>
      <c r="B148" s="894"/>
      <c r="C148" s="894"/>
      <c r="D148" s="894"/>
      <c r="E148" s="895"/>
      <c r="F148" s="894"/>
      <c r="G148" s="895"/>
      <c r="H148" s="894"/>
      <c r="I148" s="895"/>
      <c r="J148" s="894"/>
      <c r="K148" s="895"/>
      <c r="L148" s="894">
        <v>5</v>
      </c>
      <c r="M148" s="895">
        <v>283570.21000000002</v>
      </c>
      <c r="N148" s="894"/>
      <c r="O148" s="895"/>
      <c r="P148" s="894"/>
      <c r="Q148" s="895"/>
      <c r="R148" s="894"/>
      <c r="S148" s="895"/>
      <c r="T148" s="894"/>
      <c r="U148" s="895"/>
      <c r="V148" s="894"/>
      <c r="W148" s="895"/>
      <c r="X148" s="894"/>
      <c r="Y148" s="895"/>
      <c r="Z148" s="894"/>
      <c r="AA148" s="895"/>
      <c r="AB148" s="894">
        <v>5</v>
      </c>
      <c r="AC148" s="895">
        <v>244698.43</v>
      </c>
      <c r="AD148" s="894">
        <v>1</v>
      </c>
      <c r="AE148" s="895">
        <v>49970.15</v>
      </c>
      <c r="AF148" s="894"/>
      <c r="AG148" s="895"/>
      <c r="AH148" s="894"/>
      <c r="AI148" s="895"/>
      <c r="AJ148" s="894">
        <v>2</v>
      </c>
      <c r="AK148" s="895">
        <v>99292.69</v>
      </c>
      <c r="AL148" s="894">
        <v>3</v>
      </c>
      <c r="AM148" s="895">
        <v>172052.47</v>
      </c>
      <c r="AN148" s="894">
        <v>1</v>
      </c>
      <c r="AO148" s="895">
        <v>49970.15</v>
      </c>
      <c r="AP148" s="894"/>
      <c r="AQ148" s="895"/>
      <c r="AR148" s="894"/>
      <c r="AS148" s="895"/>
      <c r="AT148" s="894"/>
      <c r="AU148" s="895"/>
      <c r="AV148" s="894">
        <v>25</v>
      </c>
      <c r="AW148" s="895">
        <v>1472225.96</v>
      </c>
      <c r="AX148" s="894">
        <v>2</v>
      </c>
      <c r="AY148" s="895">
        <v>99940</v>
      </c>
      <c r="AZ148" s="894">
        <v>6</v>
      </c>
      <c r="BA148" s="895">
        <v>255691.99</v>
      </c>
      <c r="BB148" s="894"/>
      <c r="BC148" s="895"/>
      <c r="BD148" s="894">
        <v>1</v>
      </c>
      <c r="BE148" s="895">
        <v>20974.36</v>
      </c>
      <c r="BF148" s="894">
        <v>1</v>
      </c>
      <c r="BG148" s="895">
        <v>102336.04</v>
      </c>
      <c r="BH148" s="894"/>
      <c r="BI148" s="895"/>
      <c r="BJ148" s="894"/>
      <c r="BK148" s="895"/>
      <c r="BL148" s="894"/>
      <c r="BM148" s="895"/>
      <c r="BN148" s="894"/>
      <c r="BO148" s="895"/>
      <c r="BP148" s="894"/>
      <c r="BQ148" s="895"/>
      <c r="BR148" s="894">
        <v>3</v>
      </c>
      <c r="BS148" s="895">
        <v>135992.51</v>
      </c>
      <c r="BT148" s="894"/>
      <c r="BU148" s="895"/>
      <c r="BV148" s="894"/>
      <c r="BW148" s="895"/>
      <c r="BX148" s="894"/>
      <c r="BY148" s="895"/>
      <c r="BZ148" s="894">
        <v>3</v>
      </c>
      <c r="CA148" s="895">
        <v>170824.24</v>
      </c>
      <c r="CB148" s="894">
        <v>3</v>
      </c>
      <c r="CC148" s="895">
        <v>3</v>
      </c>
      <c r="CD148" s="907"/>
      <c r="CE148" s="895"/>
      <c r="CF148" s="907"/>
      <c r="CG148" s="895"/>
      <c r="CH148" s="894">
        <v>10</v>
      </c>
      <c r="CI148" s="895">
        <v>886040.03</v>
      </c>
      <c r="CJ148" s="894"/>
      <c r="CK148" s="895"/>
      <c r="CL148" s="894"/>
      <c r="CM148" s="895"/>
      <c r="CN148" s="894"/>
      <c r="CO148" s="895"/>
      <c r="CP148" s="894"/>
      <c r="CQ148" s="895"/>
      <c r="CR148" s="894"/>
      <c r="CS148" s="895"/>
      <c r="CT148" s="895"/>
      <c r="CU148" s="895"/>
      <c r="CV148" s="894"/>
      <c r="CW148" s="895"/>
      <c r="CX148" s="894"/>
      <c r="CY148" s="895"/>
      <c r="CZ148" s="894"/>
      <c r="DA148" s="895"/>
      <c r="DB148" s="908">
        <f t="shared" si="12"/>
        <v>71</v>
      </c>
      <c r="DC148" s="954">
        <f>pensions!G128</f>
        <v>0</v>
      </c>
      <c r="DD148" s="910">
        <v>0</v>
      </c>
      <c r="DE148" s="911">
        <v>0</v>
      </c>
      <c r="DF148" s="912">
        <f t="shared" si="13"/>
        <v>71</v>
      </c>
      <c r="DG148" s="913">
        <f t="shared" si="11"/>
        <v>0</v>
      </c>
    </row>
    <row r="149" spans="1:111" ht="15" thickBot="1" x14ac:dyDescent="0.35">
      <c r="A149" s="918" t="s">
        <v>960</v>
      </c>
      <c r="B149" s="894"/>
      <c r="C149" s="894"/>
      <c r="D149" s="894"/>
      <c r="E149" s="895"/>
      <c r="F149" s="894"/>
      <c r="G149" s="895"/>
      <c r="H149" s="894"/>
      <c r="I149" s="895"/>
      <c r="J149" s="894"/>
      <c r="K149" s="895"/>
      <c r="L149" s="894"/>
      <c r="M149" s="895"/>
      <c r="N149" s="894"/>
      <c r="O149" s="895"/>
      <c r="P149" s="894"/>
      <c r="Q149" s="895"/>
      <c r="R149" s="894"/>
      <c r="S149" s="895"/>
      <c r="T149" s="894"/>
      <c r="U149" s="895"/>
      <c r="V149" s="894"/>
      <c r="W149" s="895"/>
      <c r="X149" s="894"/>
      <c r="Y149" s="895"/>
      <c r="Z149" s="894"/>
      <c r="AA149" s="895"/>
      <c r="AB149" s="894"/>
      <c r="AC149" s="895"/>
      <c r="AD149" s="894">
        <v>1</v>
      </c>
      <c r="AE149" s="895">
        <v>123650.9</v>
      </c>
      <c r="AF149" s="894"/>
      <c r="AG149" s="895"/>
      <c r="AH149" s="894"/>
      <c r="AI149" s="895"/>
      <c r="AJ149" s="894"/>
      <c r="AK149" s="895"/>
      <c r="AL149" s="894"/>
      <c r="AM149" s="895"/>
      <c r="AN149" s="894"/>
      <c r="AO149" s="895"/>
      <c r="AP149" s="894"/>
      <c r="AQ149" s="895"/>
      <c r="AR149" s="894"/>
      <c r="AS149" s="895"/>
      <c r="AT149" s="894"/>
      <c r="AU149" s="895"/>
      <c r="AV149" s="894"/>
      <c r="AW149" s="895"/>
      <c r="AX149" s="894">
        <v>243</v>
      </c>
      <c r="AY149" s="895">
        <v>737640</v>
      </c>
      <c r="AZ149" s="894"/>
      <c r="BA149" s="895"/>
      <c r="BB149" s="894"/>
      <c r="BC149" s="895"/>
      <c r="BD149" s="894">
        <v>8</v>
      </c>
      <c r="BE149" s="895"/>
      <c r="BF149" s="894"/>
      <c r="BG149" s="895"/>
      <c r="BH149" s="894"/>
      <c r="BI149" s="895"/>
      <c r="BJ149" s="894"/>
      <c r="BK149" s="895"/>
      <c r="BL149" s="894"/>
      <c r="BM149" s="895"/>
      <c r="BN149" s="894"/>
      <c r="BO149" s="895"/>
      <c r="BP149" s="894"/>
      <c r="BQ149" s="895"/>
      <c r="BR149" s="894"/>
      <c r="BS149" s="895"/>
      <c r="BT149" s="894"/>
      <c r="BU149" s="895"/>
      <c r="BV149" s="894"/>
      <c r="BW149" s="895"/>
      <c r="BX149" s="894"/>
      <c r="BY149" s="895"/>
      <c r="BZ149" s="894"/>
      <c r="CA149" s="895"/>
      <c r="CB149" s="894"/>
      <c r="CC149" s="895"/>
      <c r="CD149" s="907"/>
      <c r="CE149" s="895"/>
      <c r="CF149" s="907"/>
      <c r="CG149" s="895"/>
      <c r="CH149" s="894"/>
      <c r="CI149" s="895"/>
      <c r="CJ149" s="894"/>
      <c r="CK149" s="895"/>
      <c r="CL149" s="894"/>
      <c r="CM149" s="895"/>
      <c r="CN149" s="894"/>
      <c r="CO149" s="895"/>
      <c r="CP149" s="894"/>
      <c r="CQ149" s="895"/>
      <c r="CR149" s="894"/>
      <c r="CS149" s="895"/>
      <c r="CT149" s="895"/>
      <c r="CU149" s="895"/>
      <c r="CV149" s="894"/>
      <c r="CW149" s="895"/>
      <c r="CX149" s="894"/>
      <c r="CY149" s="895"/>
      <c r="CZ149" s="894"/>
      <c r="DA149" s="895"/>
      <c r="DB149" s="908">
        <f t="shared" si="12"/>
        <v>252</v>
      </c>
      <c r="DC149" s="908">
        <f t="shared" ref="DC149:DC159" si="14">C149+E149+G149+I149+K149+M149+O149+Q149+S149+U149+W149+Y149+AA149+AC149+AE149+AG149+AI149+AK149+AM149+AO149+AQ149+AS149+AU149+AW149+AY149+BA149+BC149+BE149+BG149+BI149+BK149+BM149+BO149+BQ149+BS149+BU149+BW149+BY149+CA149+CC149+CE149+CG149+CI149+CK149+CM149+CO149+CQ149+CS149+CU149+CW149+CY149+DA149</f>
        <v>861290.9</v>
      </c>
      <c r="DD149" s="910">
        <v>0</v>
      </c>
      <c r="DE149" s="911">
        <v>0</v>
      </c>
      <c r="DF149" s="912">
        <f t="shared" si="13"/>
        <v>252</v>
      </c>
      <c r="DG149" s="913">
        <f t="shared" si="11"/>
        <v>861290.9</v>
      </c>
    </row>
    <row r="150" spans="1:111" ht="15" thickBot="1" x14ac:dyDescent="0.35">
      <c r="A150" s="914" t="s">
        <v>961</v>
      </c>
      <c r="B150" s="894"/>
      <c r="C150" s="894"/>
      <c r="D150" s="894"/>
      <c r="E150" s="895"/>
      <c r="F150" s="894"/>
      <c r="G150" s="895"/>
      <c r="H150" s="894"/>
      <c r="I150" s="895"/>
      <c r="J150" s="894"/>
      <c r="K150" s="895"/>
      <c r="L150" s="894"/>
      <c r="M150" s="895"/>
      <c r="N150" s="894"/>
      <c r="O150" s="895"/>
      <c r="P150" s="894">
        <v>20</v>
      </c>
      <c r="Q150" s="895">
        <v>91000</v>
      </c>
      <c r="R150" s="894"/>
      <c r="S150" s="895"/>
      <c r="T150" s="894"/>
      <c r="U150" s="895"/>
      <c r="V150" s="894"/>
      <c r="W150" s="895"/>
      <c r="X150" s="894"/>
      <c r="Y150" s="895"/>
      <c r="Z150" s="894"/>
      <c r="AA150" s="895"/>
      <c r="AB150" s="894"/>
      <c r="AC150" s="895"/>
      <c r="AD150" s="894"/>
      <c r="AE150" s="895"/>
      <c r="AF150" s="894"/>
      <c r="AG150" s="895"/>
      <c r="AH150" s="894"/>
      <c r="AI150" s="895"/>
      <c r="AJ150" s="894">
        <v>2</v>
      </c>
      <c r="AK150" s="895">
        <v>813.25</v>
      </c>
      <c r="AL150" s="894"/>
      <c r="AM150" s="895"/>
      <c r="AN150" s="894"/>
      <c r="AO150" s="895"/>
      <c r="AP150" s="894"/>
      <c r="AQ150" s="895"/>
      <c r="AR150" s="894"/>
      <c r="AS150" s="895"/>
      <c r="AT150" s="894"/>
      <c r="AU150" s="895"/>
      <c r="AV150" s="894">
        <v>3</v>
      </c>
      <c r="AW150" s="895">
        <v>2885</v>
      </c>
      <c r="AX150" s="894"/>
      <c r="AY150" s="895"/>
      <c r="AZ150" s="894">
        <v>2</v>
      </c>
      <c r="BA150" s="895">
        <v>1010.41</v>
      </c>
      <c r="BB150" s="894"/>
      <c r="BC150" s="895"/>
      <c r="BD150" s="894">
        <v>8</v>
      </c>
      <c r="BE150" s="895">
        <v>6815.54</v>
      </c>
      <c r="BF150" s="894"/>
      <c r="BG150" s="895"/>
      <c r="BH150" s="894"/>
      <c r="BI150" s="895"/>
      <c r="BJ150" s="894"/>
      <c r="BK150" s="895"/>
      <c r="BL150" s="894"/>
      <c r="BM150" s="895"/>
      <c r="BN150" s="894"/>
      <c r="BO150" s="895"/>
      <c r="BP150" s="894">
        <v>1</v>
      </c>
      <c r="BQ150" s="895">
        <v>362</v>
      </c>
      <c r="BR150" s="894"/>
      <c r="BS150" s="895"/>
      <c r="BT150" s="894"/>
      <c r="BU150" s="895"/>
      <c r="BV150" s="894"/>
      <c r="BW150" s="895"/>
      <c r="BX150" s="894"/>
      <c r="BY150" s="895"/>
      <c r="BZ150" s="894"/>
      <c r="CA150" s="895"/>
      <c r="CB150" s="894"/>
      <c r="CC150" s="895"/>
      <c r="CD150" s="907"/>
      <c r="CE150" s="895"/>
      <c r="CF150" s="907"/>
      <c r="CG150" s="895"/>
      <c r="CH150" s="894"/>
      <c r="CI150" s="895"/>
      <c r="CJ150" s="894"/>
      <c r="CK150" s="895"/>
      <c r="CL150" s="894"/>
      <c r="CM150" s="895"/>
      <c r="CN150" s="894"/>
      <c r="CO150" s="895"/>
      <c r="CP150" s="894"/>
      <c r="CQ150" s="895"/>
      <c r="CR150" s="894"/>
      <c r="CS150" s="895"/>
      <c r="CT150" s="895"/>
      <c r="CU150" s="895"/>
      <c r="CV150" s="894"/>
      <c r="CW150" s="895"/>
      <c r="CX150" s="894"/>
      <c r="CY150" s="895"/>
      <c r="CZ150" s="894"/>
      <c r="DA150" s="895"/>
      <c r="DB150" s="908">
        <f t="shared" si="12"/>
        <v>36</v>
      </c>
      <c r="DC150" s="908">
        <f t="shared" si="14"/>
        <v>102886.2</v>
      </c>
      <c r="DD150" s="910">
        <v>0</v>
      </c>
      <c r="DE150" s="911">
        <v>0</v>
      </c>
      <c r="DF150" s="912">
        <f t="shared" si="13"/>
        <v>36</v>
      </c>
      <c r="DG150" s="913">
        <f t="shared" si="11"/>
        <v>102886.2</v>
      </c>
    </row>
    <row r="151" spans="1:111" ht="15" thickBot="1" x14ac:dyDescent="0.35">
      <c r="A151" s="914" t="s">
        <v>962</v>
      </c>
      <c r="B151" s="894"/>
      <c r="C151" s="894"/>
      <c r="D151" s="894"/>
      <c r="E151" s="895"/>
      <c r="F151" s="894"/>
      <c r="G151" s="895"/>
      <c r="H151" s="894"/>
      <c r="I151" s="895"/>
      <c r="J151" s="894"/>
      <c r="K151" s="895"/>
      <c r="L151" s="894"/>
      <c r="M151" s="895"/>
      <c r="N151" s="894"/>
      <c r="O151" s="895"/>
      <c r="P151" s="894"/>
      <c r="Q151" s="895"/>
      <c r="R151" s="894"/>
      <c r="S151" s="895"/>
      <c r="T151" s="894"/>
      <c r="U151" s="895"/>
      <c r="V151" s="894"/>
      <c r="W151" s="895"/>
      <c r="X151" s="894"/>
      <c r="Y151" s="895"/>
      <c r="Z151" s="894"/>
      <c r="AA151" s="895"/>
      <c r="AB151" s="894"/>
      <c r="AC151" s="895"/>
      <c r="AD151" s="894"/>
      <c r="AE151" s="895"/>
      <c r="AF151" s="894"/>
      <c r="AG151" s="895"/>
      <c r="AH151" s="894"/>
      <c r="AI151" s="895"/>
      <c r="AJ151" s="894"/>
      <c r="AK151" s="895"/>
      <c r="AL151" s="894"/>
      <c r="AM151" s="895"/>
      <c r="AN151" s="894"/>
      <c r="AO151" s="895"/>
      <c r="AP151" s="894"/>
      <c r="AQ151" s="895"/>
      <c r="AR151" s="894"/>
      <c r="AS151" s="895"/>
      <c r="AT151" s="894"/>
      <c r="AU151" s="895"/>
      <c r="AV151" s="894"/>
      <c r="AW151" s="895"/>
      <c r="AX151" s="894"/>
      <c r="AY151" s="895"/>
      <c r="AZ151" s="894"/>
      <c r="BA151" s="895"/>
      <c r="BB151" s="894"/>
      <c r="BC151" s="895"/>
      <c r="BD151" s="894"/>
      <c r="BE151" s="895"/>
      <c r="BF151" s="894"/>
      <c r="BG151" s="895"/>
      <c r="BH151" s="894"/>
      <c r="BI151" s="895"/>
      <c r="BJ151" s="894"/>
      <c r="BK151" s="895"/>
      <c r="BL151" s="894"/>
      <c r="BM151" s="895"/>
      <c r="BN151" s="894"/>
      <c r="BO151" s="895"/>
      <c r="BP151" s="894"/>
      <c r="BQ151" s="895"/>
      <c r="BR151" s="894"/>
      <c r="BS151" s="895"/>
      <c r="BT151" s="894"/>
      <c r="BU151" s="895"/>
      <c r="BV151" s="894"/>
      <c r="BW151" s="895"/>
      <c r="BX151" s="894"/>
      <c r="BY151" s="895"/>
      <c r="BZ151" s="894"/>
      <c r="CA151" s="895"/>
      <c r="CB151" s="894"/>
      <c r="CC151" s="895"/>
      <c r="CD151" s="907"/>
      <c r="CE151" s="895"/>
      <c r="CF151" s="907"/>
      <c r="CG151" s="895"/>
      <c r="CH151" s="894"/>
      <c r="CI151" s="895"/>
      <c r="CJ151" s="894"/>
      <c r="CK151" s="895"/>
      <c r="CL151" s="894"/>
      <c r="CM151" s="895"/>
      <c r="CN151" s="894"/>
      <c r="CO151" s="895"/>
      <c r="CP151" s="894"/>
      <c r="CQ151" s="895"/>
      <c r="CR151" s="894"/>
      <c r="CS151" s="895"/>
      <c r="CT151" s="895"/>
      <c r="CU151" s="895"/>
      <c r="CV151" s="894"/>
      <c r="CW151" s="895"/>
      <c r="CX151" s="894"/>
      <c r="CY151" s="895"/>
      <c r="CZ151" s="894"/>
      <c r="DA151" s="895"/>
      <c r="DB151" s="908">
        <f t="shared" si="12"/>
        <v>0</v>
      </c>
      <c r="DC151" s="908">
        <f t="shared" si="14"/>
        <v>0</v>
      </c>
      <c r="DD151" s="910">
        <v>0</v>
      </c>
      <c r="DE151" s="911">
        <v>0</v>
      </c>
      <c r="DF151" s="912">
        <f t="shared" si="13"/>
        <v>0</v>
      </c>
      <c r="DG151" s="913">
        <f t="shared" si="11"/>
        <v>0</v>
      </c>
    </row>
    <row r="152" spans="1:111" ht="15" thickBot="1" x14ac:dyDescent="0.35">
      <c r="A152" s="914" t="s">
        <v>963</v>
      </c>
      <c r="B152" s="894">
        <v>1191</v>
      </c>
      <c r="C152" s="894">
        <v>9633603.9399999995</v>
      </c>
      <c r="D152" s="894">
        <v>515</v>
      </c>
      <c r="E152" s="895">
        <v>3740592.12</v>
      </c>
      <c r="F152" s="894">
        <v>63</v>
      </c>
      <c r="G152" s="895">
        <v>404376.68</v>
      </c>
      <c r="H152" s="894">
        <v>594</v>
      </c>
      <c r="I152" s="895">
        <v>5494541.25</v>
      </c>
      <c r="J152" s="894">
        <v>145</v>
      </c>
      <c r="K152" s="895">
        <v>1118328.33</v>
      </c>
      <c r="L152" s="894">
        <v>635</v>
      </c>
      <c r="M152" s="895">
        <v>4884178.7300000004</v>
      </c>
      <c r="N152" s="894">
        <v>508</v>
      </c>
      <c r="O152" s="895">
        <v>4576474.59</v>
      </c>
      <c r="P152" s="894">
        <v>1026</v>
      </c>
      <c r="Q152" s="895">
        <v>3477228.53</v>
      </c>
      <c r="R152" s="894">
        <v>258</v>
      </c>
      <c r="S152" s="895">
        <v>1651816.35</v>
      </c>
      <c r="T152" s="894">
        <v>288</v>
      </c>
      <c r="U152" s="895">
        <v>1894129.03</v>
      </c>
      <c r="V152" s="894"/>
      <c r="W152" s="895"/>
      <c r="X152" s="894">
        <v>761</v>
      </c>
      <c r="Y152" s="895">
        <v>4199042.5999999996</v>
      </c>
      <c r="Z152" s="894"/>
      <c r="AA152" s="895"/>
      <c r="AB152" s="894">
        <v>1779</v>
      </c>
      <c r="AC152" s="895">
        <v>13348312.289999999</v>
      </c>
      <c r="AD152" s="894">
        <v>157</v>
      </c>
      <c r="AE152" s="895">
        <v>873653.87</v>
      </c>
      <c r="AF152" s="894">
        <v>55</v>
      </c>
      <c r="AG152" s="895">
        <v>268735.44</v>
      </c>
      <c r="AH152" s="894">
        <v>65</v>
      </c>
      <c r="AI152" s="895">
        <v>374993.63</v>
      </c>
      <c r="AJ152" s="894">
        <v>281</v>
      </c>
      <c r="AK152" s="895">
        <v>1582142.43</v>
      </c>
      <c r="AL152" s="894">
        <v>1169</v>
      </c>
      <c r="AM152" s="895">
        <v>10003403.460000001</v>
      </c>
      <c r="AN152" s="894">
        <v>645</v>
      </c>
      <c r="AO152" s="895">
        <v>2676534.39</v>
      </c>
      <c r="AP152" s="894">
        <v>170</v>
      </c>
      <c r="AQ152" s="895">
        <v>1191313.18</v>
      </c>
      <c r="AR152" s="894">
        <v>23</v>
      </c>
      <c r="AS152" s="895">
        <v>114710.14</v>
      </c>
      <c r="AT152" s="894">
        <v>96</v>
      </c>
      <c r="AU152" s="895">
        <v>295176.69</v>
      </c>
      <c r="AV152" s="894">
        <v>673</v>
      </c>
      <c r="AW152" s="895">
        <v>4582047.91</v>
      </c>
      <c r="AX152" s="894">
        <v>474</v>
      </c>
      <c r="AY152" s="895">
        <v>1694722.87</v>
      </c>
      <c r="AZ152" s="894">
        <v>215</v>
      </c>
      <c r="BA152" s="895">
        <v>1197979.52</v>
      </c>
      <c r="BB152" s="894">
        <v>174</v>
      </c>
      <c r="BC152" s="895">
        <v>1064831.58</v>
      </c>
      <c r="BD152" s="894">
        <v>182</v>
      </c>
      <c r="BE152" s="895">
        <v>707032.67</v>
      </c>
      <c r="BF152" s="894">
        <v>146</v>
      </c>
      <c r="BG152" s="895">
        <v>703354.84</v>
      </c>
      <c r="BH152" s="894">
        <v>167</v>
      </c>
      <c r="BI152" s="895">
        <v>991988.07</v>
      </c>
      <c r="BJ152" s="894">
        <v>423</v>
      </c>
      <c r="BK152" s="895">
        <v>3777831.97</v>
      </c>
      <c r="BL152" s="894">
        <v>432</v>
      </c>
      <c r="BM152" s="895">
        <v>2936755.27</v>
      </c>
      <c r="BN152" s="894">
        <v>134</v>
      </c>
      <c r="BO152" s="895">
        <v>516078.26</v>
      </c>
      <c r="BP152" s="894">
        <v>32</v>
      </c>
      <c r="BQ152" s="895">
        <v>130612.07</v>
      </c>
      <c r="BR152" s="894">
        <v>367</v>
      </c>
      <c r="BS152" s="895">
        <v>2520770.5299999998</v>
      </c>
      <c r="BT152" s="894"/>
      <c r="BU152" s="895"/>
      <c r="BV152" s="894">
        <v>23</v>
      </c>
      <c r="BW152" s="895">
        <v>120977.49</v>
      </c>
      <c r="BX152" s="894">
        <v>994</v>
      </c>
      <c r="BY152" s="895">
        <v>6437010.7000000002</v>
      </c>
      <c r="BZ152" s="894">
        <v>27</v>
      </c>
      <c r="CA152" s="895">
        <v>20172626</v>
      </c>
      <c r="CB152" s="894">
        <v>62</v>
      </c>
      <c r="CC152" s="895">
        <v>440260.2</v>
      </c>
      <c r="CD152" s="907">
        <v>33</v>
      </c>
      <c r="CE152" s="895">
        <v>108497.31</v>
      </c>
      <c r="CF152" s="907">
        <v>34</v>
      </c>
      <c r="CG152" s="895">
        <v>71565.539999999994</v>
      </c>
      <c r="CH152" s="894">
        <v>1272</v>
      </c>
      <c r="CI152" s="895">
        <v>11888998.6</v>
      </c>
      <c r="CJ152" s="894">
        <v>103</v>
      </c>
      <c r="CK152" s="895">
        <v>135641.71</v>
      </c>
      <c r="CL152" s="894">
        <v>1</v>
      </c>
      <c r="CM152" s="895">
        <v>2372.48</v>
      </c>
      <c r="CN152" s="894"/>
      <c r="CO152" s="895"/>
      <c r="CP152" s="894">
        <v>13</v>
      </c>
      <c r="CQ152" s="895">
        <v>181473.71</v>
      </c>
      <c r="CR152" s="894">
        <v>883</v>
      </c>
      <c r="CS152" s="895">
        <v>8056110.2699999996</v>
      </c>
      <c r="CT152" s="895">
        <v>8</v>
      </c>
      <c r="CU152" s="895">
        <v>25115.55</v>
      </c>
      <c r="CV152" s="894">
        <v>32</v>
      </c>
      <c r="CW152" s="895">
        <v>213906.05</v>
      </c>
      <c r="CX152" s="894">
        <v>165</v>
      </c>
      <c r="CY152" s="895">
        <v>1372789.12</v>
      </c>
      <c r="CZ152" s="894">
        <v>480</v>
      </c>
      <c r="DA152" s="895">
        <v>4381462.8899999997</v>
      </c>
      <c r="DB152" s="908">
        <f t="shared" si="12"/>
        <v>17973</v>
      </c>
      <c r="DC152" s="908">
        <f t="shared" si="14"/>
        <v>146236100.85000002</v>
      </c>
      <c r="DD152" s="910">
        <v>0</v>
      </c>
      <c r="DE152" s="911">
        <v>0</v>
      </c>
      <c r="DF152" s="916">
        <f t="shared" si="13"/>
        <v>17973</v>
      </c>
      <c r="DG152" s="913">
        <f t="shared" si="11"/>
        <v>146236100.85000002</v>
      </c>
    </row>
    <row r="153" spans="1:111" ht="15" thickBot="1" x14ac:dyDescent="0.35">
      <c r="A153" s="914" t="s">
        <v>964</v>
      </c>
      <c r="B153" s="894">
        <v>20</v>
      </c>
      <c r="C153" s="894">
        <v>464801</v>
      </c>
      <c r="D153" s="894">
        <v>3</v>
      </c>
      <c r="E153" s="895">
        <v>56935</v>
      </c>
      <c r="F153" s="894"/>
      <c r="G153" s="895"/>
      <c r="H153" s="894">
        <v>9</v>
      </c>
      <c r="I153" s="895">
        <v>170019</v>
      </c>
      <c r="J153" s="894">
        <v>7</v>
      </c>
      <c r="K153" s="895">
        <v>97962</v>
      </c>
      <c r="L153" s="894">
        <v>9</v>
      </c>
      <c r="M153" s="895">
        <v>192781</v>
      </c>
      <c r="N153" s="894">
        <v>18</v>
      </c>
      <c r="O153" s="895">
        <v>375354</v>
      </c>
      <c r="P153" s="894">
        <v>7</v>
      </c>
      <c r="Q153" s="895">
        <v>104628</v>
      </c>
      <c r="R153" s="894">
        <v>12</v>
      </c>
      <c r="S153" s="895">
        <v>274542</v>
      </c>
      <c r="T153" s="894">
        <v>4</v>
      </c>
      <c r="U153" s="895">
        <v>69444</v>
      </c>
      <c r="V153" s="894"/>
      <c r="W153" s="895"/>
      <c r="X153" s="894">
        <v>6</v>
      </c>
      <c r="Y153" s="895">
        <v>114767</v>
      </c>
      <c r="Z153" s="894"/>
      <c r="AA153" s="895"/>
      <c r="AB153" s="894"/>
      <c r="AC153" s="895"/>
      <c r="AD153" s="894">
        <v>6</v>
      </c>
      <c r="AE153" s="895">
        <v>116761</v>
      </c>
      <c r="AF153" s="894"/>
      <c r="AG153" s="895"/>
      <c r="AH153" s="894"/>
      <c r="AI153" s="895"/>
      <c r="AJ153" s="894">
        <v>4</v>
      </c>
      <c r="AK153" s="895">
        <v>71541</v>
      </c>
      <c r="AL153" s="894">
        <v>4</v>
      </c>
      <c r="AM153" s="895">
        <v>97711</v>
      </c>
      <c r="AN153" s="894">
        <v>1</v>
      </c>
      <c r="AO153" s="895">
        <v>28384</v>
      </c>
      <c r="AP153" s="894"/>
      <c r="AQ153" s="895"/>
      <c r="AR153" s="894"/>
      <c r="AS153" s="895"/>
      <c r="AT153" s="894"/>
      <c r="AU153" s="895"/>
      <c r="AV153" s="894">
        <v>8</v>
      </c>
      <c r="AW153" s="895">
        <v>164551</v>
      </c>
      <c r="AX153" s="894">
        <v>4</v>
      </c>
      <c r="AY153" s="895">
        <v>102871</v>
      </c>
      <c r="AZ153" s="894"/>
      <c r="BA153" s="895"/>
      <c r="BB153" s="894"/>
      <c r="BC153" s="895"/>
      <c r="BD153" s="894"/>
      <c r="BE153" s="895"/>
      <c r="BF153" s="894">
        <v>3</v>
      </c>
      <c r="BG153" s="895">
        <v>78126</v>
      </c>
      <c r="BH153" s="894"/>
      <c r="BI153" s="895"/>
      <c r="BJ153" s="894">
        <v>6</v>
      </c>
      <c r="BK153" s="895">
        <v>109831</v>
      </c>
      <c r="BL153" s="894"/>
      <c r="BM153" s="895"/>
      <c r="BN153" s="894"/>
      <c r="BO153" s="895"/>
      <c r="BP153" s="894">
        <v>1</v>
      </c>
      <c r="BQ153" s="895">
        <v>16812</v>
      </c>
      <c r="BR153" s="894"/>
      <c r="BS153" s="895"/>
      <c r="BT153" s="894"/>
      <c r="BU153" s="895"/>
      <c r="BV153" s="894"/>
      <c r="BW153" s="895"/>
      <c r="BX153" s="894">
        <v>1</v>
      </c>
      <c r="BY153" s="895">
        <v>20293</v>
      </c>
      <c r="BZ153" s="894">
        <v>1</v>
      </c>
      <c r="CA153" s="895">
        <v>11050</v>
      </c>
      <c r="CB153" s="894"/>
      <c r="CC153" s="895"/>
      <c r="CD153" s="907"/>
      <c r="CE153" s="895"/>
      <c r="CF153" s="907"/>
      <c r="CG153" s="895"/>
      <c r="CH153" s="894"/>
      <c r="CI153" s="895"/>
      <c r="CJ153" s="894"/>
      <c r="CK153" s="895"/>
      <c r="CL153" s="894"/>
      <c r="CM153" s="895"/>
      <c r="CN153" s="894"/>
      <c r="CO153" s="895"/>
      <c r="CP153" s="894"/>
      <c r="CQ153" s="895"/>
      <c r="CR153" s="894">
        <v>5</v>
      </c>
      <c r="CS153" s="895">
        <v>101928</v>
      </c>
      <c r="CT153" s="895"/>
      <c r="CU153" s="895"/>
      <c r="CV153" s="894"/>
      <c r="CW153" s="895"/>
      <c r="CX153" s="894"/>
      <c r="CY153" s="895"/>
      <c r="CZ153" s="894">
        <v>3</v>
      </c>
      <c r="DA153" s="895">
        <v>67820</v>
      </c>
      <c r="DB153" s="908">
        <f t="shared" si="12"/>
        <v>142</v>
      </c>
      <c r="DC153" s="908">
        <f t="shared" si="14"/>
        <v>2908912</v>
      </c>
      <c r="DD153" s="910">
        <v>0</v>
      </c>
      <c r="DE153" s="911">
        <v>0</v>
      </c>
      <c r="DF153" s="912">
        <f t="shared" si="13"/>
        <v>142</v>
      </c>
      <c r="DG153" s="913">
        <f t="shared" si="11"/>
        <v>2908912</v>
      </c>
    </row>
    <row r="154" spans="1:111" ht="15" thickBot="1" x14ac:dyDescent="0.35">
      <c r="A154" s="914" t="s">
        <v>965</v>
      </c>
      <c r="B154" s="894">
        <v>131</v>
      </c>
      <c r="C154" s="895">
        <v>525600</v>
      </c>
      <c r="D154" s="894">
        <v>4</v>
      </c>
      <c r="E154" s="895">
        <v>14600</v>
      </c>
      <c r="F154" s="894"/>
      <c r="G154" s="895"/>
      <c r="H154" s="894"/>
      <c r="I154" s="895">
        <v>5066.9799999999996</v>
      </c>
      <c r="J154" s="894"/>
      <c r="K154" s="895"/>
      <c r="L154" s="894">
        <v>80</v>
      </c>
      <c r="M154" s="895">
        <v>292000</v>
      </c>
      <c r="N154" s="894">
        <v>16</v>
      </c>
      <c r="O154" s="895">
        <v>153300</v>
      </c>
      <c r="P154" s="894">
        <v>2</v>
      </c>
      <c r="Q154" s="895">
        <v>7803</v>
      </c>
      <c r="R154" s="894">
        <v>14</v>
      </c>
      <c r="S154" s="895">
        <v>51100</v>
      </c>
      <c r="T154" s="894">
        <v>4</v>
      </c>
      <c r="U154" s="895">
        <v>14600</v>
      </c>
      <c r="V154" s="894"/>
      <c r="W154" s="895"/>
      <c r="X154" s="894"/>
      <c r="Y154" s="895"/>
      <c r="Z154" s="894"/>
      <c r="AA154" s="895"/>
      <c r="AB154" s="894"/>
      <c r="AC154" s="895"/>
      <c r="AD154" s="894"/>
      <c r="AE154" s="895"/>
      <c r="AF154" s="894"/>
      <c r="AG154" s="895"/>
      <c r="AH154" s="894"/>
      <c r="AI154" s="895"/>
      <c r="AJ154" s="894"/>
      <c r="AK154" s="895"/>
      <c r="AL154" s="894">
        <v>18</v>
      </c>
      <c r="AM154" s="895">
        <v>65700</v>
      </c>
      <c r="AN154" s="894"/>
      <c r="AO154" s="895"/>
      <c r="AP154" s="894"/>
      <c r="AQ154" s="895"/>
      <c r="AR154" s="894"/>
      <c r="AS154" s="895"/>
      <c r="AT154" s="894"/>
      <c r="AU154" s="895"/>
      <c r="AV154" s="894">
        <v>26</v>
      </c>
      <c r="AW154" s="895">
        <v>94900</v>
      </c>
      <c r="AX154" s="894"/>
      <c r="AY154" s="895"/>
      <c r="AZ154" s="894"/>
      <c r="BA154" s="895"/>
      <c r="BB154" s="894"/>
      <c r="BC154" s="895"/>
      <c r="BD154" s="894"/>
      <c r="BE154" s="895"/>
      <c r="BF154" s="894"/>
      <c r="BG154" s="895"/>
      <c r="BH154" s="894"/>
      <c r="BI154" s="895"/>
      <c r="BJ154" s="894"/>
      <c r="BK154" s="895"/>
      <c r="BL154" s="894"/>
      <c r="BM154" s="895"/>
      <c r="BN154" s="894"/>
      <c r="BO154" s="895"/>
      <c r="BP154" s="894">
        <v>1</v>
      </c>
      <c r="BQ154" s="895">
        <v>3650</v>
      </c>
      <c r="BR154" s="894">
        <v>1</v>
      </c>
      <c r="BS154" s="895">
        <v>3650</v>
      </c>
      <c r="BT154" s="894"/>
      <c r="BU154" s="895"/>
      <c r="BV154" s="894"/>
      <c r="BW154" s="895"/>
      <c r="BX154" s="894">
        <v>4</v>
      </c>
      <c r="BY154" s="895">
        <v>34875.39</v>
      </c>
      <c r="BZ154" s="894"/>
      <c r="CA154" s="895"/>
      <c r="CB154" s="894">
        <v>13</v>
      </c>
      <c r="CC154" s="895">
        <v>47450</v>
      </c>
      <c r="CD154" s="907"/>
      <c r="CE154" s="895"/>
      <c r="CF154" s="907"/>
      <c r="CG154" s="895"/>
      <c r="CH154" s="894"/>
      <c r="CI154" s="895"/>
      <c r="CJ154" s="894"/>
      <c r="CK154" s="895"/>
      <c r="CL154" s="894"/>
      <c r="CM154" s="895"/>
      <c r="CN154" s="894"/>
      <c r="CO154" s="895"/>
      <c r="CP154" s="894"/>
      <c r="CQ154" s="895"/>
      <c r="CR154" s="894">
        <v>15</v>
      </c>
      <c r="CS154" s="895">
        <v>54928</v>
      </c>
      <c r="CT154" s="895"/>
      <c r="CU154" s="895"/>
      <c r="CV154" s="894"/>
      <c r="CW154" s="895">
        <v>2631.95</v>
      </c>
      <c r="CX154" s="894"/>
      <c r="CY154" s="895"/>
      <c r="CZ154" s="894">
        <v>7</v>
      </c>
      <c r="DA154" s="895">
        <v>25550</v>
      </c>
      <c r="DB154" s="908">
        <f t="shared" si="12"/>
        <v>336</v>
      </c>
      <c r="DC154" s="908">
        <f t="shared" si="14"/>
        <v>1397405.3199999998</v>
      </c>
      <c r="DD154" s="910">
        <v>0</v>
      </c>
      <c r="DE154" s="911">
        <v>0</v>
      </c>
      <c r="DF154" s="912">
        <f t="shared" si="13"/>
        <v>336</v>
      </c>
      <c r="DG154" s="913">
        <f t="shared" si="11"/>
        <v>1397405.3199999998</v>
      </c>
    </row>
    <row r="155" spans="1:111" ht="15" thickBot="1" x14ac:dyDescent="0.35">
      <c r="A155" s="914" t="s">
        <v>966</v>
      </c>
      <c r="B155" s="894"/>
      <c r="C155" s="895"/>
      <c r="D155" s="894"/>
      <c r="E155" s="895"/>
      <c r="F155" s="894"/>
      <c r="G155" s="895"/>
      <c r="H155" s="894">
        <v>2</v>
      </c>
      <c r="I155" s="895"/>
      <c r="J155" s="894"/>
      <c r="K155" s="895"/>
      <c r="L155" s="894"/>
      <c r="M155" s="895"/>
      <c r="N155" s="894">
        <v>13</v>
      </c>
      <c r="O155" s="895">
        <v>31623.08</v>
      </c>
      <c r="P155" s="894"/>
      <c r="Q155" s="895"/>
      <c r="R155" s="894"/>
      <c r="S155" s="895"/>
      <c r="T155" s="894">
        <v>4</v>
      </c>
      <c r="U155" s="895">
        <v>13263.7</v>
      </c>
      <c r="V155" s="894"/>
      <c r="W155" s="895"/>
      <c r="X155" s="894"/>
      <c r="Y155" s="895"/>
      <c r="Z155" s="894"/>
      <c r="AA155" s="895"/>
      <c r="AB155" s="894"/>
      <c r="AC155" s="895"/>
      <c r="AD155" s="894"/>
      <c r="AE155" s="895"/>
      <c r="AF155" s="894"/>
      <c r="AG155" s="895"/>
      <c r="AH155" s="894"/>
      <c r="AI155" s="895"/>
      <c r="AJ155" s="894">
        <v>6</v>
      </c>
      <c r="AK155" s="895">
        <v>15478.47</v>
      </c>
      <c r="AL155" s="894">
        <v>1</v>
      </c>
      <c r="AM155" s="895">
        <v>3673.79</v>
      </c>
      <c r="AN155" s="894"/>
      <c r="AO155" s="895"/>
      <c r="AP155" s="894"/>
      <c r="AQ155" s="895"/>
      <c r="AR155" s="894"/>
      <c r="AS155" s="895"/>
      <c r="AT155" s="894">
        <v>4</v>
      </c>
      <c r="AU155" s="895">
        <v>7992.19</v>
      </c>
      <c r="AV155" s="894"/>
      <c r="AW155" s="895"/>
      <c r="AX155" s="894">
        <v>22</v>
      </c>
      <c r="AY155" s="895">
        <v>666360.43000000005</v>
      </c>
      <c r="AZ155" s="894">
        <v>1</v>
      </c>
      <c r="BA155" s="895">
        <v>2600</v>
      </c>
      <c r="BB155" s="894"/>
      <c r="BC155" s="895"/>
      <c r="BD155" s="894"/>
      <c r="BE155" s="895"/>
      <c r="BF155" s="894">
        <v>11</v>
      </c>
      <c r="BG155" s="895">
        <v>24528.44</v>
      </c>
      <c r="BH155" s="894">
        <v>4</v>
      </c>
      <c r="BI155" s="895">
        <v>10094.06</v>
      </c>
      <c r="BJ155" s="894">
        <v>1</v>
      </c>
      <c r="BK155" s="895">
        <v>2523.7800000000002</v>
      </c>
      <c r="BL155" s="894"/>
      <c r="BM155" s="895"/>
      <c r="BN155" s="894">
        <v>6</v>
      </c>
      <c r="BO155" s="895">
        <v>15000.98</v>
      </c>
      <c r="BP155" s="894"/>
      <c r="BQ155" s="895"/>
      <c r="BR155" s="894">
        <v>8</v>
      </c>
      <c r="BS155" s="895">
        <v>17033.650000000001</v>
      </c>
      <c r="BT155" s="894"/>
      <c r="BU155" s="895"/>
      <c r="BV155" s="894"/>
      <c r="BW155" s="895"/>
      <c r="BX155" s="894">
        <v>4</v>
      </c>
      <c r="BY155" s="895">
        <v>14600</v>
      </c>
      <c r="BZ155" s="894"/>
      <c r="CA155" s="895"/>
      <c r="CB155" s="894"/>
      <c r="CC155" s="895"/>
      <c r="CD155" s="907">
        <v>2</v>
      </c>
      <c r="CE155" s="895">
        <v>5041.45</v>
      </c>
      <c r="CF155" s="907">
        <v>1</v>
      </c>
      <c r="CG155" s="895">
        <v>2733.32</v>
      </c>
      <c r="CH155" s="894"/>
      <c r="CI155" s="895"/>
      <c r="CJ155" s="894"/>
      <c r="CK155" s="895"/>
      <c r="CL155" s="894"/>
      <c r="CM155" s="895"/>
      <c r="CN155" s="894"/>
      <c r="CO155" s="895"/>
      <c r="CP155" s="894"/>
      <c r="CQ155" s="895"/>
      <c r="CR155" s="894">
        <v>4</v>
      </c>
      <c r="CS155" s="895">
        <v>13335</v>
      </c>
      <c r="CT155" s="895"/>
      <c r="CU155" s="895"/>
      <c r="CV155" s="894"/>
      <c r="CW155" s="895"/>
      <c r="CX155" s="894"/>
      <c r="CY155" s="895"/>
      <c r="CZ155" s="894"/>
      <c r="DA155" s="895"/>
      <c r="DB155" s="908">
        <f t="shared" si="12"/>
        <v>94</v>
      </c>
      <c r="DC155" s="908">
        <f t="shared" si="14"/>
        <v>845882.34</v>
      </c>
      <c r="DD155" s="910">
        <v>0</v>
      </c>
      <c r="DE155" s="911">
        <v>0</v>
      </c>
      <c r="DF155" s="912">
        <f t="shared" si="13"/>
        <v>94</v>
      </c>
      <c r="DG155" s="913">
        <f t="shared" si="11"/>
        <v>845882.34</v>
      </c>
    </row>
    <row r="156" spans="1:111" ht="15" thickBot="1" x14ac:dyDescent="0.35">
      <c r="A156" s="914" t="s">
        <v>967</v>
      </c>
      <c r="B156" s="894">
        <v>41</v>
      </c>
      <c r="C156" s="895">
        <v>126748.6</v>
      </c>
      <c r="D156" s="894"/>
      <c r="E156" s="895"/>
      <c r="F156" s="894"/>
      <c r="G156" s="895"/>
      <c r="H156" s="894"/>
      <c r="I156" s="895"/>
      <c r="J156" s="894"/>
      <c r="K156" s="895"/>
      <c r="L156" s="894"/>
      <c r="M156" s="895"/>
      <c r="N156" s="894"/>
      <c r="O156" s="895"/>
      <c r="P156" s="894"/>
      <c r="Q156" s="895"/>
      <c r="R156" s="894"/>
      <c r="S156" s="895"/>
      <c r="T156" s="894"/>
      <c r="U156" s="895"/>
      <c r="V156" s="894"/>
      <c r="W156" s="895"/>
      <c r="X156" s="894"/>
      <c r="Y156" s="895"/>
      <c r="Z156" s="894"/>
      <c r="AA156" s="895"/>
      <c r="AB156" s="894"/>
      <c r="AC156" s="895"/>
      <c r="AD156" s="894"/>
      <c r="AE156" s="895"/>
      <c r="AF156" s="894"/>
      <c r="AG156" s="895"/>
      <c r="AH156" s="894"/>
      <c r="AI156" s="895"/>
      <c r="AJ156" s="894"/>
      <c r="AK156" s="895"/>
      <c r="AL156" s="894"/>
      <c r="AM156" s="895"/>
      <c r="AN156" s="894"/>
      <c r="AO156" s="895"/>
      <c r="AP156" s="894"/>
      <c r="AQ156" s="895"/>
      <c r="AR156" s="894"/>
      <c r="AS156" s="895"/>
      <c r="AT156" s="894"/>
      <c r="AU156" s="895"/>
      <c r="AV156" s="894"/>
      <c r="AW156" s="895"/>
      <c r="AX156" s="894"/>
      <c r="AY156" s="895"/>
      <c r="AZ156" s="894"/>
      <c r="BA156" s="895"/>
      <c r="BB156" s="894"/>
      <c r="BC156" s="895"/>
      <c r="BD156" s="894"/>
      <c r="BE156" s="895"/>
      <c r="BF156" s="894"/>
      <c r="BG156" s="895"/>
      <c r="BH156" s="894"/>
      <c r="BI156" s="895"/>
      <c r="BJ156" s="894"/>
      <c r="BK156" s="895"/>
      <c r="BL156" s="894"/>
      <c r="BM156" s="895"/>
      <c r="BN156" s="894"/>
      <c r="BO156" s="895"/>
      <c r="BP156" s="894"/>
      <c r="BQ156" s="895"/>
      <c r="BR156" s="894"/>
      <c r="BS156" s="895"/>
      <c r="BT156" s="894"/>
      <c r="BU156" s="895"/>
      <c r="BV156" s="894"/>
      <c r="BW156" s="895"/>
      <c r="BX156" s="894"/>
      <c r="BY156" s="895"/>
      <c r="BZ156" s="894"/>
      <c r="CA156" s="895"/>
      <c r="CB156" s="894"/>
      <c r="CC156" s="895"/>
      <c r="CD156" s="907"/>
      <c r="CE156" s="895"/>
      <c r="CF156" s="907"/>
      <c r="CG156" s="895"/>
      <c r="CH156" s="894"/>
      <c r="CI156" s="895"/>
      <c r="CJ156" s="894"/>
      <c r="CK156" s="895"/>
      <c r="CL156" s="894"/>
      <c r="CM156" s="895"/>
      <c r="CN156" s="894"/>
      <c r="CO156" s="895"/>
      <c r="CP156" s="894"/>
      <c r="CQ156" s="895"/>
      <c r="CR156" s="894"/>
      <c r="CS156" s="895"/>
      <c r="CT156" s="895"/>
      <c r="CU156" s="895"/>
      <c r="CV156" s="894"/>
      <c r="CW156" s="895"/>
      <c r="CX156" s="894"/>
      <c r="CY156" s="895"/>
      <c r="CZ156" s="894">
        <v>13</v>
      </c>
      <c r="DA156" s="895">
        <v>179264.08</v>
      </c>
      <c r="DB156" s="908">
        <f t="shared" si="12"/>
        <v>54</v>
      </c>
      <c r="DC156" s="908">
        <f t="shared" si="14"/>
        <v>306012.68</v>
      </c>
      <c r="DD156" s="910">
        <v>0</v>
      </c>
      <c r="DE156" s="911">
        <v>0</v>
      </c>
      <c r="DF156" s="912">
        <f t="shared" si="13"/>
        <v>54</v>
      </c>
      <c r="DG156" s="913">
        <f t="shared" si="11"/>
        <v>306012.68</v>
      </c>
    </row>
    <row r="157" spans="1:111" ht="15" thickBot="1" x14ac:dyDescent="0.35">
      <c r="A157" s="914" t="s">
        <v>968</v>
      </c>
      <c r="B157" s="894"/>
      <c r="C157" s="895"/>
      <c r="D157" s="894"/>
      <c r="E157" s="895"/>
      <c r="F157" s="894"/>
      <c r="G157" s="895"/>
      <c r="H157" s="894"/>
      <c r="I157" s="895"/>
      <c r="J157" s="894"/>
      <c r="K157" s="895"/>
      <c r="L157" s="894"/>
      <c r="M157" s="895"/>
      <c r="N157" s="894"/>
      <c r="O157" s="895"/>
      <c r="P157" s="894"/>
      <c r="Q157" s="895"/>
      <c r="R157" s="894"/>
      <c r="S157" s="895"/>
      <c r="T157" s="894"/>
      <c r="U157" s="895"/>
      <c r="V157" s="894"/>
      <c r="W157" s="895"/>
      <c r="X157" s="894"/>
      <c r="Y157" s="895"/>
      <c r="Z157" s="894"/>
      <c r="AA157" s="895"/>
      <c r="AB157" s="894"/>
      <c r="AC157" s="895"/>
      <c r="AD157" s="894"/>
      <c r="AE157" s="895"/>
      <c r="AF157" s="894"/>
      <c r="AG157" s="895"/>
      <c r="AH157" s="894"/>
      <c r="AI157" s="895"/>
      <c r="AJ157" s="894"/>
      <c r="AK157" s="895"/>
      <c r="AL157" s="894"/>
      <c r="AM157" s="894"/>
      <c r="AN157" s="894"/>
      <c r="AO157" s="895"/>
      <c r="AP157" s="894"/>
      <c r="AQ157" s="895"/>
      <c r="AR157" s="894"/>
      <c r="AS157" s="895"/>
      <c r="AT157" s="894"/>
      <c r="AU157" s="895"/>
      <c r="AV157" s="894"/>
      <c r="AW157" s="895"/>
      <c r="AX157" s="894"/>
      <c r="AY157" s="895"/>
      <c r="AZ157" s="894"/>
      <c r="BA157" s="895"/>
      <c r="BB157" s="894"/>
      <c r="BC157" s="895"/>
      <c r="BD157" s="894"/>
      <c r="BE157" s="895"/>
      <c r="BF157" s="894"/>
      <c r="BG157" s="895"/>
      <c r="BH157" s="894"/>
      <c r="BI157" s="895"/>
      <c r="BJ157" s="894"/>
      <c r="BK157" s="895"/>
      <c r="BL157" s="894"/>
      <c r="BM157" s="895"/>
      <c r="BN157" s="894"/>
      <c r="BO157" s="895"/>
      <c r="BP157" s="894"/>
      <c r="BQ157" s="895"/>
      <c r="BR157" s="894"/>
      <c r="BS157" s="895"/>
      <c r="BT157" s="894"/>
      <c r="BU157" s="895"/>
      <c r="BV157" s="894"/>
      <c r="BW157" s="895"/>
      <c r="BX157" s="894"/>
      <c r="BY157" s="895"/>
      <c r="BZ157" s="894"/>
      <c r="CA157" s="895"/>
      <c r="CB157" s="894"/>
      <c r="CC157" s="895"/>
      <c r="CD157" s="907"/>
      <c r="CE157" s="895"/>
      <c r="CF157" s="907"/>
      <c r="CG157" s="895"/>
      <c r="CH157" s="894"/>
      <c r="CI157" s="895"/>
      <c r="CJ157" s="894"/>
      <c r="CK157" s="895"/>
      <c r="CL157" s="894"/>
      <c r="CM157" s="895"/>
      <c r="CN157" s="894"/>
      <c r="CO157" s="895"/>
      <c r="CP157" s="894"/>
      <c r="CQ157" s="895"/>
      <c r="CR157" s="894"/>
      <c r="CS157" s="895"/>
      <c r="CT157" s="895"/>
      <c r="CU157" s="895"/>
      <c r="CV157" s="894"/>
      <c r="CW157" s="895"/>
      <c r="CX157" s="894"/>
      <c r="CY157" s="895"/>
      <c r="CZ157" s="894"/>
      <c r="DA157" s="895"/>
      <c r="DB157" s="908">
        <f t="shared" si="12"/>
        <v>0</v>
      </c>
      <c r="DC157" s="908">
        <f t="shared" si="14"/>
        <v>0</v>
      </c>
      <c r="DD157" s="910">
        <v>0</v>
      </c>
      <c r="DE157" s="911">
        <v>0</v>
      </c>
      <c r="DF157" s="912">
        <f t="shared" si="13"/>
        <v>0</v>
      </c>
      <c r="DG157" s="913">
        <f t="shared" si="11"/>
        <v>0</v>
      </c>
    </row>
    <row r="158" spans="1:111" ht="15" thickBot="1" x14ac:dyDescent="0.35">
      <c r="A158" s="914" t="s">
        <v>969</v>
      </c>
      <c r="B158" s="894"/>
      <c r="C158" s="895"/>
      <c r="D158" s="894"/>
      <c r="E158" s="895"/>
      <c r="F158" s="894"/>
      <c r="G158" s="895"/>
      <c r="H158" s="894"/>
      <c r="I158" s="895"/>
      <c r="J158" s="894"/>
      <c r="K158" s="895"/>
      <c r="L158" s="894"/>
      <c r="M158" s="895"/>
      <c r="N158" s="894"/>
      <c r="O158" s="895"/>
      <c r="P158" s="894"/>
      <c r="Q158" s="895"/>
      <c r="R158" s="894"/>
      <c r="S158" s="895"/>
      <c r="T158" s="894"/>
      <c r="U158" s="895"/>
      <c r="V158" s="894"/>
      <c r="W158" s="895"/>
      <c r="X158" s="894"/>
      <c r="Y158" s="895"/>
      <c r="Z158" s="894"/>
      <c r="AA158" s="895"/>
      <c r="AB158" s="894"/>
      <c r="AC158" s="895"/>
      <c r="AD158" s="894"/>
      <c r="AE158" s="895"/>
      <c r="AF158" s="894"/>
      <c r="AG158" s="895"/>
      <c r="AH158" s="894"/>
      <c r="AI158" s="895"/>
      <c r="AJ158" s="894"/>
      <c r="AK158" s="895"/>
      <c r="AL158" s="894"/>
      <c r="AM158" s="895"/>
      <c r="AN158" s="894"/>
      <c r="AO158" s="895"/>
      <c r="AP158" s="894"/>
      <c r="AQ158" s="895"/>
      <c r="AR158" s="894"/>
      <c r="AS158" s="895"/>
      <c r="AT158" s="894"/>
      <c r="AU158" s="895"/>
      <c r="AV158" s="894"/>
      <c r="AW158" s="895"/>
      <c r="AX158" s="894"/>
      <c r="AY158" s="895"/>
      <c r="AZ158" s="894"/>
      <c r="BA158" s="895"/>
      <c r="BB158" s="894"/>
      <c r="BC158" s="895"/>
      <c r="BD158" s="894"/>
      <c r="BE158" s="895"/>
      <c r="BF158" s="894"/>
      <c r="BG158" s="895"/>
      <c r="BH158" s="894"/>
      <c r="BI158" s="895"/>
      <c r="BJ158" s="894"/>
      <c r="BK158" s="895"/>
      <c r="BL158" s="894"/>
      <c r="BM158" s="895"/>
      <c r="BN158" s="894"/>
      <c r="BO158" s="895"/>
      <c r="BP158" s="894"/>
      <c r="BQ158" s="895"/>
      <c r="BR158" s="894"/>
      <c r="BS158" s="895"/>
      <c r="BT158" s="894"/>
      <c r="BU158" s="895"/>
      <c r="BV158" s="894"/>
      <c r="BW158" s="895"/>
      <c r="BX158" s="894"/>
      <c r="BY158" s="895"/>
      <c r="BZ158" s="894"/>
      <c r="CA158" s="895"/>
      <c r="CB158" s="894"/>
      <c r="CC158" s="895"/>
      <c r="CD158" s="907"/>
      <c r="CE158" s="895"/>
      <c r="CF158" s="907"/>
      <c r="CG158" s="895"/>
      <c r="CH158" s="894"/>
      <c r="CI158" s="895"/>
      <c r="CJ158" s="894"/>
      <c r="CK158" s="895"/>
      <c r="CL158" s="894"/>
      <c r="CM158" s="895"/>
      <c r="CN158" s="894"/>
      <c r="CO158" s="895"/>
      <c r="CP158" s="894"/>
      <c r="CQ158" s="895"/>
      <c r="CR158" s="894"/>
      <c r="CS158" s="895"/>
      <c r="CT158" s="895"/>
      <c r="CU158" s="895"/>
      <c r="CV158" s="894"/>
      <c r="CW158" s="895"/>
      <c r="CX158" s="894"/>
      <c r="CY158" s="895"/>
      <c r="CZ158" s="894"/>
      <c r="DA158" s="895"/>
      <c r="DB158" s="908">
        <f t="shared" si="12"/>
        <v>0</v>
      </c>
      <c r="DC158" s="908">
        <f t="shared" si="14"/>
        <v>0</v>
      </c>
      <c r="DD158" s="911">
        <v>0</v>
      </c>
      <c r="DE158" s="911">
        <v>0</v>
      </c>
      <c r="DF158" s="912">
        <v>0</v>
      </c>
      <c r="DG158" s="913">
        <v>0</v>
      </c>
    </row>
    <row r="159" spans="1:111" ht="15" thickBot="1" x14ac:dyDescent="0.35">
      <c r="A159" s="914" t="s">
        <v>970</v>
      </c>
      <c r="B159" s="894"/>
      <c r="C159" s="895"/>
      <c r="D159" s="894"/>
      <c r="E159" s="895"/>
      <c r="F159" s="894"/>
      <c r="G159" s="895"/>
      <c r="H159" s="894"/>
      <c r="I159" s="895"/>
      <c r="J159" s="894"/>
      <c r="K159" s="895"/>
      <c r="L159" s="894"/>
      <c r="M159" s="895"/>
      <c r="N159" s="894"/>
      <c r="O159" s="895"/>
      <c r="P159" s="894"/>
      <c r="Q159" s="895"/>
      <c r="R159" s="894"/>
      <c r="S159" s="895"/>
      <c r="T159" s="894"/>
      <c r="U159" s="895"/>
      <c r="V159" s="894"/>
      <c r="W159" s="895"/>
      <c r="X159" s="894"/>
      <c r="Y159" s="895"/>
      <c r="Z159" s="894"/>
      <c r="AA159" s="895"/>
      <c r="AB159" s="894"/>
      <c r="AC159" s="895"/>
      <c r="AD159" s="894"/>
      <c r="AE159" s="895"/>
      <c r="AF159" s="894"/>
      <c r="AG159" s="895"/>
      <c r="AH159" s="894"/>
      <c r="AI159" s="895"/>
      <c r="AJ159" s="894"/>
      <c r="AK159" s="895"/>
      <c r="AL159" s="894"/>
      <c r="AM159" s="895"/>
      <c r="AN159" s="894"/>
      <c r="AO159" s="895"/>
      <c r="AP159" s="894"/>
      <c r="AQ159" s="895"/>
      <c r="AR159" s="894"/>
      <c r="AS159" s="895"/>
      <c r="AT159" s="894"/>
      <c r="AU159" s="895"/>
      <c r="AV159" s="894"/>
      <c r="AW159" s="895"/>
      <c r="AX159" s="894"/>
      <c r="AY159" s="895"/>
      <c r="AZ159" s="894"/>
      <c r="BA159" s="895"/>
      <c r="BB159" s="894"/>
      <c r="BC159" s="895"/>
      <c r="BD159" s="894"/>
      <c r="BE159" s="895"/>
      <c r="BF159" s="894"/>
      <c r="BG159" s="895"/>
      <c r="BH159" s="894"/>
      <c r="BI159" s="895"/>
      <c r="BJ159" s="894"/>
      <c r="BK159" s="895"/>
      <c r="BL159" s="894"/>
      <c r="BM159" s="895"/>
      <c r="BN159" s="894"/>
      <c r="BO159" s="895"/>
      <c r="BP159" s="894"/>
      <c r="BQ159" s="895"/>
      <c r="BR159" s="894"/>
      <c r="BS159" s="895"/>
      <c r="BT159" s="894"/>
      <c r="BU159" s="895"/>
      <c r="BV159" s="894"/>
      <c r="BW159" s="895"/>
      <c r="BX159" s="894"/>
      <c r="BY159" s="895"/>
      <c r="BZ159" s="894"/>
      <c r="CA159" s="895"/>
      <c r="CB159" s="894"/>
      <c r="CC159" s="895"/>
      <c r="CD159" s="907"/>
      <c r="CE159" s="895"/>
      <c r="CF159" s="907"/>
      <c r="CG159" s="895"/>
      <c r="CH159" s="894"/>
      <c r="CI159" s="895"/>
      <c r="CJ159" s="894"/>
      <c r="CK159" s="895"/>
      <c r="CL159" s="894"/>
      <c r="CM159" s="895"/>
      <c r="CN159" s="894"/>
      <c r="CO159" s="895"/>
      <c r="CP159" s="894"/>
      <c r="CQ159" s="895"/>
      <c r="CR159" s="894"/>
      <c r="CS159" s="895"/>
      <c r="CT159" s="895"/>
      <c r="CU159" s="895"/>
      <c r="CV159" s="894"/>
      <c r="CW159" s="895"/>
      <c r="CX159" s="894"/>
      <c r="CY159" s="895"/>
      <c r="CZ159" s="894"/>
      <c r="DA159" s="895"/>
      <c r="DB159" s="908">
        <f t="shared" si="12"/>
        <v>0</v>
      </c>
      <c r="DC159" s="908">
        <f t="shared" si="14"/>
        <v>0</v>
      </c>
      <c r="DD159" s="911">
        <v>0</v>
      </c>
      <c r="DE159" s="911">
        <v>0</v>
      </c>
      <c r="DF159" s="912">
        <v>0</v>
      </c>
      <c r="DG159" s="913">
        <v>0</v>
      </c>
    </row>
    <row r="160" spans="1:111" ht="15" thickBot="1" x14ac:dyDescent="0.35">
      <c r="A160" s="919" t="s">
        <v>971</v>
      </c>
      <c r="B160" s="894"/>
      <c r="C160" s="895"/>
      <c r="D160" s="894"/>
      <c r="E160" s="895"/>
      <c r="F160" s="894"/>
      <c r="G160" s="895"/>
      <c r="H160" s="894"/>
      <c r="I160" s="895"/>
      <c r="J160" s="894"/>
      <c r="K160" s="895"/>
      <c r="L160" s="894"/>
      <c r="M160" s="895"/>
      <c r="N160" s="894"/>
      <c r="O160" s="895"/>
      <c r="P160" s="894"/>
      <c r="Q160" s="895"/>
      <c r="R160" s="894"/>
      <c r="S160" s="895"/>
      <c r="T160" s="894"/>
      <c r="U160" s="895"/>
      <c r="V160" s="894"/>
      <c r="W160" s="895"/>
      <c r="X160" s="894"/>
      <c r="Y160" s="895"/>
      <c r="Z160" s="894"/>
      <c r="AA160" s="895"/>
      <c r="AB160" s="894"/>
      <c r="AC160" s="895"/>
      <c r="AD160" s="894"/>
      <c r="AE160" s="895"/>
      <c r="AF160" s="894"/>
      <c r="AG160" s="895"/>
      <c r="AH160" s="894"/>
      <c r="AI160" s="895"/>
      <c r="AJ160" s="894"/>
      <c r="AK160" s="895"/>
      <c r="AL160" s="894"/>
      <c r="AM160" s="895"/>
      <c r="AN160" s="894"/>
      <c r="AO160" s="895"/>
      <c r="AP160" s="894"/>
      <c r="AQ160" s="895"/>
      <c r="AR160" s="894"/>
      <c r="AS160" s="895"/>
      <c r="AT160" s="894"/>
      <c r="AU160" s="895"/>
      <c r="AV160" s="894"/>
      <c r="AW160" s="895"/>
      <c r="AX160" s="894"/>
      <c r="AY160" s="895"/>
      <c r="AZ160" s="894"/>
      <c r="BA160" s="895"/>
      <c r="BB160" s="894"/>
      <c r="BC160" s="895"/>
      <c r="BD160" s="894"/>
      <c r="BE160" s="895"/>
      <c r="BF160" s="894"/>
      <c r="BG160" s="895"/>
      <c r="BH160" s="894"/>
      <c r="BI160" s="895"/>
      <c r="BJ160" s="894"/>
      <c r="BK160" s="895"/>
      <c r="BL160" s="894"/>
      <c r="BM160" s="895"/>
      <c r="BN160" s="894">
        <v>4</v>
      </c>
      <c r="BO160" s="895">
        <v>4</v>
      </c>
      <c r="BP160" s="894"/>
      <c r="BQ160" s="895"/>
      <c r="BR160" s="894"/>
      <c r="BS160" s="895"/>
      <c r="BT160" s="894"/>
      <c r="BU160" s="895"/>
      <c r="BV160" s="894"/>
      <c r="BW160" s="895"/>
      <c r="BX160" s="894"/>
      <c r="BY160" s="895"/>
      <c r="BZ160" s="894"/>
      <c r="CA160" s="895"/>
      <c r="CB160" s="894"/>
      <c r="CC160" s="895"/>
      <c r="CD160" s="907"/>
      <c r="CE160" s="895"/>
      <c r="CF160" s="907"/>
      <c r="CG160" s="895"/>
      <c r="CH160" s="894"/>
      <c r="CI160" s="895"/>
      <c r="CJ160" s="894"/>
      <c r="CK160" s="895"/>
      <c r="CL160" s="894"/>
      <c r="CM160" s="895"/>
      <c r="CN160" s="894"/>
      <c r="CO160" s="895"/>
      <c r="CP160" s="894"/>
      <c r="CQ160" s="895"/>
      <c r="CR160" s="894"/>
      <c r="CS160" s="895"/>
      <c r="CT160" s="895"/>
      <c r="CU160" s="895"/>
      <c r="CV160" s="894"/>
      <c r="CW160" s="895"/>
      <c r="CX160" s="894"/>
      <c r="CY160" s="895"/>
      <c r="CZ160" s="894"/>
      <c r="DA160" s="895"/>
      <c r="DB160" s="908">
        <f t="shared" si="12"/>
        <v>4</v>
      </c>
      <c r="DC160" s="908">
        <v>0</v>
      </c>
      <c r="DD160" s="910">
        <v>0</v>
      </c>
      <c r="DE160" s="911">
        <v>0</v>
      </c>
      <c r="DF160" s="912">
        <f t="shared" ref="DF160:DG162" si="15">DB160+DD160</f>
        <v>4</v>
      </c>
      <c r="DG160" s="913">
        <f t="shared" si="15"/>
        <v>0</v>
      </c>
    </row>
    <row r="161" spans="1:111" ht="15" thickBot="1" x14ac:dyDescent="0.35">
      <c r="A161" s="919" t="s">
        <v>972</v>
      </c>
      <c r="B161" s="894"/>
      <c r="C161" s="895"/>
      <c r="D161" s="894"/>
      <c r="E161" s="895"/>
      <c r="F161" s="894"/>
      <c r="G161" s="895"/>
      <c r="H161" s="894"/>
      <c r="I161" s="895"/>
      <c r="J161" s="894">
        <v>9</v>
      </c>
      <c r="K161" s="895">
        <v>9</v>
      </c>
      <c r="L161" s="894"/>
      <c r="M161" s="895"/>
      <c r="N161" s="894">
        <v>7</v>
      </c>
      <c r="O161" s="895"/>
      <c r="P161" s="894"/>
      <c r="Q161" s="895"/>
      <c r="R161" s="894"/>
      <c r="S161" s="895"/>
      <c r="T161" s="894"/>
      <c r="U161" s="895"/>
      <c r="V161" s="894"/>
      <c r="W161" s="895"/>
      <c r="X161" s="894"/>
      <c r="Y161" s="895"/>
      <c r="Z161" s="894"/>
      <c r="AA161" s="895"/>
      <c r="AB161" s="894"/>
      <c r="AC161" s="895"/>
      <c r="AD161" s="894"/>
      <c r="AE161" s="895"/>
      <c r="AF161" s="894"/>
      <c r="AG161" s="895"/>
      <c r="AH161" s="894"/>
      <c r="AI161" s="895"/>
      <c r="AJ161" s="894"/>
      <c r="AK161" s="895"/>
      <c r="AL161" s="894"/>
      <c r="AM161" s="895"/>
      <c r="AN161" s="894"/>
      <c r="AO161" s="895"/>
      <c r="AP161" s="894"/>
      <c r="AQ161" s="895"/>
      <c r="AR161" s="894"/>
      <c r="AS161" s="895"/>
      <c r="AT161" s="894"/>
      <c r="AU161" s="895"/>
      <c r="AV161" s="894"/>
      <c r="AW161" s="895"/>
      <c r="AX161" s="894">
        <v>9</v>
      </c>
      <c r="AY161" s="895"/>
      <c r="AZ161" s="894"/>
      <c r="BA161" s="895"/>
      <c r="BB161" s="894"/>
      <c r="BC161" s="895"/>
      <c r="BD161" s="894"/>
      <c r="BE161" s="895"/>
      <c r="BF161" s="894"/>
      <c r="BG161" s="895"/>
      <c r="BH161" s="894"/>
      <c r="BI161" s="895"/>
      <c r="BJ161" s="894"/>
      <c r="BK161" s="895"/>
      <c r="BL161" s="894"/>
      <c r="BM161" s="895"/>
      <c r="BN161" s="894">
        <v>4</v>
      </c>
      <c r="BO161" s="895">
        <v>4</v>
      </c>
      <c r="BP161" s="894"/>
      <c r="BQ161" s="895"/>
      <c r="BR161" s="894"/>
      <c r="BS161" s="895"/>
      <c r="BT161" s="894"/>
      <c r="BU161" s="895"/>
      <c r="BV161" s="894"/>
      <c r="BW161" s="895"/>
      <c r="BX161" s="894"/>
      <c r="BY161" s="895"/>
      <c r="BZ161" s="894"/>
      <c r="CA161" s="895"/>
      <c r="CB161" s="894">
        <v>21</v>
      </c>
      <c r="CC161" s="895"/>
      <c r="CD161" s="907"/>
      <c r="CE161" s="895"/>
      <c r="CF161" s="907"/>
      <c r="CG161" s="895"/>
      <c r="CH161" s="894"/>
      <c r="CI161" s="895"/>
      <c r="CJ161" s="894"/>
      <c r="CK161" s="895"/>
      <c r="CL161" s="894"/>
      <c r="CM161" s="895"/>
      <c r="CN161" s="894"/>
      <c r="CO161" s="895"/>
      <c r="CP161" s="894"/>
      <c r="CQ161" s="895"/>
      <c r="CR161" s="894"/>
      <c r="CS161" s="895"/>
      <c r="CT161" s="895"/>
      <c r="CU161" s="895"/>
      <c r="CV161" s="894"/>
      <c r="CW161" s="895"/>
      <c r="CX161" s="894"/>
      <c r="CY161" s="895"/>
      <c r="CZ161" s="894"/>
      <c r="DA161" s="895"/>
      <c r="DB161" s="908">
        <f t="shared" si="12"/>
        <v>50</v>
      </c>
      <c r="DC161" s="908">
        <v>0</v>
      </c>
      <c r="DD161" s="910">
        <v>0</v>
      </c>
      <c r="DE161" s="911">
        <v>0</v>
      </c>
      <c r="DF161" s="912">
        <f t="shared" si="15"/>
        <v>50</v>
      </c>
      <c r="DG161" s="913">
        <f t="shared" si="15"/>
        <v>0</v>
      </c>
    </row>
    <row r="162" spans="1:111" ht="15" thickBot="1" x14ac:dyDescent="0.35">
      <c r="A162" s="919" t="s">
        <v>973</v>
      </c>
      <c r="B162" s="894"/>
      <c r="C162" s="895"/>
      <c r="D162" s="894">
        <v>24</v>
      </c>
      <c r="E162" s="895"/>
      <c r="F162" s="894"/>
      <c r="G162" s="895"/>
      <c r="H162" s="894"/>
      <c r="I162" s="895"/>
      <c r="J162" s="894">
        <v>12</v>
      </c>
      <c r="K162" s="895">
        <v>12</v>
      </c>
      <c r="L162" s="894">
        <v>56</v>
      </c>
      <c r="M162" s="895"/>
      <c r="N162" s="894">
        <v>18</v>
      </c>
      <c r="O162" s="895"/>
      <c r="P162" s="894">
        <v>28</v>
      </c>
      <c r="Q162" s="895"/>
      <c r="R162" s="894"/>
      <c r="S162" s="895"/>
      <c r="T162" s="894">
        <v>8</v>
      </c>
      <c r="U162" s="895"/>
      <c r="V162" s="894"/>
      <c r="W162" s="895"/>
      <c r="X162" s="894">
        <v>11</v>
      </c>
      <c r="Y162" s="895"/>
      <c r="Z162" s="894"/>
      <c r="AA162" s="895"/>
      <c r="AB162" s="894"/>
      <c r="AC162" s="895"/>
      <c r="AD162" s="894"/>
      <c r="AE162" s="895"/>
      <c r="AF162" s="894">
        <v>4</v>
      </c>
      <c r="AG162" s="895"/>
      <c r="AH162" s="894">
        <v>2</v>
      </c>
      <c r="AI162" s="895"/>
      <c r="AJ162" s="894">
        <v>7</v>
      </c>
      <c r="AK162" s="895"/>
      <c r="AL162" s="894"/>
      <c r="AM162" s="895"/>
      <c r="AN162" s="894">
        <v>13</v>
      </c>
      <c r="AO162" s="895"/>
      <c r="AP162" s="894">
        <v>3</v>
      </c>
      <c r="AQ162" s="895"/>
      <c r="AR162" s="894"/>
      <c r="AS162" s="895"/>
      <c r="AT162" s="894"/>
      <c r="AU162" s="895"/>
      <c r="AV162" s="894">
        <v>57</v>
      </c>
      <c r="AW162" s="895"/>
      <c r="AX162" s="894"/>
      <c r="AY162" s="895"/>
      <c r="AZ162" s="894">
        <v>21</v>
      </c>
      <c r="BA162" s="895"/>
      <c r="BB162" s="894"/>
      <c r="BC162" s="895"/>
      <c r="BD162" s="894">
        <v>15</v>
      </c>
      <c r="BE162" s="895"/>
      <c r="BF162" s="894"/>
      <c r="BG162" s="895"/>
      <c r="BH162" s="894">
        <v>3</v>
      </c>
      <c r="BI162" s="895"/>
      <c r="BJ162" s="894">
        <v>34</v>
      </c>
      <c r="BK162" s="895"/>
      <c r="BL162" s="894"/>
      <c r="BM162" s="895"/>
      <c r="BN162" s="894"/>
      <c r="BO162" s="895"/>
      <c r="BP162" s="894">
        <v>1</v>
      </c>
      <c r="BQ162" s="895"/>
      <c r="BR162" s="894"/>
      <c r="BS162" s="895"/>
      <c r="BT162" s="894"/>
      <c r="BU162" s="895"/>
      <c r="BV162" s="894"/>
      <c r="BW162" s="895"/>
      <c r="BX162" s="894">
        <v>9</v>
      </c>
      <c r="BY162" s="895"/>
      <c r="BZ162" s="894"/>
      <c r="CA162" s="895"/>
      <c r="CB162" s="894">
        <v>37</v>
      </c>
      <c r="CC162" s="895"/>
      <c r="CD162" s="907">
        <v>2</v>
      </c>
      <c r="CE162" s="895"/>
      <c r="CF162" s="907"/>
      <c r="CG162" s="895"/>
      <c r="CH162" s="894"/>
      <c r="CI162" s="895"/>
      <c r="CJ162" s="894">
        <v>1</v>
      </c>
      <c r="CK162" s="895"/>
      <c r="CL162" s="894"/>
      <c r="CM162" s="895"/>
      <c r="CN162" s="894"/>
      <c r="CO162" s="895"/>
      <c r="CP162" s="894"/>
      <c r="CQ162" s="895"/>
      <c r="CR162" s="894">
        <v>18</v>
      </c>
      <c r="CS162" s="895"/>
      <c r="CT162" s="895"/>
      <c r="CU162" s="895"/>
      <c r="CV162" s="894">
        <v>3</v>
      </c>
      <c r="CW162" s="895">
        <v>3</v>
      </c>
      <c r="CX162" s="894"/>
      <c r="CY162" s="895"/>
      <c r="CZ162" s="894">
        <v>54</v>
      </c>
      <c r="DA162" s="895"/>
      <c r="DB162" s="908">
        <f t="shared" si="12"/>
        <v>441</v>
      </c>
      <c r="DC162" s="908">
        <v>0</v>
      </c>
      <c r="DD162" s="910">
        <v>769</v>
      </c>
      <c r="DE162" s="911">
        <v>0</v>
      </c>
      <c r="DF162" s="912">
        <f t="shared" si="15"/>
        <v>1210</v>
      </c>
      <c r="DG162" s="913">
        <f t="shared" si="15"/>
        <v>0</v>
      </c>
    </row>
    <row r="166" spans="1:111" ht="24" thickBot="1" x14ac:dyDescent="0.5">
      <c r="A166" s="884" t="s">
        <v>878</v>
      </c>
      <c r="DB166" s="886"/>
      <c r="DC166" s="886"/>
      <c r="DD166" s="886"/>
      <c r="DE166" s="886"/>
      <c r="DF166" s="886"/>
      <c r="DG166" s="886"/>
    </row>
    <row r="167" spans="1:111" ht="21.6" thickBot="1" x14ac:dyDescent="0.45">
      <c r="A167" s="888" t="s">
        <v>1007</v>
      </c>
      <c r="DB167" s="886"/>
      <c r="DC167" s="886"/>
      <c r="DD167" s="886"/>
      <c r="DE167" s="886"/>
      <c r="DF167" s="886"/>
      <c r="DG167" s="886"/>
    </row>
    <row r="168" spans="1:111" ht="15" thickBot="1" x14ac:dyDescent="0.35">
      <c r="A168" s="889"/>
      <c r="B168" s="1300" t="s">
        <v>50</v>
      </c>
      <c r="C168" s="1301"/>
      <c r="D168" s="1300" t="s">
        <v>879</v>
      </c>
      <c r="E168" s="1301"/>
      <c r="F168" s="1300" t="s">
        <v>880</v>
      </c>
      <c r="G168" s="1301"/>
      <c r="H168" s="1300" t="s">
        <v>881</v>
      </c>
      <c r="I168" s="1301"/>
      <c r="J168" s="1300" t="s">
        <v>882</v>
      </c>
      <c r="K168" s="1301"/>
      <c r="L168" s="1300" t="s">
        <v>883</v>
      </c>
      <c r="M168" s="1301"/>
      <c r="N168" s="1300" t="s">
        <v>884</v>
      </c>
      <c r="O168" s="1301"/>
      <c r="P168" s="1300" t="s">
        <v>885</v>
      </c>
      <c r="Q168" s="1301"/>
      <c r="R168" s="1300" t="s">
        <v>886</v>
      </c>
      <c r="S168" s="1301"/>
      <c r="T168" s="1300" t="s">
        <v>887</v>
      </c>
      <c r="U168" s="1301"/>
      <c r="V168" s="1300" t="s">
        <v>888</v>
      </c>
      <c r="W168" s="1301"/>
      <c r="X168" s="1300" t="s">
        <v>889</v>
      </c>
      <c r="Y168" s="1301"/>
      <c r="Z168" s="1300" t="s">
        <v>890</v>
      </c>
      <c r="AA168" s="1301"/>
      <c r="AB168" s="1300" t="s">
        <v>891</v>
      </c>
      <c r="AC168" s="1301"/>
      <c r="AD168" s="1300" t="s">
        <v>892</v>
      </c>
      <c r="AE168" s="1301"/>
      <c r="AF168" s="1300" t="s">
        <v>893</v>
      </c>
      <c r="AG168" s="1301"/>
      <c r="AH168" s="1300" t="s">
        <v>894</v>
      </c>
      <c r="AI168" s="1301"/>
      <c r="AJ168" s="1300" t="s">
        <v>67</v>
      </c>
      <c r="AK168" s="1301"/>
      <c r="AL168" s="1300" t="s">
        <v>895</v>
      </c>
      <c r="AM168" s="1301"/>
      <c r="AN168" s="1300" t="s">
        <v>896</v>
      </c>
      <c r="AO168" s="1301"/>
      <c r="AP168" s="1300" t="s">
        <v>897</v>
      </c>
      <c r="AQ168" s="1301"/>
      <c r="AR168" s="1300" t="s">
        <v>898</v>
      </c>
      <c r="AS168" s="1301"/>
      <c r="AT168" s="1300" t="s">
        <v>899</v>
      </c>
      <c r="AU168" s="1301"/>
      <c r="AV168" s="1300" t="s">
        <v>900</v>
      </c>
      <c r="AW168" s="1301"/>
      <c r="AX168" s="1300" t="s">
        <v>901</v>
      </c>
      <c r="AY168" s="1301"/>
      <c r="AZ168" s="1300" t="s">
        <v>139</v>
      </c>
      <c r="BA168" s="1301"/>
      <c r="BB168" s="1300" t="s">
        <v>902</v>
      </c>
      <c r="BC168" s="1301"/>
      <c r="BD168" s="1300" t="s">
        <v>903</v>
      </c>
      <c r="BE168" s="1301"/>
      <c r="BF168" s="1300" t="s">
        <v>76</v>
      </c>
      <c r="BG168" s="1301"/>
      <c r="BH168" s="1300" t="s">
        <v>140</v>
      </c>
      <c r="BI168" s="1301"/>
      <c r="BJ168" s="1300" t="s">
        <v>904</v>
      </c>
      <c r="BK168" s="1301"/>
      <c r="BL168" s="1300" t="s">
        <v>905</v>
      </c>
      <c r="BM168" s="1301"/>
      <c r="BN168" s="1300" t="s">
        <v>906</v>
      </c>
      <c r="BO168" s="1301"/>
      <c r="BP168" s="1300" t="s">
        <v>907</v>
      </c>
      <c r="BQ168" s="1301"/>
      <c r="BR168" s="1300" t="s">
        <v>81</v>
      </c>
      <c r="BS168" s="1301"/>
      <c r="BT168" s="1300" t="s">
        <v>82</v>
      </c>
      <c r="BU168" s="1301"/>
      <c r="BV168" s="1300" t="s">
        <v>908</v>
      </c>
      <c r="BW168" s="1301"/>
      <c r="BX168" s="1300" t="s">
        <v>909</v>
      </c>
      <c r="BY168" s="1301"/>
      <c r="BZ168" s="1300" t="s">
        <v>910</v>
      </c>
      <c r="CA168" s="1301"/>
      <c r="CB168" s="1300" t="s">
        <v>911</v>
      </c>
      <c r="CC168" s="1301"/>
      <c r="CD168" s="1300" t="s">
        <v>912</v>
      </c>
      <c r="CE168" s="1301"/>
      <c r="CF168" s="1300" t="s">
        <v>913</v>
      </c>
      <c r="CG168" s="1301"/>
      <c r="CH168" s="1300" t="s">
        <v>914</v>
      </c>
      <c r="CI168" s="1301"/>
      <c r="CJ168" s="1300" t="s">
        <v>915</v>
      </c>
      <c r="CK168" s="1301"/>
      <c r="CL168" s="1300" t="s">
        <v>916</v>
      </c>
      <c r="CM168" s="1301"/>
      <c r="CN168" s="1300" t="s">
        <v>917</v>
      </c>
      <c r="CO168" s="1301"/>
      <c r="CP168" s="1300" t="s">
        <v>918</v>
      </c>
      <c r="CQ168" s="1301"/>
      <c r="CR168" s="1300" t="s">
        <v>919</v>
      </c>
      <c r="CS168" s="1301"/>
      <c r="CT168" s="1300" t="s">
        <v>920</v>
      </c>
      <c r="CU168" s="1301"/>
      <c r="CV168" s="1300" t="s">
        <v>921</v>
      </c>
      <c r="CW168" s="1301"/>
      <c r="CX168" s="1300" t="s">
        <v>922</v>
      </c>
      <c r="CY168" s="1301"/>
      <c r="CZ168" s="1300" t="s">
        <v>857</v>
      </c>
      <c r="DA168" s="1301"/>
      <c r="DB168" s="1304" t="s">
        <v>923</v>
      </c>
      <c r="DC168" s="1305"/>
      <c r="DD168" s="1306" t="s">
        <v>924</v>
      </c>
      <c r="DE168" s="1307"/>
      <c r="DF168" s="1297" t="s">
        <v>925</v>
      </c>
      <c r="DG168" s="1298"/>
    </row>
    <row r="169" spans="1:111" ht="15" thickBot="1" x14ac:dyDescent="0.35">
      <c r="A169" s="890" t="s">
        <v>926</v>
      </c>
      <c r="B169" s="891">
        <v>51</v>
      </c>
      <c r="C169" s="892">
        <v>0</v>
      </c>
      <c r="D169" s="891">
        <v>51</v>
      </c>
      <c r="E169" s="893">
        <v>0</v>
      </c>
      <c r="F169" s="891">
        <v>51</v>
      </c>
      <c r="G169" s="892">
        <v>0</v>
      </c>
      <c r="H169" s="894">
        <v>51</v>
      </c>
      <c r="I169" s="895">
        <v>0</v>
      </c>
      <c r="J169" s="891">
        <v>51</v>
      </c>
      <c r="K169" s="892">
        <v>0</v>
      </c>
      <c r="L169" s="891">
        <v>51</v>
      </c>
      <c r="M169" s="892">
        <v>0</v>
      </c>
      <c r="N169" s="891">
        <v>51</v>
      </c>
      <c r="O169" s="892">
        <v>0</v>
      </c>
      <c r="P169" s="891">
        <v>51</v>
      </c>
      <c r="Q169" s="892">
        <v>0</v>
      </c>
      <c r="R169" s="891">
        <v>51</v>
      </c>
      <c r="S169" s="892">
        <v>0</v>
      </c>
      <c r="T169" s="891">
        <v>51</v>
      </c>
      <c r="U169" s="892">
        <v>0</v>
      </c>
      <c r="V169" s="891">
        <v>51</v>
      </c>
      <c r="W169" s="892">
        <v>0</v>
      </c>
      <c r="X169" s="891">
        <v>51</v>
      </c>
      <c r="Y169" s="892">
        <v>0</v>
      </c>
      <c r="Z169" s="891">
        <v>51</v>
      </c>
      <c r="AA169" s="892">
        <v>0</v>
      </c>
      <c r="AB169" s="891">
        <v>51</v>
      </c>
      <c r="AC169" s="892">
        <v>0</v>
      </c>
      <c r="AD169" s="891">
        <v>51</v>
      </c>
      <c r="AE169" s="892">
        <v>0</v>
      </c>
      <c r="AF169" s="891">
        <v>51</v>
      </c>
      <c r="AG169" s="892">
        <v>0</v>
      </c>
      <c r="AH169" s="891">
        <v>51</v>
      </c>
      <c r="AI169" s="892">
        <v>0</v>
      </c>
      <c r="AJ169" s="891">
        <v>51</v>
      </c>
      <c r="AK169" s="892">
        <v>0</v>
      </c>
      <c r="AL169" s="891">
        <v>51</v>
      </c>
      <c r="AM169" s="893">
        <v>0</v>
      </c>
      <c r="AN169" s="891">
        <v>51</v>
      </c>
      <c r="AO169" s="892">
        <v>0</v>
      </c>
      <c r="AP169" s="891">
        <v>51</v>
      </c>
      <c r="AQ169" s="892">
        <v>0</v>
      </c>
      <c r="AR169" s="891">
        <v>51</v>
      </c>
      <c r="AS169" s="892">
        <v>0</v>
      </c>
      <c r="AT169" s="891">
        <v>51</v>
      </c>
      <c r="AU169" s="892">
        <v>0</v>
      </c>
      <c r="AV169" s="891">
        <v>51</v>
      </c>
      <c r="AW169" s="892">
        <v>0</v>
      </c>
      <c r="AX169" s="891">
        <v>51</v>
      </c>
      <c r="AY169" s="892">
        <v>0</v>
      </c>
      <c r="AZ169" s="891">
        <v>51</v>
      </c>
      <c r="BA169" s="892">
        <v>0</v>
      </c>
      <c r="BB169" s="891">
        <v>51</v>
      </c>
      <c r="BC169" s="892">
        <v>0</v>
      </c>
      <c r="BD169" s="891">
        <v>51</v>
      </c>
      <c r="BE169" s="892">
        <v>0</v>
      </c>
      <c r="BF169" s="891">
        <v>51</v>
      </c>
      <c r="BG169" s="892">
        <v>0</v>
      </c>
      <c r="BH169" s="891">
        <v>51</v>
      </c>
      <c r="BI169" s="892">
        <v>0</v>
      </c>
      <c r="BJ169" s="891">
        <v>51</v>
      </c>
      <c r="BK169" s="892">
        <v>0</v>
      </c>
      <c r="BL169" s="891">
        <v>51</v>
      </c>
      <c r="BM169" s="892">
        <v>0</v>
      </c>
      <c r="BN169" s="891">
        <v>51</v>
      </c>
      <c r="BO169" s="892">
        <v>0</v>
      </c>
      <c r="BP169" s="891">
        <v>51</v>
      </c>
      <c r="BQ169" s="892">
        <v>0</v>
      </c>
      <c r="BR169" s="891">
        <v>51</v>
      </c>
      <c r="BS169" s="892">
        <v>0</v>
      </c>
      <c r="BT169" s="891">
        <v>51</v>
      </c>
      <c r="BU169" s="892">
        <v>0</v>
      </c>
      <c r="BV169" s="891">
        <v>51</v>
      </c>
      <c r="BW169" s="892">
        <v>0</v>
      </c>
      <c r="BX169" s="891">
        <v>51</v>
      </c>
      <c r="BY169" s="892">
        <v>0</v>
      </c>
      <c r="BZ169" s="891">
        <v>51</v>
      </c>
      <c r="CA169" s="892">
        <v>0</v>
      </c>
      <c r="CB169" s="891">
        <v>51</v>
      </c>
      <c r="CC169" s="892">
        <v>0</v>
      </c>
      <c r="CD169" s="891">
        <v>51</v>
      </c>
      <c r="CE169" s="893">
        <v>0</v>
      </c>
      <c r="CF169" s="891">
        <v>51</v>
      </c>
      <c r="CG169" s="892">
        <v>0</v>
      </c>
      <c r="CH169" s="891">
        <v>51</v>
      </c>
      <c r="CI169" s="892">
        <v>0</v>
      </c>
      <c r="CJ169" s="891">
        <v>51</v>
      </c>
      <c r="CK169" s="892">
        <v>0</v>
      </c>
      <c r="CL169" s="891">
        <v>51</v>
      </c>
      <c r="CM169" s="892">
        <v>0</v>
      </c>
      <c r="CN169" s="891">
        <v>51</v>
      </c>
      <c r="CO169" s="892">
        <v>0</v>
      </c>
      <c r="CP169" s="891">
        <v>51</v>
      </c>
      <c r="CQ169" s="892">
        <v>0</v>
      </c>
      <c r="CR169" s="891">
        <v>51</v>
      </c>
      <c r="CS169" s="892">
        <v>0</v>
      </c>
      <c r="CT169" s="891">
        <v>51</v>
      </c>
      <c r="CU169" s="893">
        <v>0</v>
      </c>
      <c r="CV169" s="891">
        <v>51</v>
      </c>
      <c r="CW169" s="892">
        <v>0</v>
      </c>
      <c r="CX169" s="891">
        <v>51</v>
      </c>
      <c r="CY169" s="896">
        <v>0</v>
      </c>
      <c r="CZ169" s="896">
        <v>51</v>
      </c>
      <c r="DA169" s="896">
        <v>0</v>
      </c>
      <c r="DB169" s="897">
        <v>51</v>
      </c>
      <c r="DC169" s="898">
        <v>0</v>
      </c>
      <c r="DD169" s="899">
        <v>51</v>
      </c>
      <c r="DE169" s="900">
        <v>0</v>
      </c>
      <c r="DF169" s="901">
        <v>51</v>
      </c>
      <c r="DG169" s="902">
        <v>0</v>
      </c>
    </row>
    <row r="170" spans="1:111" ht="15" thickBot="1" x14ac:dyDescent="0.35">
      <c r="A170" s="1299" t="s">
        <v>927</v>
      </c>
      <c r="B170" s="1299"/>
      <c r="C170" s="1299"/>
      <c r="E170" s="887"/>
      <c r="H170" s="894"/>
      <c r="I170" s="895">
        <v>0</v>
      </c>
      <c r="CE170" s="887"/>
      <c r="CU170" s="887"/>
    </row>
    <row r="171" spans="1:111" ht="15" thickBot="1" x14ac:dyDescent="0.35">
      <c r="A171" s="906" t="s">
        <v>928</v>
      </c>
      <c r="B171" s="894">
        <v>4</v>
      </c>
      <c r="C171" s="895">
        <v>955000</v>
      </c>
      <c r="D171" s="894">
        <v>2</v>
      </c>
      <c r="E171" s="895">
        <v>180000</v>
      </c>
      <c r="F171" s="894"/>
      <c r="G171" s="895"/>
      <c r="H171" s="894"/>
      <c r="I171" s="895"/>
      <c r="J171" s="894"/>
      <c r="K171" s="895"/>
      <c r="L171" s="894">
        <v>1</v>
      </c>
      <c r="M171" s="895">
        <v>160000</v>
      </c>
      <c r="N171" s="894"/>
      <c r="O171" s="895"/>
      <c r="P171" s="894"/>
      <c r="Q171" s="895"/>
      <c r="R171" s="894">
        <v>1</v>
      </c>
      <c r="S171" s="895">
        <v>6000</v>
      </c>
      <c r="T171" s="894"/>
      <c r="U171" s="895"/>
      <c r="V171" s="894"/>
      <c r="W171" s="895"/>
      <c r="X171" s="894">
        <v>3</v>
      </c>
      <c r="Y171" s="895">
        <v>30000</v>
      </c>
      <c r="Z171" s="894"/>
      <c r="AA171" s="895"/>
      <c r="AB171" s="894">
        <v>1</v>
      </c>
      <c r="AC171" s="895">
        <v>620000</v>
      </c>
      <c r="AD171" s="894"/>
      <c r="AE171" s="895"/>
      <c r="AF171" s="894">
        <v>2</v>
      </c>
      <c r="AG171" s="895">
        <v>75000</v>
      </c>
      <c r="AH171" s="894"/>
      <c r="AI171" s="895"/>
      <c r="AJ171" s="894">
        <v>2</v>
      </c>
      <c r="AK171" s="895">
        <v>360000</v>
      </c>
      <c r="AL171" s="894">
        <v>1</v>
      </c>
      <c r="AM171" s="895">
        <v>63000</v>
      </c>
      <c r="AN171" s="894"/>
      <c r="AO171" s="895"/>
      <c r="AP171" s="894"/>
      <c r="AQ171" s="895"/>
      <c r="AR171" s="894"/>
      <c r="AS171" s="895"/>
      <c r="AT171" s="894"/>
      <c r="AU171" s="895"/>
      <c r="AV171" s="894">
        <v>7</v>
      </c>
      <c r="AW171" s="895">
        <v>1660000</v>
      </c>
      <c r="AX171" s="894"/>
      <c r="AY171" s="895"/>
      <c r="AZ171" s="894">
        <v>3</v>
      </c>
      <c r="BA171" s="895">
        <v>420000</v>
      </c>
      <c r="BB171" s="894"/>
      <c r="BC171" s="895"/>
      <c r="BD171" s="894"/>
      <c r="BE171" s="895"/>
      <c r="BF171" s="894"/>
      <c r="BG171" s="895">
        <v>5000</v>
      </c>
      <c r="BH171" s="894"/>
      <c r="BI171" s="895"/>
      <c r="BJ171" s="894">
        <v>1</v>
      </c>
      <c r="BK171" s="895">
        <v>390000</v>
      </c>
      <c r="BL171" s="894"/>
      <c r="BM171" s="895"/>
      <c r="BN171" s="894"/>
      <c r="BO171" s="895"/>
      <c r="BP171" s="894">
        <v>1</v>
      </c>
      <c r="BQ171" s="895">
        <v>20000</v>
      </c>
      <c r="BR171" s="894">
        <v>7</v>
      </c>
      <c r="BS171" s="895">
        <v>2055000</v>
      </c>
      <c r="BT171" s="894"/>
      <c r="BU171" s="895"/>
      <c r="BV171" s="894"/>
      <c r="BW171" s="895"/>
      <c r="BX171" s="894">
        <v>2</v>
      </c>
      <c r="BY171" s="895">
        <v>400000</v>
      </c>
      <c r="BZ171" s="894">
        <v>1</v>
      </c>
      <c r="CA171" s="895">
        <v>50000</v>
      </c>
      <c r="CB171" s="894">
        <v>1</v>
      </c>
      <c r="CC171" s="895">
        <v>300000</v>
      </c>
      <c r="CD171" s="907"/>
      <c r="CE171" s="895"/>
      <c r="CF171" s="907"/>
      <c r="CG171" s="895"/>
      <c r="CH171" s="894">
        <v>1</v>
      </c>
      <c r="CI171" s="895">
        <v>660000</v>
      </c>
      <c r="CJ171" s="894"/>
      <c r="CK171" s="895"/>
      <c r="CL171" s="894"/>
      <c r="CM171" s="895"/>
      <c r="CN171" s="894"/>
      <c r="CO171" s="895"/>
      <c r="CP171" s="894"/>
      <c r="CQ171" s="895"/>
      <c r="CR171" s="894">
        <v>2</v>
      </c>
      <c r="CS171" s="895">
        <v>2610000</v>
      </c>
      <c r="CT171" s="895"/>
      <c r="CU171" s="895"/>
      <c r="CV171" s="894"/>
      <c r="CW171" s="895"/>
      <c r="CX171" s="894"/>
      <c r="CY171" s="895"/>
      <c r="CZ171" s="894"/>
      <c r="DA171" s="895"/>
      <c r="DB171" s="908">
        <f>B171+D171+F171+H171+J171+L171+N171+P171+R171+T171+V171+X171+Z171+AB171+AD171+AF171+AH171+AJ171+AL171+AN171+AP171+AR171+AT171+AV171+AX171+AZ171+BB171+BD171+BF171+BH171+BJ171+BL171+BN171+BP171+BR171+BT171+BV171+BX171+BZ171+CB171+CD171+CF171+CH171+CJ171+CL171+CN171+CP171+CR171+CT171+CV171+CX171+CZ171</f>
        <v>43</v>
      </c>
      <c r="DC171" s="909"/>
      <c r="DD171" s="910">
        <v>0</v>
      </c>
      <c r="DE171" s="911">
        <v>0</v>
      </c>
      <c r="DF171" s="912">
        <f t="shared" ref="DF171:DG175" si="16">DB171+DD171</f>
        <v>43</v>
      </c>
      <c r="DG171" s="913">
        <f t="shared" si="16"/>
        <v>0</v>
      </c>
    </row>
    <row r="172" spans="1:111" ht="15" thickBot="1" x14ac:dyDescent="0.35">
      <c r="A172" s="906" t="s">
        <v>929</v>
      </c>
      <c r="B172" s="894">
        <v>106</v>
      </c>
      <c r="C172" s="895">
        <v>21311200</v>
      </c>
      <c r="D172" s="894">
        <v>21</v>
      </c>
      <c r="E172" s="895">
        <v>5229000</v>
      </c>
      <c r="F172" s="894">
        <v>4</v>
      </c>
      <c r="G172" s="895">
        <v>960000</v>
      </c>
      <c r="H172" s="894"/>
      <c r="I172" s="895">
        <v>2005000</v>
      </c>
      <c r="J172" s="894">
        <v>8</v>
      </c>
      <c r="K172" s="895">
        <v>850000</v>
      </c>
      <c r="L172" s="894">
        <v>7</v>
      </c>
      <c r="M172" s="895">
        <v>437000</v>
      </c>
      <c r="N172" s="894">
        <v>61</v>
      </c>
      <c r="O172" s="895">
        <v>21868300</v>
      </c>
      <c r="P172" s="894">
        <v>1</v>
      </c>
      <c r="Q172" s="895">
        <v>150000</v>
      </c>
      <c r="R172" s="894">
        <v>17</v>
      </c>
      <c r="S172" s="895">
        <v>1943300</v>
      </c>
      <c r="T172" s="894"/>
      <c r="U172" s="895"/>
      <c r="V172" s="894"/>
      <c r="W172" s="895"/>
      <c r="X172" s="894">
        <v>17</v>
      </c>
      <c r="Y172" s="895">
        <v>2475000</v>
      </c>
      <c r="Z172" s="894"/>
      <c r="AA172" s="895"/>
      <c r="AB172" s="894">
        <v>86</v>
      </c>
      <c r="AC172" s="895">
        <v>12587300</v>
      </c>
      <c r="AD172" s="894">
        <v>12</v>
      </c>
      <c r="AE172" s="895">
        <v>1852600</v>
      </c>
      <c r="AF172" s="894">
        <v>3</v>
      </c>
      <c r="AG172" s="895">
        <v>71000</v>
      </c>
      <c r="AH172" s="894">
        <v>3</v>
      </c>
      <c r="AI172" s="895">
        <v>101000</v>
      </c>
      <c r="AJ172" s="894">
        <v>11</v>
      </c>
      <c r="AK172" s="895">
        <v>1860500</v>
      </c>
      <c r="AL172" s="894">
        <v>25</v>
      </c>
      <c r="AM172" s="895">
        <v>2384500</v>
      </c>
      <c r="AN172" s="894">
        <v>4</v>
      </c>
      <c r="AO172" s="895">
        <v>284800</v>
      </c>
      <c r="AP172" s="894"/>
      <c r="AQ172" s="895"/>
      <c r="AR172" s="894"/>
      <c r="AS172" s="895"/>
      <c r="AT172" s="894"/>
      <c r="AU172" s="895"/>
      <c r="AV172" s="894">
        <v>173</v>
      </c>
      <c r="AW172" s="895">
        <v>23645300</v>
      </c>
      <c r="AX172" s="894">
        <v>7</v>
      </c>
      <c r="AY172" s="895">
        <v>1587000</v>
      </c>
      <c r="AZ172" s="894">
        <v>18</v>
      </c>
      <c r="BA172" s="895">
        <v>2687000</v>
      </c>
      <c r="BB172" s="894"/>
      <c r="BC172" s="895"/>
      <c r="BD172" s="894">
        <v>7</v>
      </c>
      <c r="BE172" s="895">
        <v>341000</v>
      </c>
      <c r="BF172" s="894">
        <v>3</v>
      </c>
      <c r="BG172" s="895">
        <v>925000</v>
      </c>
      <c r="BH172" s="894"/>
      <c r="BI172" s="895"/>
      <c r="BJ172" s="894">
        <v>24</v>
      </c>
      <c r="BK172" s="895">
        <v>3571000</v>
      </c>
      <c r="BL172" s="894"/>
      <c r="BM172" s="895"/>
      <c r="BN172" s="894"/>
      <c r="BO172" s="895"/>
      <c r="BP172" s="894">
        <v>8</v>
      </c>
      <c r="BQ172" s="895">
        <v>167000</v>
      </c>
      <c r="BR172" s="894">
        <v>42</v>
      </c>
      <c r="BS172" s="895">
        <v>9080800</v>
      </c>
      <c r="BT172" s="894">
        <v>2</v>
      </c>
      <c r="BU172" s="895">
        <v>300000</v>
      </c>
      <c r="BV172" s="894"/>
      <c r="BW172" s="895"/>
      <c r="BX172" s="894">
        <v>8</v>
      </c>
      <c r="BY172" s="895">
        <v>226000</v>
      </c>
      <c r="BZ172" s="894">
        <v>8</v>
      </c>
      <c r="CA172" s="895">
        <v>742000</v>
      </c>
      <c r="CB172" s="894">
        <v>22</v>
      </c>
      <c r="CC172" s="895">
        <v>4170000</v>
      </c>
      <c r="CD172" s="907"/>
      <c r="CE172" s="895"/>
      <c r="CF172" s="907">
        <v>1</v>
      </c>
      <c r="CG172" s="895">
        <v>5000</v>
      </c>
      <c r="CH172" s="894">
        <v>34</v>
      </c>
      <c r="CI172" s="895">
        <v>5085000</v>
      </c>
      <c r="CJ172" s="894"/>
      <c r="CK172" s="895"/>
      <c r="CL172" s="894"/>
      <c r="CM172" s="895"/>
      <c r="CN172" s="894"/>
      <c r="CO172" s="895">
        <v>640000</v>
      </c>
      <c r="CP172" s="894"/>
      <c r="CQ172" s="895"/>
      <c r="CR172" s="894">
        <v>12</v>
      </c>
      <c r="CS172" s="895">
        <v>4302000</v>
      </c>
      <c r="CT172" s="895"/>
      <c r="CU172" s="895"/>
      <c r="CV172" s="894"/>
      <c r="CW172" s="895"/>
      <c r="CX172" s="894"/>
      <c r="CY172" s="895"/>
      <c r="CZ172" s="894"/>
      <c r="DA172" s="895"/>
      <c r="DB172" s="908">
        <f>B172+D172+F172+H172+J172+L172+N172+P172+R172+T172+V172+X172+Z172+AB172+AD172+AF172+AH172+AJ172+AL172+AN172+AP172+AR172+AT172+AV172+AX172+AZ172+BB172+BD172+BF172+BH172+BJ172+BL172+BN172+BP172+BR172+BT172+BV172+BX172+BZ172+CB172+CD172+CF172+CH172+CJ172+CL172+CN172+CP172+CR172+CT172+CV172+CX172+CZ172</f>
        <v>755</v>
      </c>
      <c r="DC172" s="954">
        <f>'B1104'!T168</f>
        <v>0</v>
      </c>
      <c r="DD172" s="910">
        <v>0</v>
      </c>
      <c r="DE172" s="911">
        <v>0</v>
      </c>
      <c r="DF172" s="912">
        <f t="shared" si="16"/>
        <v>755</v>
      </c>
      <c r="DG172" s="913">
        <f t="shared" si="16"/>
        <v>0</v>
      </c>
    </row>
    <row r="173" spans="1:111" ht="15" thickBot="1" x14ac:dyDescent="0.35">
      <c r="A173" s="906" t="s">
        <v>930</v>
      </c>
      <c r="B173" s="894">
        <v>222</v>
      </c>
      <c r="C173" s="895">
        <v>42049550</v>
      </c>
      <c r="D173" s="894">
        <v>26</v>
      </c>
      <c r="E173" s="895">
        <v>7148500</v>
      </c>
      <c r="F173" s="894">
        <v>8</v>
      </c>
      <c r="G173" s="895">
        <v>317200</v>
      </c>
      <c r="H173" s="894">
        <v>15</v>
      </c>
      <c r="I173" s="895">
        <v>4344900</v>
      </c>
      <c r="J173" s="894">
        <v>6</v>
      </c>
      <c r="K173" s="895">
        <v>1400000</v>
      </c>
      <c r="L173" s="894">
        <v>17</v>
      </c>
      <c r="M173" s="895">
        <v>2382500</v>
      </c>
      <c r="N173" s="894">
        <v>89</v>
      </c>
      <c r="O173" s="895">
        <v>14862190</v>
      </c>
      <c r="P173" s="894">
        <v>3</v>
      </c>
      <c r="Q173" s="895">
        <v>450000</v>
      </c>
      <c r="R173" s="894">
        <v>31</v>
      </c>
      <c r="S173" s="895">
        <v>3988000</v>
      </c>
      <c r="T173" s="894"/>
      <c r="U173" s="895"/>
      <c r="V173" s="894"/>
      <c r="W173" s="895"/>
      <c r="X173" s="894">
        <v>12</v>
      </c>
      <c r="Y173" s="895">
        <v>1498000</v>
      </c>
      <c r="Z173" s="894"/>
      <c r="AA173" s="895"/>
      <c r="AB173" s="894">
        <v>142</v>
      </c>
      <c r="AC173" s="895">
        <v>17022400</v>
      </c>
      <c r="AD173" s="894">
        <v>8</v>
      </c>
      <c r="AE173" s="895">
        <v>843000</v>
      </c>
      <c r="AF173" s="894">
        <v>4</v>
      </c>
      <c r="AG173" s="895">
        <v>260500</v>
      </c>
      <c r="AH173" s="894">
        <v>14</v>
      </c>
      <c r="AI173" s="895">
        <v>122700</v>
      </c>
      <c r="AJ173" s="894">
        <v>32</v>
      </c>
      <c r="AK173" s="895">
        <v>5650700</v>
      </c>
      <c r="AL173" s="894">
        <v>65</v>
      </c>
      <c r="AM173" s="895">
        <v>4935800</v>
      </c>
      <c r="AN173" s="894">
        <v>11</v>
      </c>
      <c r="AO173" s="895">
        <v>585800</v>
      </c>
      <c r="AP173" s="894"/>
      <c r="AQ173" s="895"/>
      <c r="AR173" s="894"/>
      <c r="AS173" s="895"/>
      <c r="AT173" s="894"/>
      <c r="AU173" s="895"/>
      <c r="AV173" s="894">
        <v>308</v>
      </c>
      <c r="AW173" s="895">
        <v>41344900</v>
      </c>
      <c r="AX173" s="894">
        <v>13</v>
      </c>
      <c r="AY173" s="895">
        <v>1164900</v>
      </c>
      <c r="AZ173" s="894">
        <v>38</v>
      </c>
      <c r="BA173" s="895">
        <v>5874000</v>
      </c>
      <c r="BB173" s="894"/>
      <c r="BC173" s="895"/>
      <c r="BD173" s="894">
        <v>12</v>
      </c>
      <c r="BE173" s="895">
        <v>3325000</v>
      </c>
      <c r="BF173" s="894">
        <v>10</v>
      </c>
      <c r="BG173" s="895">
        <v>994500</v>
      </c>
      <c r="BH173" s="894"/>
      <c r="BI173" s="895"/>
      <c r="BJ173" s="894">
        <v>36</v>
      </c>
      <c r="BK173" s="895">
        <v>4113900</v>
      </c>
      <c r="BL173" s="894"/>
      <c r="BM173" s="895"/>
      <c r="BN173" s="894"/>
      <c r="BO173" s="895"/>
      <c r="BP173" s="894">
        <v>15</v>
      </c>
      <c r="BQ173" s="895">
        <v>2154000</v>
      </c>
      <c r="BR173" s="894">
        <v>59</v>
      </c>
      <c r="BS173" s="895">
        <v>3766000</v>
      </c>
      <c r="BT173" s="894">
        <v>2</v>
      </c>
      <c r="BU173" s="895">
        <v>200000</v>
      </c>
      <c r="BV173" s="894"/>
      <c r="BW173" s="895"/>
      <c r="BX173" s="894">
        <v>11</v>
      </c>
      <c r="BY173" s="895">
        <v>391000</v>
      </c>
      <c r="BZ173" s="894">
        <v>23</v>
      </c>
      <c r="CA173" s="895">
        <v>2333200</v>
      </c>
      <c r="CB173" s="894">
        <v>37</v>
      </c>
      <c r="CC173" s="895">
        <v>6288800</v>
      </c>
      <c r="CD173" s="907">
        <v>1</v>
      </c>
      <c r="CE173" s="895">
        <v>20000</v>
      </c>
      <c r="CF173" s="907"/>
      <c r="CG173" s="895"/>
      <c r="CH173" s="894">
        <v>41</v>
      </c>
      <c r="CI173" s="895">
        <v>62852000</v>
      </c>
      <c r="CJ173" s="894"/>
      <c r="CK173" s="895"/>
      <c r="CL173" s="894"/>
      <c r="CM173" s="895"/>
      <c r="CN173" s="894"/>
      <c r="CO173" s="895"/>
      <c r="CP173" s="894"/>
      <c r="CQ173" s="895"/>
      <c r="CR173" s="894">
        <v>22</v>
      </c>
      <c r="CS173" s="895">
        <v>2352400</v>
      </c>
      <c r="CT173" s="895"/>
      <c r="CU173" s="895"/>
      <c r="CV173" s="894"/>
      <c r="CW173" s="895"/>
      <c r="CX173" s="894"/>
      <c r="CY173" s="895"/>
      <c r="CZ173" s="894"/>
      <c r="DA173" s="895"/>
      <c r="DB173" s="908">
        <f>B173+D173+F173+H173+J173+L173+N173+P173+R173+T173+V173+X173+Z173+AB173+AD173+AF173+AH173+AJ173+AL173+AN173+AP173+AR173+AT173+AV173+AX173+AZ173+BB173+BD173+BF173+BH173+BJ173+BL173+BN173+BP173+BR173+BT173+BV173+BX173+BZ173+CB173+CD173+CF173+CH173+CJ173+CL173+CN173+CP173+CR173+CT173+CV173+CX173+CZ173</f>
        <v>1333</v>
      </c>
      <c r="DC173" s="954">
        <f>'B1104'!BC168</f>
        <v>0</v>
      </c>
      <c r="DD173" s="910">
        <v>0</v>
      </c>
      <c r="DE173" s="911">
        <v>0</v>
      </c>
      <c r="DF173" s="912">
        <f t="shared" si="16"/>
        <v>1333</v>
      </c>
      <c r="DG173" s="913">
        <f t="shared" si="16"/>
        <v>0</v>
      </c>
    </row>
    <row r="174" spans="1:111" ht="15" thickBot="1" x14ac:dyDescent="0.35">
      <c r="A174" s="906" t="s">
        <v>931</v>
      </c>
      <c r="B174" s="894">
        <v>1</v>
      </c>
      <c r="C174" s="895">
        <v>36992.300000000003</v>
      </c>
      <c r="D174" s="894"/>
      <c r="E174" s="895"/>
      <c r="F174" s="894"/>
      <c r="G174" s="895"/>
      <c r="H174" s="894">
        <v>15</v>
      </c>
      <c r="I174" s="895">
        <v>864651.24</v>
      </c>
      <c r="J174" s="894"/>
      <c r="K174" s="895"/>
      <c r="L174" s="894"/>
      <c r="M174" s="895"/>
      <c r="N174" s="894"/>
      <c r="O174" s="895"/>
      <c r="P174" s="894"/>
      <c r="Q174" s="895"/>
      <c r="R174" s="894"/>
      <c r="S174" s="895"/>
      <c r="T174" s="894"/>
      <c r="U174" s="895"/>
      <c r="V174" s="894"/>
      <c r="W174" s="895"/>
      <c r="X174" s="894"/>
      <c r="Y174" s="895"/>
      <c r="Z174" s="894"/>
      <c r="AA174" s="895"/>
      <c r="AB174" s="894">
        <v>1</v>
      </c>
      <c r="AC174" s="895">
        <v>48984.79</v>
      </c>
      <c r="AD174" s="894"/>
      <c r="AE174" s="895"/>
      <c r="AF174" s="894"/>
      <c r="AG174" s="895"/>
      <c r="AH174" s="894"/>
      <c r="AI174" s="895"/>
      <c r="AJ174" s="894"/>
      <c r="AK174" s="895"/>
      <c r="AL174" s="894"/>
      <c r="AM174" s="895"/>
      <c r="AN174" s="894"/>
      <c r="AO174" s="895"/>
      <c r="AP174" s="894"/>
      <c r="AQ174" s="895"/>
      <c r="AR174" s="894"/>
      <c r="AS174" s="895"/>
      <c r="AT174" s="894"/>
      <c r="AU174" s="895"/>
      <c r="AV174" s="894"/>
      <c r="AW174" s="895"/>
      <c r="AX174" s="894"/>
      <c r="AY174" s="895"/>
      <c r="AZ174" s="894"/>
      <c r="BA174" s="895"/>
      <c r="BB174" s="894"/>
      <c r="BC174" s="895"/>
      <c r="BD174" s="894"/>
      <c r="BE174" s="895"/>
      <c r="BF174" s="894"/>
      <c r="BG174" s="895"/>
      <c r="BH174" s="894"/>
      <c r="BI174" s="895"/>
      <c r="BJ174" s="894"/>
      <c r="BK174" s="895"/>
      <c r="BL174" s="894"/>
      <c r="BM174" s="895"/>
      <c r="BN174" s="894"/>
      <c r="BO174" s="895"/>
      <c r="BP174" s="894"/>
      <c r="BQ174" s="895"/>
      <c r="BR174" s="894"/>
      <c r="BS174" s="895"/>
      <c r="BT174" s="894">
        <v>1</v>
      </c>
      <c r="BU174" s="895">
        <v>12915591</v>
      </c>
      <c r="BV174" s="894"/>
      <c r="BW174" s="895"/>
      <c r="BX174" s="894"/>
      <c r="BY174" s="895"/>
      <c r="BZ174" s="894">
        <v>1</v>
      </c>
      <c r="CA174" s="895">
        <v>12119.89</v>
      </c>
      <c r="CB174" s="894"/>
      <c r="CC174" s="895"/>
      <c r="CD174" s="907"/>
      <c r="CE174" s="895"/>
      <c r="CF174" s="907"/>
      <c r="CG174" s="895"/>
      <c r="CH174" s="894">
        <v>1</v>
      </c>
      <c r="CI174" s="895">
        <v>10987.78</v>
      </c>
      <c r="CJ174" s="894"/>
      <c r="CK174" s="895"/>
      <c r="CL174" s="894"/>
      <c r="CM174" s="895"/>
      <c r="CN174" s="894"/>
      <c r="CO174" s="895">
        <v>10000</v>
      </c>
      <c r="CP174" s="894"/>
      <c r="CQ174" s="895"/>
      <c r="CR174" s="894"/>
      <c r="CS174" s="895"/>
      <c r="CT174" s="895"/>
      <c r="CU174" s="895"/>
      <c r="CV174" s="894"/>
      <c r="CW174" s="895"/>
      <c r="CX174" s="894"/>
      <c r="CY174" s="895"/>
      <c r="CZ174" s="894"/>
      <c r="DA174" s="895"/>
      <c r="DB174" s="908">
        <f>B174+D174+F174+H174+J174+L174+N174+P174+R174+T174+V174+X174+Z174+AB174+AD174+AF174+AH174+AJ174+AL174+AN174+AP174+AR174+AT174+AV174+AX174+AZ174+BB174+BD174+BF174+BH174+BJ174+BL174+BN174+BP174+BR174+BT174+BV174+BX174+BZ174+CB174+CD174+CF174+CH174+CJ174+CL174+CN174+CP174+CR174+CT174+CV174+CX174+CZ174</f>
        <v>20</v>
      </c>
      <c r="DC174" s="909"/>
      <c r="DD174" s="910">
        <v>0</v>
      </c>
      <c r="DE174" s="911">
        <v>0</v>
      </c>
      <c r="DF174" s="912">
        <f t="shared" si="16"/>
        <v>20</v>
      </c>
      <c r="DG174" s="913">
        <f t="shared" si="16"/>
        <v>0</v>
      </c>
    </row>
    <row r="175" spans="1:111" ht="15" thickBot="1" x14ac:dyDescent="0.35">
      <c r="A175" s="914" t="s">
        <v>932</v>
      </c>
      <c r="B175" s="894">
        <v>155</v>
      </c>
      <c r="C175" s="895">
        <v>2345004.67</v>
      </c>
      <c r="D175" s="894">
        <v>57</v>
      </c>
      <c r="E175" s="895">
        <v>441800</v>
      </c>
      <c r="F175" s="894">
        <v>19</v>
      </c>
      <c r="G175" s="895">
        <v>136000</v>
      </c>
      <c r="H175" s="894"/>
      <c r="I175" s="895"/>
      <c r="J175" s="894">
        <v>29</v>
      </c>
      <c r="K175" s="895">
        <v>241400</v>
      </c>
      <c r="L175" s="894">
        <v>99</v>
      </c>
      <c r="M175" s="895">
        <v>695500</v>
      </c>
      <c r="N175" s="894">
        <v>3</v>
      </c>
      <c r="O175" s="895">
        <v>39851.81</v>
      </c>
      <c r="P175" s="894"/>
      <c r="Q175" s="895"/>
      <c r="R175" s="894">
        <v>19</v>
      </c>
      <c r="S175" s="895">
        <v>109500</v>
      </c>
      <c r="T175" s="894">
        <v>10</v>
      </c>
      <c r="U175" s="895">
        <v>63500</v>
      </c>
      <c r="V175" s="894"/>
      <c r="W175" s="895">
        <v>86481.26</v>
      </c>
      <c r="X175" s="894">
        <v>46</v>
      </c>
      <c r="Y175" s="895">
        <v>316000</v>
      </c>
      <c r="Z175" s="894"/>
      <c r="AA175" s="895"/>
      <c r="AB175" s="894">
        <v>27</v>
      </c>
      <c r="AC175" s="895">
        <v>479100</v>
      </c>
      <c r="AD175" s="894">
        <v>1</v>
      </c>
      <c r="AE175" s="895">
        <v>7914.31</v>
      </c>
      <c r="AF175" s="894"/>
      <c r="AG175" s="895"/>
      <c r="AH175" s="894"/>
      <c r="AI175" s="895"/>
      <c r="AJ175" s="894">
        <v>20</v>
      </c>
      <c r="AK175" s="895">
        <v>132000</v>
      </c>
      <c r="AL175" s="894">
        <v>30</v>
      </c>
      <c r="AM175" s="895">
        <v>239000</v>
      </c>
      <c r="AN175" s="894">
        <v>2</v>
      </c>
      <c r="AO175" s="895">
        <v>4500</v>
      </c>
      <c r="AP175" s="894"/>
      <c r="AQ175" s="895"/>
      <c r="AR175" s="894"/>
      <c r="AS175" s="895"/>
      <c r="AT175" s="894"/>
      <c r="AU175" s="895"/>
      <c r="AV175" s="894">
        <v>94</v>
      </c>
      <c r="AW175" s="895">
        <v>563863</v>
      </c>
      <c r="AX175" s="894">
        <v>22</v>
      </c>
      <c r="AY175" s="895">
        <v>160100</v>
      </c>
      <c r="AZ175" s="894">
        <v>15</v>
      </c>
      <c r="BA175" s="895">
        <v>117800</v>
      </c>
      <c r="BB175" s="894"/>
      <c r="BC175" s="895"/>
      <c r="BD175" s="894">
        <v>10</v>
      </c>
      <c r="BE175" s="895">
        <v>102500</v>
      </c>
      <c r="BF175" s="894"/>
      <c r="BG175" s="895"/>
      <c r="BH175" s="894"/>
      <c r="BI175" s="895"/>
      <c r="BJ175" s="894">
        <v>11</v>
      </c>
      <c r="BK175" s="895">
        <v>180000</v>
      </c>
      <c r="BL175" s="894"/>
      <c r="BM175" s="895">
        <v>230700</v>
      </c>
      <c r="BN175" s="894"/>
      <c r="BO175" s="895"/>
      <c r="BP175" s="894">
        <v>16</v>
      </c>
      <c r="BQ175" s="895">
        <v>92000</v>
      </c>
      <c r="BR175" s="894">
        <v>119</v>
      </c>
      <c r="BS175" s="895">
        <v>922000</v>
      </c>
      <c r="BT175" s="894"/>
      <c r="BU175" s="895"/>
      <c r="BV175" s="894"/>
      <c r="BW175" s="895"/>
      <c r="BX175" s="894">
        <v>159</v>
      </c>
      <c r="BY175" s="895">
        <v>1047300</v>
      </c>
      <c r="BZ175" s="894">
        <v>7</v>
      </c>
      <c r="CA175" s="895">
        <v>63500</v>
      </c>
      <c r="CB175" s="894">
        <v>29</v>
      </c>
      <c r="CC175" s="895">
        <v>190000</v>
      </c>
      <c r="CD175" s="907"/>
      <c r="CE175" s="895"/>
      <c r="CF175" s="907"/>
      <c r="CG175" s="895"/>
      <c r="CH175" s="894">
        <v>34</v>
      </c>
      <c r="CI175" s="895">
        <v>327000</v>
      </c>
      <c r="CJ175" s="894"/>
      <c r="CK175" s="895"/>
      <c r="CL175" s="894"/>
      <c r="CM175" s="895"/>
      <c r="CN175" s="894"/>
      <c r="CO175" s="895">
        <v>25000</v>
      </c>
      <c r="CP175" s="894"/>
      <c r="CQ175" s="895"/>
      <c r="CR175" s="894">
        <v>45</v>
      </c>
      <c r="CS175" s="895">
        <v>268600</v>
      </c>
      <c r="CT175" s="895"/>
      <c r="CU175" s="895"/>
      <c r="CV175" s="894"/>
      <c r="CW175" s="895"/>
      <c r="CX175" s="894"/>
      <c r="CY175" s="895"/>
      <c r="CZ175" s="894">
        <v>15</v>
      </c>
      <c r="DA175" s="895">
        <v>132000</v>
      </c>
      <c r="DB175" s="908">
        <f>B175+D175+F175+H175+J175+L175+N175+P175+R175+T175+V175+X175+Z175+AB175+AD175+AF175+AH175+AJ175+AL175+AN175+AP175+AR175+AT175+AV175+AX175+AZ175+BB175+BD175+BF175+BH175+BJ175+BL175+BN175+BP175+BR175+BT175+BV175+BX175+BZ175+CB175+CD175+CF175+CH175+CJ175+CL175+CN175+CP175+CR175+CT175+CV175+CX175+CZ175</f>
        <v>1093</v>
      </c>
      <c r="DC175" s="954">
        <f>'B1104'!W222</f>
        <v>0</v>
      </c>
      <c r="DD175" s="910">
        <v>0</v>
      </c>
      <c r="DE175" s="911">
        <v>0</v>
      </c>
      <c r="DF175" s="912">
        <f t="shared" si="16"/>
        <v>1093</v>
      </c>
      <c r="DG175" s="913">
        <f t="shared" si="16"/>
        <v>0</v>
      </c>
    </row>
    <row r="176" spans="1:111" ht="15" thickBot="1" x14ac:dyDescent="0.35">
      <c r="A176" s="914" t="s">
        <v>1020</v>
      </c>
      <c r="B176" s="894"/>
      <c r="C176" s="895"/>
      <c r="D176" s="894"/>
      <c r="E176" s="895"/>
      <c r="F176" s="894"/>
      <c r="G176" s="895"/>
      <c r="H176" s="894"/>
      <c r="I176" s="895"/>
      <c r="J176" s="894"/>
      <c r="K176" s="895"/>
      <c r="L176" s="894"/>
      <c r="M176" s="895"/>
      <c r="N176" s="894"/>
      <c r="O176" s="895"/>
      <c r="P176" s="894"/>
      <c r="Q176" s="895"/>
      <c r="R176" s="894"/>
      <c r="S176" s="895"/>
      <c r="T176" s="894"/>
      <c r="U176" s="895"/>
      <c r="V176" s="894"/>
      <c r="W176" s="895"/>
      <c r="X176" s="894"/>
      <c r="Y176" s="895"/>
      <c r="Z176" s="894"/>
      <c r="AA176" s="895"/>
      <c r="AB176" s="894"/>
      <c r="AC176" s="895"/>
      <c r="AD176" s="894"/>
      <c r="AE176" s="895"/>
      <c r="AF176" s="894"/>
      <c r="AG176" s="895"/>
      <c r="AH176" s="894"/>
      <c r="AI176" s="895"/>
      <c r="AJ176" s="894"/>
      <c r="AK176" s="895"/>
      <c r="AL176" s="894"/>
      <c r="AM176" s="895"/>
      <c r="AN176" s="894"/>
      <c r="AO176" s="895"/>
      <c r="AP176" s="894"/>
      <c r="AQ176" s="895"/>
      <c r="AR176" s="894"/>
      <c r="AS176" s="895"/>
      <c r="AT176" s="894"/>
      <c r="AU176" s="895"/>
      <c r="AV176" s="894"/>
      <c r="AW176" s="895"/>
      <c r="AX176" s="894"/>
      <c r="AY176" s="895"/>
      <c r="AZ176" s="894"/>
      <c r="BA176" s="895"/>
      <c r="BB176" s="894"/>
      <c r="BC176" s="895"/>
      <c r="BD176" s="894"/>
      <c r="BE176" s="895"/>
      <c r="BF176" s="894"/>
      <c r="BG176" s="895"/>
      <c r="BH176" s="894"/>
      <c r="BI176" s="895"/>
      <c r="BJ176" s="894"/>
      <c r="BK176" s="895"/>
      <c r="BL176" s="894"/>
      <c r="BM176" s="895"/>
      <c r="BN176" s="894"/>
      <c r="BO176" s="895"/>
      <c r="BP176" s="894"/>
      <c r="BQ176" s="895"/>
      <c r="BR176" s="894"/>
      <c r="BS176" s="895"/>
      <c r="BT176" s="894"/>
      <c r="BU176" s="895"/>
      <c r="BV176" s="894"/>
      <c r="BW176" s="895"/>
      <c r="BX176" s="894"/>
      <c r="BY176" s="895"/>
      <c r="BZ176" s="894"/>
      <c r="CA176" s="895"/>
      <c r="CB176" s="894"/>
      <c r="CC176" s="895"/>
      <c r="CD176" s="907"/>
      <c r="CE176" s="895"/>
      <c r="CF176" s="907"/>
      <c r="CG176" s="895"/>
      <c r="CH176" s="894"/>
      <c r="CI176" s="895"/>
      <c r="CJ176" s="894"/>
      <c r="CK176" s="895"/>
      <c r="CL176" s="894"/>
      <c r="CM176" s="895"/>
      <c r="CN176" s="894"/>
      <c r="CO176" s="895"/>
      <c r="CP176" s="894"/>
      <c r="CQ176" s="895"/>
      <c r="CR176" s="894"/>
      <c r="CS176" s="895"/>
      <c r="CT176" s="895"/>
      <c r="CU176" s="895"/>
      <c r="CV176" s="894"/>
      <c r="CW176" s="895"/>
      <c r="CX176" s="894"/>
      <c r="CY176" s="895"/>
      <c r="CZ176" s="894"/>
      <c r="DA176" s="895"/>
      <c r="DB176" s="908"/>
      <c r="DC176" s="954"/>
      <c r="DD176" s="910"/>
      <c r="DE176" s="911"/>
      <c r="DF176" s="912"/>
      <c r="DG176" s="913"/>
    </row>
    <row r="177" spans="1:111" ht="15" thickBot="1" x14ac:dyDescent="0.35">
      <c r="A177" s="914" t="s">
        <v>933</v>
      </c>
      <c r="B177" s="894"/>
      <c r="C177" s="895"/>
      <c r="D177" s="894">
        <v>44</v>
      </c>
      <c r="E177" s="895">
        <v>380700</v>
      </c>
      <c r="F177" s="894">
        <v>6</v>
      </c>
      <c r="G177" s="895">
        <v>51967.41</v>
      </c>
      <c r="H177" s="894"/>
      <c r="I177" s="895"/>
      <c r="J177" s="894">
        <v>9</v>
      </c>
      <c r="K177" s="895">
        <v>132642.48000000001</v>
      </c>
      <c r="L177" s="894"/>
      <c r="M177" s="895"/>
      <c r="N177" s="894">
        <v>56</v>
      </c>
      <c r="O177" s="895">
        <v>381600</v>
      </c>
      <c r="P177" s="894"/>
      <c r="Q177" s="895"/>
      <c r="R177" s="894">
        <v>8</v>
      </c>
      <c r="S177" s="895">
        <v>66000</v>
      </c>
      <c r="T177" s="894">
        <v>3</v>
      </c>
      <c r="U177" s="895">
        <v>147572.26999999999</v>
      </c>
      <c r="V177" s="894"/>
      <c r="W177" s="895">
        <v>162000</v>
      </c>
      <c r="X177" s="894">
        <v>12</v>
      </c>
      <c r="Y177" s="895">
        <v>184437.6</v>
      </c>
      <c r="Z177" s="894"/>
      <c r="AA177" s="895"/>
      <c r="AB177" s="894">
        <v>25</v>
      </c>
      <c r="AC177" s="895">
        <v>472166.28</v>
      </c>
      <c r="AD177" s="894">
        <v>1</v>
      </c>
      <c r="AE177" s="895">
        <v>7914.31</v>
      </c>
      <c r="AF177" s="894"/>
      <c r="AG177" s="895"/>
      <c r="AH177" s="894">
        <v>1</v>
      </c>
      <c r="AI177" s="895">
        <v>9000</v>
      </c>
      <c r="AJ177" s="894">
        <v>14</v>
      </c>
      <c r="AK177" s="895">
        <v>140450</v>
      </c>
      <c r="AL177" s="894">
        <v>33</v>
      </c>
      <c r="AM177" s="895">
        <v>268921.36</v>
      </c>
      <c r="AN177" s="894">
        <v>6</v>
      </c>
      <c r="AO177" s="895">
        <v>162204.04</v>
      </c>
      <c r="AP177" s="894"/>
      <c r="AQ177" s="895"/>
      <c r="AR177" s="894"/>
      <c r="AS177" s="895"/>
      <c r="AT177" s="894"/>
      <c r="AU177" s="895"/>
      <c r="AV177" s="894">
        <v>108</v>
      </c>
      <c r="AW177" s="895">
        <v>801532.42</v>
      </c>
      <c r="AX177" s="894">
        <v>34</v>
      </c>
      <c r="AY177" s="895">
        <v>800580.49</v>
      </c>
      <c r="AZ177" s="894">
        <v>32</v>
      </c>
      <c r="BA177" s="895">
        <v>804650</v>
      </c>
      <c r="BB177" s="894"/>
      <c r="BC177" s="895"/>
      <c r="BD177" s="894">
        <v>20</v>
      </c>
      <c r="BE177" s="895">
        <v>164868.96</v>
      </c>
      <c r="BF177" s="894"/>
      <c r="BG177" s="895"/>
      <c r="BH177" s="894">
        <v>2</v>
      </c>
      <c r="BI177" s="895">
        <v>12000</v>
      </c>
      <c r="BJ177" s="894">
        <v>9</v>
      </c>
      <c r="BK177" s="895">
        <v>132000</v>
      </c>
      <c r="BL177" s="894"/>
      <c r="BM177" s="895">
        <v>212423.4</v>
      </c>
      <c r="BN177" s="894"/>
      <c r="BO177" s="895"/>
      <c r="BP177" s="894">
        <v>6</v>
      </c>
      <c r="BQ177" s="895">
        <v>38500</v>
      </c>
      <c r="BR177" s="894"/>
      <c r="BS177" s="895"/>
      <c r="BT177" s="894"/>
      <c r="BU177" s="895"/>
      <c r="BV177" s="894"/>
      <c r="BW177" s="895"/>
      <c r="BX177" s="894">
        <v>230</v>
      </c>
      <c r="BY177" s="895">
        <v>1274700</v>
      </c>
      <c r="BZ177" s="894">
        <v>9</v>
      </c>
      <c r="CA177" s="895">
        <v>71110.14</v>
      </c>
      <c r="CB177" s="894">
        <v>11</v>
      </c>
      <c r="CC177" s="895">
        <v>1023473.2</v>
      </c>
      <c r="CD177" s="907"/>
      <c r="CE177" s="895"/>
      <c r="CF177" s="907"/>
      <c r="CG177" s="895"/>
      <c r="CH177" s="894">
        <v>30</v>
      </c>
      <c r="CI177" s="895">
        <v>343682.03</v>
      </c>
      <c r="CJ177" s="894"/>
      <c r="CK177" s="895"/>
      <c r="CL177" s="894"/>
      <c r="CM177" s="895"/>
      <c r="CN177" s="894"/>
      <c r="CO177" s="895">
        <v>15520.91</v>
      </c>
      <c r="CP177" s="894"/>
      <c r="CQ177" s="895"/>
      <c r="CR177" s="894">
        <v>4</v>
      </c>
      <c r="CS177" s="895">
        <v>20000</v>
      </c>
      <c r="CT177" s="895"/>
      <c r="CU177" s="895"/>
      <c r="CV177" s="894"/>
      <c r="CW177" s="895"/>
      <c r="CX177" s="894"/>
      <c r="CY177" s="895"/>
      <c r="CZ177" s="894">
        <v>12</v>
      </c>
      <c r="DA177" s="895">
        <v>169325.62</v>
      </c>
      <c r="DB177" s="908">
        <f>B177+D177+F177+H177+J177+L177+N177+P177+R177+T177+V177+X177+Z177+AB177+AD177+AF177+AH177+AJ177+AL177+AN177+AP177+AR177+AT177+AV177+AX177+AZ177+BB177+BD177+BF177+BH177+BJ177+BL177+BN177+BP177+BR177+BT177+BV177+BX177+BZ177+CB177+CD177+CF177+CH177+CJ177+CL177+CN177+CP177+CR177+CT177+CV177+CX177+CZ177</f>
        <v>725</v>
      </c>
      <c r="DC177" s="954">
        <f>'B1104'!BI168</f>
        <v>0</v>
      </c>
      <c r="DD177" s="910">
        <v>0</v>
      </c>
      <c r="DE177" s="911">
        <v>0</v>
      </c>
      <c r="DF177" s="912">
        <f t="shared" ref="DF177:DF186" si="17">DB177+DD177</f>
        <v>725</v>
      </c>
      <c r="DG177" s="913">
        <f t="shared" ref="DG177:DG212" si="18">DC177+DE177</f>
        <v>0</v>
      </c>
    </row>
    <row r="178" spans="1:111" ht="15" thickBot="1" x14ac:dyDescent="0.35">
      <c r="A178" s="914" t="s">
        <v>934</v>
      </c>
      <c r="B178" s="894">
        <v>159</v>
      </c>
      <c r="C178" s="895">
        <v>865000</v>
      </c>
      <c r="D178" s="894"/>
      <c r="E178" s="895"/>
      <c r="F178" s="894"/>
      <c r="G178" s="895"/>
      <c r="H178" s="894"/>
      <c r="I178" s="895"/>
      <c r="J178" s="894"/>
      <c r="K178" s="895"/>
      <c r="L178" s="894"/>
      <c r="M178" s="895"/>
      <c r="N178" s="894">
        <v>7</v>
      </c>
      <c r="O178" s="895">
        <v>98000</v>
      </c>
      <c r="P178" s="894"/>
      <c r="Q178" s="895"/>
      <c r="R178" s="894"/>
      <c r="S178" s="895"/>
      <c r="T178" s="894"/>
      <c r="U178" s="895"/>
      <c r="V178" s="894"/>
      <c r="W178" s="895"/>
      <c r="X178" s="894"/>
      <c r="Y178" s="895"/>
      <c r="Z178" s="894"/>
      <c r="AA178" s="895"/>
      <c r="AB178" s="894"/>
      <c r="AC178" s="895"/>
      <c r="AD178" s="894">
        <v>14</v>
      </c>
      <c r="AE178" s="895">
        <v>105000</v>
      </c>
      <c r="AF178" s="894"/>
      <c r="AG178" s="895"/>
      <c r="AH178" s="894"/>
      <c r="AI178" s="895"/>
      <c r="AJ178" s="894"/>
      <c r="AK178" s="895"/>
      <c r="AL178" s="894"/>
      <c r="AM178" s="895"/>
      <c r="AN178" s="894"/>
      <c r="AO178" s="895"/>
      <c r="AP178" s="894"/>
      <c r="AQ178" s="895"/>
      <c r="AR178" s="894"/>
      <c r="AS178" s="895"/>
      <c r="AT178" s="894"/>
      <c r="AU178" s="895"/>
      <c r="AV178" s="894"/>
      <c r="AW178" s="895"/>
      <c r="AX178" s="894"/>
      <c r="AY178" s="895"/>
      <c r="AZ178" s="894"/>
      <c r="BA178" s="895"/>
      <c r="BB178" s="894"/>
      <c r="BC178" s="895"/>
      <c r="BD178" s="894"/>
      <c r="BE178" s="895"/>
      <c r="BF178" s="894"/>
      <c r="BG178" s="895"/>
      <c r="BH178" s="894"/>
      <c r="BI178" s="895"/>
      <c r="BJ178" s="894"/>
      <c r="BK178" s="895"/>
      <c r="BL178" s="894"/>
      <c r="BM178" s="895"/>
      <c r="BN178" s="894"/>
      <c r="BO178" s="895"/>
      <c r="BP178" s="894"/>
      <c r="BQ178" s="895"/>
      <c r="BR178" s="894"/>
      <c r="BS178" s="895"/>
      <c r="BT178" s="894"/>
      <c r="BU178" s="895"/>
      <c r="BV178" s="894"/>
      <c r="BW178" s="895"/>
      <c r="BX178" s="894"/>
      <c r="BY178" s="895"/>
      <c r="BZ178" s="894"/>
      <c r="CA178" s="895"/>
      <c r="CB178" s="894"/>
      <c r="CC178" s="895"/>
      <c r="CD178" s="907"/>
      <c r="CE178" s="895"/>
      <c r="CF178" s="907"/>
      <c r="CG178" s="895"/>
      <c r="CH178" s="894"/>
      <c r="CI178" s="895"/>
      <c r="CJ178" s="894"/>
      <c r="CK178" s="895"/>
      <c r="CL178" s="894"/>
      <c r="CM178" s="895"/>
      <c r="CN178" s="894"/>
      <c r="CO178" s="895"/>
      <c r="CP178" s="894"/>
      <c r="CQ178" s="895"/>
      <c r="CR178" s="894"/>
      <c r="CS178" s="895"/>
      <c r="CT178" s="895"/>
      <c r="CU178" s="895"/>
      <c r="CV178" s="894"/>
      <c r="CW178" s="895"/>
      <c r="CX178" s="894"/>
      <c r="CY178" s="895"/>
      <c r="CZ178" s="894"/>
      <c r="DA178" s="895"/>
      <c r="DB178" s="908">
        <f>B178+D178+F178+H178+J178+L178+N178+P178+R178+T178+V178+X178+Z178+AB178+AD178+AF178+AH178+AJ178+AL178+AN178+AP178+AR178+AT178+AV178+AX178+AZ178+BB178+BD178+BF178+BH178+BJ178+BL178+BN178+BP178+BR178+BT178+BV178+BX178+BZ178+CB178+CD178+CF178+CH178+CJ178+CL178+CN178+CP178+CR178+CT178+CV178+CX178+CZ178</f>
        <v>180</v>
      </c>
      <c r="DC178" s="909"/>
      <c r="DD178" s="910">
        <v>0</v>
      </c>
      <c r="DE178" s="911">
        <v>0</v>
      </c>
      <c r="DF178" s="912">
        <f t="shared" si="17"/>
        <v>180</v>
      </c>
      <c r="DG178" s="913">
        <f t="shared" si="18"/>
        <v>0</v>
      </c>
    </row>
    <row r="179" spans="1:111" ht="15" thickBot="1" x14ac:dyDescent="0.35">
      <c r="A179" s="914" t="s">
        <v>935</v>
      </c>
      <c r="B179" s="894"/>
      <c r="C179" s="895"/>
      <c r="D179" s="894">
        <v>4</v>
      </c>
      <c r="E179" s="895">
        <v>65390.09</v>
      </c>
      <c r="F179" s="894">
        <v>15</v>
      </c>
      <c r="G179" s="895">
        <v>132100</v>
      </c>
      <c r="H179" s="894"/>
      <c r="I179" s="895"/>
      <c r="J179" s="894"/>
      <c r="K179" s="895"/>
      <c r="L179" s="894">
        <v>1</v>
      </c>
      <c r="M179" s="895">
        <v>25834.29</v>
      </c>
      <c r="N179" s="894"/>
      <c r="O179" s="895"/>
      <c r="P179" s="894"/>
      <c r="Q179" s="895"/>
      <c r="R179" s="894"/>
      <c r="S179" s="895"/>
      <c r="T179" s="894"/>
      <c r="U179" s="895"/>
      <c r="V179" s="894"/>
      <c r="W179" s="895"/>
      <c r="X179" s="894"/>
      <c r="Y179" s="895"/>
      <c r="Z179" s="894"/>
      <c r="AA179" s="895"/>
      <c r="AB179" s="894"/>
      <c r="AC179" s="895"/>
      <c r="AD179" s="894">
        <v>7</v>
      </c>
      <c r="AE179" s="895">
        <v>52000</v>
      </c>
      <c r="AF179" s="894"/>
      <c r="AG179" s="895"/>
      <c r="AH179" s="894"/>
      <c r="AI179" s="895"/>
      <c r="AJ179" s="894">
        <v>1</v>
      </c>
      <c r="AK179" s="895">
        <v>10895.93</v>
      </c>
      <c r="AL179" s="894"/>
      <c r="AM179" s="895"/>
      <c r="AN179" s="894"/>
      <c r="AO179" s="895"/>
      <c r="AP179" s="894"/>
      <c r="AQ179" s="895"/>
      <c r="AR179" s="894"/>
      <c r="AS179" s="895"/>
      <c r="AT179" s="894">
        <v>2</v>
      </c>
      <c r="AU179" s="895">
        <v>14465.72</v>
      </c>
      <c r="AV179" s="894"/>
      <c r="AW179" s="895"/>
      <c r="AX179" s="894"/>
      <c r="AY179" s="895"/>
      <c r="AZ179" s="894"/>
      <c r="BA179" s="895"/>
      <c r="BB179" s="894"/>
      <c r="BC179" s="895"/>
      <c r="BD179" s="894"/>
      <c r="BE179" s="895"/>
      <c r="BF179" s="894">
        <v>2</v>
      </c>
      <c r="BG179" s="895">
        <v>14251.42</v>
      </c>
      <c r="BH179" s="894"/>
      <c r="BI179" s="895"/>
      <c r="BJ179" s="894"/>
      <c r="BK179" s="895"/>
      <c r="BL179" s="894"/>
      <c r="BM179" s="895"/>
      <c r="BN179" s="894"/>
      <c r="BO179" s="895"/>
      <c r="BP179" s="894">
        <v>1</v>
      </c>
      <c r="BQ179" s="895">
        <v>5494.48</v>
      </c>
      <c r="BR179" s="894">
        <v>934</v>
      </c>
      <c r="BS179" s="895">
        <v>5711563</v>
      </c>
      <c r="BT179" s="894"/>
      <c r="BU179" s="895"/>
      <c r="BV179" s="894"/>
      <c r="BW179" s="895"/>
      <c r="BX179" s="894"/>
      <c r="BY179" s="895"/>
      <c r="BZ179" s="894"/>
      <c r="CA179" s="895"/>
      <c r="CB179" s="894"/>
      <c r="CC179" s="895"/>
      <c r="CD179" s="907"/>
      <c r="CE179" s="895"/>
      <c r="CF179" s="907">
        <v>2</v>
      </c>
      <c r="CG179" s="895">
        <v>33600.04</v>
      </c>
      <c r="CH179" s="894"/>
      <c r="CI179" s="895"/>
      <c r="CJ179" s="894"/>
      <c r="CK179" s="895"/>
      <c r="CL179" s="894"/>
      <c r="CM179" s="895"/>
      <c r="CN179" s="894"/>
      <c r="CO179" s="895">
        <v>18000</v>
      </c>
      <c r="CP179" s="894"/>
      <c r="CQ179" s="895"/>
      <c r="CR179" s="894"/>
      <c r="CS179" s="895"/>
      <c r="CT179" s="895"/>
      <c r="CU179" s="895"/>
      <c r="CV179" s="894"/>
      <c r="CW179" s="895"/>
      <c r="CX179" s="894"/>
      <c r="CY179" s="895"/>
      <c r="CZ179" s="894"/>
      <c r="DA179" s="895"/>
      <c r="DB179" s="908">
        <f>B179+D179+F179+H179+J179+L179+N179+P179+R179+T179+V179+X179+Z179+AB179+AD179+AF179+AH179+AJ179+AL179+AN179+AP179+AR179+AT179+AV179+AX179+AZ179+BB179+BD179+BF179+BH179+BJ179+BL179+BN179+BP179+BR179+BT179+BV179+BX179+BZ179+CB179+CD179+CF179+CH179+CJ179+CL179+CN179+CP179+CR179+CT179+CV179+CX179+CZ179</f>
        <v>969</v>
      </c>
      <c r="DC179" s="954">
        <f>'B1104'!BL168</f>
        <v>0</v>
      </c>
      <c r="DD179" s="910">
        <v>0</v>
      </c>
      <c r="DE179" s="911">
        <v>0</v>
      </c>
      <c r="DF179" s="912">
        <f t="shared" si="17"/>
        <v>969</v>
      </c>
      <c r="DG179" s="913">
        <f t="shared" si="18"/>
        <v>0</v>
      </c>
    </row>
    <row r="180" spans="1:111" ht="15" thickBot="1" x14ac:dyDescent="0.35">
      <c r="A180" s="914" t="s">
        <v>936</v>
      </c>
      <c r="B180" s="894"/>
      <c r="C180" s="895"/>
      <c r="D180" s="894"/>
      <c r="E180" s="895"/>
      <c r="F180" s="894"/>
      <c r="G180" s="895"/>
      <c r="H180" s="894"/>
      <c r="I180" s="895"/>
      <c r="J180" s="894"/>
      <c r="K180" s="895"/>
      <c r="L180" s="894"/>
      <c r="M180" s="895"/>
      <c r="N180" s="894"/>
      <c r="O180" s="895"/>
      <c r="P180" s="894"/>
      <c r="Q180" s="895"/>
      <c r="R180" s="894"/>
      <c r="S180" s="895"/>
      <c r="T180" s="894"/>
      <c r="U180" s="895"/>
      <c r="V180" s="894"/>
      <c r="W180" s="895"/>
      <c r="X180" s="894"/>
      <c r="Y180" s="895"/>
      <c r="Z180" s="894"/>
      <c r="AA180" s="895"/>
      <c r="AB180" s="894"/>
      <c r="AC180" s="895"/>
      <c r="AD180" s="894"/>
      <c r="AE180" s="895"/>
      <c r="AF180" s="894"/>
      <c r="AG180" s="895"/>
      <c r="AH180" s="894"/>
      <c r="AI180" s="895"/>
      <c r="AJ180" s="894"/>
      <c r="AK180" s="895"/>
      <c r="AL180" s="894"/>
      <c r="AM180" s="895"/>
      <c r="AN180" s="894"/>
      <c r="AO180" s="895"/>
      <c r="AP180" s="894"/>
      <c r="AQ180" s="895"/>
      <c r="AR180" s="894"/>
      <c r="AS180" s="895"/>
      <c r="AT180" s="894"/>
      <c r="AU180" s="895"/>
      <c r="AV180" s="894"/>
      <c r="AW180" s="895"/>
      <c r="AX180" s="894"/>
      <c r="AY180" s="895"/>
      <c r="AZ180" s="894"/>
      <c r="BA180" s="895"/>
      <c r="BB180" s="894"/>
      <c r="BC180" s="895"/>
      <c r="BD180" s="894"/>
      <c r="BE180" s="895"/>
      <c r="BF180" s="894"/>
      <c r="BG180" s="895"/>
      <c r="BH180" s="894"/>
      <c r="BI180" s="895"/>
      <c r="BJ180" s="894"/>
      <c r="BK180" s="895"/>
      <c r="BL180" s="894"/>
      <c r="BM180" s="895"/>
      <c r="BN180" s="894"/>
      <c r="BO180" s="895"/>
      <c r="BP180" s="894"/>
      <c r="BQ180" s="895"/>
      <c r="BR180" s="894"/>
      <c r="BS180" s="895"/>
      <c r="BT180" s="894"/>
      <c r="BU180" s="895"/>
      <c r="BV180" s="894"/>
      <c r="BW180" s="895"/>
      <c r="BX180" s="894"/>
      <c r="BY180" s="895"/>
      <c r="BZ180" s="894"/>
      <c r="CA180" s="895"/>
      <c r="CB180" s="894"/>
      <c r="CC180" s="895"/>
      <c r="CD180" s="907"/>
      <c r="CE180" s="895"/>
      <c r="CF180" s="907"/>
      <c r="CG180" s="895"/>
      <c r="CH180" s="894"/>
      <c r="CI180" s="895"/>
      <c r="CJ180" s="894"/>
      <c r="CK180" s="895"/>
      <c r="CL180" s="894"/>
      <c r="CM180" s="895"/>
      <c r="CN180" s="894"/>
      <c r="CO180" s="895"/>
      <c r="CP180" s="894"/>
      <c r="CQ180" s="895"/>
      <c r="CR180" s="894"/>
      <c r="CS180" s="895"/>
      <c r="CT180" s="895"/>
      <c r="CU180" s="895"/>
      <c r="CV180" s="894"/>
      <c r="CW180" s="895"/>
      <c r="CX180" s="894"/>
      <c r="CY180" s="895"/>
      <c r="CZ180" s="894"/>
      <c r="DA180" s="895"/>
      <c r="DB180" s="908"/>
      <c r="DC180" s="909"/>
      <c r="DD180" s="910">
        <v>0</v>
      </c>
      <c r="DE180" s="911">
        <v>0</v>
      </c>
      <c r="DF180" s="912">
        <f t="shared" si="17"/>
        <v>0</v>
      </c>
      <c r="DG180" s="913">
        <f t="shared" si="18"/>
        <v>0</v>
      </c>
    </row>
    <row r="181" spans="1:111" ht="15" thickBot="1" x14ac:dyDescent="0.35">
      <c r="A181" s="914" t="s">
        <v>937</v>
      </c>
      <c r="B181" s="894"/>
      <c r="C181" s="895"/>
      <c r="D181" s="894"/>
      <c r="E181" s="895"/>
      <c r="F181" s="894"/>
      <c r="G181" s="895"/>
      <c r="H181" s="894"/>
      <c r="I181" s="895"/>
      <c r="J181" s="894"/>
      <c r="K181" s="895"/>
      <c r="L181" s="894"/>
      <c r="M181" s="895"/>
      <c r="N181" s="894">
        <v>32</v>
      </c>
      <c r="O181" s="895">
        <v>1220728.74</v>
      </c>
      <c r="P181" s="894"/>
      <c r="Q181" s="895"/>
      <c r="R181" s="894"/>
      <c r="S181" s="895"/>
      <c r="T181" s="894"/>
      <c r="U181" s="895"/>
      <c r="V181" s="894"/>
      <c r="W181" s="895"/>
      <c r="X181" s="894"/>
      <c r="Y181" s="895"/>
      <c r="Z181" s="894"/>
      <c r="AA181" s="895"/>
      <c r="AB181" s="894"/>
      <c r="AC181" s="895"/>
      <c r="AD181" s="894"/>
      <c r="AE181" s="895"/>
      <c r="AF181" s="894"/>
      <c r="AG181" s="895"/>
      <c r="AH181" s="894"/>
      <c r="AI181" s="895"/>
      <c r="AJ181" s="894"/>
      <c r="AK181" s="895"/>
      <c r="AL181" s="894"/>
      <c r="AM181" s="895"/>
      <c r="AN181" s="894"/>
      <c r="AO181" s="895"/>
      <c r="AP181" s="894"/>
      <c r="AQ181" s="895"/>
      <c r="AR181" s="894"/>
      <c r="AS181" s="895"/>
      <c r="AT181" s="894"/>
      <c r="AU181" s="895"/>
      <c r="AV181" s="894"/>
      <c r="AW181" s="895"/>
      <c r="AX181" s="894"/>
      <c r="AY181" s="895"/>
      <c r="AZ181" s="894"/>
      <c r="BA181" s="895"/>
      <c r="BB181" s="894"/>
      <c r="BC181" s="895"/>
      <c r="BD181" s="894"/>
      <c r="BE181" s="895"/>
      <c r="BF181" s="894"/>
      <c r="BG181" s="895"/>
      <c r="BH181" s="894"/>
      <c r="BI181" s="895"/>
      <c r="BJ181" s="894"/>
      <c r="BK181" s="895"/>
      <c r="BL181" s="894"/>
      <c r="BM181" s="895"/>
      <c r="BN181" s="894"/>
      <c r="BO181" s="895"/>
      <c r="BP181" s="894"/>
      <c r="BQ181" s="895"/>
      <c r="BR181" s="894"/>
      <c r="BS181" s="895"/>
      <c r="BT181" s="894"/>
      <c r="BU181" s="895"/>
      <c r="BV181" s="894"/>
      <c r="BW181" s="895"/>
      <c r="BX181" s="894"/>
      <c r="BY181" s="895"/>
      <c r="BZ181" s="894"/>
      <c r="CA181" s="895"/>
      <c r="CB181" s="894"/>
      <c r="CC181" s="895"/>
      <c r="CD181" s="907"/>
      <c r="CE181" s="895"/>
      <c r="CF181" s="907"/>
      <c r="CG181" s="895"/>
      <c r="CH181" s="894"/>
      <c r="CI181" s="895"/>
      <c r="CJ181" s="894"/>
      <c r="CK181" s="895"/>
      <c r="CL181" s="894"/>
      <c r="CM181" s="895"/>
      <c r="CN181" s="894"/>
      <c r="CO181" s="895"/>
      <c r="CP181" s="894"/>
      <c r="CQ181" s="895"/>
      <c r="CR181" s="894"/>
      <c r="CS181" s="895"/>
      <c r="CT181" s="895"/>
      <c r="CU181" s="895"/>
      <c r="CV181" s="894"/>
      <c r="CW181" s="895"/>
      <c r="CX181" s="894"/>
      <c r="CY181" s="895"/>
      <c r="CZ181" s="894"/>
      <c r="DA181" s="895"/>
      <c r="DB181" s="908">
        <f>B181+D181+F181+H181+J181+L181+N181+P181+R181+T181+V181+X181+Z181+AB181+AD181+AF181+AH181+AJ181+AL181+AN181+AP181+AR181+AT181+AV181+AX181+AZ181+BB181+BD181+BF181+BH181+BJ181+BL181+BN181+BP181+BR181+BT181+BV181+BX181+BZ181+CB181+CD181+CF181+CH181+CJ181+CL181+CN181+CP181+CR181+CT181+CV181+CX181+CZ181</f>
        <v>32</v>
      </c>
      <c r="DC181" s="954">
        <f>'westen union'!C175</f>
        <v>0</v>
      </c>
      <c r="DD181" s="910">
        <v>0</v>
      </c>
      <c r="DE181" s="911">
        <v>0</v>
      </c>
      <c r="DF181" s="912">
        <f t="shared" si="17"/>
        <v>32</v>
      </c>
      <c r="DG181" s="913">
        <f t="shared" si="18"/>
        <v>0</v>
      </c>
    </row>
    <row r="182" spans="1:111" ht="15" thickBot="1" x14ac:dyDescent="0.35">
      <c r="A182" s="914" t="s">
        <v>938</v>
      </c>
      <c r="B182" s="894"/>
      <c r="C182" s="895"/>
      <c r="D182" s="894"/>
      <c r="E182" s="895"/>
      <c r="F182" s="894"/>
      <c r="G182" s="895"/>
      <c r="H182" s="894"/>
      <c r="I182" s="895"/>
      <c r="J182" s="894"/>
      <c r="K182" s="895"/>
      <c r="L182" s="894"/>
      <c r="M182" s="895"/>
      <c r="N182" s="894"/>
      <c r="O182" s="895"/>
      <c r="P182" s="894"/>
      <c r="Q182" s="895"/>
      <c r="R182" s="894"/>
      <c r="S182" s="895"/>
      <c r="T182" s="894"/>
      <c r="U182" s="895"/>
      <c r="V182" s="894"/>
      <c r="W182" s="895"/>
      <c r="X182" s="894"/>
      <c r="Y182" s="895"/>
      <c r="Z182" s="894"/>
      <c r="AA182" s="895"/>
      <c r="AB182" s="894"/>
      <c r="AC182" s="895"/>
      <c r="AD182" s="894"/>
      <c r="AE182" s="895"/>
      <c r="AF182" s="894"/>
      <c r="AG182" s="895"/>
      <c r="AH182" s="894"/>
      <c r="AI182" s="895"/>
      <c r="AJ182" s="894"/>
      <c r="AK182" s="895"/>
      <c r="AL182" s="894"/>
      <c r="AM182" s="895"/>
      <c r="AN182" s="894"/>
      <c r="AO182" s="895"/>
      <c r="AP182" s="894"/>
      <c r="AQ182" s="895"/>
      <c r="AR182" s="894"/>
      <c r="AS182" s="895"/>
      <c r="AT182" s="894"/>
      <c r="AU182" s="895"/>
      <c r="AV182" s="894"/>
      <c r="AW182" s="895"/>
      <c r="AX182" s="894"/>
      <c r="AY182" s="895"/>
      <c r="AZ182" s="894"/>
      <c r="BA182" s="895"/>
      <c r="BB182" s="894"/>
      <c r="BC182" s="895"/>
      <c r="BD182" s="894"/>
      <c r="BE182" s="895"/>
      <c r="BF182" s="894"/>
      <c r="BG182" s="895"/>
      <c r="BH182" s="894"/>
      <c r="BI182" s="895"/>
      <c r="BJ182" s="894"/>
      <c r="BK182" s="895"/>
      <c r="BL182" s="894"/>
      <c r="BM182" s="895"/>
      <c r="BN182" s="894"/>
      <c r="BO182" s="895"/>
      <c r="BP182" s="894"/>
      <c r="BQ182" s="895"/>
      <c r="BR182" s="894"/>
      <c r="BS182" s="895"/>
      <c r="BT182" s="894"/>
      <c r="BU182" s="895"/>
      <c r="BV182" s="894"/>
      <c r="BW182" s="895"/>
      <c r="BX182" s="894"/>
      <c r="BY182" s="895"/>
      <c r="BZ182" s="894"/>
      <c r="CA182" s="895"/>
      <c r="CB182" s="894"/>
      <c r="CC182" s="895"/>
      <c r="CD182" s="907"/>
      <c r="CE182" s="895"/>
      <c r="CF182" s="907"/>
      <c r="CG182" s="895"/>
      <c r="CH182" s="894"/>
      <c r="CI182" s="895"/>
      <c r="CJ182" s="894"/>
      <c r="CK182" s="895"/>
      <c r="CL182" s="894"/>
      <c r="CM182" s="895"/>
      <c r="CN182" s="894"/>
      <c r="CO182" s="895"/>
      <c r="CP182" s="894"/>
      <c r="CQ182" s="895"/>
      <c r="CR182" s="894"/>
      <c r="CS182" s="895"/>
      <c r="CT182" s="895"/>
      <c r="CU182" s="895"/>
      <c r="CV182" s="894"/>
      <c r="CW182" s="895"/>
      <c r="CX182" s="894"/>
      <c r="CY182" s="895"/>
      <c r="CZ182" s="894"/>
      <c r="DA182" s="895"/>
      <c r="DB182" s="908">
        <f>B182+D182+F182+H182+J182+L182+N182+P182+R182+T182+V182+X182+Z182+AB182+AD182+AF182+AH182+AJ182+AL182+AN182+AP182+AR182+AT182+AV182+AX182+AZ182+BB182+BD182+BF182+BH182+BJ182+BL182+BN182+BP182+BR182+BT182+BV182+BX182+BZ182+CB182+CD182+CF182+CH182+CJ182+CL182+CN182+CP182+CR182+CT182+CV182+CX182+CZ182</f>
        <v>0</v>
      </c>
      <c r="DC182" s="908">
        <f>C182+E182+G182+I182+K182+M182+O182+Q182+S182+U182+W182+Y182+AA182+AC182+AE182+AG182+AI182+AK182+AM182+AO182+AQ182+AS182+AU182+AW182+AY182+BA182+BC182+BE182+BG182+BI182+BK182+BM182+BO182+BQ182+BS182+BU182+BW182+BY182+CA182+CC182+CE182+CG182+CI182+CK182+CM182+CO182+CQ182+CS182+CU182+CW182+CY182+DA182</f>
        <v>0</v>
      </c>
      <c r="DD182" s="910">
        <v>0</v>
      </c>
      <c r="DE182" s="911">
        <v>0</v>
      </c>
      <c r="DF182" s="912">
        <f t="shared" si="17"/>
        <v>0</v>
      </c>
      <c r="DG182" s="913">
        <f t="shared" si="18"/>
        <v>0</v>
      </c>
    </row>
    <row r="183" spans="1:111" ht="15" thickBot="1" x14ac:dyDescent="0.35">
      <c r="A183" s="914" t="s">
        <v>939</v>
      </c>
      <c r="B183" s="894"/>
      <c r="C183" s="895"/>
      <c r="D183" s="894"/>
      <c r="E183" s="895"/>
      <c r="F183" s="894"/>
      <c r="G183" s="895"/>
      <c r="H183" s="894"/>
      <c r="I183" s="895"/>
      <c r="J183" s="894"/>
      <c r="K183" s="895"/>
      <c r="L183" s="894"/>
      <c r="M183" s="895"/>
      <c r="N183" s="894"/>
      <c r="O183" s="895"/>
      <c r="P183" s="894"/>
      <c r="Q183" s="895"/>
      <c r="R183" s="894"/>
      <c r="S183" s="895"/>
      <c r="T183" s="894"/>
      <c r="U183" s="895"/>
      <c r="V183" s="894"/>
      <c r="W183" s="895"/>
      <c r="X183" s="894"/>
      <c r="Y183" s="895"/>
      <c r="Z183" s="894"/>
      <c r="AA183" s="895"/>
      <c r="AB183" s="894"/>
      <c r="AC183" s="895"/>
      <c r="AD183" s="894"/>
      <c r="AE183" s="895"/>
      <c r="AF183" s="894"/>
      <c r="AG183" s="895"/>
      <c r="AH183" s="894"/>
      <c r="AI183" s="895"/>
      <c r="AJ183" s="894"/>
      <c r="AK183" s="895"/>
      <c r="AL183" s="894"/>
      <c r="AM183" s="895"/>
      <c r="AN183" s="894"/>
      <c r="AO183" s="895"/>
      <c r="AP183" s="894"/>
      <c r="AQ183" s="895"/>
      <c r="AR183" s="894"/>
      <c r="AS183" s="895"/>
      <c r="AT183" s="894">
        <v>118</v>
      </c>
      <c r="AU183" s="895">
        <v>359760</v>
      </c>
      <c r="AV183" s="894"/>
      <c r="AW183" s="895"/>
      <c r="AX183" s="894"/>
      <c r="AY183" s="895"/>
      <c r="AZ183" s="894"/>
      <c r="BA183" s="895"/>
      <c r="BB183" s="894"/>
      <c r="BC183" s="895"/>
      <c r="BD183" s="894"/>
      <c r="BE183" s="895"/>
      <c r="BF183" s="894"/>
      <c r="BG183" s="895"/>
      <c r="BH183" s="894"/>
      <c r="BI183" s="895"/>
      <c r="BJ183" s="894"/>
      <c r="BK183" s="895"/>
      <c r="BL183" s="894"/>
      <c r="BM183" s="895"/>
      <c r="BN183" s="894"/>
      <c r="BO183" s="895"/>
      <c r="BP183" s="894"/>
      <c r="BQ183" s="895"/>
      <c r="BR183" s="894"/>
      <c r="BS183" s="895"/>
      <c r="BT183" s="894"/>
      <c r="BU183" s="895"/>
      <c r="BV183" s="894"/>
      <c r="BW183" s="895"/>
      <c r="BX183" s="894"/>
      <c r="BY183" s="895"/>
      <c r="BZ183" s="894"/>
      <c r="CA183" s="895"/>
      <c r="CB183" s="894"/>
      <c r="CC183" s="895"/>
      <c r="CD183" s="907"/>
      <c r="CE183" s="895"/>
      <c r="CF183" s="907"/>
      <c r="CG183" s="895"/>
      <c r="CH183" s="894"/>
      <c r="CI183" s="895"/>
      <c r="CJ183" s="894"/>
      <c r="CK183" s="895"/>
      <c r="CL183" s="894"/>
      <c r="CM183" s="895"/>
      <c r="CN183" s="894"/>
      <c r="CO183" s="895"/>
      <c r="CP183" s="894"/>
      <c r="CQ183" s="895"/>
      <c r="CR183" s="894"/>
      <c r="CS183" s="895"/>
      <c r="CT183" s="895"/>
      <c r="CU183" s="895"/>
      <c r="CV183" s="894"/>
      <c r="CW183" s="895"/>
      <c r="CX183" s="894"/>
      <c r="CY183" s="895"/>
      <c r="CZ183" s="894"/>
      <c r="DA183" s="895"/>
      <c r="DB183" s="908">
        <f>B183+D183+F183+H183+J183+L183+N183+P183+R183+T183+V183+X183+Z183+AB183+AD183+AF183+AH183+AJ183+AL183+AN183+AP183+AR183+AT183+AV183+AX183+AZ183+BB183+BD183+BF183+BH183+BJ183+BL183+BN183+BP183+BR183+BT183+BV183+BX183+BZ183+CB183+CD183+CF183+CH183+CJ183+CL183+CN183+CP183+CR183+CT183+CV183+CX183+CZ183</f>
        <v>118</v>
      </c>
      <c r="DC183" s="992">
        <f>C183+E183+G183+I183+K183+M183+O183+Q183+S183+U183+W183+Y183+AA183+AC183+AE183+AG183+AI183+AK183+AM183+AO183+AQ183+AS183+AU183+AW183+AY183+BA183+BC183+BE183+BG183+BI183+BK183+BM183+BO183+BQ183+BS183+BU183+BW183+BY183+CA183+CC183+CE183+CG183+CI183+CK183+CM183+CO183+CQ183+CS183+CU183+CW183+CY183+DA183</f>
        <v>359760</v>
      </c>
      <c r="DD183" s="910">
        <v>0</v>
      </c>
      <c r="DE183" s="911">
        <v>0</v>
      </c>
      <c r="DF183" s="912">
        <f t="shared" si="17"/>
        <v>118</v>
      </c>
      <c r="DG183" s="913">
        <f t="shared" si="18"/>
        <v>359760</v>
      </c>
    </row>
    <row r="184" spans="1:111" ht="15" thickBot="1" x14ac:dyDescent="0.35">
      <c r="A184" s="915" t="s">
        <v>940</v>
      </c>
      <c r="B184" s="894">
        <v>7</v>
      </c>
      <c r="C184" s="895"/>
      <c r="D184" s="894"/>
      <c r="E184" s="895"/>
      <c r="F184" s="894"/>
      <c r="G184" s="895"/>
      <c r="H184" s="894"/>
      <c r="I184" s="895"/>
      <c r="J184" s="894"/>
      <c r="K184" s="895"/>
      <c r="L184" s="894"/>
      <c r="M184" s="895"/>
      <c r="N184" s="894"/>
      <c r="O184" s="895"/>
      <c r="P184" s="894"/>
      <c r="Q184" s="895"/>
      <c r="R184" s="894"/>
      <c r="S184" s="895"/>
      <c r="T184" s="894"/>
      <c r="U184" s="895"/>
      <c r="V184" s="894"/>
      <c r="W184" s="895"/>
      <c r="X184" s="894"/>
      <c r="Y184" s="895"/>
      <c r="Z184" s="894"/>
      <c r="AA184" s="895"/>
      <c r="AB184" s="894"/>
      <c r="AC184" s="895"/>
      <c r="AD184" s="894"/>
      <c r="AE184" s="895"/>
      <c r="AF184" s="894"/>
      <c r="AG184" s="895"/>
      <c r="AH184" s="894"/>
      <c r="AI184" s="895"/>
      <c r="AJ184" s="894"/>
      <c r="AK184" s="895"/>
      <c r="AL184" s="894"/>
      <c r="AM184" s="895"/>
      <c r="AN184" s="894"/>
      <c r="AO184" s="895"/>
      <c r="AP184" s="894"/>
      <c r="AQ184" s="895"/>
      <c r="AR184" s="894"/>
      <c r="AS184" s="895"/>
      <c r="AT184" s="894"/>
      <c r="AU184" s="895"/>
      <c r="AV184" s="894"/>
      <c r="AW184" s="895"/>
      <c r="AX184" s="894"/>
      <c r="AY184" s="895"/>
      <c r="AZ184" s="894"/>
      <c r="BA184" s="895"/>
      <c r="BB184" s="894"/>
      <c r="BC184" s="895"/>
      <c r="BD184" s="894"/>
      <c r="BE184" s="895"/>
      <c r="BF184" s="894"/>
      <c r="BG184" s="895"/>
      <c r="BH184" s="894"/>
      <c r="BI184" s="895"/>
      <c r="BJ184" s="894"/>
      <c r="BK184" s="895"/>
      <c r="BL184" s="894"/>
      <c r="BM184" s="895"/>
      <c r="BN184" s="894"/>
      <c r="BO184" s="895"/>
      <c r="BP184" s="894"/>
      <c r="BQ184" s="895"/>
      <c r="BR184" s="894"/>
      <c r="BS184" s="895"/>
      <c r="BT184" s="894"/>
      <c r="BU184" s="895"/>
      <c r="BV184" s="894"/>
      <c r="BW184" s="895"/>
      <c r="BX184" s="894"/>
      <c r="BY184" s="895"/>
      <c r="BZ184" s="894"/>
      <c r="CA184" s="895"/>
      <c r="CB184" s="894"/>
      <c r="CC184" s="895"/>
      <c r="CD184" s="907"/>
      <c r="CE184" s="895"/>
      <c r="CF184" s="907"/>
      <c r="CG184" s="895"/>
      <c r="CH184" s="894"/>
      <c r="CI184" s="895"/>
      <c r="CJ184" s="894"/>
      <c r="CK184" s="895"/>
      <c r="CL184" s="894"/>
      <c r="CM184" s="895"/>
      <c r="CN184" s="894"/>
      <c r="CO184" s="895"/>
      <c r="CP184" s="894"/>
      <c r="CQ184" s="895"/>
      <c r="CR184" s="894"/>
      <c r="CS184" s="895"/>
      <c r="CT184" s="895"/>
      <c r="CU184" s="895"/>
      <c r="CV184" s="894"/>
      <c r="CW184" s="895"/>
      <c r="CX184" s="894"/>
      <c r="CY184" s="895"/>
      <c r="CZ184" s="894">
        <v>1</v>
      </c>
      <c r="DA184" s="895"/>
      <c r="DB184" s="991">
        <v>7</v>
      </c>
      <c r="DC184" s="909"/>
      <c r="DD184" s="910">
        <v>0</v>
      </c>
      <c r="DE184" s="911">
        <v>0</v>
      </c>
      <c r="DF184" s="912">
        <f t="shared" si="17"/>
        <v>7</v>
      </c>
      <c r="DG184" s="913">
        <f t="shared" si="18"/>
        <v>0</v>
      </c>
    </row>
    <row r="185" spans="1:111" ht="15" thickBot="1" x14ac:dyDescent="0.35">
      <c r="A185" s="915" t="s">
        <v>941</v>
      </c>
      <c r="B185" s="894">
        <v>41</v>
      </c>
      <c r="C185" s="895"/>
      <c r="D185" s="894">
        <v>65</v>
      </c>
      <c r="E185" s="895"/>
      <c r="F185" s="894">
        <v>33</v>
      </c>
      <c r="G185" s="895"/>
      <c r="H185" s="894"/>
      <c r="I185" s="895"/>
      <c r="J185" s="894">
        <v>10</v>
      </c>
      <c r="K185" s="895"/>
      <c r="L185" s="894">
        <v>27</v>
      </c>
      <c r="M185" s="895"/>
      <c r="N185" s="894"/>
      <c r="O185" s="895"/>
      <c r="P185" s="894"/>
      <c r="Q185" s="895"/>
      <c r="R185" s="894">
        <v>10</v>
      </c>
      <c r="S185" s="895"/>
      <c r="T185" s="894">
        <v>8</v>
      </c>
      <c r="U185" s="895"/>
      <c r="V185" s="894"/>
      <c r="W185" s="895"/>
      <c r="X185" s="894">
        <v>11</v>
      </c>
      <c r="Y185" s="895"/>
      <c r="Z185" s="894"/>
      <c r="AA185" s="895"/>
      <c r="AB185" s="894">
        <v>15</v>
      </c>
      <c r="AC185" s="895"/>
      <c r="AD185" s="894">
        <v>9</v>
      </c>
      <c r="AE185" s="895"/>
      <c r="AF185" s="894"/>
      <c r="AG185" s="895"/>
      <c r="AH185" s="894">
        <v>5</v>
      </c>
      <c r="AI185" s="895"/>
      <c r="AJ185" s="894">
        <v>5</v>
      </c>
      <c r="AK185" s="895"/>
      <c r="AL185" s="894">
        <v>38</v>
      </c>
      <c r="AM185" s="895"/>
      <c r="AN185" s="894">
        <v>5</v>
      </c>
      <c r="AO185" s="895"/>
      <c r="AP185" s="894">
        <v>2</v>
      </c>
      <c r="AQ185" s="895"/>
      <c r="AR185" s="894"/>
      <c r="AS185" s="895"/>
      <c r="AT185" s="894"/>
      <c r="AU185" s="895"/>
      <c r="AV185" s="894">
        <v>31</v>
      </c>
      <c r="AW185" s="895"/>
      <c r="AX185" s="894">
        <v>26</v>
      </c>
      <c r="AY185" s="895"/>
      <c r="AZ185" s="894">
        <v>94</v>
      </c>
      <c r="BA185" s="895"/>
      <c r="BB185" s="894">
        <v>23</v>
      </c>
      <c r="BC185" s="895"/>
      <c r="BD185" s="894"/>
      <c r="BE185" s="895"/>
      <c r="BF185" s="894"/>
      <c r="BG185" s="895"/>
      <c r="BH185" s="894"/>
      <c r="BI185" s="895"/>
      <c r="BJ185" s="894">
        <v>10</v>
      </c>
      <c r="BK185" s="895"/>
      <c r="BL185" s="894">
        <v>35</v>
      </c>
      <c r="BM185" s="895"/>
      <c r="BN185" s="894">
        <v>2</v>
      </c>
      <c r="BO185" s="895"/>
      <c r="BP185" s="894"/>
      <c r="BQ185" s="895"/>
      <c r="BR185" s="894"/>
      <c r="BS185" s="895"/>
      <c r="BT185" s="894">
        <v>3</v>
      </c>
      <c r="BU185" s="895"/>
      <c r="BV185" s="894"/>
      <c r="BW185" s="895"/>
      <c r="BX185" s="894">
        <v>17</v>
      </c>
      <c r="BY185" s="895"/>
      <c r="BZ185" s="894">
        <v>50</v>
      </c>
      <c r="CA185" s="895"/>
      <c r="CB185" s="894">
        <v>37</v>
      </c>
      <c r="CC185" s="895"/>
      <c r="CD185" s="907">
        <v>4</v>
      </c>
      <c r="CE185" s="895"/>
      <c r="CF185" s="907">
        <v>7</v>
      </c>
      <c r="CG185" s="895"/>
      <c r="CH185" s="894">
        <v>21</v>
      </c>
      <c r="CI185" s="895"/>
      <c r="CJ185" s="894"/>
      <c r="CK185" s="895"/>
      <c r="CL185" s="894"/>
      <c r="CM185" s="895"/>
      <c r="CN185" s="894"/>
      <c r="CO185" s="895"/>
      <c r="CP185" s="894"/>
      <c r="CQ185" s="895"/>
      <c r="CR185" s="894">
        <v>31</v>
      </c>
      <c r="CS185" s="895"/>
      <c r="CT185" s="895"/>
      <c r="CU185" s="895"/>
      <c r="CV185" s="894"/>
      <c r="CW185" s="895"/>
      <c r="CX185" s="894"/>
      <c r="CY185" s="895"/>
      <c r="CZ185" s="894">
        <v>107</v>
      </c>
      <c r="DA185" s="895"/>
      <c r="DB185" s="991">
        <f>B185+D185+F185+H185+J185+L185+N185+P185+R185+T185+V185+X185+Z185+AB185+AD185+AF185+AH185+AJ185+AL185+AN185+AP185+AR185+AT185+AV185+AX185+AZ185+BB185+BD185+BF185+BH185+BJ185+BL185+BN185+BP185+BR185+BT185+BV185+BX185+BZ185+CB185+CD185+CF185+CH185+CJ185+CL185+CN185+CP185+CR185+CT185+CV185+CX185+CZ185</f>
        <v>782</v>
      </c>
      <c r="DC185" s="909"/>
      <c r="DD185" s="910">
        <v>0</v>
      </c>
      <c r="DE185" s="911">
        <v>0</v>
      </c>
      <c r="DF185" s="912">
        <f t="shared" si="17"/>
        <v>782</v>
      </c>
      <c r="DG185" s="913">
        <f t="shared" si="18"/>
        <v>0</v>
      </c>
    </row>
    <row r="186" spans="1:111" ht="15" thickBot="1" x14ac:dyDescent="0.35">
      <c r="A186" s="915" t="s">
        <v>942</v>
      </c>
      <c r="B186" s="894">
        <v>64</v>
      </c>
      <c r="C186" s="895">
        <v>592600</v>
      </c>
      <c r="D186" s="894"/>
      <c r="E186" s="895"/>
      <c r="F186" s="894"/>
      <c r="G186" s="895"/>
      <c r="H186" s="894">
        <v>24</v>
      </c>
      <c r="I186" s="895"/>
      <c r="J186" s="894"/>
      <c r="K186" s="895"/>
      <c r="L186" s="894"/>
      <c r="M186" s="895"/>
      <c r="N186" s="894"/>
      <c r="O186" s="895"/>
      <c r="P186" s="894"/>
      <c r="Q186" s="895"/>
      <c r="R186" s="894"/>
      <c r="S186" s="895"/>
      <c r="T186" s="894"/>
      <c r="U186" s="895"/>
      <c r="V186" s="894"/>
      <c r="W186" s="895"/>
      <c r="X186" s="894"/>
      <c r="Y186" s="895"/>
      <c r="Z186" s="894"/>
      <c r="AA186" s="895"/>
      <c r="AB186" s="894"/>
      <c r="AC186" s="895"/>
      <c r="AD186" s="894"/>
      <c r="AE186" s="895"/>
      <c r="AF186" s="894"/>
      <c r="AG186" s="895"/>
      <c r="AH186" s="894"/>
      <c r="AI186" s="895"/>
      <c r="AJ186" s="894"/>
      <c r="AK186" s="895"/>
      <c r="AL186" s="894"/>
      <c r="AM186" s="895"/>
      <c r="AN186" s="894"/>
      <c r="AO186" s="895"/>
      <c r="AP186" s="894"/>
      <c r="AQ186" s="895"/>
      <c r="AR186" s="894"/>
      <c r="AS186" s="895"/>
      <c r="AT186" s="894"/>
      <c r="AU186" s="895"/>
      <c r="AV186" s="894"/>
      <c r="AW186" s="895"/>
      <c r="AX186" s="894"/>
      <c r="AY186" s="895"/>
      <c r="AZ186" s="894">
        <v>2</v>
      </c>
      <c r="BA186" s="895">
        <v>40000</v>
      </c>
      <c r="BB186" s="894"/>
      <c r="BC186" s="895"/>
      <c r="BD186" s="894"/>
      <c r="BE186" s="895"/>
      <c r="BF186" s="894"/>
      <c r="BG186" s="895"/>
      <c r="BH186" s="894"/>
      <c r="BI186" s="895"/>
      <c r="BJ186" s="894"/>
      <c r="BK186" s="895"/>
      <c r="BL186" s="894"/>
      <c r="BM186" s="895"/>
      <c r="BN186" s="894"/>
      <c r="BO186" s="895"/>
      <c r="BP186" s="894"/>
      <c r="BQ186" s="895"/>
      <c r="BR186" s="894"/>
      <c r="BS186" s="895"/>
      <c r="BT186" s="894"/>
      <c r="BU186" s="895"/>
      <c r="BV186" s="894"/>
      <c r="BW186" s="895"/>
      <c r="BX186" s="894"/>
      <c r="BY186" s="895"/>
      <c r="BZ186" s="894"/>
      <c r="CA186" s="895"/>
      <c r="CB186" s="894"/>
      <c r="CC186" s="895"/>
      <c r="CD186" s="907"/>
      <c r="CE186" s="895"/>
      <c r="CF186" s="907"/>
      <c r="CG186" s="895"/>
      <c r="CH186" s="894"/>
      <c r="CI186" s="895"/>
      <c r="CJ186" s="894"/>
      <c r="CK186" s="895"/>
      <c r="CL186" s="894"/>
      <c r="CM186" s="895"/>
      <c r="CN186" s="894"/>
      <c r="CO186" s="895"/>
      <c r="CP186" s="894"/>
      <c r="CQ186" s="895"/>
      <c r="CR186" s="894"/>
      <c r="CS186" s="895"/>
      <c r="CT186" s="895"/>
      <c r="CU186" s="895"/>
      <c r="CV186" s="894"/>
      <c r="CW186" s="895"/>
      <c r="CX186" s="894"/>
      <c r="CY186" s="895"/>
      <c r="CZ186" s="894"/>
      <c r="DA186" s="895"/>
      <c r="DB186" s="991">
        <v>1415</v>
      </c>
      <c r="DC186" s="909"/>
      <c r="DD186" s="910">
        <v>0</v>
      </c>
      <c r="DE186" s="911">
        <v>0</v>
      </c>
      <c r="DF186" s="912">
        <f t="shared" si="17"/>
        <v>1415</v>
      </c>
      <c r="DG186" s="913">
        <f t="shared" si="18"/>
        <v>0</v>
      </c>
    </row>
    <row r="187" spans="1:111" ht="15" thickBot="1" x14ac:dyDescent="0.35">
      <c r="A187" s="915" t="s">
        <v>943</v>
      </c>
      <c r="B187" s="894">
        <v>12320</v>
      </c>
      <c r="C187" s="894">
        <v>499399327.42000002</v>
      </c>
      <c r="D187" s="894">
        <v>11</v>
      </c>
      <c r="E187" s="895">
        <v>175700</v>
      </c>
      <c r="F187" s="894"/>
      <c r="G187" s="895"/>
      <c r="H187" s="894"/>
      <c r="I187" s="895"/>
      <c r="J187" s="894"/>
      <c r="K187" s="895"/>
      <c r="L187" s="894">
        <v>5</v>
      </c>
      <c r="M187" s="895">
        <v>74000</v>
      </c>
      <c r="N187" s="894">
        <v>8</v>
      </c>
      <c r="O187" s="895">
        <v>115900</v>
      </c>
      <c r="P187" s="894"/>
      <c r="Q187" s="895"/>
      <c r="R187" s="894">
        <v>3</v>
      </c>
      <c r="S187" s="895">
        <v>43700</v>
      </c>
      <c r="T187" s="894"/>
      <c r="U187" s="895"/>
      <c r="V187" s="894">
        <v>1</v>
      </c>
      <c r="W187" s="895">
        <v>8000</v>
      </c>
      <c r="X187" s="894"/>
      <c r="Y187" s="895"/>
      <c r="Z187" s="894"/>
      <c r="AA187" s="895"/>
      <c r="AB187" s="894"/>
      <c r="AC187" s="895"/>
      <c r="AD187" s="894"/>
      <c r="AE187" s="895"/>
      <c r="AF187" s="894"/>
      <c r="AG187" s="895"/>
      <c r="AH187" s="894"/>
      <c r="AI187" s="895"/>
      <c r="AJ187" s="894">
        <v>2</v>
      </c>
      <c r="AK187" s="895">
        <v>33000</v>
      </c>
      <c r="AL187" s="894">
        <v>5</v>
      </c>
      <c r="AM187" s="895">
        <v>97400</v>
      </c>
      <c r="AN187" s="894"/>
      <c r="AO187" s="895"/>
      <c r="AP187" s="894"/>
      <c r="AQ187" s="895"/>
      <c r="AR187" s="894"/>
      <c r="AS187" s="895"/>
      <c r="AT187" s="894"/>
      <c r="AU187" s="895"/>
      <c r="AV187" s="894"/>
      <c r="AW187" s="895"/>
      <c r="AX187" s="894"/>
      <c r="AY187" s="895"/>
      <c r="AZ187" s="894"/>
      <c r="BA187" s="895"/>
      <c r="BB187" s="894"/>
      <c r="BC187" s="895"/>
      <c r="BD187" s="894"/>
      <c r="BE187" s="895"/>
      <c r="BF187" s="894"/>
      <c r="BG187" s="895"/>
      <c r="BH187" s="894"/>
      <c r="BI187" s="895"/>
      <c r="BJ187" s="894"/>
      <c r="BK187" s="895"/>
      <c r="BL187" s="894"/>
      <c r="BM187" s="895"/>
      <c r="BN187" s="894"/>
      <c r="BO187" s="895"/>
      <c r="BP187" s="894">
        <v>2</v>
      </c>
      <c r="BQ187" s="895">
        <v>2400</v>
      </c>
      <c r="BR187" s="894"/>
      <c r="BS187" s="895"/>
      <c r="BT187" s="894"/>
      <c r="BU187" s="895"/>
      <c r="BV187" s="894"/>
      <c r="BW187" s="895"/>
      <c r="BX187" s="894"/>
      <c r="BY187" s="895"/>
      <c r="BZ187" s="894"/>
      <c r="CA187" s="895"/>
      <c r="CB187" s="894">
        <v>4</v>
      </c>
      <c r="CC187" s="895">
        <v>40000</v>
      </c>
      <c r="CD187" s="907"/>
      <c r="CE187" s="895"/>
      <c r="CF187" s="907"/>
      <c r="CG187" s="895"/>
      <c r="CH187" s="894">
        <v>2</v>
      </c>
      <c r="CI187" s="895">
        <v>80000</v>
      </c>
      <c r="CJ187" s="894"/>
      <c r="CK187" s="895"/>
      <c r="CL187" s="894"/>
      <c r="CM187" s="895"/>
      <c r="CN187" s="894"/>
      <c r="CO187" s="895"/>
      <c r="CP187" s="894"/>
      <c r="CQ187" s="895"/>
      <c r="CR187" s="894"/>
      <c r="CS187" s="895"/>
      <c r="CT187" s="895"/>
      <c r="CU187" s="895"/>
      <c r="CV187" s="894"/>
      <c r="CW187" s="895"/>
      <c r="CX187" s="894"/>
      <c r="CY187" s="895"/>
      <c r="CZ187" s="894"/>
      <c r="DA187" s="895"/>
      <c r="DB187" s="908">
        <f t="shared" ref="DB187:DB217" si="19">B187+D187+F187+H187+J187+L187+N187+P187+R187+T187+V187+X187+Z187+AB187+AD187+AF187+AH187+AJ187+AL187+AN187+AP187+AR187+AT187+AV187+AX187+AZ187+BB187+BD187+BF187+BH187+BJ187+BL187+BN187+BP187+BR187+BT187+BV187+BX187+BZ187+CB187+CD187+CF187+CH187+CJ187+CL187+CN187+CP187+CR187+CT187+CV187+CX187+CZ187</f>
        <v>12363</v>
      </c>
      <c r="DC187" s="992">
        <f>C187+E187+G187+I187+K187+M187+O187+Q187+S187+U187+W187+Y187+AA187+AC187+AE187+AG187+AI187+AK187+AM187+AO187+AQ187+AS187+AU187+AW187+AY187+BA187+BC187+BE187+BG187+BI187+BK187+BM187+BO187+BQ187+BS187+BU187+BW187+BY187+CA187+CC187+CE187+CG187+CI187+CK187+CM187+CO187+CQ187+CS187+CU187+CW187+CY187+DA187</f>
        <v>500069427.42000002</v>
      </c>
      <c r="DD187" s="910">
        <v>0</v>
      </c>
      <c r="DE187" s="911">
        <v>0</v>
      </c>
      <c r="DF187" s="912">
        <f>DB187+DD187</f>
        <v>12363</v>
      </c>
      <c r="DG187" s="913">
        <f t="shared" si="18"/>
        <v>500069427.42000002</v>
      </c>
    </row>
    <row r="188" spans="1:111" ht="15" thickBot="1" x14ac:dyDescent="0.35">
      <c r="A188" s="915" t="s">
        <v>944</v>
      </c>
      <c r="B188" s="894">
        <v>2329</v>
      </c>
      <c r="C188" s="894">
        <v>108725936.89</v>
      </c>
      <c r="D188" s="894">
        <v>5402</v>
      </c>
      <c r="E188" s="895">
        <v>121595250</v>
      </c>
      <c r="F188" s="894">
        <v>602</v>
      </c>
      <c r="G188" s="895">
        <v>12851500</v>
      </c>
      <c r="H188" s="894">
        <v>3984</v>
      </c>
      <c r="I188" s="895">
        <v>147716605.40000001</v>
      </c>
      <c r="J188" s="894">
        <v>2755</v>
      </c>
      <c r="K188" s="895">
        <v>102004224.40000001</v>
      </c>
      <c r="L188" s="894">
        <v>6374</v>
      </c>
      <c r="M188" s="895">
        <v>15190780</v>
      </c>
      <c r="N188" s="894">
        <v>6897</v>
      </c>
      <c r="O188" s="895">
        <v>194484401.80000001</v>
      </c>
      <c r="P188" s="894">
        <v>18566</v>
      </c>
      <c r="Q188" s="895">
        <v>45877000</v>
      </c>
      <c r="R188" s="894">
        <v>4789</v>
      </c>
      <c r="S188" s="895">
        <v>132157380.59999999</v>
      </c>
      <c r="T188" s="894">
        <v>2746</v>
      </c>
      <c r="U188" s="895">
        <v>68472685</v>
      </c>
      <c r="V188" s="894">
        <v>2992</v>
      </c>
      <c r="W188" s="895">
        <v>67262500</v>
      </c>
      <c r="X188" s="894">
        <v>4209</v>
      </c>
      <c r="Y188" s="895">
        <v>174792883.59999999</v>
      </c>
      <c r="Z188" s="894">
        <v>524</v>
      </c>
      <c r="AA188" s="895">
        <v>11382102</v>
      </c>
      <c r="AB188" s="894">
        <v>7650</v>
      </c>
      <c r="AC188" s="895">
        <v>186889432.19999999</v>
      </c>
      <c r="AD188" s="894">
        <v>1963</v>
      </c>
      <c r="AE188" s="895">
        <v>51168783.799999997</v>
      </c>
      <c r="AF188" s="894">
        <v>264</v>
      </c>
      <c r="AG188" s="895">
        <v>5390495.4000000004</v>
      </c>
      <c r="AH188" s="894">
        <v>824</v>
      </c>
      <c r="AI188" s="895">
        <v>18992487.800000001</v>
      </c>
      <c r="AJ188" s="894">
        <v>2098</v>
      </c>
      <c r="AK188" s="895">
        <v>54913590.399999999</v>
      </c>
      <c r="AL188" s="894">
        <v>4322</v>
      </c>
      <c r="AM188" s="895">
        <v>109989040</v>
      </c>
      <c r="AN188" s="894">
        <v>1843</v>
      </c>
      <c r="AO188" s="895">
        <v>40988866</v>
      </c>
      <c r="AP188" s="894">
        <v>321</v>
      </c>
      <c r="AQ188" s="895">
        <v>7314990</v>
      </c>
      <c r="AR188" s="894">
        <v>1551</v>
      </c>
      <c r="AS188" s="895">
        <v>23781714.600000001</v>
      </c>
      <c r="AT188" s="894">
        <v>1006</v>
      </c>
      <c r="AU188" s="895">
        <v>34695591.799999997</v>
      </c>
      <c r="AV188" s="894">
        <v>11455</v>
      </c>
      <c r="AW188" s="895">
        <v>283659925.06999999</v>
      </c>
      <c r="AX188" s="894">
        <v>3140</v>
      </c>
      <c r="AY188" s="895">
        <v>148462963.19999999</v>
      </c>
      <c r="AZ188" s="894">
        <v>2840</v>
      </c>
      <c r="BA188" s="895">
        <v>82783677.200000003</v>
      </c>
      <c r="BB188" s="894">
        <v>778</v>
      </c>
      <c r="BC188" s="895">
        <v>18289001.399999999</v>
      </c>
      <c r="BD188" s="894">
        <v>2693</v>
      </c>
      <c r="BE188" s="895">
        <v>97032718.799999997</v>
      </c>
      <c r="BF188" s="894">
        <v>1167</v>
      </c>
      <c r="BG188" s="895">
        <v>37945189.600000001</v>
      </c>
      <c r="BH188" s="894">
        <v>1079</v>
      </c>
      <c r="BI188" s="895">
        <v>39213114.600000001</v>
      </c>
      <c r="BJ188" s="894">
        <v>4133</v>
      </c>
      <c r="BK188" s="895">
        <v>119810726.59999999</v>
      </c>
      <c r="BL188" s="894">
        <v>3683</v>
      </c>
      <c r="BM188" s="895">
        <v>150977700</v>
      </c>
      <c r="BN188" s="894">
        <v>1904</v>
      </c>
      <c r="BO188" s="895">
        <v>59704900</v>
      </c>
      <c r="BP188" s="894">
        <v>1022</v>
      </c>
      <c r="BQ188" s="895">
        <v>29254875.399999999</v>
      </c>
      <c r="BR188" s="894">
        <v>2729</v>
      </c>
      <c r="BS188" s="895">
        <v>88220452.599999994</v>
      </c>
      <c r="BT188" s="894">
        <v>508</v>
      </c>
      <c r="BU188" s="895">
        <v>16403189</v>
      </c>
      <c r="BV188" s="894">
        <v>183</v>
      </c>
      <c r="BW188" s="895">
        <v>3473100</v>
      </c>
      <c r="BX188" s="894">
        <v>1935</v>
      </c>
      <c r="BY188" s="895">
        <v>106212687</v>
      </c>
      <c r="BZ188" s="894">
        <v>1116</v>
      </c>
      <c r="CA188" s="895">
        <v>42658883.200000003</v>
      </c>
      <c r="CB188" s="894">
        <v>3219</v>
      </c>
      <c r="CC188" s="895">
        <v>91468900.400000006</v>
      </c>
      <c r="CD188" s="907">
        <v>359</v>
      </c>
      <c r="CE188" s="895">
        <v>13208448</v>
      </c>
      <c r="CF188" s="907"/>
      <c r="CG188" s="895">
        <v>6704551.4000000004</v>
      </c>
      <c r="CH188" s="894">
        <v>4981</v>
      </c>
      <c r="CI188" s="895">
        <v>399021800</v>
      </c>
      <c r="CJ188" s="894">
        <v>323</v>
      </c>
      <c r="CK188" s="895">
        <v>645819.19999999995</v>
      </c>
      <c r="CL188" s="894">
        <v>90</v>
      </c>
      <c r="CM188" s="895"/>
      <c r="CN188" s="894">
        <v>663</v>
      </c>
      <c r="CO188" s="895">
        <v>19881499.899999999</v>
      </c>
      <c r="CP188" s="894">
        <v>487</v>
      </c>
      <c r="CQ188" s="895">
        <v>19072597.399999999</v>
      </c>
      <c r="CR188" s="894">
        <v>4419</v>
      </c>
      <c r="CS188" s="895">
        <v>213639059.59999999</v>
      </c>
      <c r="CT188" s="895"/>
      <c r="CU188" s="895"/>
      <c r="CV188" s="894">
        <v>498</v>
      </c>
      <c r="CW188" s="895">
        <v>13812923</v>
      </c>
      <c r="CX188" s="894">
        <v>1471</v>
      </c>
      <c r="CY188" s="895">
        <v>44607600</v>
      </c>
      <c r="CZ188" s="894">
        <v>4573</v>
      </c>
      <c r="DA188" s="895">
        <v>100585500</v>
      </c>
      <c r="DB188" s="908">
        <f t="shared" si="19"/>
        <v>145459</v>
      </c>
      <c r="DC188" s="909">
        <f>'B1104'!CX168</f>
        <v>0</v>
      </c>
      <c r="DD188" s="910">
        <v>0</v>
      </c>
      <c r="DE188" s="911">
        <v>0</v>
      </c>
      <c r="DF188" s="916">
        <f t="shared" ref="DF188:DF212" si="20">DB188+DD188</f>
        <v>145459</v>
      </c>
      <c r="DG188" s="913">
        <f t="shared" si="18"/>
        <v>0</v>
      </c>
    </row>
    <row r="189" spans="1:111" ht="15" thickBot="1" x14ac:dyDescent="0.35">
      <c r="A189" s="915" t="s">
        <v>945</v>
      </c>
      <c r="B189" s="894">
        <v>4925</v>
      </c>
      <c r="C189" s="894">
        <v>49250</v>
      </c>
      <c r="D189" s="894">
        <v>479</v>
      </c>
      <c r="E189" s="895">
        <v>16847433.489999998</v>
      </c>
      <c r="F189" s="894">
        <v>1935</v>
      </c>
      <c r="G189" s="895">
        <v>40866200</v>
      </c>
      <c r="H189" s="894">
        <v>2702</v>
      </c>
      <c r="I189" s="895">
        <v>2205615.4</v>
      </c>
      <c r="J189" s="894">
        <v>712</v>
      </c>
      <c r="K189" s="895">
        <v>42225229.880000003</v>
      </c>
      <c r="L189" s="894">
        <v>1242</v>
      </c>
      <c r="M189" s="895">
        <v>23943749.07</v>
      </c>
      <c r="N189" s="894">
        <v>1064</v>
      </c>
      <c r="O189" s="895">
        <v>38190746.009999998</v>
      </c>
      <c r="P189" s="894">
        <v>2689</v>
      </c>
      <c r="Q189" s="895">
        <v>33048114</v>
      </c>
      <c r="R189" s="894">
        <v>693</v>
      </c>
      <c r="S189" s="895">
        <v>18693250.859999999</v>
      </c>
      <c r="T189" s="894">
        <v>314</v>
      </c>
      <c r="U189" s="895">
        <v>12948600.800000001</v>
      </c>
      <c r="V189" s="894">
        <v>345</v>
      </c>
      <c r="W189" s="895">
        <v>10081170</v>
      </c>
      <c r="X189" s="894"/>
      <c r="Y189" s="895"/>
      <c r="Z189" s="894">
        <v>35</v>
      </c>
      <c r="AA189" s="895">
        <v>795486.84</v>
      </c>
      <c r="AB189" s="894">
        <v>661</v>
      </c>
      <c r="AC189" s="895">
        <v>216402608.09</v>
      </c>
      <c r="AD189" s="894">
        <v>330</v>
      </c>
      <c r="AE189" s="895">
        <v>5814453.4500000002</v>
      </c>
      <c r="AF189" s="894">
        <v>76</v>
      </c>
      <c r="AG189" s="895">
        <v>391937.25</v>
      </c>
      <c r="AH189" s="894">
        <v>102</v>
      </c>
      <c r="AI189" s="895">
        <v>2451183.7200000002</v>
      </c>
      <c r="AJ189" s="894">
        <v>287</v>
      </c>
      <c r="AK189" s="895">
        <v>56732082.600000001</v>
      </c>
      <c r="AL189" s="894">
        <v>782</v>
      </c>
      <c r="AM189" s="895">
        <v>11437854.67</v>
      </c>
      <c r="AN189" s="894">
        <v>163</v>
      </c>
      <c r="AO189" s="895">
        <v>2748938.86</v>
      </c>
      <c r="AP189" s="894">
        <v>31</v>
      </c>
      <c r="AQ189" s="895">
        <v>747290</v>
      </c>
      <c r="AR189" s="894">
        <v>95</v>
      </c>
      <c r="AS189" s="895">
        <v>2182640</v>
      </c>
      <c r="AT189" s="894">
        <v>81</v>
      </c>
      <c r="AU189" s="895">
        <v>2212278.5099999998</v>
      </c>
      <c r="AV189" s="894">
        <v>1086</v>
      </c>
      <c r="AW189" s="895">
        <v>72933678.109999999</v>
      </c>
      <c r="AX189" s="894">
        <v>432</v>
      </c>
      <c r="AY189" s="895">
        <v>27471890.329999998</v>
      </c>
      <c r="AZ189" s="894">
        <v>562</v>
      </c>
      <c r="BA189" s="895">
        <v>9041910.0800000001</v>
      </c>
      <c r="BB189" s="894">
        <v>129</v>
      </c>
      <c r="BC189" s="895">
        <v>20240069.670000002</v>
      </c>
      <c r="BD189" s="894">
        <v>276</v>
      </c>
      <c r="BE189" s="895">
        <v>5166177.46</v>
      </c>
      <c r="BF189" s="894">
        <v>147</v>
      </c>
      <c r="BG189" s="895">
        <v>2106702.2599999998</v>
      </c>
      <c r="BH189" s="894">
        <v>169</v>
      </c>
      <c r="BI189" s="895">
        <v>2962866.3</v>
      </c>
      <c r="BJ189" s="894">
        <v>782</v>
      </c>
      <c r="BK189" s="895">
        <v>29078808.100000001</v>
      </c>
      <c r="BL189" s="894">
        <v>644</v>
      </c>
      <c r="BM189" s="895">
        <v>45534331.32</v>
      </c>
      <c r="BN189" s="894">
        <v>210</v>
      </c>
      <c r="BO189" s="895">
        <v>7030660.9500000002</v>
      </c>
      <c r="BP189" s="894">
        <v>872</v>
      </c>
      <c r="BQ189" s="895">
        <v>6583862.3899999997</v>
      </c>
      <c r="BR189" s="894">
        <v>367</v>
      </c>
      <c r="BS189" s="895">
        <v>16279224.710000001</v>
      </c>
      <c r="BT189" s="894">
        <v>367</v>
      </c>
      <c r="BU189" s="895">
        <v>3036572.96</v>
      </c>
      <c r="BV189" s="894">
        <v>16</v>
      </c>
      <c r="BW189" s="895">
        <v>492700</v>
      </c>
      <c r="BX189" s="894">
        <v>487</v>
      </c>
      <c r="BY189" s="895">
        <v>8623127.0399999991</v>
      </c>
      <c r="BZ189" s="894">
        <v>743</v>
      </c>
      <c r="CA189" s="895">
        <v>12565206.880000001</v>
      </c>
      <c r="CB189" s="894">
        <v>417</v>
      </c>
      <c r="CC189" s="895">
        <v>93918974.219999999</v>
      </c>
      <c r="CD189" s="907">
        <v>30</v>
      </c>
      <c r="CE189" s="895">
        <v>2396144</v>
      </c>
      <c r="CF189" s="907">
        <v>33</v>
      </c>
      <c r="CG189" s="895">
        <v>673486.4</v>
      </c>
      <c r="CH189" s="894">
        <v>2144</v>
      </c>
      <c r="CI189" s="895">
        <v>47286549.630000003</v>
      </c>
      <c r="CJ189" s="894">
        <v>28</v>
      </c>
      <c r="CK189" s="895">
        <v>250140.1</v>
      </c>
      <c r="CL189" s="894">
        <v>106</v>
      </c>
      <c r="CM189" s="895"/>
      <c r="CN189" s="894">
        <v>50</v>
      </c>
      <c r="CO189" s="895">
        <v>2456930.0099999998</v>
      </c>
      <c r="CP189" s="894">
        <v>90</v>
      </c>
      <c r="CQ189" s="895">
        <v>2010654.22</v>
      </c>
      <c r="CR189" s="894">
        <v>496</v>
      </c>
      <c r="CS189" s="895">
        <v>221627922.77000001</v>
      </c>
      <c r="CT189" s="895"/>
      <c r="CU189" s="895"/>
      <c r="CV189" s="894">
        <v>73</v>
      </c>
      <c r="CW189" s="895">
        <v>1682100</v>
      </c>
      <c r="CX189" s="894">
        <v>236</v>
      </c>
      <c r="CY189" s="895">
        <v>15000420.630000001</v>
      </c>
      <c r="CZ189" s="894">
        <v>766</v>
      </c>
      <c r="DA189" s="895">
        <v>13508150.369999999</v>
      </c>
      <c r="DB189" s="908">
        <f t="shared" si="19"/>
        <v>31501</v>
      </c>
      <c r="DC189" s="909">
        <f>'B1104'!CY168</f>
        <v>0</v>
      </c>
      <c r="DD189" s="910">
        <v>0</v>
      </c>
      <c r="DE189" s="911">
        <v>0</v>
      </c>
      <c r="DF189" s="916">
        <f t="shared" si="20"/>
        <v>31501</v>
      </c>
      <c r="DG189" s="913">
        <f t="shared" si="18"/>
        <v>0</v>
      </c>
    </row>
    <row r="190" spans="1:111" ht="15" thickBot="1" x14ac:dyDescent="0.35">
      <c r="A190" s="915" t="s">
        <v>946</v>
      </c>
      <c r="B190" s="894">
        <v>70</v>
      </c>
      <c r="C190" s="894">
        <v>363140103.16000003</v>
      </c>
      <c r="D190" s="894"/>
      <c r="E190" s="895"/>
      <c r="F190" s="894">
        <v>29</v>
      </c>
      <c r="G190" s="895">
        <v>406300</v>
      </c>
      <c r="H190" s="894"/>
      <c r="I190" s="895"/>
      <c r="J190" s="894"/>
      <c r="K190" s="895"/>
      <c r="L190" s="894"/>
      <c r="M190" s="895"/>
      <c r="N190" s="894"/>
      <c r="O190" s="895"/>
      <c r="P190" s="894"/>
      <c r="Q190" s="895"/>
      <c r="R190" s="894"/>
      <c r="S190" s="895"/>
      <c r="T190" s="894"/>
      <c r="U190" s="895"/>
      <c r="V190" s="894"/>
      <c r="W190" s="895"/>
      <c r="X190" s="894"/>
      <c r="Y190" s="895"/>
      <c r="Z190" s="894"/>
      <c r="AA190" s="895"/>
      <c r="AB190" s="894"/>
      <c r="AC190" s="895"/>
      <c r="AD190" s="894"/>
      <c r="AE190" s="895"/>
      <c r="AF190" s="894"/>
      <c r="AG190" s="895"/>
      <c r="AH190" s="894"/>
      <c r="AI190" s="895"/>
      <c r="AJ190" s="894"/>
      <c r="AK190" s="895"/>
      <c r="AL190" s="894"/>
      <c r="AM190" s="895"/>
      <c r="AN190" s="894"/>
      <c r="AO190" s="895"/>
      <c r="AP190" s="894"/>
      <c r="AQ190" s="895"/>
      <c r="AR190" s="894"/>
      <c r="AS190" s="895"/>
      <c r="AT190" s="894"/>
      <c r="AU190" s="895"/>
      <c r="AV190" s="894"/>
      <c r="AW190" s="895"/>
      <c r="AX190" s="894"/>
      <c r="AY190" s="895"/>
      <c r="AZ190" s="894"/>
      <c r="BA190" s="895"/>
      <c r="BB190" s="894"/>
      <c r="BC190" s="895"/>
      <c r="BD190" s="894"/>
      <c r="BE190" s="895"/>
      <c r="BF190" s="894"/>
      <c r="BG190" s="895"/>
      <c r="BH190" s="894"/>
      <c r="BI190" s="895"/>
      <c r="BJ190" s="894"/>
      <c r="BK190" s="895"/>
      <c r="BL190" s="894"/>
      <c r="BM190" s="895"/>
      <c r="BN190" s="894"/>
      <c r="BO190" s="895"/>
      <c r="BP190" s="894"/>
      <c r="BQ190" s="895"/>
      <c r="BR190" s="894"/>
      <c r="BS190" s="895"/>
      <c r="BT190" s="894"/>
      <c r="BU190" s="895"/>
      <c r="BV190" s="894"/>
      <c r="BW190" s="895"/>
      <c r="BX190" s="894">
        <v>1</v>
      </c>
      <c r="BY190" s="895">
        <v>2359500</v>
      </c>
      <c r="BZ190" s="894"/>
      <c r="CA190" s="895"/>
      <c r="CB190" s="894"/>
      <c r="CC190" s="895"/>
      <c r="CD190" s="907"/>
      <c r="CE190" s="895"/>
      <c r="CF190" s="907"/>
      <c r="CG190" s="895"/>
      <c r="CH190" s="894"/>
      <c r="CI190" s="895"/>
      <c r="CJ190" s="894"/>
      <c r="CK190" s="895"/>
      <c r="CL190" s="894"/>
      <c r="CM190" s="895"/>
      <c r="CN190" s="894"/>
      <c r="CO190" s="895"/>
      <c r="CP190" s="894"/>
      <c r="CQ190" s="895"/>
      <c r="CR190" s="894"/>
      <c r="CS190" s="895"/>
      <c r="CT190" s="895"/>
      <c r="CU190" s="895"/>
      <c r="CV190" s="894"/>
      <c r="CW190" s="895"/>
      <c r="CX190" s="894"/>
      <c r="CY190" s="895"/>
      <c r="CZ190" s="894"/>
      <c r="DA190" s="895"/>
      <c r="DB190" s="908">
        <f t="shared" si="19"/>
        <v>100</v>
      </c>
      <c r="DC190" s="909"/>
      <c r="DD190" s="910">
        <v>0</v>
      </c>
      <c r="DE190" s="911">
        <v>0</v>
      </c>
      <c r="DF190" s="912">
        <f t="shared" si="20"/>
        <v>100</v>
      </c>
      <c r="DG190" s="913">
        <f t="shared" si="18"/>
        <v>0</v>
      </c>
    </row>
    <row r="191" spans="1:111" ht="15" thickBot="1" x14ac:dyDescent="0.35">
      <c r="A191" s="915" t="s">
        <v>947</v>
      </c>
      <c r="B191" s="894">
        <v>3</v>
      </c>
      <c r="C191" s="894">
        <v>3966500</v>
      </c>
      <c r="D191" s="894"/>
      <c r="E191" s="895"/>
      <c r="F191" s="894"/>
      <c r="G191" s="895"/>
      <c r="H191" s="894"/>
      <c r="I191" s="895"/>
      <c r="J191" s="894"/>
      <c r="K191" s="895"/>
      <c r="L191" s="894"/>
      <c r="M191" s="895"/>
      <c r="N191" s="894"/>
      <c r="O191" s="895"/>
      <c r="P191" s="894"/>
      <c r="Q191" s="895"/>
      <c r="R191" s="894"/>
      <c r="S191" s="895"/>
      <c r="T191" s="894"/>
      <c r="U191" s="895"/>
      <c r="V191" s="894"/>
      <c r="W191" s="895"/>
      <c r="X191" s="894"/>
      <c r="Y191" s="895"/>
      <c r="Z191" s="894"/>
      <c r="AA191" s="895"/>
      <c r="AB191" s="894"/>
      <c r="AC191" s="895"/>
      <c r="AD191" s="894"/>
      <c r="AE191" s="895"/>
      <c r="AF191" s="894"/>
      <c r="AG191" s="895"/>
      <c r="AH191" s="894"/>
      <c r="AI191" s="895"/>
      <c r="AJ191" s="894"/>
      <c r="AK191" s="895"/>
      <c r="AL191" s="894"/>
      <c r="AM191" s="895"/>
      <c r="AN191" s="894"/>
      <c r="AO191" s="895"/>
      <c r="AP191" s="894"/>
      <c r="AQ191" s="895"/>
      <c r="AR191" s="894"/>
      <c r="AS191" s="895"/>
      <c r="AT191" s="894"/>
      <c r="AU191" s="895"/>
      <c r="AV191" s="894"/>
      <c r="AW191" s="895"/>
      <c r="AX191" s="894"/>
      <c r="AY191" s="895"/>
      <c r="AZ191" s="894"/>
      <c r="BA191" s="895"/>
      <c r="BB191" s="894"/>
      <c r="BC191" s="895"/>
      <c r="BD191" s="894"/>
      <c r="BE191" s="895"/>
      <c r="BF191" s="894"/>
      <c r="BG191" s="895"/>
      <c r="BH191" s="894"/>
      <c r="BI191" s="895"/>
      <c r="BJ191" s="894"/>
      <c r="BK191" s="895"/>
      <c r="BL191" s="894"/>
      <c r="BM191" s="895"/>
      <c r="BN191" s="894"/>
      <c r="BO191" s="895"/>
      <c r="BP191" s="894"/>
      <c r="BQ191" s="895"/>
      <c r="BR191" s="894"/>
      <c r="BS191" s="895"/>
      <c r="BT191" s="894"/>
      <c r="BU191" s="895"/>
      <c r="BV191" s="894"/>
      <c r="BW191" s="895"/>
      <c r="BX191" s="894"/>
      <c r="BY191" s="895"/>
      <c r="BZ191" s="894"/>
      <c r="CA191" s="895"/>
      <c r="CB191" s="894"/>
      <c r="CC191" s="895"/>
      <c r="CD191" s="907"/>
      <c r="CE191" s="895"/>
      <c r="CF191" s="907"/>
      <c r="CG191" s="895"/>
      <c r="CH191" s="894"/>
      <c r="CI191" s="895"/>
      <c r="CJ191" s="894"/>
      <c r="CK191" s="895"/>
      <c r="CL191" s="894"/>
      <c r="CM191" s="895"/>
      <c r="CN191" s="894"/>
      <c r="CO191" s="895"/>
      <c r="CP191" s="894"/>
      <c r="CQ191" s="895"/>
      <c r="CR191" s="894">
        <v>7</v>
      </c>
      <c r="CS191" s="895">
        <v>11950800</v>
      </c>
      <c r="CT191" s="895"/>
      <c r="CU191" s="895"/>
      <c r="CV191" s="894"/>
      <c r="CW191" s="895"/>
      <c r="CX191" s="894"/>
      <c r="CY191" s="895"/>
      <c r="CZ191" s="894"/>
      <c r="DA191" s="895"/>
      <c r="DB191" s="908">
        <f t="shared" si="19"/>
        <v>10</v>
      </c>
      <c r="DC191" s="909">
        <f>'B1104'!CE222</f>
        <v>0</v>
      </c>
      <c r="DD191" s="910">
        <v>0</v>
      </c>
      <c r="DE191" s="911">
        <v>0</v>
      </c>
      <c r="DF191" s="912">
        <f t="shared" si="20"/>
        <v>10</v>
      </c>
      <c r="DG191" s="913">
        <f t="shared" si="18"/>
        <v>0</v>
      </c>
    </row>
    <row r="192" spans="1:111" ht="15" thickBot="1" x14ac:dyDescent="0.35">
      <c r="A192" s="915" t="s">
        <v>948</v>
      </c>
      <c r="B192" s="894">
        <v>459</v>
      </c>
      <c r="C192" s="894"/>
      <c r="D192" s="894">
        <v>330</v>
      </c>
      <c r="E192" s="895"/>
      <c r="F192" s="894"/>
      <c r="G192" s="895"/>
      <c r="H192" s="894"/>
      <c r="I192" s="895"/>
      <c r="J192" s="894">
        <v>93</v>
      </c>
      <c r="K192" s="895"/>
      <c r="L192" s="894">
        <v>297</v>
      </c>
      <c r="M192" s="895"/>
      <c r="N192" s="894">
        <v>211</v>
      </c>
      <c r="O192" s="895"/>
      <c r="P192" s="894"/>
      <c r="Q192" s="895"/>
      <c r="R192" s="894">
        <v>197</v>
      </c>
      <c r="S192" s="895"/>
      <c r="T192" s="894">
        <v>102</v>
      </c>
      <c r="U192" s="895"/>
      <c r="V192" s="894">
        <v>143</v>
      </c>
      <c r="W192" s="895"/>
      <c r="X192" s="894">
        <v>156</v>
      </c>
      <c r="Y192" s="895"/>
      <c r="Z192" s="894">
        <v>37</v>
      </c>
      <c r="AA192" s="895"/>
      <c r="AB192" s="894">
        <v>350</v>
      </c>
      <c r="AC192" s="895"/>
      <c r="AD192" s="894">
        <v>100</v>
      </c>
      <c r="AE192" s="895"/>
      <c r="AF192" s="894">
        <v>17</v>
      </c>
      <c r="AG192" s="895"/>
      <c r="AH192" s="894">
        <v>56</v>
      </c>
      <c r="AI192" s="895"/>
      <c r="AJ192" s="894">
        <v>79</v>
      </c>
      <c r="AK192" s="895"/>
      <c r="AL192" s="894">
        <v>348</v>
      </c>
      <c r="AM192" s="895"/>
      <c r="AN192" s="894"/>
      <c r="AO192" s="895"/>
      <c r="AP192" s="894">
        <v>18</v>
      </c>
      <c r="AQ192" s="895"/>
      <c r="AR192" s="894"/>
      <c r="AS192" s="895"/>
      <c r="AT192" s="894"/>
      <c r="AU192" s="895"/>
      <c r="AV192" s="894">
        <v>351</v>
      </c>
      <c r="AW192" s="895"/>
      <c r="AX192" s="894">
        <v>96</v>
      </c>
      <c r="AY192" s="895"/>
      <c r="AZ192" s="894"/>
      <c r="BA192" s="895"/>
      <c r="BB192" s="894"/>
      <c r="BC192" s="895"/>
      <c r="BD192" s="894">
        <v>200</v>
      </c>
      <c r="BE192" s="895"/>
      <c r="BF192" s="894">
        <v>79</v>
      </c>
      <c r="BG192" s="895"/>
      <c r="BH192" s="894">
        <v>140</v>
      </c>
      <c r="BI192" s="895"/>
      <c r="BJ192" s="894">
        <v>117</v>
      </c>
      <c r="BK192" s="895"/>
      <c r="BL192" s="894">
        <v>29</v>
      </c>
      <c r="BM192" s="895"/>
      <c r="BN192" s="894">
        <v>200</v>
      </c>
      <c r="BO192" s="895"/>
      <c r="BP192" s="894"/>
      <c r="BQ192" s="895"/>
      <c r="BR192" s="894">
        <v>174</v>
      </c>
      <c r="BS192" s="895"/>
      <c r="BT192" s="894"/>
      <c r="BU192" s="895"/>
      <c r="BV192" s="894">
        <v>20</v>
      </c>
      <c r="BW192" s="895"/>
      <c r="BX192" s="894"/>
      <c r="BY192" s="895"/>
      <c r="BZ192" s="894">
        <v>336</v>
      </c>
      <c r="CA192" s="895"/>
      <c r="CB192" s="894"/>
      <c r="CC192" s="895"/>
      <c r="CD192" s="907">
        <v>34</v>
      </c>
      <c r="CE192" s="895"/>
      <c r="CF192" s="907">
        <v>23</v>
      </c>
      <c r="CG192" s="895"/>
      <c r="CH192" s="894"/>
      <c r="CI192" s="895"/>
      <c r="CJ192" s="894">
        <v>19</v>
      </c>
      <c r="CK192" s="895"/>
      <c r="CL192" s="894"/>
      <c r="CM192" s="895"/>
      <c r="CN192" s="894">
        <v>26</v>
      </c>
      <c r="CO192" s="895"/>
      <c r="CP192" s="894">
        <v>39</v>
      </c>
      <c r="CQ192" s="895"/>
      <c r="CR192" s="894">
        <v>166</v>
      </c>
      <c r="CS192" s="895"/>
      <c r="CT192" s="895"/>
      <c r="CU192" s="895"/>
      <c r="CV192" s="894">
        <v>10</v>
      </c>
      <c r="CW192" s="895"/>
      <c r="CX192" s="894"/>
      <c r="CY192" s="895"/>
      <c r="CZ192" s="894">
        <v>145</v>
      </c>
      <c r="DA192" s="895"/>
      <c r="DB192" s="908">
        <f t="shared" si="19"/>
        <v>5197</v>
      </c>
      <c r="DC192" s="909"/>
      <c r="DD192" s="910">
        <v>0</v>
      </c>
      <c r="DE192" s="911">
        <v>0</v>
      </c>
      <c r="DF192" s="912">
        <f t="shared" si="20"/>
        <v>5197</v>
      </c>
      <c r="DG192" s="913">
        <f t="shared" si="18"/>
        <v>0</v>
      </c>
    </row>
    <row r="193" spans="1:111" ht="15" thickBot="1" x14ac:dyDescent="0.35">
      <c r="A193" s="915" t="s">
        <v>949</v>
      </c>
      <c r="B193" s="894">
        <v>459</v>
      </c>
      <c r="C193" s="894"/>
      <c r="D193" s="894">
        <v>422</v>
      </c>
      <c r="E193" s="895"/>
      <c r="F193" s="894">
        <v>155</v>
      </c>
      <c r="G193" s="895"/>
      <c r="H193" s="894"/>
      <c r="I193" s="895"/>
      <c r="J193" s="894">
        <v>104</v>
      </c>
      <c r="K193" s="895"/>
      <c r="L193" s="894">
        <v>341</v>
      </c>
      <c r="M193" s="895"/>
      <c r="N193" s="894">
        <v>115</v>
      </c>
      <c r="O193" s="895"/>
      <c r="P193" s="894">
        <v>140</v>
      </c>
      <c r="Q193" s="895"/>
      <c r="R193" s="894">
        <v>80</v>
      </c>
      <c r="S193" s="895"/>
      <c r="T193" s="894">
        <v>58</v>
      </c>
      <c r="U193" s="895"/>
      <c r="V193" s="894">
        <v>116</v>
      </c>
      <c r="W193" s="895"/>
      <c r="X193" s="894">
        <v>235</v>
      </c>
      <c r="Y193" s="895"/>
      <c r="Z193" s="894">
        <v>45</v>
      </c>
      <c r="AA193" s="895"/>
      <c r="AB193" s="894">
        <v>417</v>
      </c>
      <c r="AC193" s="895"/>
      <c r="AD193" s="894">
        <v>124</v>
      </c>
      <c r="AE193" s="895"/>
      <c r="AF193" s="894">
        <v>19</v>
      </c>
      <c r="AG193" s="895"/>
      <c r="AH193" s="894">
        <v>25</v>
      </c>
      <c r="AI193" s="895"/>
      <c r="AJ193" s="894">
        <v>123</v>
      </c>
      <c r="AK193" s="895"/>
      <c r="AL193" s="894">
        <v>521</v>
      </c>
      <c r="AM193" s="895"/>
      <c r="AN193" s="894">
        <v>119</v>
      </c>
      <c r="AO193" s="895"/>
      <c r="AP193" s="894">
        <v>33</v>
      </c>
      <c r="AQ193" s="895"/>
      <c r="AR193" s="894">
        <v>11</v>
      </c>
      <c r="AS193" s="895"/>
      <c r="AT193" s="894">
        <v>25</v>
      </c>
      <c r="AU193" s="895"/>
      <c r="AV193" s="894">
        <v>870</v>
      </c>
      <c r="AW193" s="895"/>
      <c r="AX193" s="894">
        <v>102</v>
      </c>
      <c r="AY193" s="895"/>
      <c r="AZ193" s="894">
        <v>175</v>
      </c>
      <c r="BA193" s="895"/>
      <c r="BB193" s="894"/>
      <c r="BC193" s="895"/>
      <c r="BD193" s="894">
        <v>203</v>
      </c>
      <c r="BE193" s="895"/>
      <c r="BF193" s="894">
        <v>135</v>
      </c>
      <c r="BG193" s="895"/>
      <c r="BH193" s="894">
        <v>99</v>
      </c>
      <c r="BI193" s="895"/>
      <c r="BJ193" s="894">
        <v>59</v>
      </c>
      <c r="BK193" s="895"/>
      <c r="BL193" s="894">
        <v>42</v>
      </c>
      <c r="BM193" s="895"/>
      <c r="BN193" s="894">
        <v>35</v>
      </c>
      <c r="BO193" s="895"/>
      <c r="BP193" s="894">
        <v>117</v>
      </c>
      <c r="BQ193" s="895"/>
      <c r="BR193" s="894">
        <v>177</v>
      </c>
      <c r="BS193" s="895"/>
      <c r="BT193" s="894">
        <v>26</v>
      </c>
      <c r="BU193" s="895"/>
      <c r="BV193" s="894">
        <v>20</v>
      </c>
      <c r="BW193" s="895"/>
      <c r="BX193" s="894">
        <v>472</v>
      </c>
      <c r="BY193" s="895"/>
      <c r="BZ193" s="894">
        <v>83</v>
      </c>
      <c r="CA193" s="895"/>
      <c r="CB193" s="894">
        <v>342</v>
      </c>
      <c r="CC193" s="895"/>
      <c r="CD193" s="907">
        <v>43</v>
      </c>
      <c r="CE193" s="895"/>
      <c r="CF193" s="907">
        <v>45</v>
      </c>
      <c r="CG193" s="895"/>
      <c r="CH193" s="894"/>
      <c r="CI193" s="895"/>
      <c r="CJ193" s="894">
        <v>22</v>
      </c>
      <c r="CK193" s="895"/>
      <c r="CL193" s="894">
        <v>16</v>
      </c>
      <c r="CM193" s="895"/>
      <c r="CN193" s="894"/>
      <c r="CO193" s="895"/>
      <c r="CP193" s="894">
        <v>34</v>
      </c>
      <c r="CQ193" s="895"/>
      <c r="CR193" s="894">
        <v>108</v>
      </c>
      <c r="CS193" s="895"/>
      <c r="CT193" s="895"/>
      <c r="CU193" s="895"/>
      <c r="CV193" s="894">
        <v>6</v>
      </c>
      <c r="CW193" s="895"/>
      <c r="CX193" s="894"/>
      <c r="CY193" s="895"/>
      <c r="CZ193" s="894">
        <v>786</v>
      </c>
      <c r="DA193" s="895"/>
      <c r="DB193" s="908">
        <f t="shared" si="19"/>
        <v>7704</v>
      </c>
      <c r="DC193" s="909"/>
      <c r="DD193" s="910">
        <v>0</v>
      </c>
      <c r="DE193" s="911">
        <v>0</v>
      </c>
      <c r="DF193" s="912">
        <f t="shared" si="20"/>
        <v>7704</v>
      </c>
      <c r="DG193" s="913">
        <f t="shared" si="18"/>
        <v>0</v>
      </c>
    </row>
    <row r="194" spans="1:111" ht="15" thickBot="1" x14ac:dyDescent="0.35">
      <c r="A194" s="915" t="s">
        <v>950</v>
      </c>
      <c r="B194" s="894">
        <v>438</v>
      </c>
      <c r="C194" s="894"/>
      <c r="D194" s="894">
        <v>459</v>
      </c>
      <c r="E194" s="895"/>
      <c r="F194" s="894">
        <v>169</v>
      </c>
      <c r="G194" s="895"/>
      <c r="H194" s="894"/>
      <c r="I194" s="895"/>
      <c r="J194" s="894">
        <v>91</v>
      </c>
      <c r="K194" s="895"/>
      <c r="L194" s="894">
        <v>386</v>
      </c>
      <c r="M194" s="895"/>
      <c r="N194" s="894">
        <v>129</v>
      </c>
      <c r="O194" s="895"/>
      <c r="P194" s="894">
        <v>77</v>
      </c>
      <c r="Q194" s="895"/>
      <c r="R194" s="894">
        <v>75</v>
      </c>
      <c r="S194" s="895"/>
      <c r="T194" s="894">
        <v>86</v>
      </c>
      <c r="U194" s="895"/>
      <c r="V194" s="894">
        <v>112</v>
      </c>
      <c r="W194" s="895"/>
      <c r="X194" s="894">
        <v>262</v>
      </c>
      <c r="Y194" s="895"/>
      <c r="Z194" s="894">
        <v>58</v>
      </c>
      <c r="AA194" s="895"/>
      <c r="AB194" s="894">
        <v>395</v>
      </c>
      <c r="AC194" s="895"/>
      <c r="AD194" s="894">
        <v>130</v>
      </c>
      <c r="AE194" s="895"/>
      <c r="AF194" s="894">
        <v>23</v>
      </c>
      <c r="AG194" s="895"/>
      <c r="AH194" s="894">
        <v>18</v>
      </c>
      <c r="AI194" s="895"/>
      <c r="AJ194" s="894">
        <v>123</v>
      </c>
      <c r="AK194" s="895"/>
      <c r="AL194" s="894">
        <v>519</v>
      </c>
      <c r="AM194" s="895"/>
      <c r="AN194" s="894">
        <v>126</v>
      </c>
      <c r="AO194" s="895"/>
      <c r="AP194" s="894">
        <v>12</v>
      </c>
      <c r="AQ194" s="895"/>
      <c r="AR194" s="894">
        <v>10</v>
      </c>
      <c r="AS194" s="895"/>
      <c r="AT194" s="894">
        <v>23</v>
      </c>
      <c r="AU194" s="895"/>
      <c r="AV194" s="894">
        <v>884</v>
      </c>
      <c r="AW194" s="895"/>
      <c r="AX194" s="894">
        <v>86</v>
      </c>
      <c r="AY194" s="895"/>
      <c r="AZ194" s="894">
        <v>289</v>
      </c>
      <c r="BA194" s="895"/>
      <c r="BB194" s="894"/>
      <c r="BC194" s="895"/>
      <c r="BD194" s="894">
        <v>225</v>
      </c>
      <c r="BE194" s="895"/>
      <c r="BF194" s="894">
        <v>160</v>
      </c>
      <c r="BG194" s="895"/>
      <c r="BH194" s="894">
        <v>91</v>
      </c>
      <c r="BI194" s="895"/>
      <c r="BJ194" s="894">
        <v>52</v>
      </c>
      <c r="BK194" s="895"/>
      <c r="BL194" s="894">
        <v>23</v>
      </c>
      <c r="BM194" s="895"/>
      <c r="BN194" s="894">
        <v>35</v>
      </c>
      <c r="BO194" s="895"/>
      <c r="BP194" s="894">
        <v>66</v>
      </c>
      <c r="BQ194" s="895"/>
      <c r="BR194" s="894">
        <v>187</v>
      </c>
      <c r="BS194" s="895"/>
      <c r="BT194" s="894">
        <v>52</v>
      </c>
      <c r="BU194" s="895"/>
      <c r="BV194" s="894">
        <v>13</v>
      </c>
      <c r="BW194" s="895"/>
      <c r="BX194" s="894">
        <v>163</v>
      </c>
      <c r="BY194" s="895"/>
      <c r="BZ194" s="894">
        <v>89</v>
      </c>
      <c r="CA194" s="895"/>
      <c r="CB194" s="894">
        <v>217</v>
      </c>
      <c r="CC194" s="895"/>
      <c r="CD194" s="907">
        <v>41</v>
      </c>
      <c r="CE194" s="895"/>
      <c r="CF194" s="907">
        <v>51</v>
      </c>
      <c r="CG194" s="895"/>
      <c r="CH194" s="894"/>
      <c r="CI194" s="895"/>
      <c r="CJ194" s="894">
        <v>19</v>
      </c>
      <c r="CK194" s="895"/>
      <c r="CL194" s="894">
        <v>11</v>
      </c>
      <c r="CM194" s="895"/>
      <c r="CN194" s="894"/>
      <c r="CO194" s="895"/>
      <c r="CP194" s="894">
        <v>33</v>
      </c>
      <c r="CQ194" s="895"/>
      <c r="CR194" s="894">
        <v>124</v>
      </c>
      <c r="CS194" s="895"/>
      <c r="CT194" s="895"/>
      <c r="CU194" s="895"/>
      <c r="CV194" s="894">
        <v>6</v>
      </c>
      <c r="CW194" s="895"/>
      <c r="CX194" s="894"/>
      <c r="CY194" s="895"/>
      <c r="CZ194" s="894">
        <v>315</v>
      </c>
      <c r="DA194" s="895"/>
      <c r="DB194" s="908">
        <f t="shared" si="19"/>
        <v>6953</v>
      </c>
      <c r="DC194" s="909"/>
      <c r="DD194" s="910">
        <v>0</v>
      </c>
      <c r="DE194" s="911">
        <v>0</v>
      </c>
      <c r="DF194" s="912">
        <f t="shared" si="20"/>
        <v>6953</v>
      </c>
      <c r="DG194" s="913">
        <f t="shared" si="18"/>
        <v>0</v>
      </c>
    </row>
    <row r="195" spans="1:111" ht="15" thickBot="1" x14ac:dyDescent="0.35">
      <c r="A195" s="915" t="s">
        <v>951</v>
      </c>
      <c r="B195" s="894">
        <v>3</v>
      </c>
      <c r="C195" s="894"/>
      <c r="D195" s="894">
        <v>1</v>
      </c>
      <c r="E195" s="895"/>
      <c r="F195" s="894"/>
      <c r="G195" s="895"/>
      <c r="H195" s="894"/>
      <c r="I195" s="895"/>
      <c r="J195" s="894"/>
      <c r="K195" s="895"/>
      <c r="L195" s="894"/>
      <c r="M195" s="895"/>
      <c r="N195" s="894"/>
      <c r="O195" s="895"/>
      <c r="P195" s="894"/>
      <c r="Q195" s="895"/>
      <c r="R195" s="894"/>
      <c r="S195" s="895"/>
      <c r="T195" s="894"/>
      <c r="U195" s="895"/>
      <c r="V195" s="894"/>
      <c r="W195" s="895"/>
      <c r="X195" s="894"/>
      <c r="Y195" s="895"/>
      <c r="Z195" s="894">
        <v>5</v>
      </c>
      <c r="AA195" s="895"/>
      <c r="AB195" s="894"/>
      <c r="AC195" s="895"/>
      <c r="AD195" s="894"/>
      <c r="AE195" s="895"/>
      <c r="AF195" s="894"/>
      <c r="AG195" s="895"/>
      <c r="AH195" s="894"/>
      <c r="AI195" s="895"/>
      <c r="AJ195" s="894"/>
      <c r="AK195" s="895"/>
      <c r="AL195" s="894"/>
      <c r="AM195" s="895"/>
      <c r="AN195" s="894"/>
      <c r="AO195" s="895"/>
      <c r="AP195" s="894"/>
      <c r="AQ195" s="895"/>
      <c r="AR195" s="894"/>
      <c r="AS195" s="895"/>
      <c r="AT195" s="894"/>
      <c r="AU195" s="895"/>
      <c r="AV195" s="894"/>
      <c r="AW195" s="895"/>
      <c r="AX195" s="894"/>
      <c r="AY195" s="895"/>
      <c r="AZ195" s="894">
        <v>233</v>
      </c>
      <c r="BA195" s="895"/>
      <c r="BB195" s="894"/>
      <c r="BC195" s="895"/>
      <c r="BD195" s="894"/>
      <c r="BE195" s="895"/>
      <c r="BF195" s="894"/>
      <c r="BG195" s="895"/>
      <c r="BH195" s="894"/>
      <c r="BI195" s="895"/>
      <c r="BJ195" s="894"/>
      <c r="BK195" s="895"/>
      <c r="BL195" s="894"/>
      <c r="BM195" s="895"/>
      <c r="BN195" s="894"/>
      <c r="BO195" s="895"/>
      <c r="BP195" s="894"/>
      <c r="BQ195" s="895"/>
      <c r="BR195" s="894"/>
      <c r="BS195" s="895"/>
      <c r="BT195" s="894">
        <v>69</v>
      </c>
      <c r="BU195" s="895"/>
      <c r="BV195" s="894"/>
      <c r="BW195" s="895"/>
      <c r="BX195" s="894">
        <v>13</v>
      </c>
      <c r="BY195" s="895"/>
      <c r="BZ195" s="894"/>
      <c r="CA195" s="895"/>
      <c r="CB195" s="894"/>
      <c r="CC195" s="895"/>
      <c r="CD195" s="907"/>
      <c r="CE195" s="895"/>
      <c r="CF195" s="907"/>
      <c r="CG195" s="895"/>
      <c r="CH195" s="894"/>
      <c r="CI195" s="895"/>
      <c r="CJ195" s="894"/>
      <c r="CK195" s="895"/>
      <c r="CL195" s="894"/>
      <c r="CM195" s="895"/>
      <c r="CN195" s="894"/>
      <c r="CO195" s="895"/>
      <c r="CP195" s="894"/>
      <c r="CQ195" s="895"/>
      <c r="CR195" s="894"/>
      <c r="CS195" s="895"/>
      <c r="CT195" s="895"/>
      <c r="CU195" s="895"/>
      <c r="CV195" s="894"/>
      <c r="CW195" s="895"/>
      <c r="CX195" s="894"/>
      <c r="CY195" s="895"/>
      <c r="CZ195" s="894"/>
      <c r="DA195" s="895"/>
      <c r="DB195" s="908">
        <f t="shared" si="19"/>
        <v>324</v>
      </c>
      <c r="DC195" s="909"/>
      <c r="DD195" s="910">
        <v>0</v>
      </c>
      <c r="DE195" s="911">
        <v>0</v>
      </c>
      <c r="DF195" s="912">
        <f t="shared" si="20"/>
        <v>324</v>
      </c>
      <c r="DG195" s="913">
        <f t="shared" si="18"/>
        <v>0</v>
      </c>
    </row>
    <row r="196" spans="1:111" ht="15" thickBot="1" x14ac:dyDescent="0.35">
      <c r="A196" s="915" t="s">
        <v>952</v>
      </c>
      <c r="B196" s="894">
        <v>1351</v>
      </c>
      <c r="C196" s="894"/>
      <c r="D196" s="894">
        <v>2352</v>
      </c>
      <c r="E196" s="895"/>
      <c r="F196" s="894">
        <v>350</v>
      </c>
      <c r="G196" s="895"/>
      <c r="H196" s="894"/>
      <c r="I196" s="895"/>
      <c r="J196" s="894">
        <v>351</v>
      </c>
      <c r="K196" s="895"/>
      <c r="L196" s="894">
        <v>1619</v>
      </c>
      <c r="M196" s="895"/>
      <c r="N196" s="894">
        <v>490</v>
      </c>
      <c r="O196" s="895"/>
      <c r="P196" s="894">
        <v>508</v>
      </c>
      <c r="Q196" s="895"/>
      <c r="R196" s="894">
        <v>258</v>
      </c>
      <c r="S196" s="895"/>
      <c r="T196" s="894">
        <v>71</v>
      </c>
      <c r="U196" s="895"/>
      <c r="V196" s="894">
        <v>272</v>
      </c>
      <c r="W196" s="895"/>
      <c r="X196" s="894">
        <v>158</v>
      </c>
      <c r="Y196" s="895"/>
      <c r="Z196" s="894">
        <v>102</v>
      </c>
      <c r="AA196" s="895"/>
      <c r="AB196" s="894">
        <v>38</v>
      </c>
      <c r="AC196" s="895"/>
      <c r="AD196" s="894">
        <v>108</v>
      </c>
      <c r="AE196" s="895"/>
      <c r="AF196" s="894">
        <v>37</v>
      </c>
      <c r="AG196" s="895"/>
      <c r="AH196" s="894">
        <v>21</v>
      </c>
      <c r="AI196" s="895"/>
      <c r="AJ196" s="894">
        <v>15</v>
      </c>
      <c r="AK196" s="895"/>
      <c r="AL196" s="894">
        <v>456</v>
      </c>
      <c r="AM196" s="895"/>
      <c r="AN196" s="894">
        <v>166</v>
      </c>
      <c r="AO196" s="895"/>
      <c r="AP196" s="894">
        <v>33</v>
      </c>
      <c r="AQ196" s="895"/>
      <c r="AR196" s="894">
        <v>211</v>
      </c>
      <c r="AS196" s="895"/>
      <c r="AT196" s="894">
        <v>125</v>
      </c>
      <c r="AU196" s="895"/>
      <c r="AV196" s="894">
        <v>1538</v>
      </c>
      <c r="AW196" s="895"/>
      <c r="AX196" s="894">
        <v>134</v>
      </c>
      <c r="AY196" s="895"/>
      <c r="AZ196" s="894"/>
      <c r="BA196" s="895"/>
      <c r="BB196" s="894"/>
      <c r="BC196" s="895"/>
      <c r="BD196" s="894">
        <v>69</v>
      </c>
      <c r="BE196" s="895"/>
      <c r="BF196" s="894">
        <v>21</v>
      </c>
      <c r="BG196" s="895"/>
      <c r="BH196" s="894">
        <v>29</v>
      </c>
      <c r="BI196" s="895"/>
      <c r="BJ196" s="894">
        <v>342</v>
      </c>
      <c r="BK196" s="895"/>
      <c r="BL196" s="894">
        <v>557</v>
      </c>
      <c r="BM196" s="895"/>
      <c r="BN196" s="894"/>
      <c r="BO196" s="895"/>
      <c r="BP196" s="894">
        <v>198</v>
      </c>
      <c r="BQ196" s="895"/>
      <c r="BR196" s="894">
        <v>552</v>
      </c>
      <c r="BS196" s="895"/>
      <c r="BT196" s="894">
        <v>16</v>
      </c>
      <c r="BU196" s="895"/>
      <c r="BV196" s="894">
        <v>61</v>
      </c>
      <c r="BW196" s="895"/>
      <c r="BX196" s="894">
        <v>384</v>
      </c>
      <c r="BY196" s="895"/>
      <c r="BZ196" s="894">
        <v>97</v>
      </c>
      <c r="CA196" s="895"/>
      <c r="CB196" s="894">
        <v>1110</v>
      </c>
      <c r="CC196" s="895"/>
      <c r="CD196" s="907">
        <v>44</v>
      </c>
      <c r="CE196" s="895"/>
      <c r="CF196" s="907">
        <v>88</v>
      </c>
      <c r="CG196" s="895"/>
      <c r="CH196" s="894"/>
      <c r="CI196" s="895"/>
      <c r="CJ196" s="894">
        <v>19</v>
      </c>
      <c r="CK196" s="895"/>
      <c r="CL196" s="894">
        <v>17</v>
      </c>
      <c r="CM196" s="895"/>
      <c r="CN196" s="894"/>
      <c r="CO196" s="895"/>
      <c r="CP196" s="894">
        <v>66</v>
      </c>
      <c r="CQ196" s="895"/>
      <c r="CR196" s="894">
        <v>443</v>
      </c>
      <c r="CS196" s="895"/>
      <c r="CT196" s="895"/>
      <c r="CU196" s="895"/>
      <c r="CV196" s="894">
        <v>1</v>
      </c>
      <c r="CW196" s="895"/>
      <c r="CX196" s="894"/>
      <c r="CY196" s="895"/>
      <c r="CZ196" s="894">
        <v>392</v>
      </c>
      <c r="DA196" s="895"/>
      <c r="DB196" s="908">
        <f t="shared" si="19"/>
        <v>15270</v>
      </c>
      <c r="DC196" s="909"/>
      <c r="DD196" s="910">
        <v>0</v>
      </c>
      <c r="DE196" s="911">
        <v>0</v>
      </c>
      <c r="DF196" s="912">
        <f t="shared" si="20"/>
        <v>15270</v>
      </c>
      <c r="DG196" s="913">
        <f t="shared" si="18"/>
        <v>0</v>
      </c>
    </row>
    <row r="197" spans="1:111" ht="15" thickBot="1" x14ac:dyDescent="0.35">
      <c r="A197" s="915" t="s">
        <v>953</v>
      </c>
      <c r="B197" s="894"/>
      <c r="C197" s="894"/>
      <c r="D197" s="894"/>
      <c r="E197" s="895"/>
      <c r="F197" s="894"/>
      <c r="G197" s="895"/>
      <c r="H197" s="894"/>
      <c r="I197" s="895"/>
      <c r="J197" s="894"/>
      <c r="K197" s="895"/>
      <c r="L197" s="894"/>
      <c r="M197" s="895"/>
      <c r="N197" s="894"/>
      <c r="O197" s="895"/>
      <c r="P197" s="894"/>
      <c r="Q197" s="895"/>
      <c r="R197" s="894"/>
      <c r="S197" s="895"/>
      <c r="T197" s="894"/>
      <c r="U197" s="895"/>
      <c r="V197" s="894"/>
      <c r="W197" s="895"/>
      <c r="X197" s="894"/>
      <c r="Y197" s="895"/>
      <c r="Z197" s="894"/>
      <c r="AA197" s="895"/>
      <c r="AB197" s="894"/>
      <c r="AC197" s="895"/>
      <c r="AD197" s="894"/>
      <c r="AE197" s="895"/>
      <c r="AF197" s="894"/>
      <c r="AG197" s="895"/>
      <c r="AH197" s="894"/>
      <c r="AI197" s="895"/>
      <c r="AJ197" s="894"/>
      <c r="AK197" s="895"/>
      <c r="AL197" s="894"/>
      <c r="AM197" s="895"/>
      <c r="AN197" s="894"/>
      <c r="AO197" s="895"/>
      <c r="AP197" s="894"/>
      <c r="AQ197" s="895"/>
      <c r="AR197" s="894"/>
      <c r="AS197" s="895"/>
      <c r="AT197" s="894"/>
      <c r="AU197" s="895"/>
      <c r="AV197" s="894"/>
      <c r="AW197" s="895"/>
      <c r="AX197" s="894"/>
      <c r="AY197" s="895"/>
      <c r="AZ197" s="894">
        <v>236</v>
      </c>
      <c r="BA197" s="895"/>
      <c r="BB197" s="894"/>
      <c r="BC197" s="895"/>
      <c r="BD197" s="894"/>
      <c r="BE197" s="895"/>
      <c r="BF197" s="894"/>
      <c r="BG197" s="895"/>
      <c r="BH197" s="894"/>
      <c r="BI197" s="895"/>
      <c r="BJ197" s="894"/>
      <c r="BK197" s="895"/>
      <c r="BL197" s="894"/>
      <c r="BM197" s="895"/>
      <c r="BN197" s="894"/>
      <c r="BO197" s="895"/>
      <c r="BP197" s="894"/>
      <c r="BQ197" s="895"/>
      <c r="BR197" s="894"/>
      <c r="BS197" s="895"/>
      <c r="BT197" s="894"/>
      <c r="BU197" s="895"/>
      <c r="BV197" s="894"/>
      <c r="BW197" s="895"/>
      <c r="BX197" s="894"/>
      <c r="BY197" s="895"/>
      <c r="BZ197" s="894"/>
      <c r="CA197" s="895"/>
      <c r="CB197" s="894"/>
      <c r="CC197" s="895"/>
      <c r="CD197" s="907"/>
      <c r="CE197" s="895"/>
      <c r="CF197" s="907"/>
      <c r="CG197" s="895"/>
      <c r="CH197" s="894"/>
      <c r="CI197" s="895"/>
      <c r="CJ197" s="894"/>
      <c r="CK197" s="895"/>
      <c r="CL197" s="894"/>
      <c r="CM197" s="895"/>
      <c r="CN197" s="894"/>
      <c r="CO197" s="895"/>
      <c r="CP197" s="894"/>
      <c r="CQ197" s="895"/>
      <c r="CR197" s="894"/>
      <c r="CS197" s="895"/>
      <c r="CT197" s="895"/>
      <c r="CU197" s="895"/>
      <c r="CV197" s="894"/>
      <c r="CW197" s="895"/>
      <c r="CX197" s="894"/>
      <c r="CY197" s="895"/>
      <c r="CZ197" s="894"/>
      <c r="DA197" s="895"/>
      <c r="DB197" s="908">
        <f t="shared" si="19"/>
        <v>236</v>
      </c>
      <c r="DC197" s="954">
        <f>'B1104'!CF168</f>
        <v>0</v>
      </c>
      <c r="DD197" s="910">
        <v>0</v>
      </c>
      <c r="DE197" s="911">
        <v>0</v>
      </c>
      <c r="DF197" s="912">
        <f t="shared" si="20"/>
        <v>236</v>
      </c>
      <c r="DG197" s="913">
        <f t="shared" si="18"/>
        <v>0</v>
      </c>
    </row>
    <row r="198" spans="1:111" ht="15" thickBot="1" x14ac:dyDescent="0.35">
      <c r="A198" s="917" t="s">
        <v>954</v>
      </c>
      <c r="B198" s="894"/>
      <c r="C198" s="894"/>
      <c r="D198" s="894"/>
      <c r="E198" s="895"/>
      <c r="F198" s="894"/>
      <c r="G198" s="895"/>
      <c r="H198" s="894">
        <v>1883</v>
      </c>
      <c r="I198" s="895">
        <v>27398000</v>
      </c>
      <c r="J198" s="894"/>
      <c r="K198" s="895"/>
      <c r="L198" s="894"/>
      <c r="M198" s="895"/>
      <c r="N198" s="894"/>
      <c r="O198" s="895"/>
      <c r="P198" s="894"/>
      <c r="Q198" s="895"/>
      <c r="R198" s="894"/>
      <c r="S198" s="895"/>
      <c r="T198" s="894"/>
      <c r="U198" s="895"/>
      <c r="V198" s="894"/>
      <c r="W198" s="895"/>
      <c r="X198" s="894"/>
      <c r="Y198" s="895"/>
      <c r="Z198" s="894"/>
      <c r="AA198" s="895"/>
      <c r="AB198" s="894"/>
      <c r="AC198" s="895"/>
      <c r="AD198" s="894"/>
      <c r="AE198" s="895"/>
      <c r="AF198" s="894"/>
      <c r="AG198" s="895"/>
      <c r="AH198" s="894"/>
      <c r="AI198" s="895"/>
      <c r="AJ198" s="894"/>
      <c r="AK198" s="895"/>
      <c r="AL198" s="894">
        <v>4704</v>
      </c>
      <c r="AM198" s="895">
        <v>66748000</v>
      </c>
      <c r="AN198" s="894"/>
      <c r="AO198" s="895"/>
      <c r="AP198" s="894"/>
      <c r="AQ198" s="895"/>
      <c r="AR198" s="894"/>
      <c r="AS198" s="895"/>
      <c r="AT198" s="894"/>
      <c r="AU198" s="895"/>
      <c r="AV198" s="894"/>
      <c r="AW198" s="895"/>
      <c r="AX198" s="894"/>
      <c r="AY198" s="895"/>
      <c r="AZ198" s="894">
        <v>1971</v>
      </c>
      <c r="BA198" s="895">
        <v>37619000</v>
      </c>
      <c r="BB198" s="894"/>
      <c r="BC198" s="895"/>
      <c r="BD198" s="894"/>
      <c r="BE198" s="895"/>
      <c r="BF198" s="894"/>
      <c r="BG198" s="895"/>
      <c r="BH198" s="894"/>
      <c r="BI198" s="895"/>
      <c r="BJ198" s="894"/>
      <c r="BK198" s="895"/>
      <c r="BL198" s="894"/>
      <c r="BM198" s="895"/>
      <c r="BN198" s="894"/>
      <c r="BO198" s="895"/>
      <c r="BP198" s="894"/>
      <c r="BQ198" s="895"/>
      <c r="BR198" s="894"/>
      <c r="BS198" s="895"/>
      <c r="BT198" s="894"/>
      <c r="BU198" s="895"/>
      <c r="BV198" s="894"/>
      <c r="BW198" s="895"/>
      <c r="BX198" s="894"/>
      <c r="BY198" s="895"/>
      <c r="BZ198" s="894"/>
      <c r="CA198" s="895"/>
      <c r="CB198" s="894"/>
      <c r="CC198" s="895"/>
      <c r="CD198" s="907"/>
      <c r="CE198" s="895"/>
      <c r="CF198" s="907"/>
      <c r="CG198" s="895"/>
      <c r="CH198" s="894"/>
      <c r="CI198" s="895"/>
      <c r="CJ198" s="894"/>
      <c r="CK198" s="895"/>
      <c r="CL198" s="894"/>
      <c r="CM198" s="895"/>
      <c r="CN198" s="894"/>
      <c r="CO198" s="895"/>
      <c r="CP198" s="894"/>
      <c r="CQ198" s="895"/>
      <c r="CR198" s="894"/>
      <c r="CS198" s="895"/>
      <c r="CT198" s="895"/>
      <c r="CU198" s="895"/>
      <c r="CV198" s="894"/>
      <c r="CW198" s="895"/>
      <c r="CX198" s="894"/>
      <c r="CY198" s="895"/>
      <c r="CZ198" s="894"/>
      <c r="DA198" s="895"/>
      <c r="DB198" s="908">
        <f t="shared" si="19"/>
        <v>8558</v>
      </c>
      <c r="DC198" s="909"/>
      <c r="DD198" s="910">
        <v>0</v>
      </c>
      <c r="DE198" s="911">
        <v>0</v>
      </c>
      <c r="DF198" s="912">
        <f t="shared" si="20"/>
        <v>8558</v>
      </c>
      <c r="DG198" s="913">
        <f t="shared" si="18"/>
        <v>0</v>
      </c>
    </row>
    <row r="199" spans="1:111" ht="15" thickBot="1" x14ac:dyDescent="0.35">
      <c r="A199" s="917" t="s">
        <v>955</v>
      </c>
      <c r="B199" s="894"/>
      <c r="C199" s="894"/>
      <c r="D199" s="894"/>
      <c r="E199" s="895"/>
      <c r="F199" s="894"/>
      <c r="G199" s="895"/>
      <c r="H199" s="894"/>
      <c r="I199" s="895"/>
      <c r="J199" s="894"/>
      <c r="K199" s="895"/>
      <c r="L199" s="894"/>
      <c r="M199" s="895"/>
      <c r="N199" s="894"/>
      <c r="O199" s="895"/>
      <c r="P199" s="894"/>
      <c r="Q199" s="895"/>
      <c r="R199" s="894"/>
      <c r="S199" s="895"/>
      <c r="T199" s="894"/>
      <c r="U199" s="895"/>
      <c r="V199" s="894">
        <v>1</v>
      </c>
      <c r="W199" s="895"/>
      <c r="X199" s="894"/>
      <c r="Y199" s="895"/>
      <c r="Z199" s="894"/>
      <c r="AA199" s="895"/>
      <c r="AB199" s="894"/>
      <c r="AC199" s="895"/>
      <c r="AD199" s="894">
        <v>48</v>
      </c>
      <c r="AE199" s="895"/>
      <c r="AF199" s="894"/>
      <c r="AG199" s="895"/>
      <c r="AH199" s="894"/>
      <c r="AI199" s="895"/>
      <c r="AJ199" s="894"/>
      <c r="AK199" s="895"/>
      <c r="AL199" s="894"/>
      <c r="AM199" s="895"/>
      <c r="AN199" s="894"/>
      <c r="AO199" s="895"/>
      <c r="AP199" s="894">
        <v>1</v>
      </c>
      <c r="AQ199" s="895"/>
      <c r="AR199" s="894"/>
      <c r="AS199" s="895"/>
      <c r="AT199" s="894"/>
      <c r="AU199" s="895"/>
      <c r="AV199" s="894"/>
      <c r="AW199" s="895"/>
      <c r="AX199" s="894"/>
      <c r="AY199" s="895"/>
      <c r="AZ199" s="894"/>
      <c r="BA199" s="895"/>
      <c r="BB199" s="894"/>
      <c r="BC199" s="895"/>
      <c r="BD199" s="894"/>
      <c r="BE199" s="895"/>
      <c r="BF199" s="894"/>
      <c r="BG199" s="895"/>
      <c r="BH199" s="894"/>
      <c r="BI199" s="895"/>
      <c r="BJ199" s="894"/>
      <c r="BK199" s="895"/>
      <c r="BL199" s="894"/>
      <c r="BM199" s="895"/>
      <c r="BN199" s="894">
        <v>1</v>
      </c>
      <c r="BO199" s="895"/>
      <c r="BP199" s="894"/>
      <c r="BQ199" s="895"/>
      <c r="BR199" s="894"/>
      <c r="BS199" s="895"/>
      <c r="BT199" s="894"/>
      <c r="BU199" s="895"/>
      <c r="BV199" s="894"/>
      <c r="BW199" s="895"/>
      <c r="BX199" s="894"/>
      <c r="BY199" s="895"/>
      <c r="BZ199" s="894">
        <v>1</v>
      </c>
      <c r="CA199" s="895"/>
      <c r="CB199" s="894">
        <v>195</v>
      </c>
      <c r="CC199" s="895"/>
      <c r="CD199" s="907"/>
      <c r="CE199" s="895"/>
      <c r="CF199" s="907"/>
      <c r="CG199" s="895"/>
      <c r="CH199" s="894"/>
      <c r="CI199" s="895"/>
      <c r="CJ199" s="894"/>
      <c r="CK199" s="895"/>
      <c r="CL199" s="894"/>
      <c r="CM199" s="895"/>
      <c r="CN199" s="894"/>
      <c r="CO199" s="895"/>
      <c r="CP199" s="894"/>
      <c r="CQ199" s="895"/>
      <c r="CR199" s="894"/>
      <c r="CS199" s="895"/>
      <c r="CT199" s="895"/>
      <c r="CU199" s="895"/>
      <c r="CV199" s="894"/>
      <c r="CW199" s="895"/>
      <c r="CX199" s="894"/>
      <c r="CY199" s="895"/>
      <c r="CZ199" s="894"/>
      <c r="DA199" s="895"/>
      <c r="DB199" s="908">
        <f t="shared" si="19"/>
        <v>247</v>
      </c>
      <c r="DC199" s="909"/>
      <c r="DD199" s="910">
        <v>0</v>
      </c>
      <c r="DE199" s="911">
        <v>0</v>
      </c>
      <c r="DF199" s="912">
        <f t="shared" si="20"/>
        <v>247</v>
      </c>
      <c r="DG199" s="913">
        <f t="shared" si="18"/>
        <v>0</v>
      </c>
    </row>
    <row r="200" spans="1:111" ht="15" thickBot="1" x14ac:dyDescent="0.35">
      <c r="A200" s="917" t="s">
        <v>956</v>
      </c>
      <c r="B200" s="894">
        <v>54</v>
      </c>
      <c r="C200" s="894"/>
      <c r="D200" s="894">
        <v>17</v>
      </c>
      <c r="E200" s="895"/>
      <c r="F200" s="894"/>
      <c r="G200" s="895"/>
      <c r="H200" s="894"/>
      <c r="I200" s="895"/>
      <c r="J200" s="894">
        <v>1</v>
      </c>
      <c r="K200" s="895"/>
      <c r="L200" s="894">
        <v>16</v>
      </c>
      <c r="M200" s="895"/>
      <c r="N200" s="894"/>
      <c r="O200" s="895"/>
      <c r="P200" s="894"/>
      <c r="Q200" s="895"/>
      <c r="R200" s="894">
        <v>5</v>
      </c>
      <c r="S200" s="895"/>
      <c r="T200" s="894">
        <v>1</v>
      </c>
      <c r="U200" s="895"/>
      <c r="V200" s="894"/>
      <c r="W200" s="895"/>
      <c r="X200" s="894">
        <v>6</v>
      </c>
      <c r="Y200" s="895"/>
      <c r="Z200" s="894"/>
      <c r="AA200" s="895"/>
      <c r="AB200" s="894">
        <v>6</v>
      </c>
      <c r="AC200" s="895"/>
      <c r="AD200" s="894">
        <v>6</v>
      </c>
      <c r="AE200" s="895"/>
      <c r="AF200" s="894"/>
      <c r="AG200" s="895"/>
      <c r="AH200" s="894"/>
      <c r="AI200" s="895"/>
      <c r="AJ200" s="894">
        <v>2</v>
      </c>
      <c r="AK200" s="895"/>
      <c r="AL200" s="894">
        <v>16</v>
      </c>
      <c r="AM200" s="895"/>
      <c r="AN200" s="894"/>
      <c r="AO200" s="895"/>
      <c r="AP200" s="894"/>
      <c r="AQ200" s="895"/>
      <c r="AR200" s="894"/>
      <c r="AS200" s="895"/>
      <c r="AT200" s="894"/>
      <c r="AU200" s="895"/>
      <c r="AV200" s="894">
        <v>36</v>
      </c>
      <c r="AW200" s="895"/>
      <c r="AX200" s="894">
        <v>7</v>
      </c>
      <c r="AY200" s="895"/>
      <c r="AZ200" s="894">
        <v>64</v>
      </c>
      <c r="BA200" s="895"/>
      <c r="BB200" s="894"/>
      <c r="BC200" s="895"/>
      <c r="BD200" s="894">
        <v>3</v>
      </c>
      <c r="BE200" s="895"/>
      <c r="BF200" s="894">
        <v>2</v>
      </c>
      <c r="BG200" s="895"/>
      <c r="BH200" s="894">
        <v>4</v>
      </c>
      <c r="BI200" s="895"/>
      <c r="BJ200" s="894">
        <v>3</v>
      </c>
      <c r="BK200" s="895"/>
      <c r="BL200" s="894"/>
      <c r="BM200" s="895"/>
      <c r="BN200" s="894">
        <v>1</v>
      </c>
      <c r="BO200" s="895"/>
      <c r="BP200" s="894">
        <v>2</v>
      </c>
      <c r="BQ200" s="895"/>
      <c r="BR200" s="894">
        <v>19</v>
      </c>
      <c r="BS200" s="895"/>
      <c r="BT200" s="894"/>
      <c r="BU200" s="895"/>
      <c r="BV200" s="894"/>
      <c r="BW200" s="895"/>
      <c r="BX200" s="894"/>
      <c r="BY200" s="895"/>
      <c r="BZ200" s="894"/>
      <c r="CA200" s="895"/>
      <c r="CB200" s="894">
        <v>140</v>
      </c>
      <c r="CC200" s="895"/>
      <c r="CD200" s="907">
        <v>1</v>
      </c>
      <c r="CE200" s="895"/>
      <c r="CF200" s="907">
        <v>6</v>
      </c>
      <c r="CG200" s="895"/>
      <c r="CH200" s="894"/>
      <c r="CI200" s="895"/>
      <c r="CJ200" s="894"/>
      <c r="CK200" s="895"/>
      <c r="CL200" s="894"/>
      <c r="CM200" s="895"/>
      <c r="CN200" s="894"/>
      <c r="CO200" s="895"/>
      <c r="CP200" s="894"/>
      <c r="CQ200" s="895"/>
      <c r="CR200" s="894">
        <v>7</v>
      </c>
      <c r="CS200" s="895"/>
      <c r="CT200" s="895"/>
      <c r="CU200" s="895"/>
      <c r="CV200" s="894"/>
      <c r="CW200" s="895"/>
      <c r="CX200" s="894"/>
      <c r="CY200" s="895"/>
      <c r="CZ200" s="894"/>
      <c r="DA200" s="895"/>
      <c r="DB200" s="908">
        <f t="shared" si="19"/>
        <v>425</v>
      </c>
      <c r="DC200" s="909"/>
      <c r="DD200" s="910">
        <v>0</v>
      </c>
      <c r="DE200" s="911">
        <v>0</v>
      </c>
      <c r="DF200" s="912">
        <f t="shared" si="20"/>
        <v>425</v>
      </c>
      <c r="DG200" s="913">
        <f t="shared" si="18"/>
        <v>0</v>
      </c>
    </row>
    <row r="201" spans="1:111" ht="15" thickBot="1" x14ac:dyDescent="0.35">
      <c r="A201" s="917" t="s">
        <v>957</v>
      </c>
      <c r="B201" s="894"/>
      <c r="C201" s="894"/>
      <c r="D201" s="894"/>
      <c r="E201" s="895"/>
      <c r="F201" s="894"/>
      <c r="G201" s="895"/>
      <c r="H201" s="894"/>
      <c r="I201" s="895"/>
      <c r="J201" s="894"/>
      <c r="K201" s="895"/>
      <c r="L201" s="894"/>
      <c r="M201" s="895"/>
      <c r="N201" s="894"/>
      <c r="O201" s="895"/>
      <c r="P201" s="894"/>
      <c r="Q201" s="895"/>
      <c r="R201" s="894"/>
      <c r="S201" s="895"/>
      <c r="T201" s="894"/>
      <c r="U201" s="895"/>
      <c r="V201" s="894">
        <v>1</v>
      </c>
      <c r="W201" s="895"/>
      <c r="X201" s="894"/>
      <c r="Y201" s="895"/>
      <c r="Z201" s="894"/>
      <c r="AA201" s="895"/>
      <c r="AB201" s="894"/>
      <c r="AC201" s="895"/>
      <c r="AD201" s="894">
        <v>48</v>
      </c>
      <c r="AE201" s="895"/>
      <c r="AF201" s="894"/>
      <c r="AG201" s="895"/>
      <c r="AH201" s="894"/>
      <c r="AI201" s="895"/>
      <c r="AJ201" s="894"/>
      <c r="AK201" s="895"/>
      <c r="AL201" s="894"/>
      <c r="AM201" s="895"/>
      <c r="AN201" s="894"/>
      <c r="AO201" s="895"/>
      <c r="AP201" s="894"/>
      <c r="AQ201" s="895"/>
      <c r="AR201" s="894"/>
      <c r="AS201" s="895"/>
      <c r="AT201" s="894"/>
      <c r="AU201" s="895"/>
      <c r="AV201" s="894"/>
      <c r="AW201" s="895"/>
      <c r="AX201" s="894">
        <v>61</v>
      </c>
      <c r="AY201" s="895"/>
      <c r="AZ201" s="894"/>
      <c r="BA201" s="895"/>
      <c r="BB201" s="894"/>
      <c r="BC201" s="895"/>
      <c r="BD201" s="894"/>
      <c r="BE201" s="895"/>
      <c r="BF201" s="894"/>
      <c r="BG201" s="895"/>
      <c r="BH201" s="894"/>
      <c r="BI201" s="895"/>
      <c r="BJ201" s="894"/>
      <c r="BK201" s="895"/>
      <c r="BL201" s="894"/>
      <c r="BM201" s="895"/>
      <c r="BN201" s="894"/>
      <c r="BO201" s="895"/>
      <c r="BP201" s="894"/>
      <c r="BQ201" s="895"/>
      <c r="BR201" s="894"/>
      <c r="BS201" s="895"/>
      <c r="BT201" s="894"/>
      <c r="BU201" s="895"/>
      <c r="BV201" s="894"/>
      <c r="BW201" s="895"/>
      <c r="BX201" s="894"/>
      <c r="BY201" s="895"/>
      <c r="BZ201" s="894">
        <v>1</v>
      </c>
      <c r="CA201" s="895"/>
      <c r="CB201" s="894">
        <v>195</v>
      </c>
      <c r="CC201" s="895"/>
      <c r="CD201" s="907"/>
      <c r="CE201" s="895"/>
      <c r="CF201" s="907"/>
      <c r="CG201" s="895"/>
      <c r="CH201" s="894"/>
      <c r="CI201" s="895"/>
      <c r="CJ201" s="894"/>
      <c r="CK201" s="895"/>
      <c r="CL201" s="894"/>
      <c r="CM201" s="895"/>
      <c r="CN201" s="894"/>
      <c r="CO201" s="895"/>
      <c r="CP201" s="894"/>
      <c r="CQ201" s="895"/>
      <c r="CR201" s="894"/>
      <c r="CS201" s="895"/>
      <c r="CT201" s="895"/>
      <c r="CU201" s="895"/>
      <c r="CV201" s="894"/>
      <c r="CW201" s="895"/>
      <c r="CX201" s="894"/>
      <c r="CY201" s="895"/>
      <c r="CZ201" s="894"/>
      <c r="DA201" s="895"/>
      <c r="DB201" s="908">
        <f t="shared" si="19"/>
        <v>306</v>
      </c>
      <c r="DC201" s="909"/>
      <c r="DD201" s="910">
        <v>0</v>
      </c>
      <c r="DE201" s="911">
        <v>0</v>
      </c>
      <c r="DF201" s="912">
        <f t="shared" si="20"/>
        <v>306</v>
      </c>
      <c r="DG201" s="913">
        <f t="shared" si="18"/>
        <v>0</v>
      </c>
    </row>
    <row r="202" spans="1:111" ht="15" thickBot="1" x14ac:dyDescent="0.35">
      <c r="A202" s="917" t="s">
        <v>958</v>
      </c>
      <c r="B202" s="894">
        <v>54</v>
      </c>
      <c r="C202" s="894"/>
      <c r="D202" s="894">
        <v>17</v>
      </c>
      <c r="E202" s="895"/>
      <c r="F202" s="894"/>
      <c r="G202" s="895"/>
      <c r="H202" s="894"/>
      <c r="I202" s="895"/>
      <c r="J202" s="894">
        <v>1</v>
      </c>
      <c r="K202" s="895"/>
      <c r="L202" s="894">
        <v>16</v>
      </c>
      <c r="M202" s="895"/>
      <c r="N202" s="894"/>
      <c r="O202" s="895"/>
      <c r="P202" s="894"/>
      <c r="Q202" s="895"/>
      <c r="R202" s="894">
        <v>5</v>
      </c>
      <c r="S202" s="895"/>
      <c r="T202" s="894">
        <v>1</v>
      </c>
      <c r="U202" s="895"/>
      <c r="V202" s="894"/>
      <c r="W202" s="895"/>
      <c r="X202" s="894">
        <v>6</v>
      </c>
      <c r="Y202" s="895"/>
      <c r="Z202" s="894"/>
      <c r="AA202" s="895"/>
      <c r="AB202" s="894">
        <v>6</v>
      </c>
      <c r="AC202" s="895"/>
      <c r="AD202" s="894">
        <v>6</v>
      </c>
      <c r="AE202" s="895"/>
      <c r="AF202" s="894"/>
      <c r="AG202" s="895"/>
      <c r="AH202" s="894"/>
      <c r="AI202" s="895"/>
      <c r="AJ202" s="894">
        <v>2</v>
      </c>
      <c r="AK202" s="895"/>
      <c r="AL202" s="894">
        <v>4</v>
      </c>
      <c r="AM202" s="895"/>
      <c r="AN202" s="894"/>
      <c r="AO202" s="895"/>
      <c r="AP202" s="894"/>
      <c r="AQ202" s="895"/>
      <c r="AR202" s="894"/>
      <c r="AS202" s="895"/>
      <c r="AT202" s="894"/>
      <c r="AU202" s="895"/>
      <c r="AV202" s="894">
        <v>36</v>
      </c>
      <c r="AW202" s="895"/>
      <c r="AX202" s="894">
        <v>7</v>
      </c>
      <c r="AY202" s="895"/>
      <c r="AZ202" s="894"/>
      <c r="BA202" s="895"/>
      <c r="BB202" s="894"/>
      <c r="BC202" s="895"/>
      <c r="BD202" s="894">
        <v>3</v>
      </c>
      <c r="BE202" s="895"/>
      <c r="BF202" s="894">
        <v>2</v>
      </c>
      <c r="BG202" s="895"/>
      <c r="BH202" s="894">
        <v>3</v>
      </c>
      <c r="BI202" s="895"/>
      <c r="BJ202" s="894">
        <v>3</v>
      </c>
      <c r="BK202" s="895"/>
      <c r="BL202" s="894"/>
      <c r="BM202" s="895"/>
      <c r="BN202" s="894"/>
      <c r="BO202" s="895"/>
      <c r="BP202" s="894">
        <v>2</v>
      </c>
      <c r="BQ202" s="895"/>
      <c r="BR202" s="894">
        <v>19</v>
      </c>
      <c r="BS202" s="895"/>
      <c r="BT202" s="894"/>
      <c r="BU202" s="895"/>
      <c r="BV202" s="894"/>
      <c r="BW202" s="895"/>
      <c r="BX202" s="894"/>
      <c r="BY202" s="895"/>
      <c r="BZ202" s="894"/>
      <c r="CA202" s="895"/>
      <c r="CB202" s="894">
        <v>140</v>
      </c>
      <c r="CC202" s="895"/>
      <c r="CD202" s="907">
        <v>1</v>
      </c>
      <c r="CE202" s="895"/>
      <c r="CF202" s="907">
        <v>6</v>
      </c>
      <c r="CG202" s="895"/>
      <c r="CH202" s="894"/>
      <c r="CI202" s="895"/>
      <c r="CJ202" s="894"/>
      <c r="CK202" s="895"/>
      <c r="CL202" s="894"/>
      <c r="CM202" s="895"/>
      <c r="CN202" s="894"/>
      <c r="CO202" s="895"/>
      <c r="CP202" s="894"/>
      <c r="CQ202" s="895"/>
      <c r="CR202" s="894">
        <v>6</v>
      </c>
      <c r="CS202" s="895"/>
      <c r="CT202" s="895"/>
      <c r="CU202" s="895"/>
      <c r="CV202" s="894"/>
      <c r="CW202" s="895"/>
      <c r="CX202" s="894"/>
      <c r="CY202" s="895"/>
      <c r="CZ202" s="894"/>
      <c r="DA202" s="895"/>
      <c r="DB202" s="908">
        <f t="shared" si="19"/>
        <v>346</v>
      </c>
      <c r="DC202" s="909"/>
      <c r="DD202" s="910">
        <v>0</v>
      </c>
      <c r="DE202" s="911">
        <v>0</v>
      </c>
      <c r="DF202" s="912">
        <f t="shared" si="20"/>
        <v>346</v>
      </c>
      <c r="DG202" s="913">
        <f t="shared" si="18"/>
        <v>0</v>
      </c>
    </row>
    <row r="203" spans="1:111" ht="15" thickBot="1" x14ac:dyDescent="0.35">
      <c r="A203" s="918" t="s">
        <v>959</v>
      </c>
      <c r="B203" s="894"/>
      <c r="C203" s="894"/>
      <c r="D203" s="894"/>
      <c r="E203" s="895"/>
      <c r="F203" s="894"/>
      <c r="G203" s="895"/>
      <c r="H203" s="894"/>
      <c r="I203" s="895"/>
      <c r="J203" s="894"/>
      <c r="K203" s="895"/>
      <c r="L203" s="894">
        <v>6</v>
      </c>
      <c r="M203" s="895">
        <v>227473.36</v>
      </c>
      <c r="N203" s="894">
        <v>1</v>
      </c>
      <c r="O203" s="895">
        <v>49999.839999999997</v>
      </c>
      <c r="P203" s="894"/>
      <c r="Q203" s="895"/>
      <c r="R203" s="894"/>
      <c r="S203" s="895"/>
      <c r="T203" s="894"/>
      <c r="U203" s="895"/>
      <c r="V203" s="894"/>
      <c r="W203" s="895"/>
      <c r="X203" s="894"/>
      <c r="Y203" s="895"/>
      <c r="Z203" s="894"/>
      <c r="AA203" s="895"/>
      <c r="AB203" s="894">
        <v>3</v>
      </c>
      <c r="AC203" s="895">
        <v>149999.51999999999</v>
      </c>
      <c r="AD203" s="894">
        <v>1</v>
      </c>
      <c r="AE203" s="895">
        <v>52488.53</v>
      </c>
      <c r="AF203" s="894"/>
      <c r="AG203" s="895"/>
      <c r="AH203" s="894"/>
      <c r="AI203" s="895"/>
      <c r="AJ203" s="894">
        <v>1</v>
      </c>
      <c r="AK203" s="895">
        <v>49322.59</v>
      </c>
      <c r="AL203" s="894">
        <v>2</v>
      </c>
      <c r="AM203" s="895">
        <v>99999.679999999993</v>
      </c>
      <c r="AN203" s="894">
        <v>1</v>
      </c>
      <c r="AO203" s="895">
        <v>49999.839999999997</v>
      </c>
      <c r="AP203" s="894"/>
      <c r="AQ203" s="895"/>
      <c r="AR203" s="894"/>
      <c r="AS203" s="895"/>
      <c r="AT203" s="894"/>
      <c r="AU203" s="895"/>
      <c r="AV203" s="894">
        <v>18</v>
      </c>
      <c r="AW203" s="895">
        <v>1093575.5900000001</v>
      </c>
      <c r="AX203" s="894">
        <v>4</v>
      </c>
      <c r="AY203" s="895">
        <v>157958.60999999999</v>
      </c>
      <c r="AZ203" s="894">
        <v>4</v>
      </c>
      <c r="BA203" s="895">
        <v>264418.19</v>
      </c>
      <c r="BB203" s="894"/>
      <c r="BC203" s="895"/>
      <c r="BD203" s="894">
        <v>1</v>
      </c>
      <c r="BE203" s="895">
        <v>49999.839999999997</v>
      </c>
      <c r="BF203" s="894"/>
      <c r="BG203" s="895"/>
      <c r="BH203" s="894"/>
      <c r="BI203" s="895"/>
      <c r="BJ203" s="894"/>
      <c r="BK203" s="895"/>
      <c r="BL203" s="894"/>
      <c r="BM203" s="895"/>
      <c r="BN203" s="894"/>
      <c r="BO203" s="895"/>
      <c r="BP203" s="894"/>
      <c r="BQ203" s="895"/>
      <c r="BR203" s="894">
        <v>2</v>
      </c>
      <c r="BS203" s="895">
        <v>206560.36</v>
      </c>
      <c r="BT203" s="894"/>
      <c r="BU203" s="895"/>
      <c r="BV203" s="894"/>
      <c r="BW203" s="895"/>
      <c r="BX203" s="894"/>
      <c r="BY203" s="895"/>
      <c r="BZ203" s="894">
        <v>1</v>
      </c>
      <c r="CA203" s="895">
        <v>49999.839999999997</v>
      </c>
      <c r="CB203" s="894">
        <v>4</v>
      </c>
      <c r="CC203" s="895">
        <v>99999.4</v>
      </c>
      <c r="CD203" s="907"/>
      <c r="CE203" s="895"/>
      <c r="CF203" s="907">
        <v>2</v>
      </c>
      <c r="CG203" s="895">
        <v>99999.679999999993</v>
      </c>
      <c r="CH203" s="894">
        <v>6</v>
      </c>
      <c r="CI203" s="895">
        <v>308449.03000000003</v>
      </c>
      <c r="CJ203" s="894"/>
      <c r="CK203" s="895"/>
      <c r="CL203" s="894"/>
      <c r="CM203" s="895"/>
      <c r="CN203" s="894"/>
      <c r="CO203" s="895"/>
      <c r="CP203" s="894"/>
      <c r="CQ203" s="895"/>
      <c r="CR203" s="894"/>
      <c r="CS203" s="895"/>
      <c r="CT203" s="895"/>
      <c r="CU203" s="895"/>
      <c r="CV203" s="894"/>
      <c r="CW203" s="895"/>
      <c r="CX203" s="894"/>
      <c r="CY203" s="895"/>
      <c r="CZ203" s="894"/>
      <c r="DA203" s="895"/>
      <c r="DB203" s="908">
        <f t="shared" si="19"/>
        <v>57</v>
      </c>
      <c r="DC203" s="954">
        <f>pensions!G183</f>
        <v>0</v>
      </c>
      <c r="DD203" s="910">
        <v>0</v>
      </c>
      <c r="DE203" s="911">
        <v>0</v>
      </c>
      <c r="DF203" s="912">
        <f t="shared" si="20"/>
        <v>57</v>
      </c>
      <c r="DG203" s="913">
        <f t="shared" si="18"/>
        <v>0</v>
      </c>
    </row>
    <row r="204" spans="1:111" ht="15" thickBot="1" x14ac:dyDescent="0.35">
      <c r="A204" s="918" t="s">
        <v>960</v>
      </c>
      <c r="B204" s="894"/>
      <c r="C204" s="894"/>
      <c r="D204" s="894"/>
      <c r="E204" s="895"/>
      <c r="F204" s="894"/>
      <c r="G204" s="895"/>
      <c r="H204" s="894"/>
      <c r="I204" s="895"/>
      <c r="J204" s="894"/>
      <c r="K204" s="895"/>
      <c r="L204" s="894"/>
      <c r="M204" s="895"/>
      <c r="N204" s="894"/>
      <c r="O204" s="895"/>
      <c r="P204" s="894"/>
      <c r="Q204" s="895"/>
      <c r="R204" s="894"/>
      <c r="S204" s="895"/>
      <c r="T204" s="894"/>
      <c r="U204" s="895"/>
      <c r="V204" s="894"/>
      <c r="W204" s="895"/>
      <c r="X204" s="894"/>
      <c r="Y204" s="895"/>
      <c r="Z204" s="894"/>
      <c r="AA204" s="895"/>
      <c r="AB204" s="894"/>
      <c r="AC204" s="895"/>
      <c r="AD204" s="894">
        <v>2</v>
      </c>
      <c r="AE204" s="895">
        <v>247425.68</v>
      </c>
      <c r="AF204" s="894"/>
      <c r="AG204" s="895"/>
      <c r="AH204" s="894"/>
      <c r="AI204" s="895"/>
      <c r="AJ204" s="894"/>
      <c r="AK204" s="895"/>
      <c r="AL204" s="894"/>
      <c r="AM204" s="895"/>
      <c r="AN204" s="894"/>
      <c r="AO204" s="895"/>
      <c r="AP204" s="894"/>
      <c r="AQ204" s="895"/>
      <c r="AR204" s="894"/>
      <c r="AS204" s="895"/>
      <c r="AT204" s="894"/>
      <c r="AU204" s="895"/>
      <c r="AV204" s="894"/>
      <c r="AW204" s="895"/>
      <c r="AX204" s="894">
        <v>243</v>
      </c>
      <c r="AY204" s="895">
        <v>737640</v>
      </c>
      <c r="AZ204" s="894"/>
      <c r="BA204" s="895"/>
      <c r="BB204" s="894"/>
      <c r="BC204" s="895"/>
      <c r="BD204" s="894">
        <v>1</v>
      </c>
      <c r="BE204" s="895"/>
      <c r="BF204" s="894"/>
      <c r="BG204" s="895"/>
      <c r="BH204" s="894"/>
      <c r="BI204" s="895"/>
      <c r="BJ204" s="894"/>
      <c r="BK204" s="895"/>
      <c r="BL204" s="894"/>
      <c r="BM204" s="895"/>
      <c r="BN204" s="894"/>
      <c r="BO204" s="895"/>
      <c r="BP204" s="894"/>
      <c r="BQ204" s="895"/>
      <c r="BR204" s="894"/>
      <c r="BS204" s="895"/>
      <c r="BT204" s="894"/>
      <c r="BU204" s="895"/>
      <c r="BV204" s="894"/>
      <c r="BW204" s="895"/>
      <c r="BX204" s="894"/>
      <c r="BY204" s="895"/>
      <c r="BZ204" s="894"/>
      <c r="CA204" s="895"/>
      <c r="CB204" s="894"/>
      <c r="CC204" s="895"/>
      <c r="CD204" s="907"/>
      <c r="CE204" s="895"/>
      <c r="CF204" s="907"/>
      <c r="CG204" s="895"/>
      <c r="CH204" s="894"/>
      <c r="CI204" s="895"/>
      <c r="CJ204" s="894"/>
      <c r="CK204" s="895"/>
      <c r="CL204" s="894"/>
      <c r="CM204" s="895"/>
      <c r="CN204" s="894"/>
      <c r="CO204" s="895"/>
      <c r="CP204" s="894"/>
      <c r="CQ204" s="895"/>
      <c r="CR204" s="894"/>
      <c r="CS204" s="895"/>
      <c r="CT204" s="895"/>
      <c r="CU204" s="895"/>
      <c r="CV204" s="894"/>
      <c r="CW204" s="895"/>
      <c r="CX204" s="894"/>
      <c r="CY204" s="895"/>
      <c r="CZ204" s="894"/>
      <c r="DA204" s="895"/>
      <c r="DB204" s="908">
        <f t="shared" si="19"/>
        <v>246</v>
      </c>
      <c r="DC204" s="908">
        <f t="shared" ref="DC204:DC214" si="21">C204+E204+G204+I204+K204+M204+O204+Q204+S204+U204+W204+Y204+AA204+AC204+AE204+AG204+AI204+AK204+AM204+AO204+AQ204+AS204+AU204+AW204+AY204+BA204+BC204+BE204+BG204+BI204+BK204+BM204+BO204+BQ204+BS204+BU204+BW204+BY204+CA204+CC204+CE204+CG204+CI204+CK204+CM204+CO204+CQ204+CS204+CU204+CW204+CY204+DA204</f>
        <v>985065.67999999993</v>
      </c>
      <c r="DD204" s="910">
        <v>0</v>
      </c>
      <c r="DE204" s="911">
        <v>0</v>
      </c>
      <c r="DF204" s="912">
        <f t="shared" si="20"/>
        <v>246</v>
      </c>
      <c r="DG204" s="913">
        <f t="shared" si="18"/>
        <v>985065.67999999993</v>
      </c>
    </row>
    <row r="205" spans="1:111" ht="15" thickBot="1" x14ac:dyDescent="0.35">
      <c r="A205" s="914" t="s">
        <v>961</v>
      </c>
      <c r="B205" s="894"/>
      <c r="C205" s="894"/>
      <c r="D205" s="894"/>
      <c r="E205" s="895"/>
      <c r="F205" s="894"/>
      <c r="G205" s="895"/>
      <c r="H205" s="894"/>
      <c r="I205" s="895"/>
      <c r="J205" s="894"/>
      <c r="K205" s="895"/>
      <c r="L205" s="894">
        <v>9</v>
      </c>
      <c r="M205" s="895">
        <v>1633240.89</v>
      </c>
      <c r="N205" s="894"/>
      <c r="O205" s="895"/>
      <c r="P205" s="894"/>
      <c r="Q205" s="895"/>
      <c r="R205" s="894"/>
      <c r="S205" s="895"/>
      <c r="T205" s="894"/>
      <c r="U205" s="895"/>
      <c r="V205" s="894"/>
      <c r="W205" s="895"/>
      <c r="X205" s="894"/>
      <c r="Y205" s="895"/>
      <c r="Z205" s="894"/>
      <c r="AA205" s="895"/>
      <c r="AB205" s="894"/>
      <c r="AC205" s="895"/>
      <c r="AD205" s="894"/>
      <c r="AE205" s="895"/>
      <c r="AF205" s="894"/>
      <c r="AG205" s="895"/>
      <c r="AH205" s="894"/>
      <c r="AI205" s="895"/>
      <c r="AJ205" s="894">
        <v>26</v>
      </c>
      <c r="AK205" s="895">
        <v>18294.54</v>
      </c>
      <c r="AL205" s="894">
        <v>26</v>
      </c>
      <c r="AM205" s="895">
        <v>1449955.78</v>
      </c>
      <c r="AN205" s="894"/>
      <c r="AO205" s="895"/>
      <c r="AP205" s="894"/>
      <c r="AQ205" s="895"/>
      <c r="AR205" s="894"/>
      <c r="AS205" s="895"/>
      <c r="AT205" s="894"/>
      <c r="AU205" s="895"/>
      <c r="AV205" s="894">
        <v>3</v>
      </c>
      <c r="AW205" s="895">
        <v>3525.08</v>
      </c>
      <c r="AX205" s="894"/>
      <c r="AY205" s="895"/>
      <c r="AZ205" s="894"/>
      <c r="BA205" s="895"/>
      <c r="BB205" s="894">
        <v>2</v>
      </c>
      <c r="BC205" s="895">
        <v>2683</v>
      </c>
      <c r="BD205" s="894">
        <v>46</v>
      </c>
      <c r="BE205" s="895">
        <v>31548.25</v>
      </c>
      <c r="BF205" s="894"/>
      <c r="BG205" s="895"/>
      <c r="BH205" s="894"/>
      <c r="BI205" s="895"/>
      <c r="BJ205" s="894"/>
      <c r="BK205" s="895"/>
      <c r="BL205" s="894"/>
      <c r="BM205" s="895"/>
      <c r="BN205" s="894"/>
      <c r="BO205" s="895"/>
      <c r="BP205" s="894"/>
      <c r="BQ205" s="895"/>
      <c r="BR205" s="894"/>
      <c r="BS205" s="895"/>
      <c r="BT205" s="894"/>
      <c r="BU205" s="895"/>
      <c r="BV205" s="894"/>
      <c r="BW205" s="895"/>
      <c r="BX205" s="894"/>
      <c r="BY205" s="895"/>
      <c r="BZ205" s="894"/>
      <c r="CA205" s="895"/>
      <c r="CB205" s="894">
        <v>1</v>
      </c>
      <c r="CC205" s="895">
        <v>1200.8</v>
      </c>
      <c r="CD205" s="907"/>
      <c r="CE205" s="895"/>
      <c r="CF205" s="907">
        <v>2</v>
      </c>
      <c r="CG205" s="895">
        <v>1636.4</v>
      </c>
      <c r="CH205" s="894"/>
      <c r="CI205" s="895"/>
      <c r="CJ205" s="894"/>
      <c r="CK205" s="895"/>
      <c r="CL205" s="894"/>
      <c r="CM205" s="895"/>
      <c r="CN205" s="894"/>
      <c r="CO205" s="895"/>
      <c r="CP205" s="894"/>
      <c r="CQ205" s="895"/>
      <c r="CR205" s="894"/>
      <c r="CS205" s="895"/>
      <c r="CT205" s="895"/>
      <c r="CU205" s="895"/>
      <c r="CV205" s="894"/>
      <c r="CW205" s="895"/>
      <c r="CX205" s="894"/>
      <c r="CY205" s="895"/>
      <c r="CZ205" s="894">
        <v>1</v>
      </c>
      <c r="DA205" s="895">
        <v>722</v>
      </c>
      <c r="DB205" s="908">
        <f t="shared" si="19"/>
        <v>116</v>
      </c>
      <c r="DC205" s="908">
        <f t="shared" si="21"/>
        <v>3142806.7399999998</v>
      </c>
      <c r="DD205" s="910">
        <v>0</v>
      </c>
      <c r="DE205" s="911">
        <v>0</v>
      </c>
      <c r="DF205" s="912">
        <f t="shared" si="20"/>
        <v>116</v>
      </c>
      <c r="DG205" s="913">
        <f t="shared" si="18"/>
        <v>3142806.7399999998</v>
      </c>
    </row>
    <row r="206" spans="1:111" ht="15" thickBot="1" x14ac:dyDescent="0.35">
      <c r="A206" s="914" t="s">
        <v>962</v>
      </c>
      <c r="B206" s="894"/>
      <c r="C206" s="894"/>
      <c r="D206" s="894"/>
      <c r="E206" s="895"/>
      <c r="F206" s="894">
        <v>489</v>
      </c>
      <c r="G206" s="895">
        <v>1477680</v>
      </c>
      <c r="H206" s="894"/>
      <c r="I206" s="895"/>
      <c r="J206" s="894"/>
      <c r="K206" s="895"/>
      <c r="L206" s="894"/>
      <c r="M206" s="895"/>
      <c r="N206" s="894"/>
      <c r="O206" s="895"/>
      <c r="P206" s="894"/>
      <c r="Q206" s="895"/>
      <c r="R206" s="894"/>
      <c r="S206" s="895"/>
      <c r="T206" s="894"/>
      <c r="U206" s="895"/>
      <c r="V206" s="894"/>
      <c r="W206" s="895"/>
      <c r="X206" s="894"/>
      <c r="Y206" s="895"/>
      <c r="Z206" s="894"/>
      <c r="AA206" s="895"/>
      <c r="AB206" s="894"/>
      <c r="AC206" s="895"/>
      <c r="AD206" s="894"/>
      <c r="AE206" s="895"/>
      <c r="AF206" s="894"/>
      <c r="AG206" s="895"/>
      <c r="AH206" s="894"/>
      <c r="AI206" s="895"/>
      <c r="AJ206" s="894"/>
      <c r="AK206" s="895"/>
      <c r="AL206" s="894"/>
      <c r="AM206" s="895"/>
      <c r="AN206" s="894"/>
      <c r="AO206" s="895"/>
      <c r="AP206" s="894"/>
      <c r="AQ206" s="895"/>
      <c r="AR206" s="894"/>
      <c r="AS206" s="895"/>
      <c r="AT206" s="894"/>
      <c r="AU206" s="895"/>
      <c r="AV206" s="894"/>
      <c r="AW206" s="895"/>
      <c r="AX206" s="894"/>
      <c r="AY206" s="895"/>
      <c r="AZ206" s="894"/>
      <c r="BA206" s="895"/>
      <c r="BB206" s="894"/>
      <c r="BC206" s="895"/>
      <c r="BD206" s="894"/>
      <c r="BE206" s="895"/>
      <c r="BF206" s="894"/>
      <c r="BG206" s="895"/>
      <c r="BH206" s="894"/>
      <c r="BI206" s="895"/>
      <c r="BJ206" s="894"/>
      <c r="BK206" s="895"/>
      <c r="BL206" s="894"/>
      <c r="BM206" s="895"/>
      <c r="BN206" s="894"/>
      <c r="BO206" s="895"/>
      <c r="BP206" s="894"/>
      <c r="BQ206" s="895"/>
      <c r="BR206" s="894"/>
      <c r="BS206" s="895"/>
      <c r="BT206" s="894"/>
      <c r="BU206" s="895"/>
      <c r="BV206" s="894"/>
      <c r="BW206" s="895"/>
      <c r="BX206" s="894"/>
      <c r="BY206" s="895"/>
      <c r="BZ206" s="894"/>
      <c r="CA206" s="895"/>
      <c r="CB206" s="894"/>
      <c r="CC206" s="895"/>
      <c r="CD206" s="907"/>
      <c r="CE206" s="895"/>
      <c r="CF206" s="907"/>
      <c r="CG206" s="895"/>
      <c r="CH206" s="894"/>
      <c r="CI206" s="895"/>
      <c r="CJ206" s="894"/>
      <c r="CK206" s="895"/>
      <c r="CL206" s="894"/>
      <c r="CM206" s="895"/>
      <c r="CN206" s="894"/>
      <c r="CO206" s="895"/>
      <c r="CP206" s="894"/>
      <c r="CQ206" s="895"/>
      <c r="CR206" s="894"/>
      <c r="CS206" s="895"/>
      <c r="CT206" s="895"/>
      <c r="CU206" s="895"/>
      <c r="CV206" s="894"/>
      <c r="CW206" s="895"/>
      <c r="CX206" s="894"/>
      <c r="CY206" s="895"/>
      <c r="CZ206" s="894"/>
      <c r="DA206" s="895"/>
      <c r="DB206" s="908">
        <f t="shared" si="19"/>
        <v>489</v>
      </c>
      <c r="DC206" s="908">
        <f t="shared" si="21"/>
        <v>1477680</v>
      </c>
      <c r="DD206" s="910">
        <v>0</v>
      </c>
      <c r="DE206" s="911">
        <v>0</v>
      </c>
      <c r="DF206" s="912">
        <f t="shared" si="20"/>
        <v>489</v>
      </c>
      <c r="DG206" s="913">
        <f t="shared" si="18"/>
        <v>1477680</v>
      </c>
    </row>
    <row r="207" spans="1:111" ht="15" thickBot="1" x14ac:dyDescent="0.35">
      <c r="A207" s="914" t="s">
        <v>963</v>
      </c>
      <c r="B207" s="894">
        <v>1192</v>
      </c>
      <c r="C207" s="994">
        <v>9201414.5099999998</v>
      </c>
      <c r="D207" s="894">
        <v>303</v>
      </c>
      <c r="E207" s="895">
        <v>2390391.09</v>
      </c>
      <c r="F207" s="894">
        <v>712</v>
      </c>
      <c r="G207" s="895">
        <v>4169040.66</v>
      </c>
      <c r="H207" s="894">
        <v>435</v>
      </c>
      <c r="I207" s="895">
        <v>3409270.39</v>
      </c>
      <c r="J207" s="894">
        <v>285</v>
      </c>
      <c r="K207" s="895">
        <v>2674480.34</v>
      </c>
      <c r="L207" s="894">
        <v>437</v>
      </c>
      <c r="M207" s="895">
        <v>3237032.2</v>
      </c>
      <c r="N207" s="894">
        <v>472</v>
      </c>
      <c r="O207" s="895">
        <v>3539187.16</v>
      </c>
      <c r="P207" s="894">
        <v>2184</v>
      </c>
      <c r="Q207" s="895">
        <v>1845728.54</v>
      </c>
      <c r="R207" s="894">
        <v>667</v>
      </c>
      <c r="S207" s="895">
        <v>5193036.3</v>
      </c>
      <c r="T207" s="894">
        <v>81</v>
      </c>
      <c r="U207" s="895">
        <v>404292.11</v>
      </c>
      <c r="V207" s="894">
        <v>577</v>
      </c>
      <c r="W207" s="895">
        <v>3661356.81</v>
      </c>
      <c r="X207" s="894">
        <v>257</v>
      </c>
      <c r="Y207" s="895">
        <v>1372410.12</v>
      </c>
      <c r="Z207" s="894"/>
      <c r="AA207" s="895"/>
      <c r="AB207" s="894">
        <v>354</v>
      </c>
      <c r="AC207" s="895">
        <v>2431606.7200000002</v>
      </c>
      <c r="AD207" s="894">
        <v>353</v>
      </c>
      <c r="AE207" s="895">
        <v>2022724.44</v>
      </c>
      <c r="AF207" s="894">
        <v>28</v>
      </c>
      <c r="AG207" s="895">
        <v>123631.25</v>
      </c>
      <c r="AH207" s="894">
        <v>205</v>
      </c>
      <c r="AI207" s="895">
        <v>1194119.3899999999</v>
      </c>
      <c r="AJ207" s="894"/>
      <c r="AK207" s="895"/>
      <c r="AL207" s="894">
        <v>109</v>
      </c>
      <c r="AM207" s="895">
        <v>1116207.1399999999</v>
      </c>
      <c r="AN207" s="894">
        <v>138</v>
      </c>
      <c r="AO207" s="895">
        <v>329599.31</v>
      </c>
      <c r="AP207" s="894">
        <v>42</v>
      </c>
      <c r="AQ207" s="895">
        <v>308386.28000000003</v>
      </c>
      <c r="AR207" s="894">
        <v>20</v>
      </c>
      <c r="AS207" s="895">
        <v>103664.85</v>
      </c>
      <c r="AT207" s="894">
        <v>10</v>
      </c>
      <c r="AU207" s="895">
        <v>53199.24</v>
      </c>
      <c r="AV207" s="894">
        <v>292</v>
      </c>
      <c r="AW207" s="895">
        <v>1661768.42</v>
      </c>
      <c r="AX207" s="894">
        <v>663</v>
      </c>
      <c r="AY207" s="895">
        <v>3511697.69</v>
      </c>
      <c r="AZ207" s="894">
        <v>56</v>
      </c>
      <c r="BA207" s="895">
        <v>245243.91</v>
      </c>
      <c r="BB207" s="894">
        <v>17</v>
      </c>
      <c r="BC207" s="895">
        <v>156449.07</v>
      </c>
      <c r="BD207" s="894">
        <v>273</v>
      </c>
      <c r="BE207" s="895">
        <v>1555791.89</v>
      </c>
      <c r="BF207" s="894">
        <v>195</v>
      </c>
      <c r="BG207" s="895">
        <v>962363.41</v>
      </c>
      <c r="BH207" s="894">
        <v>146</v>
      </c>
      <c r="BI207" s="895">
        <v>1204771.6200000001</v>
      </c>
      <c r="BJ207" s="894">
        <v>86</v>
      </c>
      <c r="BK207" s="895">
        <v>507960.38</v>
      </c>
      <c r="BL207" s="894">
        <v>113</v>
      </c>
      <c r="BM207" s="895">
        <v>12001267.51</v>
      </c>
      <c r="BN207" s="894">
        <v>328</v>
      </c>
      <c r="BO207" s="895">
        <v>1818318.1</v>
      </c>
      <c r="BP207" s="894">
        <v>740</v>
      </c>
      <c r="BQ207" s="895">
        <v>4065504.12</v>
      </c>
      <c r="BR207" s="894">
        <v>389</v>
      </c>
      <c r="BS207" s="895">
        <v>2901016.76</v>
      </c>
      <c r="BT207" s="894">
        <v>309</v>
      </c>
      <c r="BU207" s="895">
        <v>1751596.36</v>
      </c>
      <c r="BV207" s="894">
        <v>5</v>
      </c>
      <c r="BW207" s="895">
        <v>27345.91</v>
      </c>
      <c r="BX207" s="894">
        <v>357</v>
      </c>
      <c r="BY207" s="895">
        <v>2715071.25</v>
      </c>
      <c r="BZ207" s="894"/>
      <c r="CA207" s="895">
        <v>7660220</v>
      </c>
      <c r="CB207" s="894">
        <v>24</v>
      </c>
      <c r="CC207" s="895">
        <v>102617.26</v>
      </c>
      <c r="CD207" s="907">
        <v>78</v>
      </c>
      <c r="CE207" s="895">
        <v>349490.07</v>
      </c>
      <c r="CF207" s="907">
        <v>132</v>
      </c>
      <c r="CG207" s="895">
        <v>301587.90999999997</v>
      </c>
      <c r="CH207" s="894"/>
      <c r="CI207" s="895"/>
      <c r="CJ207" s="894">
        <v>74</v>
      </c>
      <c r="CK207" s="895">
        <v>178837.93</v>
      </c>
      <c r="CL207" s="894">
        <v>16</v>
      </c>
      <c r="CM207" s="895">
        <v>267666.46999999997</v>
      </c>
      <c r="CN207" s="894">
        <v>87</v>
      </c>
      <c r="CO207" s="895">
        <v>554330.01</v>
      </c>
      <c r="CP207" s="894">
        <v>154</v>
      </c>
      <c r="CQ207" s="895">
        <v>959782.22</v>
      </c>
      <c r="CR207" s="894">
        <v>135</v>
      </c>
      <c r="CS207" s="895">
        <v>1568361.55</v>
      </c>
      <c r="CT207" s="895"/>
      <c r="CU207" s="895"/>
      <c r="CV207" s="894">
        <v>27</v>
      </c>
      <c r="CW207" s="895">
        <v>159553.22</v>
      </c>
      <c r="CX207" s="894">
        <v>135</v>
      </c>
      <c r="CY207" s="895">
        <v>1040693.56</v>
      </c>
      <c r="CZ207" s="894">
        <v>87</v>
      </c>
      <c r="DA207" s="895">
        <v>855989.38</v>
      </c>
      <c r="DB207" s="908">
        <f t="shared" si="19"/>
        <v>13779</v>
      </c>
      <c r="DC207" s="908">
        <f t="shared" si="21"/>
        <v>97866074.829999998</v>
      </c>
      <c r="DD207" s="910">
        <v>0</v>
      </c>
      <c r="DE207" s="911">
        <v>0</v>
      </c>
      <c r="DF207" s="916">
        <f t="shared" si="20"/>
        <v>13779</v>
      </c>
      <c r="DG207" s="913">
        <f t="shared" si="18"/>
        <v>97866074.829999998</v>
      </c>
    </row>
    <row r="208" spans="1:111" ht="15" thickBot="1" x14ac:dyDescent="0.35">
      <c r="A208" s="914" t="s">
        <v>964</v>
      </c>
      <c r="B208" s="894">
        <v>27</v>
      </c>
      <c r="C208" s="994">
        <v>616612</v>
      </c>
      <c r="D208" s="894">
        <v>5</v>
      </c>
      <c r="E208" s="895">
        <v>102284</v>
      </c>
      <c r="F208" s="894"/>
      <c r="G208" s="895"/>
      <c r="H208" s="894"/>
      <c r="I208" s="895"/>
      <c r="J208" s="894">
        <v>3</v>
      </c>
      <c r="K208" s="895">
        <v>44610</v>
      </c>
      <c r="L208" s="894">
        <v>8</v>
      </c>
      <c r="M208" s="895">
        <v>175572</v>
      </c>
      <c r="N208" s="894">
        <v>19</v>
      </c>
      <c r="O208" s="895">
        <v>393171</v>
      </c>
      <c r="P208" s="894">
        <v>37</v>
      </c>
      <c r="Q208" s="895">
        <v>239678</v>
      </c>
      <c r="R208" s="894">
        <v>12</v>
      </c>
      <c r="S208" s="895">
        <v>244988</v>
      </c>
      <c r="T208" s="894">
        <v>2</v>
      </c>
      <c r="U208" s="895">
        <v>50825</v>
      </c>
      <c r="V208" s="894"/>
      <c r="W208" s="895"/>
      <c r="X208" s="894">
        <v>5</v>
      </c>
      <c r="Y208" s="895">
        <v>95149</v>
      </c>
      <c r="Z208" s="894"/>
      <c r="AA208" s="895"/>
      <c r="AB208" s="894"/>
      <c r="AC208" s="895"/>
      <c r="AD208" s="894">
        <v>6</v>
      </c>
      <c r="AE208" s="895">
        <v>117939</v>
      </c>
      <c r="AF208" s="894"/>
      <c r="AG208" s="895"/>
      <c r="AH208" s="894"/>
      <c r="AI208" s="895"/>
      <c r="AJ208" s="894">
        <v>39</v>
      </c>
      <c r="AK208" s="895">
        <v>167547.92000000001</v>
      </c>
      <c r="AL208" s="894">
        <v>3</v>
      </c>
      <c r="AM208" s="895">
        <v>54736</v>
      </c>
      <c r="AN208" s="894"/>
      <c r="AO208" s="895"/>
      <c r="AP208" s="894"/>
      <c r="AQ208" s="895"/>
      <c r="AR208" s="894"/>
      <c r="AS208" s="895"/>
      <c r="AT208" s="894"/>
      <c r="AU208" s="895"/>
      <c r="AV208" s="894">
        <v>9</v>
      </c>
      <c r="AW208" s="895">
        <v>176259</v>
      </c>
      <c r="AX208" s="894">
        <v>5</v>
      </c>
      <c r="AY208" s="895">
        <v>100280</v>
      </c>
      <c r="AZ208" s="894"/>
      <c r="BA208" s="895"/>
      <c r="BB208" s="894"/>
      <c r="BC208" s="895"/>
      <c r="BD208" s="894"/>
      <c r="BE208" s="895"/>
      <c r="BF208" s="894">
        <v>1</v>
      </c>
      <c r="BG208" s="895">
        <v>33886</v>
      </c>
      <c r="BH208" s="894"/>
      <c r="BI208" s="895"/>
      <c r="BJ208" s="894">
        <v>8</v>
      </c>
      <c r="BK208" s="895">
        <v>144257</v>
      </c>
      <c r="BL208" s="894"/>
      <c r="BM208" s="895"/>
      <c r="BN208" s="894"/>
      <c r="BO208" s="895"/>
      <c r="BP208" s="894"/>
      <c r="BQ208" s="895"/>
      <c r="BR208" s="894">
        <v>43</v>
      </c>
      <c r="BS208" s="895">
        <v>47681</v>
      </c>
      <c r="BT208" s="894">
        <v>1</v>
      </c>
      <c r="BU208" s="895">
        <v>19793</v>
      </c>
      <c r="BV208" s="894"/>
      <c r="BW208" s="895"/>
      <c r="BX208" s="894">
        <v>1</v>
      </c>
      <c r="BY208" s="895">
        <v>20293</v>
      </c>
      <c r="BZ208" s="894">
        <v>1</v>
      </c>
      <c r="CA208" s="895">
        <v>11100</v>
      </c>
      <c r="CB208" s="894">
        <v>3</v>
      </c>
      <c r="CC208" s="895">
        <v>35117.4</v>
      </c>
      <c r="CD208" s="907"/>
      <c r="CE208" s="895"/>
      <c r="CF208" s="907"/>
      <c r="CG208" s="895"/>
      <c r="CH208" s="894"/>
      <c r="CI208" s="895"/>
      <c r="CJ208" s="894"/>
      <c r="CK208" s="895"/>
      <c r="CL208" s="894"/>
      <c r="CM208" s="895"/>
      <c r="CN208" s="894"/>
      <c r="CO208" s="895"/>
      <c r="CP208" s="894"/>
      <c r="CQ208" s="895"/>
      <c r="CR208" s="894">
        <v>6</v>
      </c>
      <c r="CS208" s="895">
        <v>177024</v>
      </c>
      <c r="CT208" s="895"/>
      <c r="CU208" s="895"/>
      <c r="CV208" s="894"/>
      <c r="CW208" s="895"/>
      <c r="CX208" s="894"/>
      <c r="CY208" s="895"/>
      <c r="CZ208" s="894">
        <v>2</v>
      </c>
      <c r="DA208" s="895">
        <v>43487</v>
      </c>
      <c r="DB208" s="908">
        <f t="shared" si="19"/>
        <v>246</v>
      </c>
      <c r="DC208" s="992">
        <f t="shared" si="21"/>
        <v>3112289.32</v>
      </c>
      <c r="DD208" s="910">
        <v>0</v>
      </c>
      <c r="DE208" s="911">
        <v>0</v>
      </c>
      <c r="DF208" s="912">
        <f t="shared" si="20"/>
        <v>246</v>
      </c>
      <c r="DG208" s="913">
        <f t="shared" si="18"/>
        <v>3112289.32</v>
      </c>
    </row>
    <row r="209" spans="1:111" ht="15" thickBot="1" x14ac:dyDescent="0.35">
      <c r="A209" s="914" t="s">
        <v>965</v>
      </c>
      <c r="B209" s="894"/>
      <c r="C209" s="994"/>
      <c r="D209" s="894">
        <v>4</v>
      </c>
      <c r="E209" s="895">
        <v>14600</v>
      </c>
      <c r="F209" s="894"/>
      <c r="G209" s="895"/>
      <c r="H209" s="894"/>
      <c r="I209" s="895"/>
      <c r="J209" s="894"/>
      <c r="K209" s="895"/>
      <c r="L209" s="894">
        <v>80</v>
      </c>
      <c r="M209" s="895">
        <v>292000</v>
      </c>
      <c r="N209" s="894">
        <v>40</v>
      </c>
      <c r="O209" s="895">
        <v>146000</v>
      </c>
      <c r="P209" s="894">
        <v>20</v>
      </c>
      <c r="Q209" s="895"/>
      <c r="R209" s="894">
        <v>19</v>
      </c>
      <c r="S209" s="895">
        <v>69350</v>
      </c>
      <c r="T209" s="894">
        <v>1</v>
      </c>
      <c r="U209" s="895">
        <v>3650</v>
      </c>
      <c r="V209" s="894"/>
      <c r="W209" s="895"/>
      <c r="X209" s="894"/>
      <c r="Y209" s="895"/>
      <c r="Z209" s="894"/>
      <c r="AA209" s="895"/>
      <c r="AB209" s="894">
        <v>1</v>
      </c>
      <c r="AC209" s="895">
        <v>7500</v>
      </c>
      <c r="AD209" s="894"/>
      <c r="AE209" s="895"/>
      <c r="AF209" s="894"/>
      <c r="AG209" s="895"/>
      <c r="AH209" s="894"/>
      <c r="AI209" s="895"/>
      <c r="AJ209" s="894">
        <v>3</v>
      </c>
      <c r="AK209" s="895">
        <v>52828</v>
      </c>
      <c r="AL209" s="894">
        <v>15</v>
      </c>
      <c r="AM209" s="895">
        <v>54750</v>
      </c>
      <c r="AN209" s="894"/>
      <c r="AO209" s="895"/>
      <c r="AP209" s="894"/>
      <c r="AQ209" s="895"/>
      <c r="AR209" s="894"/>
      <c r="AS209" s="895"/>
      <c r="AT209" s="894"/>
      <c r="AU209" s="895"/>
      <c r="AV209" s="894">
        <v>17</v>
      </c>
      <c r="AW209" s="895">
        <v>62050</v>
      </c>
      <c r="AX209" s="894"/>
      <c r="AY209" s="895"/>
      <c r="AZ209" s="894"/>
      <c r="BA209" s="895"/>
      <c r="BB209" s="894"/>
      <c r="BC209" s="895"/>
      <c r="BD209" s="894"/>
      <c r="BE209" s="895"/>
      <c r="BF209" s="894"/>
      <c r="BG209" s="895"/>
      <c r="BH209" s="894"/>
      <c r="BI209" s="895"/>
      <c r="BJ209" s="894"/>
      <c r="BK209" s="895"/>
      <c r="BL209" s="894"/>
      <c r="BM209" s="895"/>
      <c r="BN209" s="894"/>
      <c r="BO209" s="895"/>
      <c r="BP209" s="894"/>
      <c r="BQ209" s="895"/>
      <c r="BR209" s="894">
        <v>1</v>
      </c>
      <c r="BS209" s="895"/>
      <c r="BT209" s="894"/>
      <c r="BU209" s="895"/>
      <c r="BV209" s="894"/>
      <c r="BW209" s="895"/>
      <c r="BX209" s="894">
        <v>2</v>
      </c>
      <c r="BY209" s="895">
        <v>7300</v>
      </c>
      <c r="BZ209" s="894"/>
      <c r="CA209" s="895"/>
      <c r="CB209" s="894">
        <v>17</v>
      </c>
      <c r="CC209" s="895">
        <v>47450</v>
      </c>
      <c r="CD209" s="907"/>
      <c r="CE209" s="895"/>
      <c r="CF209" s="907"/>
      <c r="CG209" s="895"/>
      <c r="CH209" s="894"/>
      <c r="CI209" s="895"/>
      <c r="CJ209" s="894"/>
      <c r="CK209" s="895"/>
      <c r="CL209" s="894"/>
      <c r="CM209" s="895"/>
      <c r="CN209" s="894"/>
      <c r="CO209" s="895"/>
      <c r="CP209" s="894"/>
      <c r="CQ209" s="895"/>
      <c r="CR209" s="894">
        <v>9</v>
      </c>
      <c r="CS209" s="895">
        <v>32850</v>
      </c>
      <c r="CT209" s="895"/>
      <c r="CU209" s="895"/>
      <c r="CV209" s="894"/>
      <c r="CW209" s="895"/>
      <c r="CX209" s="894"/>
      <c r="CY209" s="895"/>
      <c r="CZ209" s="894">
        <v>6</v>
      </c>
      <c r="DA209" s="895">
        <v>21900</v>
      </c>
      <c r="DB209" s="908">
        <f t="shared" si="19"/>
        <v>235</v>
      </c>
      <c r="DC209" s="908">
        <f t="shared" si="21"/>
        <v>812228</v>
      </c>
      <c r="DD209" s="910">
        <v>0</v>
      </c>
      <c r="DE209" s="911">
        <v>0</v>
      </c>
      <c r="DF209" s="912">
        <f t="shared" si="20"/>
        <v>235</v>
      </c>
      <c r="DG209" s="913">
        <f t="shared" si="18"/>
        <v>812228</v>
      </c>
    </row>
    <row r="210" spans="1:111" ht="15" thickBot="1" x14ac:dyDescent="0.35">
      <c r="A210" s="914" t="s">
        <v>966</v>
      </c>
      <c r="B210" s="894"/>
      <c r="C210" s="994"/>
      <c r="D210" s="894"/>
      <c r="E210" s="895"/>
      <c r="F210" s="894">
        <v>3</v>
      </c>
      <c r="G210" s="895">
        <v>3200</v>
      </c>
      <c r="H210" s="894"/>
      <c r="I210" s="895"/>
      <c r="J210" s="894"/>
      <c r="K210" s="895"/>
      <c r="L210" s="894">
        <v>66</v>
      </c>
      <c r="M210" s="895">
        <v>26960</v>
      </c>
      <c r="N210" s="894"/>
      <c r="O210" s="895"/>
      <c r="P210" s="894">
        <v>7</v>
      </c>
      <c r="Q210" s="895"/>
      <c r="R210" s="894"/>
      <c r="S210" s="895"/>
      <c r="T210" s="894"/>
      <c r="U210" s="895"/>
      <c r="V210" s="894"/>
      <c r="W210" s="895"/>
      <c r="X210" s="894">
        <v>22</v>
      </c>
      <c r="Y210" s="895">
        <v>9650</v>
      </c>
      <c r="Z210" s="894"/>
      <c r="AA210" s="895"/>
      <c r="AB210" s="894">
        <v>8</v>
      </c>
      <c r="AC210" s="895">
        <v>3450</v>
      </c>
      <c r="AD210" s="894"/>
      <c r="AE210" s="895"/>
      <c r="AF210" s="894"/>
      <c r="AG210" s="895"/>
      <c r="AH210" s="894"/>
      <c r="AI210" s="895"/>
      <c r="AJ210" s="894"/>
      <c r="AK210" s="895"/>
      <c r="AL210" s="894"/>
      <c r="AM210" s="895"/>
      <c r="AN210" s="894"/>
      <c r="AO210" s="895"/>
      <c r="AP210" s="894"/>
      <c r="AQ210" s="895"/>
      <c r="AR210" s="894"/>
      <c r="AS210" s="895"/>
      <c r="AT210" s="894"/>
      <c r="AU210" s="895"/>
      <c r="AV210" s="894"/>
      <c r="AW210" s="895"/>
      <c r="AX210" s="894">
        <v>22</v>
      </c>
      <c r="AY210" s="895">
        <v>572914.61</v>
      </c>
      <c r="AZ210" s="894"/>
      <c r="BA210" s="895"/>
      <c r="BB210" s="894"/>
      <c r="BC210" s="895"/>
      <c r="BD210" s="894"/>
      <c r="BE210" s="895"/>
      <c r="BF210" s="894"/>
      <c r="BG210" s="895"/>
      <c r="BH210" s="894"/>
      <c r="BI210" s="895"/>
      <c r="BJ210" s="894"/>
      <c r="BK210" s="895"/>
      <c r="BL210" s="894"/>
      <c r="BM210" s="895"/>
      <c r="BN210" s="894"/>
      <c r="BO210" s="895"/>
      <c r="BP210" s="894">
        <v>14</v>
      </c>
      <c r="BQ210" s="895">
        <v>9560</v>
      </c>
      <c r="BR210" s="894"/>
      <c r="BS210" s="895"/>
      <c r="BT210" s="894"/>
      <c r="BU210" s="895"/>
      <c r="BV210" s="894"/>
      <c r="BW210" s="895"/>
      <c r="BX210" s="894"/>
      <c r="BY210" s="895"/>
      <c r="BZ210" s="894"/>
      <c r="CA210" s="895"/>
      <c r="CB210" s="894"/>
      <c r="CC210" s="895"/>
      <c r="CD210" s="907">
        <v>210</v>
      </c>
      <c r="CE210" s="895">
        <v>109380</v>
      </c>
      <c r="CF210" s="907"/>
      <c r="CG210" s="895"/>
      <c r="CH210" s="894"/>
      <c r="CI210" s="895"/>
      <c r="CJ210" s="894"/>
      <c r="CK210" s="895"/>
      <c r="CL210" s="894"/>
      <c r="CM210" s="895"/>
      <c r="CN210" s="894"/>
      <c r="CO210" s="895"/>
      <c r="CP210" s="894"/>
      <c r="CQ210" s="895"/>
      <c r="CR210" s="894"/>
      <c r="CS210" s="895"/>
      <c r="CT210" s="895"/>
      <c r="CU210" s="895"/>
      <c r="CV210" s="894"/>
      <c r="CW210" s="895"/>
      <c r="CX210" s="894"/>
      <c r="CY210" s="895"/>
      <c r="CZ210" s="894"/>
      <c r="DA210" s="895"/>
      <c r="DB210" s="908">
        <f t="shared" si="19"/>
        <v>352</v>
      </c>
      <c r="DC210" s="908">
        <f t="shared" si="21"/>
        <v>735114.61</v>
      </c>
      <c r="DD210" s="910">
        <v>0</v>
      </c>
      <c r="DE210" s="911">
        <v>0</v>
      </c>
      <c r="DF210" s="912">
        <f t="shared" si="20"/>
        <v>352</v>
      </c>
      <c r="DG210" s="913">
        <f t="shared" si="18"/>
        <v>735114.61</v>
      </c>
    </row>
    <row r="211" spans="1:111" ht="15" thickBot="1" x14ac:dyDescent="0.35">
      <c r="A211" s="914" t="s">
        <v>967</v>
      </c>
      <c r="B211" s="894"/>
      <c r="C211" s="994"/>
      <c r="D211" s="894"/>
      <c r="E211" s="895"/>
      <c r="F211" s="894"/>
      <c r="G211" s="895"/>
      <c r="H211" s="894"/>
      <c r="I211" s="895"/>
      <c r="J211" s="894"/>
      <c r="K211" s="895"/>
      <c r="L211" s="894">
        <v>12</v>
      </c>
      <c r="M211" s="895">
        <v>733697.45</v>
      </c>
      <c r="N211" s="894">
        <v>9</v>
      </c>
      <c r="O211" s="895">
        <v>11621.72</v>
      </c>
      <c r="P211" s="894"/>
      <c r="Q211" s="895"/>
      <c r="R211" s="894"/>
      <c r="S211" s="895"/>
      <c r="T211" s="894"/>
      <c r="U211" s="895"/>
      <c r="V211" s="894"/>
      <c r="W211" s="895"/>
      <c r="X211" s="894"/>
      <c r="Y211" s="895"/>
      <c r="Z211" s="894"/>
      <c r="AA211" s="895"/>
      <c r="AB211" s="894"/>
      <c r="AC211" s="895"/>
      <c r="AD211" s="894"/>
      <c r="AE211" s="895"/>
      <c r="AF211" s="894"/>
      <c r="AG211" s="895"/>
      <c r="AH211" s="894"/>
      <c r="AI211" s="895"/>
      <c r="AJ211" s="894"/>
      <c r="AK211" s="895"/>
      <c r="AL211" s="894">
        <v>6</v>
      </c>
      <c r="AM211" s="895">
        <v>44355.45</v>
      </c>
      <c r="AN211" s="894"/>
      <c r="AO211" s="895"/>
      <c r="AP211" s="894"/>
      <c r="AQ211" s="895"/>
      <c r="AR211" s="894"/>
      <c r="AS211" s="895"/>
      <c r="AT211" s="894"/>
      <c r="AU211" s="895"/>
      <c r="AV211" s="894"/>
      <c r="AW211" s="895"/>
      <c r="AX211" s="894"/>
      <c r="AY211" s="895"/>
      <c r="AZ211" s="894"/>
      <c r="BA211" s="895"/>
      <c r="BB211" s="894"/>
      <c r="BC211" s="895"/>
      <c r="BD211" s="894"/>
      <c r="BE211" s="895"/>
      <c r="BF211" s="894"/>
      <c r="BG211" s="895"/>
      <c r="BH211" s="894"/>
      <c r="BI211" s="895"/>
      <c r="BJ211" s="894"/>
      <c r="BK211" s="895"/>
      <c r="BL211" s="894"/>
      <c r="BM211" s="895"/>
      <c r="BN211" s="894"/>
      <c r="BO211" s="895"/>
      <c r="BP211" s="894"/>
      <c r="BQ211" s="895"/>
      <c r="BR211" s="894"/>
      <c r="BS211" s="895"/>
      <c r="BT211" s="894"/>
      <c r="BU211" s="895"/>
      <c r="BV211" s="894"/>
      <c r="BW211" s="895"/>
      <c r="BX211" s="894"/>
      <c r="BY211" s="895"/>
      <c r="BZ211" s="894"/>
      <c r="CA211" s="895"/>
      <c r="CB211" s="894"/>
      <c r="CC211" s="895"/>
      <c r="CD211" s="907"/>
      <c r="CE211" s="895"/>
      <c r="CF211" s="907"/>
      <c r="CG211" s="895"/>
      <c r="CH211" s="894"/>
      <c r="CI211" s="895"/>
      <c r="CJ211" s="894"/>
      <c r="CK211" s="895"/>
      <c r="CL211" s="894"/>
      <c r="CM211" s="895"/>
      <c r="CN211" s="894"/>
      <c r="CO211" s="895"/>
      <c r="CP211" s="894"/>
      <c r="CQ211" s="895"/>
      <c r="CR211" s="894"/>
      <c r="CS211" s="895"/>
      <c r="CT211" s="895"/>
      <c r="CU211" s="895"/>
      <c r="CV211" s="894"/>
      <c r="CW211" s="895"/>
      <c r="CX211" s="894"/>
      <c r="CY211" s="895"/>
      <c r="CZ211" s="894">
        <v>12</v>
      </c>
      <c r="DA211" s="895">
        <v>148341.12</v>
      </c>
      <c r="DB211" s="908">
        <f t="shared" si="19"/>
        <v>39</v>
      </c>
      <c r="DC211" s="908">
        <f t="shared" si="21"/>
        <v>938015.73999999987</v>
      </c>
      <c r="DD211" s="910">
        <v>0</v>
      </c>
      <c r="DE211" s="911">
        <v>0</v>
      </c>
      <c r="DF211" s="912">
        <f t="shared" si="20"/>
        <v>39</v>
      </c>
      <c r="DG211" s="913">
        <f t="shared" si="18"/>
        <v>938015.73999999987</v>
      </c>
    </row>
    <row r="212" spans="1:111" ht="15" thickBot="1" x14ac:dyDescent="0.35">
      <c r="A212" s="914" t="s">
        <v>968</v>
      </c>
      <c r="B212" s="894"/>
      <c r="C212" s="994"/>
      <c r="D212" s="894"/>
      <c r="E212" s="895"/>
      <c r="F212" s="894"/>
      <c r="G212" s="895"/>
      <c r="H212" s="894"/>
      <c r="I212" s="895"/>
      <c r="J212" s="894"/>
      <c r="K212" s="895"/>
      <c r="L212" s="894"/>
      <c r="M212" s="895"/>
      <c r="N212" s="894"/>
      <c r="O212" s="895"/>
      <c r="P212" s="894"/>
      <c r="Q212" s="895"/>
      <c r="R212" s="894"/>
      <c r="S212" s="895"/>
      <c r="T212" s="894">
        <v>36</v>
      </c>
      <c r="U212" s="895">
        <v>5279175</v>
      </c>
      <c r="V212" s="894"/>
      <c r="W212" s="895"/>
      <c r="X212" s="894"/>
      <c r="Y212" s="895"/>
      <c r="Z212" s="894"/>
      <c r="AA212" s="895"/>
      <c r="AB212" s="894"/>
      <c r="AC212" s="895"/>
      <c r="AD212" s="894"/>
      <c r="AE212" s="895"/>
      <c r="AF212" s="894"/>
      <c r="AG212" s="895"/>
      <c r="AH212" s="894"/>
      <c r="AI212" s="895"/>
      <c r="AJ212" s="894"/>
      <c r="AK212" s="895"/>
      <c r="AL212" s="894"/>
      <c r="AM212" s="894"/>
      <c r="AN212" s="894"/>
      <c r="AO212" s="895"/>
      <c r="AP212" s="894"/>
      <c r="AQ212" s="895"/>
      <c r="AR212" s="894"/>
      <c r="AS212" s="895"/>
      <c r="AT212" s="894"/>
      <c r="AU212" s="895"/>
      <c r="AV212" s="894"/>
      <c r="AW212" s="895"/>
      <c r="AX212" s="894"/>
      <c r="AY212" s="895"/>
      <c r="AZ212" s="894"/>
      <c r="BA212" s="895"/>
      <c r="BB212" s="894"/>
      <c r="BC212" s="895"/>
      <c r="BD212" s="894"/>
      <c r="BE212" s="895"/>
      <c r="BF212" s="894"/>
      <c r="BG212" s="895"/>
      <c r="BH212" s="894"/>
      <c r="BI212" s="895"/>
      <c r="BJ212" s="894"/>
      <c r="BK212" s="895"/>
      <c r="BL212" s="894"/>
      <c r="BM212" s="895"/>
      <c r="BN212" s="894"/>
      <c r="BO212" s="895"/>
      <c r="BP212" s="894"/>
      <c r="BQ212" s="895"/>
      <c r="BR212" s="894"/>
      <c r="BS212" s="895"/>
      <c r="BT212" s="894"/>
      <c r="BU212" s="895"/>
      <c r="BV212" s="894"/>
      <c r="BW212" s="895"/>
      <c r="BX212" s="894"/>
      <c r="BY212" s="895"/>
      <c r="BZ212" s="894"/>
      <c r="CA212" s="895"/>
      <c r="CB212" s="894"/>
      <c r="CC212" s="895"/>
      <c r="CD212" s="907"/>
      <c r="CE212" s="895"/>
      <c r="CF212" s="907"/>
      <c r="CG212" s="895"/>
      <c r="CH212" s="894"/>
      <c r="CI212" s="895"/>
      <c r="CJ212" s="894"/>
      <c r="CK212" s="895"/>
      <c r="CL212" s="894"/>
      <c r="CM212" s="895"/>
      <c r="CN212" s="894"/>
      <c r="CO212" s="895"/>
      <c r="CP212" s="894"/>
      <c r="CQ212" s="895"/>
      <c r="CR212" s="894"/>
      <c r="CS212" s="895"/>
      <c r="CT212" s="895"/>
      <c r="CU212" s="895"/>
      <c r="CV212" s="894"/>
      <c r="CW212" s="895"/>
      <c r="CX212" s="894"/>
      <c r="CY212" s="895"/>
      <c r="CZ212" s="894"/>
      <c r="DA212" s="895"/>
      <c r="DB212" s="908">
        <f t="shared" si="19"/>
        <v>36</v>
      </c>
      <c r="DC212" s="908">
        <f t="shared" si="21"/>
        <v>5279175</v>
      </c>
      <c r="DD212" s="910">
        <v>0</v>
      </c>
      <c r="DE212" s="911">
        <v>0</v>
      </c>
      <c r="DF212" s="912">
        <f t="shared" si="20"/>
        <v>36</v>
      </c>
      <c r="DG212" s="913">
        <f t="shared" si="18"/>
        <v>5279175</v>
      </c>
    </row>
    <row r="213" spans="1:111" ht="15" thickBot="1" x14ac:dyDescent="0.35">
      <c r="A213" s="914" t="s">
        <v>969</v>
      </c>
      <c r="B213" s="894"/>
      <c r="C213" s="994"/>
      <c r="D213" s="894"/>
      <c r="E213" s="895"/>
      <c r="F213" s="894"/>
      <c r="G213" s="895"/>
      <c r="H213" s="894"/>
      <c r="I213" s="895"/>
      <c r="J213" s="894"/>
      <c r="K213" s="895"/>
      <c r="L213" s="894"/>
      <c r="M213" s="895"/>
      <c r="N213" s="894"/>
      <c r="O213" s="895"/>
      <c r="P213" s="894"/>
      <c r="Q213" s="895"/>
      <c r="R213" s="894"/>
      <c r="S213" s="895"/>
      <c r="T213" s="894"/>
      <c r="U213" s="895"/>
      <c r="V213" s="894"/>
      <c r="W213" s="895"/>
      <c r="X213" s="894"/>
      <c r="Y213" s="895"/>
      <c r="Z213" s="894"/>
      <c r="AA213" s="895"/>
      <c r="AB213" s="894"/>
      <c r="AC213" s="895"/>
      <c r="AD213" s="894"/>
      <c r="AE213" s="895"/>
      <c r="AF213" s="894"/>
      <c r="AG213" s="895"/>
      <c r="AH213" s="894"/>
      <c r="AI213" s="895"/>
      <c r="AJ213" s="894"/>
      <c r="AK213" s="895"/>
      <c r="AL213" s="894"/>
      <c r="AM213" s="895"/>
      <c r="AN213" s="894"/>
      <c r="AO213" s="895"/>
      <c r="AP213" s="894"/>
      <c r="AQ213" s="895"/>
      <c r="AR213" s="894"/>
      <c r="AS213" s="895"/>
      <c r="AT213" s="894"/>
      <c r="AU213" s="895"/>
      <c r="AV213" s="894"/>
      <c r="AW213" s="895"/>
      <c r="AX213" s="894"/>
      <c r="AY213" s="895"/>
      <c r="AZ213" s="894"/>
      <c r="BA213" s="895"/>
      <c r="BB213" s="894"/>
      <c r="BC213" s="895"/>
      <c r="BD213" s="894"/>
      <c r="BE213" s="895"/>
      <c r="BF213" s="894"/>
      <c r="BG213" s="895"/>
      <c r="BH213" s="894"/>
      <c r="BI213" s="895"/>
      <c r="BJ213" s="894"/>
      <c r="BK213" s="895"/>
      <c r="BL213" s="894"/>
      <c r="BM213" s="895"/>
      <c r="BN213" s="894"/>
      <c r="BO213" s="895"/>
      <c r="BP213" s="894"/>
      <c r="BQ213" s="895"/>
      <c r="BR213" s="894"/>
      <c r="BS213" s="895"/>
      <c r="BT213" s="894"/>
      <c r="BU213" s="895"/>
      <c r="BV213" s="894"/>
      <c r="BW213" s="895"/>
      <c r="BX213" s="894"/>
      <c r="BY213" s="895"/>
      <c r="BZ213" s="894"/>
      <c r="CA213" s="895"/>
      <c r="CB213" s="894"/>
      <c r="CC213" s="895"/>
      <c r="CD213" s="907"/>
      <c r="CE213" s="895"/>
      <c r="CF213" s="907"/>
      <c r="CG213" s="895"/>
      <c r="CH213" s="894"/>
      <c r="CI213" s="895"/>
      <c r="CJ213" s="894"/>
      <c r="CK213" s="895"/>
      <c r="CL213" s="894"/>
      <c r="CM213" s="895"/>
      <c r="CN213" s="894"/>
      <c r="CO213" s="895"/>
      <c r="CP213" s="894"/>
      <c r="CQ213" s="895"/>
      <c r="CR213" s="894"/>
      <c r="CS213" s="895"/>
      <c r="CT213" s="895"/>
      <c r="CU213" s="895"/>
      <c r="CV213" s="894"/>
      <c r="CW213" s="895"/>
      <c r="CX213" s="894"/>
      <c r="CY213" s="895"/>
      <c r="CZ213" s="894"/>
      <c r="DA213" s="895"/>
      <c r="DB213" s="908">
        <f t="shared" si="19"/>
        <v>0</v>
      </c>
      <c r="DC213" s="908">
        <f t="shared" si="21"/>
        <v>0</v>
      </c>
      <c r="DD213" s="911">
        <v>0</v>
      </c>
      <c r="DE213" s="911">
        <v>0</v>
      </c>
      <c r="DF213" s="912">
        <v>0</v>
      </c>
      <c r="DG213" s="913">
        <v>0</v>
      </c>
    </row>
    <row r="214" spans="1:111" ht="15" thickBot="1" x14ac:dyDescent="0.35">
      <c r="A214" s="914" t="s">
        <v>970</v>
      </c>
      <c r="B214" s="894"/>
      <c r="C214" s="994"/>
      <c r="D214" s="894"/>
      <c r="E214" s="895"/>
      <c r="F214" s="894"/>
      <c r="G214" s="895"/>
      <c r="H214" s="894"/>
      <c r="I214" s="895"/>
      <c r="J214" s="894"/>
      <c r="K214" s="895"/>
      <c r="L214" s="894"/>
      <c r="M214" s="895"/>
      <c r="N214" s="894"/>
      <c r="O214" s="895"/>
      <c r="P214" s="894"/>
      <c r="Q214" s="895"/>
      <c r="R214" s="894"/>
      <c r="S214" s="895"/>
      <c r="T214" s="894"/>
      <c r="U214" s="895"/>
      <c r="V214" s="894"/>
      <c r="W214" s="895"/>
      <c r="X214" s="894"/>
      <c r="Y214" s="895"/>
      <c r="Z214" s="894"/>
      <c r="AA214" s="895"/>
      <c r="AB214" s="894"/>
      <c r="AC214" s="895"/>
      <c r="AD214" s="894"/>
      <c r="AE214" s="895"/>
      <c r="AF214" s="894"/>
      <c r="AG214" s="895"/>
      <c r="AH214" s="894"/>
      <c r="AI214" s="895"/>
      <c r="AJ214" s="894"/>
      <c r="AK214" s="895"/>
      <c r="AL214" s="894"/>
      <c r="AM214" s="895"/>
      <c r="AN214" s="894"/>
      <c r="AO214" s="895"/>
      <c r="AP214" s="894"/>
      <c r="AQ214" s="895"/>
      <c r="AR214" s="894"/>
      <c r="AS214" s="895"/>
      <c r="AT214" s="894"/>
      <c r="AU214" s="895"/>
      <c r="AV214" s="894"/>
      <c r="AW214" s="895"/>
      <c r="AX214" s="894"/>
      <c r="AY214" s="895"/>
      <c r="AZ214" s="894"/>
      <c r="BA214" s="895"/>
      <c r="BB214" s="894"/>
      <c r="BC214" s="895"/>
      <c r="BD214" s="894"/>
      <c r="BE214" s="895"/>
      <c r="BF214" s="894"/>
      <c r="BG214" s="895"/>
      <c r="BH214" s="894"/>
      <c r="BI214" s="895"/>
      <c r="BJ214" s="894"/>
      <c r="BK214" s="895"/>
      <c r="BL214" s="894"/>
      <c r="BM214" s="895"/>
      <c r="BN214" s="894"/>
      <c r="BO214" s="895"/>
      <c r="BP214" s="894"/>
      <c r="BQ214" s="895"/>
      <c r="BR214" s="894"/>
      <c r="BS214" s="895"/>
      <c r="BT214" s="894"/>
      <c r="BU214" s="895"/>
      <c r="BV214" s="894"/>
      <c r="BW214" s="895"/>
      <c r="BX214" s="894"/>
      <c r="BY214" s="895"/>
      <c r="BZ214" s="894"/>
      <c r="CA214" s="895"/>
      <c r="CB214" s="894"/>
      <c r="CC214" s="895"/>
      <c r="CD214" s="907"/>
      <c r="CE214" s="895"/>
      <c r="CF214" s="907"/>
      <c r="CG214" s="895"/>
      <c r="CH214" s="894"/>
      <c r="CI214" s="895"/>
      <c r="CJ214" s="894"/>
      <c r="CK214" s="895"/>
      <c r="CL214" s="894"/>
      <c r="CM214" s="895"/>
      <c r="CN214" s="894"/>
      <c r="CO214" s="895"/>
      <c r="CP214" s="894"/>
      <c r="CQ214" s="895"/>
      <c r="CR214" s="894"/>
      <c r="CS214" s="895"/>
      <c r="CT214" s="895"/>
      <c r="CU214" s="895"/>
      <c r="CV214" s="894"/>
      <c r="CW214" s="895"/>
      <c r="CX214" s="894"/>
      <c r="CY214" s="895"/>
      <c r="CZ214" s="894"/>
      <c r="DA214" s="895"/>
      <c r="DB214" s="908">
        <f t="shared" si="19"/>
        <v>0</v>
      </c>
      <c r="DC214" s="908">
        <f t="shared" si="21"/>
        <v>0</v>
      </c>
      <c r="DD214" s="911">
        <v>0</v>
      </c>
      <c r="DE214" s="911">
        <v>0</v>
      </c>
      <c r="DF214" s="912">
        <v>0</v>
      </c>
      <c r="DG214" s="913">
        <v>0</v>
      </c>
    </row>
    <row r="215" spans="1:111" ht="15" thickBot="1" x14ac:dyDescent="0.35">
      <c r="A215" s="919" t="s">
        <v>971</v>
      </c>
      <c r="B215" s="894"/>
      <c r="C215" s="994"/>
      <c r="D215" s="894"/>
      <c r="E215" s="895"/>
      <c r="F215" s="894"/>
      <c r="G215" s="895"/>
      <c r="H215" s="894"/>
      <c r="I215" s="895"/>
      <c r="J215" s="894"/>
      <c r="K215" s="895"/>
      <c r="L215" s="894"/>
      <c r="M215" s="895"/>
      <c r="N215" s="894">
        <v>9</v>
      </c>
      <c r="O215" s="895"/>
      <c r="P215" s="894">
        <v>147</v>
      </c>
      <c r="Q215" s="895"/>
      <c r="R215" s="894"/>
      <c r="S215" s="895"/>
      <c r="T215" s="894"/>
      <c r="U215" s="895"/>
      <c r="V215" s="894"/>
      <c r="W215" s="895"/>
      <c r="X215" s="894"/>
      <c r="Y215" s="895"/>
      <c r="Z215" s="894"/>
      <c r="AA215" s="895"/>
      <c r="AB215" s="894"/>
      <c r="AC215" s="895"/>
      <c r="AD215" s="894"/>
      <c r="AE215" s="895"/>
      <c r="AF215" s="894"/>
      <c r="AG215" s="895"/>
      <c r="AH215" s="894"/>
      <c r="AI215" s="895"/>
      <c r="AJ215" s="894"/>
      <c r="AK215" s="895"/>
      <c r="AL215" s="894">
        <v>14</v>
      </c>
      <c r="AM215" s="895">
        <v>630993.93999999994</v>
      </c>
      <c r="AN215" s="894"/>
      <c r="AO215" s="895"/>
      <c r="AP215" s="894"/>
      <c r="AQ215" s="895"/>
      <c r="AR215" s="894"/>
      <c r="AS215" s="895"/>
      <c r="AT215" s="894"/>
      <c r="AU215" s="895"/>
      <c r="AV215" s="894"/>
      <c r="AW215" s="895"/>
      <c r="AX215" s="894"/>
      <c r="AY215" s="895"/>
      <c r="AZ215" s="894"/>
      <c r="BA215" s="895"/>
      <c r="BB215" s="894"/>
      <c r="BC215" s="895"/>
      <c r="BD215" s="894"/>
      <c r="BE215" s="895"/>
      <c r="BF215" s="894"/>
      <c r="BG215" s="895"/>
      <c r="BH215" s="894"/>
      <c r="BI215" s="895"/>
      <c r="BJ215" s="894"/>
      <c r="BK215" s="895"/>
      <c r="BL215" s="894"/>
      <c r="BM215" s="895"/>
      <c r="BN215" s="894"/>
      <c r="BO215" s="895"/>
      <c r="BP215" s="894">
        <v>9</v>
      </c>
      <c r="BQ215" s="895"/>
      <c r="BR215" s="894"/>
      <c r="BS215" s="895"/>
      <c r="BT215" s="894"/>
      <c r="BU215" s="895"/>
      <c r="BV215" s="894"/>
      <c r="BW215" s="895"/>
      <c r="BX215" s="894"/>
      <c r="BY215" s="895"/>
      <c r="BZ215" s="894"/>
      <c r="CA215" s="895"/>
      <c r="CB215" s="894"/>
      <c r="CC215" s="895"/>
      <c r="CD215" s="907"/>
      <c r="CE215" s="895"/>
      <c r="CF215" s="907"/>
      <c r="CG215" s="895"/>
      <c r="CH215" s="894"/>
      <c r="CI215" s="895"/>
      <c r="CJ215" s="894"/>
      <c r="CK215" s="895"/>
      <c r="CL215" s="894"/>
      <c r="CM215" s="895"/>
      <c r="CN215" s="894"/>
      <c r="CO215" s="895"/>
      <c r="CP215" s="894"/>
      <c r="CQ215" s="895"/>
      <c r="CR215" s="894"/>
      <c r="CS215" s="895"/>
      <c r="CT215" s="895"/>
      <c r="CU215" s="895"/>
      <c r="CV215" s="894"/>
      <c r="CW215" s="895"/>
      <c r="CX215" s="894"/>
      <c r="CY215" s="895"/>
      <c r="CZ215" s="894"/>
      <c r="DA215" s="895"/>
      <c r="DB215" s="908">
        <f t="shared" si="19"/>
        <v>179</v>
      </c>
      <c r="DC215" s="908">
        <v>0</v>
      </c>
      <c r="DD215" s="910">
        <v>0</v>
      </c>
      <c r="DE215" s="911">
        <v>0</v>
      </c>
      <c r="DF215" s="912">
        <f t="shared" ref="DF215:DG217" si="22">DB215+DD215</f>
        <v>179</v>
      </c>
      <c r="DG215" s="913">
        <f t="shared" si="22"/>
        <v>0</v>
      </c>
    </row>
    <row r="216" spans="1:111" ht="15" thickBot="1" x14ac:dyDescent="0.35">
      <c r="A216" s="919" t="s">
        <v>972</v>
      </c>
      <c r="B216" s="894"/>
      <c r="C216" s="994"/>
      <c r="D216" s="894"/>
      <c r="E216" s="895"/>
      <c r="F216" s="894"/>
      <c r="G216" s="895"/>
      <c r="H216" s="894"/>
      <c r="I216" s="895"/>
      <c r="J216" s="894">
        <v>10</v>
      </c>
      <c r="K216" s="895"/>
      <c r="L216" s="894"/>
      <c r="M216" s="895"/>
      <c r="N216" s="894">
        <v>10</v>
      </c>
      <c r="O216" s="895"/>
      <c r="P216" s="894"/>
      <c r="Q216" s="895"/>
      <c r="R216" s="894"/>
      <c r="S216" s="895"/>
      <c r="T216" s="894"/>
      <c r="U216" s="895"/>
      <c r="V216" s="894"/>
      <c r="W216" s="895"/>
      <c r="X216" s="894"/>
      <c r="Y216" s="895"/>
      <c r="Z216" s="894"/>
      <c r="AA216" s="895"/>
      <c r="AB216" s="894"/>
      <c r="AC216" s="895"/>
      <c r="AD216" s="894"/>
      <c r="AE216" s="895"/>
      <c r="AF216" s="894"/>
      <c r="AG216" s="895"/>
      <c r="AH216" s="894"/>
      <c r="AI216" s="895"/>
      <c r="AJ216" s="894"/>
      <c r="AK216" s="895"/>
      <c r="AL216" s="894"/>
      <c r="AM216" s="895"/>
      <c r="AN216" s="894"/>
      <c r="AO216" s="895"/>
      <c r="AP216" s="894"/>
      <c r="AQ216" s="895"/>
      <c r="AR216" s="894"/>
      <c r="AS216" s="895"/>
      <c r="AT216" s="894"/>
      <c r="AU216" s="895"/>
      <c r="AV216" s="894"/>
      <c r="AW216" s="895"/>
      <c r="AX216" s="894">
        <v>26</v>
      </c>
      <c r="AY216" s="895"/>
      <c r="AZ216" s="894"/>
      <c r="BA216" s="895"/>
      <c r="BB216" s="894"/>
      <c r="BC216" s="895"/>
      <c r="BD216" s="894"/>
      <c r="BE216" s="895"/>
      <c r="BF216" s="894"/>
      <c r="BG216" s="895"/>
      <c r="BH216" s="894"/>
      <c r="BI216" s="895"/>
      <c r="BJ216" s="894"/>
      <c r="BK216" s="895"/>
      <c r="BL216" s="894"/>
      <c r="BM216" s="895"/>
      <c r="BN216" s="894"/>
      <c r="BO216" s="895"/>
      <c r="BP216" s="894"/>
      <c r="BQ216" s="895"/>
      <c r="BR216" s="894"/>
      <c r="BS216" s="895"/>
      <c r="BT216" s="894"/>
      <c r="BU216" s="895"/>
      <c r="BV216" s="894"/>
      <c r="BW216" s="895"/>
      <c r="BX216" s="894"/>
      <c r="BY216" s="895"/>
      <c r="BZ216" s="894"/>
      <c r="CA216" s="895"/>
      <c r="CB216" s="894"/>
      <c r="CC216" s="895"/>
      <c r="CD216" s="907"/>
      <c r="CE216" s="895"/>
      <c r="CF216" s="907"/>
      <c r="CG216" s="895"/>
      <c r="CH216" s="894"/>
      <c r="CI216" s="895"/>
      <c r="CJ216" s="894"/>
      <c r="CK216" s="895"/>
      <c r="CL216" s="894"/>
      <c r="CM216" s="895"/>
      <c r="CN216" s="894"/>
      <c r="CO216" s="895"/>
      <c r="CP216" s="894"/>
      <c r="CQ216" s="895"/>
      <c r="CR216" s="894"/>
      <c r="CS216" s="895"/>
      <c r="CT216" s="895"/>
      <c r="CU216" s="895"/>
      <c r="CV216" s="894"/>
      <c r="CW216" s="895"/>
      <c r="CX216" s="894"/>
      <c r="CY216" s="895"/>
      <c r="CZ216" s="894"/>
      <c r="DA216" s="895"/>
      <c r="DB216" s="908">
        <f t="shared" si="19"/>
        <v>46</v>
      </c>
      <c r="DC216" s="908">
        <v>0</v>
      </c>
      <c r="DD216" s="910">
        <v>0</v>
      </c>
      <c r="DE216" s="911">
        <v>0</v>
      </c>
      <c r="DF216" s="912">
        <f t="shared" si="22"/>
        <v>46</v>
      </c>
      <c r="DG216" s="913">
        <f t="shared" si="22"/>
        <v>0</v>
      </c>
    </row>
    <row r="217" spans="1:111" ht="15" thickBot="1" x14ac:dyDescent="0.35">
      <c r="A217" s="919" t="s">
        <v>973</v>
      </c>
      <c r="B217" s="894"/>
      <c r="C217" s="994"/>
      <c r="D217" s="894">
        <v>22</v>
      </c>
      <c r="E217" s="895"/>
      <c r="F217" s="894"/>
      <c r="G217" s="895"/>
      <c r="H217" s="894"/>
      <c r="I217" s="895"/>
      <c r="J217" s="894">
        <v>12</v>
      </c>
      <c r="K217" s="895"/>
      <c r="L217" s="894">
        <v>47</v>
      </c>
      <c r="M217" s="895"/>
      <c r="N217" s="894"/>
      <c r="O217" s="895"/>
      <c r="P217" s="894">
        <v>227</v>
      </c>
      <c r="Q217" s="895"/>
      <c r="R217" s="894"/>
      <c r="S217" s="895"/>
      <c r="T217" s="894">
        <v>102</v>
      </c>
      <c r="U217" s="895"/>
      <c r="V217" s="894"/>
      <c r="W217" s="895"/>
      <c r="X217" s="894">
        <v>15</v>
      </c>
      <c r="Y217" s="895"/>
      <c r="Z217" s="894"/>
      <c r="AA217" s="895"/>
      <c r="AB217" s="894">
        <v>17</v>
      </c>
      <c r="AC217" s="895"/>
      <c r="AD217" s="894"/>
      <c r="AE217" s="895"/>
      <c r="AF217" s="894"/>
      <c r="AG217" s="895"/>
      <c r="AH217" s="894"/>
      <c r="AI217" s="895"/>
      <c r="AJ217" s="894"/>
      <c r="AK217" s="895"/>
      <c r="AL217" s="894"/>
      <c r="AM217" s="895"/>
      <c r="AN217" s="894">
        <v>10</v>
      </c>
      <c r="AO217" s="895"/>
      <c r="AP217" s="894">
        <v>2</v>
      </c>
      <c r="AQ217" s="895"/>
      <c r="AR217" s="894"/>
      <c r="AS217" s="895"/>
      <c r="AT217" s="894"/>
      <c r="AU217" s="895"/>
      <c r="AV217" s="894">
        <v>18</v>
      </c>
      <c r="AW217" s="895"/>
      <c r="AX217" s="894"/>
      <c r="AY217" s="895"/>
      <c r="AZ217" s="894">
        <v>16</v>
      </c>
      <c r="BA217" s="895"/>
      <c r="BB217" s="894"/>
      <c r="BC217" s="895"/>
      <c r="BD217" s="894">
        <v>15</v>
      </c>
      <c r="BE217" s="895"/>
      <c r="BF217" s="894"/>
      <c r="BG217" s="895"/>
      <c r="BH217" s="894">
        <v>3</v>
      </c>
      <c r="BI217" s="895"/>
      <c r="BJ217" s="894">
        <v>18</v>
      </c>
      <c r="BK217" s="895"/>
      <c r="BL217" s="894"/>
      <c r="BM217" s="895"/>
      <c r="BN217" s="894"/>
      <c r="BO217" s="895"/>
      <c r="BP217" s="894"/>
      <c r="BQ217" s="895"/>
      <c r="BR217" s="894"/>
      <c r="BS217" s="895"/>
      <c r="BT217" s="894">
        <v>7</v>
      </c>
      <c r="BU217" s="895"/>
      <c r="BV217" s="894"/>
      <c r="BW217" s="895"/>
      <c r="BX217" s="894">
        <v>13</v>
      </c>
      <c r="BY217" s="895"/>
      <c r="BZ217" s="894">
        <v>5</v>
      </c>
      <c r="CA217" s="895"/>
      <c r="CB217" s="894">
        <v>80</v>
      </c>
      <c r="CC217" s="895"/>
      <c r="CD217" s="907">
        <v>4</v>
      </c>
      <c r="CE217" s="895"/>
      <c r="CF217" s="907"/>
      <c r="CG217" s="895"/>
      <c r="CH217" s="894"/>
      <c r="CI217" s="895"/>
      <c r="CJ217" s="894"/>
      <c r="CK217" s="895"/>
      <c r="CL217" s="894"/>
      <c r="CM217" s="895"/>
      <c r="CN217" s="894"/>
      <c r="CO217" s="895"/>
      <c r="CP217" s="894"/>
      <c r="CQ217" s="895"/>
      <c r="CR217" s="894">
        <v>26</v>
      </c>
      <c r="CS217" s="895"/>
      <c r="CT217" s="895"/>
      <c r="CU217" s="895"/>
      <c r="CV217" s="894"/>
      <c r="CW217" s="895"/>
      <c r="CX217" s="894"/>
      <c r="CY217" s="895"/>
      <c r="CZ217" s="894"/>
      <c r="DA217" s="895"/>
      <c r="DB217" s="908">
        <f t="shared" si="19"/>
        <v>659</v>
      </c>
      <c r="DC217" s="908">
        <v>0</v>
      </c>
      <c r="DD217" s="910">
        <v>769</v>
      </c>
      <c r="DE217" s="911">
        <v>0</v>
      </c>
      <c r="DF217" s="912">
        <f t="shared" si="22"/>
        <v>1428</v>
      </c>
      <c r="DG217" s="913">
        <f t="shared" si="22"/>
        <v>0</v>
      </c>
    </row>
    <row r="222" spans="1:111" ht="24" thickBot="1" x14ac:dyDescent="0.5">
      <c r="A222" s="884" t="s">
        <v>878</v>
      </c>
      <c r="DB222" s="886"/>
      <c r="DC222" s="886"/>
      <c r="DD222" s="886"/>
      <c r="DE222" s="886"/>
      <c r="DF222" s="886"/>
      <c r="DG222" s="886"/>
    </row>
    <row r="223" spans="1:111" ht="21.6" thickBot="1" x14ac:dyDescent="0.45">
      <c r="A223" s="888" t="s">
        <v>1022</v>
      </c>
      <c r="DB223" s="886"/>
      <c r="DC223" s="886"/>
      <c r="DD223" s="886"/>
      <c r="DE223" s="886"/>
      <c r="DF223" s="886"/>
      <c r="DG223" s="886"/>
    </row>
    <row r="224" spans="1:111" ht="15" thickBot="1" x14ac:dyDescent="0.35">
      <c r="A224" s="889"/>
      <c r="B224" s="1300" t="s">
        <v>50</v>
      </c>
      <c r="C224" s="1301"/>
      <c r="D224" s="1300" t="s">
        <v>879</v>
      </c>
      <c r="E224" s="1301"/>
      <c r="F224" s="1300" t="s">
        <v>880</v>
      </c>
      <c r="G224" s="1301"/>
      <c r="H224" s="1300" t="s">
        <v>881</v>
      </c>
      <c r="I224" s="1301"/>
      <c r="J224" s="1300" t="s">
        <v>882</v>
      </c>
      <c r="K224" s="1301"/>
      <c r="L224" s="1300" t="s">
        <v>883</v>
      </c>
      <c r="M224" s="1301"/>
      <c r="N224" s="1300" t="s">
        <v>884</v>
      </c>
      <c r="O224" s="1301"/>
      <c r="P224" s="1300" t="s">
        <v>885</v>
      </c>
      <c r="Q224" s="1301"/>
      <c r="R224" s="1300" t="s">
        <v>886</v>
      </c>
      <c r="S224" s="1301"/>
      <c r="T224" s="1300" t="s">
        <v>887</v>
      </c>
      <c r="U224" s="1301"/>
      <c r="V224" s="1300" t="s">
        <v>888</v>
      </c>
      <c r="W224" s="1301"/>
      <c r="X224" s="1300" t="s">
        <v>889</v>
      </c>
      <c r="Y224" s="1301"/>
      <c r="Z224" s="1300" t="s">
        <v>890</v>
      </c>
      <c r="AA224" s="1301"/>
      <c r="AB224" s="1300" t="s">
        <v>891</v>
      </c>
      <c r="AC224" s="1301"/>
      <c r="AD224" s="1300" t="s">
        <v>892</v>
      </c>
      <c r="AE224" s="1301"/>
      <c r="AF224" s="1300" t="s">
        <v>893</v>
      </c>
      <c r="AG224" s="1301"/>
      <c r="AH224" s="1300" t="s">
        <v>894</v>
      </c>
      <c r="AI224" s="1301"/>
      <c r="AJ224" s="1300" t="s">
        <v>67</v>
      </c>
      <c r="AK224" s="1301"/>
      <c r="AL224" s="1300" t="s">
        <v>895</v>
      </c>
      <c r="AM224" s="1301"/>
      <c r="AN224" s="1300" t="s">
        <v>896</v>
      </c>
      <c r="AO224" s="1301"/>
      <c r="AP224" s="1300" t="s">
        <v>897</v>
      </c>
      <c r="AQ224" s="1301"/>
      <c r="AR224" s="1300" t="s">
        <v>898</v>
      </c>
      <c r="AS224" s="1301"/>
      <c r="AT224" s="1300" t="s">
        <v>899</v>
      </c>
      <c r="AU224" s="1301"/>
      <c r="AV224" s="1300" t="s">
        <v>900</v>
      </c>
      <c r="AW224" s="1301"/>
      <c r="AX224" s="1300" t="s">
        <v>901</v>
      </c>
      <c r="AY224" s="1301"/>
      <c r="AZ224" s="1300" t="s">
        <v>139</v>
      </c>
      <c r="BA224" s="1301"/>
      <c r="BB224" s="1300" t="s">
        <v>902</v>
      </c>
      <c r="BC224" s="1301"/>
      <c r="BD224" s="1300" t="s">
        <v>903</v>
      </c>
      <c r="BE224" s="1301"/>
      <c r="BF224" s="1300" t="s">
        <v>76</v>
      </c>
      <c r="BG224" s="1301"/>
      <c r="BH224" s="1300" t="s">
        <v>140</v>
      </c>
      <c r="BI224" s="1301"/>
      <c r="BJ224" s="1300" t="s">
        <v>904</v>
      </c>
      <c r="BK224" s="1301"/>
      <c r="BL224" s="1300" t="s">
        <v>905</v>
      </c>
      <c r="BM224" s="1301"/>
      <c r="BN224" s="1300" t="s">
        <v>906</v>
      </c>
      <c r="BO224" s="1301"/>
      <c r="BP224" s="1300" t="s">
        <v>907</v>
      </c>
      <c r="BQ224" s="1301"/>
      <c r="BR224" s="1300" t="s">
        <v>81</v>
      </c>
      <c r="BS224" s="1301"/>
      <c r="BT224" s="1300" t="s">
        <v>82</v>
      </c>
      <c r="BU224" s="1301"/>
      <c r="BV224" s="1300" t="s">
        <v>908</v>
      </c>
      <c r="BW224" s="1301"/>
      <c r="BX224" s="1300" t="s">
        <v>909</v>
      </c>
      <c r="BY224" s="1301"/>
      <c r="BZ224" s="1300" t="s">
        <v>910</v>
      </c>
      <c r="CA224" s="1301"/>
      <c r="CB224" s="1300" t="s">
        <v>911</v>
      </c>
      <c r="CC224" s="1301"/>
      <c r="CD224" s="1300" t="s">
        <v>912</v>
      </c>
      <c r="CE224" s="1301"/>
      <c r="CF224" s="1300" t="s">
        <v>913</v>
      </c>
      <c r="CG224" s="1301"/>
      <c r="CH224" s="1300" t="s">
        <v>914</v>
      </c>
      <c r="CI224" s="1301"/>
      <c r="CJ224" s="1300" t="s">
        <v>915</v>
      </c>
      <c r="CK224" s="1301"/>
      <c r="CL224" s="1300" t="s">
        <v>916</v>
      </c>
      <c r="CM224" s="1301"/>
      <c r="CN224" s="1300" t="s">
        <v>917</v>
      </c>
      <c r="CO224" s="1301"/>
      <c r="CP224" s="1300" t="s">
        <v>918</v>
      </c>
      <c r="CQ224" s="1301"/>
      <c r="CR224" s="1300" t="s">
        <v>919</v>
      </c>
      <c r="CS224" s="1301"/>
      <c r="CT224" s="1300" t="s">
        <v>920</v>
      </c>
      <c r="CU224" s="1301"/>
      <c r="CV224" s="1300" t="s">
        <v>921</v>
      </c>
      <c r="CW224" s="1301"/>
      <c r="CX224" s="1300" t="s">
        <v>922</v>
      </c>
      <c r="CY224" s="1301"/>
      <c r="CZ224" s="1300" t="s">
        <v>857</v>
      </c>
      <c r="DA224" s="1301"/>
      <c r="DB224" s="1304" t="s">
        <v>923</v>
      </c>
      <c r="DC224" s="1305"/>
      <c r="DD224" s="1306" t="s">
        <v>924</v>
      </c>
      <c r="DE224" s="1307"/>
      <c r="DF224" s="1297" t="s">
        <v>925</v>
      </c>
      <c r="DG224" s="1298"/>
    </row>
    <row r="225" spans="1:111" ht="15" thickBot="1" x14ac:dyDescent="0.35">
      <c r="A225" s="890" t="s">
        <v>926</v>
      </c>
      <c r="B225" s="891">
        <v>51</v>
      </c>
      <c r="C225" s="892">
        <v>0</v>
      </c>
      <c r="D225" s="891">
        <v>51</v>
      </c>
      <c r="E225" s="893">
        <v>0</v>
      </c>
      <c r="F225" s="891">
        <v>51</v>
      </c>
      <c r="G225" s="892">
        <v>0</v>
      </c>
      <c r="H225" s="894">
        <v>51</v>
      </c>
      <c r="I225" s="895">
        <v>0</v>
      </c>
      <c r="J225" s="891">
        <v>51</v>
      </c>
      <c r="K225" s="892">
        <v>0</v>
      </c>
      <c r="L225" s="891">
        <v>51</v>
      </c>
      <c r="M225" s="892">
        <v>0</v>
      </c>
      <c r="N225" s="891">
        <v>51</v>
      </c>
      <c r="O225" s="892">
        <v>0</v>
      </c>
      <c r="P225" s="891">
        <v>51</v>
      </c>
      <c r="Q225" s="892">
        <v>0</v>
      </c>
      <c r="R225" s="891">
        <v>51</v>
      </c>
      <c r="S225" s="892">
        <v>0</v>
      </c>
      <c r="T225" s="891">
        <v>51</v>
      </c>
      <c r="U225" s="892">
        <v>0</v>
      </c>
      <c r="V225" s="891">
        <v>51</v>
      </c>
      <c r="W225" s="892">
        <v>0</v>
      </c>
      <c r="X225" s="891">
        <v>51</v>
      </c>
      <c r="Y225" s="892">
        <v>0</v>
      </c>
      <c r="Z225" s="891">
        <v>51</v>
      </c>
      <c r="AA225" s="892">
        <v>0</v>
      </c>
      <c r="AB225" s="891">
        <v>51</v>
      </c>
      <c r="AC225" s="892">
        <v>0</v>
      </c>
      <c r="AD225" s="891">
        <v>51</v>
      </c>
      <c r="AE225" s="892">
        <v>0</v>
      </c>
      <c r="AF225" s="891">
        <v>51</v>
      </c>
      <c r="AG225" s="892">
        <v>0</v>
      </c>
      <c r="AH225" s="891">
        <v>51</v>
      </c>
      <c r="AI225" s="892">
        <v>0</v>
      </c>
      <c r="AJ225" s="891">
        <v>51</v>
      </c>
      <c r="AK225" s="892">
        <v>0</v>
      </c>
      <c r="AL225" s="891">
        <v>51</v>
      </c>
      <c r="AM225" s="893">
        <v>0</v>
      </c>
      <c r="AN225" s="891">
        <v>51</v>
      </c>
      <c r="AO225" s="892">
        <v>0</v>
      </c>
      <c r="AP225" s="891">
        <v>51</v>
      </c>
      <c r="AQ225" s="892">
        <v>0</v>
      </c>
      <c r="AR225" s="891">
        <v>51</v>
      </c>
      <c r="AS225" s="892">
        <v>0</v>
      </c>
      <c r="AT225" s="891">
        <v>51</v>
      </c>
      <c r="AU225" s="892">
        <v>0</v>
      </c>
      <c r="AV225" s="891">
        <v>51</v>
      </c>
      <c r="AW225" s="892">
        <v>0</v>
      </c>
      <c r="AX225" s="891">
        <v>51</v>
      </c>
      <c r="AY225" s="892">
        <v>0</v>
      </c>
      <c r="AZ225" s="891">
        <v>51</v>
      </c>
      <c r="BA225" s="892">
        <v>0</v>
      </c>
      <c r="BB225" s="891">
        <v>51</v>
      </c>
      <c r="BC225" s="892">
        <v>0</v>
      </c>
      <c r="BD225" s="891">
        <v>51</v>
      </c>
      <c r="BE225" s="892">
        <v>0</v>
      </c>
      <c r="BF225" s="891">
        <v>51</v>
      </c>
      <c r="BG225" s="892">
        <v>0</v>
      </c>
      <c r="BH225" s="891">
        <v>51</v>
      </c>
      <c r="BI225" s="892">
        <v>0</v>
      </c>
      <c r="BJ225" s="891">
        <v>51</v>
      </c>
      <c r="BK225" s="892">
        <v>0</v>
      </c>
      <c r="BL225" s="891">
        <v>51</v>
      </c>
      <c r="BM225" s="892">
        <v>0</v>
      </c>
      <c r="BN225" s="891">
        <v>51</v>
      </c>
      <c r="BO225" s="892">
        <v>0</v>
      </c>
      <c r="BP225" s="891">
        <v>51</v>
      </c>
      <c r="BQ225" s="892">
        <v>0</v>
      </c>
      <c r="BR225" s="891">
        <v>51</v>
      </c>
      <c r="BS225" s="892">
        <v>0</v>
      </c>
      <c r="BT225" s="891">
        <v>51</v>
      </c>
      <c r="BU225" s="892">
        <v>0</v>
      </c>
      <c r="BV225" s="891">
        <v>51</v>
      </c>
      <c r="BW225" s="892">
        <v>0</v>
      </c>
      <c r="BX225" s="891">
        <v>51</v>
      </c>
      <c r="BY225" s="892">
        <v>0</v>
      </c>
      <c r="BZ225" s="891">
        <v>51</v>
      </c>
      <c r="CA225" s="892">
        <v>0</v>
      </c>
      <c r="CB225" s="891">
        <v>51</v>
      </c>
      <c r="CC225" s="892">
        <v>0</v>
      </c>
      <c r="CD225" s="891">
        <v>51</v>
      </c>
      <c r="CE225" s="893">
        <v>0</v>
      </c>
      <c r="CF225" s="891">
        <v>51</v>
      </c>
      <c r="CG225" s="892">
        <v>0</v>
      </c>
      <c r="CH225" s="891">
        <v>51</v>
      </c>
      <c r="CI225" s="892">
        <v>0</v>
      </c>
      <c r="CJ225" s="891">
        <v>51</v>
      </c>
      <c r="CK225" s="892">
        <v>0</v>
      </c>
      <c r="CL225" s="891">
        <v>51</v>
      </c>
      <c r="CM225" s="892">
        <v>0</v>
      </c>
      <c r="CN225" s="891">
        <v>51</v>
      </c>
      <c r="CO225" s="892">
        <v>0</v>
      </c>
      <c r="CP225" s="891">
        <v>51</v>
      </c>
      <c r="CQ225" s="892">
        <v>0</v>
      </c>
      <c r="CR225" s="891">
        <v>51</v>
      </c>
      <c r="CS225" s="892">
        <v>0</v>
      </c>
      <c r="CT225" s="891">
        <v>51</v>
      </c>
      <c r="CU225" s="893">
        <v>0</v>
      </c>
      <c r="CV225" s="891">
        <v>51</v>
      </c>
      <c r="CW225" s="892">
        <v>0</v>
      </c>
      <c r="CX225" s="891">
        <v>51</v>
      </c>
      <c r="CY225" s="896">
        <v>0</v>
      </c>
      <c r="CZ225" s="896">
        <v>51</v>
      </c>
      <c r="DA225" s="896">
        <v>0</v>
      </c>
      <c r="DB225" s="897">
        <v>51</v>
      </c>
      <c r="DC225" s="898">
        <v>0</v>
      </c>
      <c r="DD225" s="899">
        <v>51</v>
      </c>
      <c r="DE225" s="900">
        <v>0</v>
      </c>
      <c r="DF225" s="901">
        <v>51</v>
      </c>
      <c r="DG225" s="902">
        <v>0</v>
      </c>
    </row>
    <row r="226" spans="1:111" ht="15" thickBot="1" x14ac:dyDescent="0.35">
      <c r="A226" s="1299" t="s">
        <v>927</v>
      </c>
      <c r="B226" s="1299"/>
      <c r="C226" s="1299"/>
      <c r="E226" s="887"/>
      <c r="H226" s="894"/>
      <c r="I226" s="895">
        <v>0</v>
      </c>
      <c r="CE226" s="887"/>
      <c r="CU226" s="887"/>
    </row>
    <row r="227" spans="1:111" ht="15" thickBot="1" x14ac:dyDescent="0.35">
      <c r="A227" s="906" t="s">
        <v>928</v>
      </c>
      <c r="B227" s="894">
        <v>5</v>
      </c>
      <c r="C227" s="895">
        <v>1690000</v>
      </c>
      <c r="D227" s="894">
        <v>3</v>
      </c>
      <c r="E227" s="895">
        <v>1318000</v>
      </c>
      <c r="F227" s="894"/>
      <c r="G227" s="895"/>
      <c r="H227" s="894">
        <v>1</v>
      </c>
      <c r="I227" s="895">
        <v>10000</v>
      </c>
      <c r="J227" s="894"/>
      <c r="K227" s="895"/>
      <c r="L227" s="894">
        <v>2</v>
      </c>
      <c r="M227" s="895">
        <v>310000</v>
      </c>
      <c r="N227" s="894">
        <v>1</v>
      </c>
      <c r="O227" s="895">
        <v>50000</v>
      </c>
      <c r="P227" s="894"/>
      <c r="Q227" s="895"/>
      <c r="R227" s="894">
        <v>2</v>
      </c>
      <c r="S227" s="895">
        <v>3190000</v>
      </c>
      <c r="T227" s="894"/>
      <c r="U227" s="895"/>
      <c r="V227" s="894"/>
      <c r="W227" s="895"/>
      <c r="X227" s="894">
        <v>1</v>
      </c>
      <c r="Y227" s="895">
        <v>10000</v>
      </c>
      <c r="Z227" s="894"/>
      <c r="AA227" s="895"/>
      <c r="AB227" s="894">
        <v>3</v>
      </c>
      <c r="AC227" s="895">
        <v>430000</v>
      </c>
      <c r="AD227" s="894"/>
      <c r="AE227" s="895"/>
      <c r="AF227" s="894"/>
      <c r="AG227" s="895"/>
      <c r="AH227" s="894"/>
      <c r="AI227" s="895"/>
      <c r="AJ227" s="894">
        <v>1</v>
      </c>
      <c r="AK227" s="895">
        <v>10000</v>
      </c>
      <c r="AL227" s="894">
        <v>4</v>
      </c>
      <c r="AM227" s="895">
        <v>1380000</v>
      </c>
      <c r="AN227" s="894">
        <v>4</v>
      </c>
      <c r="AO227" s="895"/>
      <c r="AP227" s="894"/>
      <c r="AQ227" s="895"/>
      <c r="AR227" s="894"/>
      <c r="AS227" s="895"/>
      <c r="AT227" s="894"/>
      <c r="AU227" s="895"/>
      <c r="AV227" s="894">
        <v>16</v>
      </c>
      <c r="AW227" s="895">
        <v>4162000</v>
      </c>
      <c r="AX227" s="894"/>
      <c r="AY227" s="895"/>
      <c r="AZ227" s="894"/>
      <c r="BA227" s="895"/>
      <c r="BB227" s="894">
        <v>2</v>
      </c>
      <c r="BC227" s="895">
        <v>90000</v>
      </c>
      <c r="BD227" s="894">
        <v>1</v>
      </c>
      <c r="BE227" s="895">
        <v>5000</v>
      </c>
      <c r="BF227" s="894">
        <v>1</v>
      </c>
      <c r="BG227" s="895">
        <v>75000</v>
      </c>
      <c r="BH227" s="894"/>
      <c r="BI227" s="895"/>
      <c r="BJ227" s="894">
        <v>28</v>
      </c>
      <c r="BK227" s="895">
        <v>3599200</v>
      </c>
      <c r="BL227" s="894"/>
      <c r="BM227" s="895"/>
      <c r="BN227" s="894"/>
      <c r="BO227" s="895"/>
      <c r="BP227" s="894">
        <v>1</v>
      </c>
      <c r="BQ227" s="895">
        <v>20000</v>
      </c>
      <c r="BR227" s="894">
        <v>2</v>
      </c>
      <c r="BS227" s="895">
        <v>118000</v>
      </c>
      <c r="BT227" s="894"/>
      <c r="BU227" s="895"/>
      <c r="BV227" s="894"/>
      <c r="BW227" s="895"/>
      <c r="BX227" s="894">
        <v>1</v>
      </c>
      <c r="BY227" s="895">
        <v>5000</v>
      </c>
      <c r="BZ227" s="894">
        <v>3</v>
      </c>
      <c r="CA227" s="895">
        <v>335000</v>
      </c>
      <c r="CB227" s="894"/>
      <c r="CC227" s="895"/>
      <c r="CD227" s="907"/>
      <c r="CE227" s="895"/>
      <c r="CF227" s="907"/>
      <c r="CG227" s="895"/>
      <c r="CH227" s="894">
        <v>2</v>
      </c>
      <c r="CI227" s="895">
        <v>715000</v>
      </c>
      <c r="CJ227" s="894"/>
      <c r="CK227" s="895"/>
      <c r="CL227" s="894"/>
      <c r="CM227" s="895"/>
      <c r="CN227" s="894"/>
      <c r="CO227" s="895"/>
      <c r="CP227" s="894"/>
      <c r="CQ227" s="895"/>
      <c r="CR227" s="894">
        <v>2</v>
      </c>
      <c r="CS227" s="895">
        <v>1010000</v>
      </c>
      <c r="CT227" s="895"/>
      <c r="CU227" s="895"/>
      <c r="CV227" s="894"/>
      <c r="CW227" s="895"/>
      <c r="CX227" s="894"/>
      <c r="CY227" s="895"/>
      <c r="CZ227" s="894"/>
      <c r="DA227" s="895"/>
      <c r="DB227" s="908">
        <f>B227+D227+F227+H227+J227+L227+N227+P227+R227+T227+V227+X227+Z227+AB227+AD227+AF227+AH227+AJ227+AL227+AN227+AP227+AR227+AT227+AV227+AX227+AZ227+BB227+BD227+BF227+BH227+BJ227+BL227+BN227+BP227+BR227+BT227+BV227+BX227+BZ227+CB227+CD227+CF227+CH227+CJ227+CL227+CN227+CP227+CR227+CT227+CV227+CX227+CZ227</f>
        <v>86</v>
      </c>
      <c r="DC227" s="909"/>
      <c r="DD227" s="910">
        <v>0</v>
      </c>
      <c r="DE227" s="911">
        <v>0</v>
      </c>
      <c r="DF227" s="912">
        <f t="shared" ref="DF227:DG231" si="23">DB227+DD227</f>
        <v>86</v>
      </c>
      <c r="DG227" s="913">
        <f t="shared" si="23"/>
        <v>0</v>
      </c>
    </row>
    <row r="228" spans="1:111" ht="15" thickBot="1" x14ac:dyDescent="0.35">
      <c r="A228" s="906" t="s">
        <v>929</v>
      </c>
      <c r="B228" s="894">
        <v>94</v>
      </c>
      <c r="C228" s="895"/>
      <c r="D228" s="894">
        <v>21</v>
      </c>
      <c r="E228" s="895">
        <v>2172500</v>
      </c>
      <c r="F228" s="894">
        <v>4</v>
      </c>
      <c r="G228" s="895"/>
      <c r="H228" s="894">
        <v>6</v>
      </c>
      <c r="I228" s="895"/>
      <c r="J228" s="894">
        <v>7</v>
      </c>
      <c r="K228" s="895"/>
      <c r="L228" s="894">
        <v>7</v>
      </c>
      <c r="M228" s="895">
        <v>1128000</v>
      </c>
      <c r="N228" s="894">
        <v>43</v>
      </c>
      <c r="O228" s="895"/>
      <c r="P228" s="894"/>
      <c r="Q228" s="895"/>
      <c r="R228" s="894">
        <v>21</v>
      </c>
      <c r="S228" s="895"/>
      <c r="T228" s="894"/>
      <c r="U228" s="895"/>
      <c r="V228" s="894"/>
      <c r="W228" s="895"/>
      <c r="X228" s="894">
        <v>6</v>
      </c>
      <c r="Y228" s="895"/>
      <c r="Z228" s="894"/>
      <c r="AA228" s="895"/>
      <c r="AB228" s="894">
        <v>80</v>
      </c>
      <c r="AC228" s="895">
        <v>9603300</v>
      </c>
      <c r="AD228" s="894">
        <v>4</v>
      </c>
      <c r="AE228" s="895"/>
      <c r="AF228" s="894">
        <v>10</v>
      </c>
      <c r="AG228" s="895"/>
      <c r="AH228" s="894">
        <v>2</v>
      </c>
      <c r="AI228" s="895">
        <v>27800</v>
      </c>
      <c r="AJ228" s="894">
        <v>11</v>
      </c>
      <c r="AK228" s="895"/>
      <c r="AL228" s="894">
        <v>29</v>
      </c>
      <c r="AM228" s="895"/>
      <c r="AN228" s="894">
        <v>4</v>
      </c>
      <c r="AO228" s="895"/>
      <c r="AP228" s="894"/>
      <c r="AQ228" s="895"/>
      <c r="AR228" s="894"/>
      <c r="AS228" s="895"/>
      <c r="AT228" s="894"/>
      <c r="AU228" s="895"/>
      <c r="AV228" s="894">
        <v>161</v>
      </c>
      <c r="AW228" s="895">
        <v>23167600</v>
      </c>
      <c r="AX228" s="894">
        <v>10</v>
      </c>
      <c r="AY228" s="895"/>
      <c r="AZ228" s="894">
        <v>19</v>
      </c>
      <c r="BA228" s="895">
        <v>2973500</v>
      </c>
      <c r="BB228" s="894">
        <v>9</v>
      </c>
      <c r="BC228" s="895"/>
      <c r="BD228" s="894">
        <v>6</v>
      </c>
      <c r="BE228" s="895">
        <v>378300</v>
      </c>
      <c r="BF228" s="894">
        <v>5</v>
      </c>
      <c r="BG228" s="895"/>
      <c r="BH228" s="894"/>
      <c r="BI228" s="895"/>
      <c r="BJ228" s="894">
        <v>26</v>
      </c>
      <c r="BK228" s="895">
        <v>1435900</v>
      </c>
      <c r="BL228" s="894"/>
      <c r="BM228" s="895"/>
      <c r="BN228" s="894"/>
      <c r="BO228" s="895"/>
      <c r="BP228" s="894">
        <v>6</v>
      </c>
      <c r="BQ228" s="895">
        <v>2477000</v>
      </c>
      <c r="BR228" s="894">
        <v>41</v>
      </c>
      <c r="BS228" s="895">
        <v>10802700</v>
      </c>
      <c r="BT228" s="894">
        <v>1</v>
      </c>
      <c r="BU228" s="895">
        <v>100000</v>
      </c>
      <c r="BV228" s="894"/>
      <c r="BW228" s="895"/>
      <c r="BX228" s="894">
        <v>10</v>
      </c>
      <c r="BY228" s="895">
        <v>1356000</v>
      </c>
      <c r="BZ228" s="894">
        <v>14</v>
      </c>
      <c r="CA228" s="895"/>
      <c r="CB228" s="894"/>
      <c r="CC228" s="895"/>
      <c r="CD228" s="907"/>
      <c r="CE228" s="895"/>
      <c r="CF228" s="907"/>
      <c r="CG228" s="895"/>
      <c r="CH228" s="894">
        <v>19</v>
      </c>
      <c r="CI228" s="895"/>
      <c r="CJ228" s="894"/>
      <c r="CK228" s="895"/>
      <c r="CL228" s="894"/>
      <c r="CM228" s="895"/>
      <c r="CN228" s="894"/>
      <c r="CO228" s="895"/>
      <c r="CP228" s="894"/>
      <c r="CQ228" s="895"/>
      <c r="CR228" s="894">
        <v>21</v>
      </c>
      <c r="CS228" s="895"/>
      <c r="CT228" s="895"/>
      <c r="CU228" s="895"/>
      <c r="CV228" s="894"/>
      <c r="CW228" s="895"/>
      <c r="CX228" s="894"/>
      <c r="CY228" s="895"/>
      <c r="CZ228" s="894"/>
      <c r="DA228" s="895"/>
      <c r="DB228" s="908">
        <f t="shared" ref="DB228:DB234" si="24">B228+D228+F228+H228+J228+L228+N228+P228+R228+T228+V228+X228+Z228+AB228+AD228+AF228+AH228+AJ228+AL228+AN228+AP228+AR228+AT228+AV228+AX228+AZ228+BB228+BD228+BF228+BH228+BJ228+BL228+BN228+BP228+BR228+BT228+BV228+BX228+BZ228+CB228+CD228+CF228+CH228+CJ228+CL228+CN228+CP228+CR228+CT228+CV228+CX228+CZ228</f>
        <v>697</v>
      </c>
      <c r="DC228" s="954">
        <f>'B1104'!T224</f>
        <v>0</v>
      </c>
      <c r="DD228" s="910">
        <v>0</v>
      </c>
      <c r="DE228" s="911">
        <v>0</v>
      </c>
      <c r="DF228" s="912">
        <f t="shared" si="23"/>
        <v>697</v>
      </c>
      <c r="DG228" s="913">
        <f t="shared" si="23"/>
        <v>0</v>
      </c>
    </row>
    <row r="229" spans="1:111" ht="15" thickBot="1" x14ac:dyDescent="0.35">
      <c r="A229" s="906" t="s">
        <v>930</v>
      </c>
      <c r="B229" s="894">
        <v>151</v>
      </c>
      <c r="C229" s="895"/>
      <c r="D229" s="894">
        <v>26</v>
      </c>
      <c r="E229" s="895">
        <v>4143900</v>
      </c>
      <c r="F229" s="894">
        <v>6</v>
      </c>
      <c r="G229" s="895"/>
      <c r="H229" s="894">
        <v>13</v>
      </c>
      <c r="I229" s="895"/>
      <c r="J229" s="894">
        <v>14</v>
      </c>
      <c r="K229" s="895"/>
      <c r="L229" s="894">
        <v>16</v>
      </c>
      <c r="M229" s="895">
        <v>1509400</v>
      </c>
      <c r="N229" s="894">
        <v>63</v>
      </c>
      <c r="O229" s="895"/>
      <c r="P229" s="894"/>
      <c r="Q229" s="895"/>
      <c r="R229" s="894">
        <v>17</v>
      </c>
      <c r="S229" s="895"/>
      <c r="T229" s="894"/>
      <c r="U229" s="895"/>
      <c r="V229" s="894"/>
      <c r="W229" s="895"/>
      <c r="X229" s="894">
        <v>10</v>
      </c>
      <c r="Y229" s="895"/>
      <c r="Z229" s="894"/>
      <c r="AA229" s="895"/>
      <c r="AB229" s="894">
        <v>98</v>
      </c>
      <c r="AC229" s="895">
        <v>7346300</v>
      </c>
      <c r="AD229" s="894">
        <v>3</v>
      </c>
      <c r="AE229" s="895"/>
      <c r="AF229" s="894">
        <v>6</v>
      </c>
      <c r="AG229" s="895"/>
      <c r="AH229" s="894">
        <v>8</v>
      </c>
      <c r="AI229" s="895">
        <v>284500</v>
      </c>
      <c r="AJ229" s="894">
        <v>27</v>
      </c>
      <c r="AK229" s="895"/>
      <c r="AL229" s="894">
        <v>41</v>
      </c>
      <c r="AM229" s="895"/>
      <c r="AN229" s="894">
        <v>4</v>
      </c>
      <c r="AO229" s="895"/>
      <c r="AP229" s="894"/>
      <c r="AQ229" s="895"/>
      <c r="AR229" s="894"/>
      <c r="AS229" s="895"/>
      <c r="AT229" s="894"/>
      <c r="AU229" s="895"/>
      <c r="AV229" s="894">
        <v>225</v>
      </c>
      <c r="AW229" s="895">
        <v>14698900</v>
      </c>
      <c r="AX229" s="894">
        <v>17</v>
      </c>
      <c r="AY229" s="895"/>
      <c r="AZ229" s="894">
        <v>26</v>
      </c>
      <c r="BA229" s="895">
        <v>2913500</v>
      </c>
      <c r="BB229" s="894">
        <v>7</v>
      </c>
      <c r="BC229" s="895"/>
      <c r="BD229" s="894">
        <v>12</v>
      </c>
      <c r="BE229" s="895">
        <v>1118500</v>
      </c>
      <c r="BF229" s="894">
        <v>4</v>
      </c>
      <c r="BG229" s="895"/>
      <c r="BH229" s="894"/>
      <c r="BI229" s="895"/>
      <c r="BJ229" s="894"/>
      <c r="BK229" s="895"/>
      <c r="BL229" s="894"/>
      <c r="BM229" s="895"/>
      <c r="BN229" s="894"/>
      <c r="BO229" s="895"/>
      <c r="BP229" s="894">
        <v>17</v>
      </c>
      <c r="BQ229" s="895">
        <v>1872000</v>
      </c>
      <c r="BR229" s="894">
        <v>49</v>
      </c>
      <c r="BS229" s="895">
        <v>3047100</v>
      </c>
      <c r="BT229" s="894">
        <v>3</v>
      </c>
      <c r="BU229" s="895">
        <v>420000</v>
      </c>
      <c r="BV229" s="894"/>
      <c r="BW229" s="895"/>
      <c r="BX229" s="894">
        <v>7</v>
      </c>
      <c r="BY229" s="895">
        <v>75500</v>
      </c>
      <c r="BZ229" s="894">
        <v>13</v>
      </c>
      <c r="CA229" s="895"/>
      <c r="CB229" s="894"/>
      <c r="CC229" s="895"/>
      <c r="CD229" s="907"/>
      <c r="CE229" s="895"/>
      <c r="CF229" s="907"/>
      <c r="CG229" s="895"/>
      <c r="CH229" s="894">
        <v>29</v>
      </c>
      <c r="CI229" s="895"/>
      <c r="CJ229" s="894"/>
      <c r="CK229" s="895"/>
      <c r="CL229" s="894"/>
      <c r="CM229" s="895"/>
      <c r="CN229" s="894"/>
      <c r="CO229" s="895"/>
      <c r="CP229" s="894"/>
      <c r="CQ229" s="895"/>
      <c r="CR229" s="894">
        <v>9</v>
      </c>
      <c r="CS229" s="895"/>
      <c r="CT229" s="895"/>
      <c r="CU229" s="895"/>
      <c r="CV229" s="894"/>
      <c r="CW229" s="895"/>
      <c r="CX229" s="894"/>
      <c r="CY229" s="895"/>
      <c r="CZ229" s="894"/>
      <c r="DA229" s="895"/>
      <c r="DB229" s="908">
        <f t="shared" si="24"/>
        <v>921</v>
      </c>
      <c r="DC229" s="954">
        <f>'B1104'!BC224</f>
        <v>0</v>
      </c>
      <c r="DD229" s="910">
        <v>0</v>
      </c>
      <c r="DE229" s="911">
        <v>0</v>
      </c>
      <c r="DF229" s="912">
        <f t="shared" si="23"/>
        <v>921</v>
      </c>
      <c r="DG229" s="913">
        <f t="shared" si="23"/>
        <v>0</v>
      </c>
    </row>
    <row r="230" spans="1:111" ht="15" thickBot="1" x14ac:dyDescent="0.35">
      <c r="A230" s="906" t="s">
        <v>931</v>
      </c>
      <c r="B230" s="894"/>
      <c r="C230" s="895"/>
      <c r="D230" s="894"/>
      <c r="E230" s="895"/>
      <c r="F230" s="894"/>
      <c r="G230" s="895"/>
      <c r="H230" s="894"/>
      <c r="I230" s="895"/>
      <c r="J230" s="894"/>
      <c r="K230" s="895"/>
      <c r="L230" s="894"/>
      <c r="M230" s="895"/>
      <c r="N230" s="894"/>
      <c r="O230" s="895"/>
      <c r="P230" s="894"/>
      <c r="Q230" s="895"/>
      <c r="R230" s="894"/>
      <c r="S230" s="895"/>
      <c r="T230" s="894"/>
      <c r="U230" s="895"/>
      <c r="V230" s="894"/>
      <c r="W230" s="895"/>
      <c r="X230" s="894"/>
      <c r="Y230" s="895"/>
      <c r="Z230" s="894"/>
      <c r="AA230" s="895"/>
      <c r="AB230" s="894">
        <v>1</v>
      </c>
      <c r="AC230" s="895">
        <v>1041260.37</v>
      </c>
      <c r="AD230" s="894"/>
      <c r="AE230" s="895"/>
      <c r="AF230" s="894"/>
      <c r="AG230" s="895"/>
      <c r="AH230" s="894"/>
      <c r="AI230" s="895"/>
      <c r="AJ230" s="894"/>
      <c r="AK230" s="895"/>
      <c r="AL230" s="894"/>
      <c r="AM230" s="895"/>
      <c r="AN230" s="894"/>
      <c r="AO230" s="895"/>
      <c r="AP230" s="894"/>
      <c r="AQ230" s="895"/>
      <c r="AR230" s="894"/>
      <c r="AS230" s="895"/>
      <c r="AT230" s="894"/>
      <c r="AU230" s="895"/>
      <c r="AV230" s="894"/>
      <c r="AW230" s="895"/>
      <c r="AX230" s="894"/>
      <c r="AY230" s="895"/>
      <c r="AZ230" s="894"/>
      <c r="BA230" s="895"/>
      <c r="BB230" s="894"/>
      <c r="BC230" s="895"/>
      <c r="BD230" s="894"/>
      <c r="BE230" s="895"/>
      <c r="BF230" s="894"/>
      <c r="BG230" s="895"/>
      <c r="BH230" s="894"/>
      <c r="BI230" s="895"/>
      <c r="BJ230" s="894"/>
      <c r="BK230" s="895"/>
      <c r="BL230" s="894"/>
      <c r="BM230" s="895"/>
      <c r="BN230" s="894"/>
      <c r="BO230" s="895"/>
      <c r="BP230" s="894"/>
      <c r="BQ230" s="895"/>
      <c r="BR230" s="894"/>
      <c r="BS230" s="895"/>
      <c r="BT230" s="894"/>
      <c r="BU230" s="895"/>
      <c r="BV230" s="894"/>
      <c r="BW230" s="895"/>
      <c r="BX230" s="894"/>
      <c r="BY230" s="895"/>
      <c r="BZ230" s="894">
        <v>1</v>
      </c>
      <c r="CA230" s="895">
        <v>6649.34</v>
      </c>
      <c r="CB230" s="894"/>
      <c r="CC230" s="895"/>
      <c r="CD230" s="907">
        <v>1</v>
      </c>
      <c r="CE230" s="895">
        <v>5113.7299999999996</v>
      </c>
      <c r="CF230" s="907"/>
      <c r="CG230" s="895"/>
      <c r="CH230" s="894">
        <v>1</v>
      </c>
      <c r="CI230" s="895"/>
      <c r="CJ230" s="894"/>
      <c r="CK230" s="895"/>
      <c r="CL230" s="894"/>
      <c r="CM230" s="895"/>
      <c r="CN230" s="894"/>
      <c r="CO230" s="895"/>
      <c r="CP230" s="894"/>
      <c r="CQ230" s="895"/>
      <c r="CR230" s="894"/>
      <c r="CS230" s="895"/>
      <c r="CT230" s="895"/>
      <c r="CU230" s="895"/>
      <c r="CV230" s="894"/>
      <c r="CW230" s="895"/>
      <c r="CX230" s="894"/>
      <c r="CY230" s="895"/>
      <c r="CZ230" s="894"/>
      <c r="DA230" s="895"/>
      <c r="DB230" s="908">
        <f t="shared" si="24"/>
        <v>4</v>
      </c>
      <c r="DC230" s="909"/>
      <c r="DD230" s="910">
        <v>0</v>
      </c>
      <c r="DE230" s="911">
        <v>0</v>
      </c>
      <c r="DF230" s="912">
        <f t="shared" si="23"/>
        <v>4</v>
      </c>
      <c r="DG230" s="913">
        <f t="shared" si="23"/>
        <v>0</v>
      </c>
    </row>
    <row r="231" spans="1:111" ht="15" thickBot="1" x14ac:dyDescent="0.35">
      <c r="A231" s="914" t="s">
        <v>932</v>
      </c>
      <c r="B231" s="894"/>
      <c r="C231" s="895"/>
      <c r="D231" s="894"/>
      <c r="E231" s="895"/>
      <c r="F231" s="894"/>
      <c r="G231" s="895"/>
      <c r="H231" s="894"/>
      <c r="I231" s="895"/>
      <c r="J231" s="894"/>
      <c r="K231" s="895"/>
      <c r="L231" s="894">
        <v>106</v>
      </c>
      <c r="M231" s="895">
        <v>644100</v>
      </c>
      <c r="N231" s="894"/>
      <c r="O231" s="895"/>
      <c r="P231" s="894"/>
      <c r="Q231" s="895"/>
      <c r="R231" s="894"/>
      <c r="S231" s="895"/>
      <c r="T231" s="894"/>
      <c r="U231" s="895"/>
      <c r="V231" s="894"/>
      <c r="W231" s="895"/>
      <c r="X231" s="894"/>
      <c r="Y231" s="895"/>
      <c r="Z231" s="894"/>
      <c r="AA231" s="895"/>
      <c r="AB231" s="894"/>
      <c r="AC231" s="895"/>
      <c r="AD231" s="894"/>
      <c r="AE231" s="895"/>
      <c r="AF231" s="894"/>
      <c r="AG231" s="895"/>
      <c r="AH231" s="894"/>
      <c r="AI231" s="895"/>
      <c r="AJ231" s="894"/>
      <c r="AK231" s="895"/>
      <c r="AL231" s="894"/>
      <c r="AM231" s="895"/>
      <c r="AN231" s="894"/>
      <c r="AO231" s="895"/>
      <c r="AP231" s="894"/>
      <c r="AQ231" s="895"/>
      <c r="AR231" s="894"/>
      <c r="AS231" s="895"/>
      <c r="AT231" s="894"/>
      <c r="AU231" s="895"/>
      <c r="AV231" s="894"/>
      <c r="AW231" s="895"/>
      <c r="AX231" s="894"/>
      <c r="AY231" s="895"/>
      <c r="AZ231" s="894"/>
      <c r="BA231" s="895"/>
      <c r="BB231" s="894"/>
      <c r="BC231" s="895"/>
      <c r="BD231" s="894">
        <v>9</v>
      </c>
      <c r="BE231" s="895">
        <v>107100</v>
      </c>
      <c r="BF231" s="894"/>
      <c r="BG231" s="895"/>
      <c r="BH231" s="894"/>
      <c r="BI231" s="895"/>
      <c r="BJ231" s="894"/>
      <c r="BK231" s="895"/>
      <c r="BL231" s="894"/>
      <c r="BM231" s="895"/>
      <c r="BN231" s="894"/>
      <c r="BO231" s="895"/>
      <c r="BP231" s="894">
        <v>13</v>
      </c>
      <c r="BQ231" s="895">
        <v>75000</v>
      </c>
      <c r="BR231" s="894"/>
      <c r="BS231" s="895"/>
      <c r="BT231" s="894">
        <v>1</v>
      </c>
      <c r="BU231" s="895">
        <v>247714.23</v>
      </c>
      <c r="BV231" s="894"/>
      <c r="BW231" s="895"/>
      <c r="BX231" s="894"/>
      <c r="BY231" s="895"/>
      <c r="BZ231" s="894"/>
      <c r="CA231" s="895"/>
      <c r="CB231" s="894"/>
      <c r="CC231" s="895"/>
      <c r="CD231" s="907"/>
      <c r="CE231" s="895"/>
      <c r="CF231" s="907"/>
      <c r="CG231" s="895"/>
      <c r="CH231" s="894"/>
      <c r="CI231" s="895"/>
      <c r="CJ231" s="894"/>
      <c r="CK231" s="895"/>
      <c r="CL231" s="894"/>
      <c r="CM231" s="895"/>
      <c r="CN231" s="894"/>
      <c r="CO231" s="895"/>
      <c r="CP231" s="894"/>
      <c r="CQ231" s="895"/>
      <c r="CR231" s="894"/>
      <c r="CS231" s="895"/>
      <c r="CT231" s="895"/>
      <c r="CU231" s="895"/>
      <c r="CV231" s="894"/>
      <c r="CW231" s="895"/>
      <c r="CX231" s="894"/>
      <c r="CY231" s="895"/>
      <c r="CZ231" s="894">
        <v>41</v>
      </c>
      <c r="DA231" s="895">
        <v>361500</v>
      </c>
      <c r="DB231" s="908">
        <f t="shared" si="24"/>
        <v>170</v>
      </c>
      <c r="DC231" s="954">
        <f>'B1104'!W278</f>
        <v>0</v>
      </c>
      <c r="DD231" s="910">
        <v>0</v>
      </c>
      <c r="DE231" s="911">
        <v>0</v>
      </c>
      <c r="DF231" s="912">
        <f t="shared" si="23"/>
        <v>170</v>
      </c>
      <c r="DG231" s="913">
        <f t="shared" si="23"/>
        <v>0</v>
      </c>
    </row>
    <row r="232" spans="1:111" ht="15" thickBot="1" x14ac:dyDescent="0.35">
      <c r="A232" s="914" t="s">
        <v>1020</v>
      </c>
      <c r="B232" s="894"/>
      <c r="C232" s="895"/>
      <c r="D232" s="894"/>
      <c r="E232" s="895"/>
      <c r="F232" s="894"/>
      <c r="G232" s="895"/>
      <c r="H232" s="894"/>
      <c r="I232" s="895"/>
      <c r="J232" s="894"/>
      <c r="K232" s="895"/>
      <c r="L232" s="894"/>
      <c r="M232" s="895"/>
      <c r="N232" s="894"/>
      <c r="O232" s="895"/>
      <c r="P232" s="894"/>
      <c r="Q232" s="895"/>
      <c r="R232" s="894"/>
      <c r="S232" s="895"/>
      <c r="T232" s="894"/>
      <c r="U232" s="895"/>
      <c r="V232" s="894"/>
      <c r="W232" s="895"/>
      <c r="X232" s="894"/>
      <c r="Y232" s="895"/>
      <c r="Z232" s="894"/>
      <c r="AA232" s="895"/>
      <c r="AB232" s="894"/>
      <c r="AC232" s="895"/>
      <c r="AD232" s="894"/>
      <c r="AE232" s="895"/>
      <c r="AF232" s="894"/>
      <c r="AG232" s="895"/>
      <c r="AH232" s="894"/>
      <c r="AI232" s="895"/>
      <c r="AJ232" s="894"/>
      <c r="AK232" s="895"/>
      <c r="AL232" s="894"/>
      <c r="AM232" s="895"/>
      <c r="AN232" s="894"/>
      <c r="AO232" s="895"/>
      <c r="AP232" s="894"/>
      <c r="AQ232" s="895"/>
      <c r="AR232" s="894"/>
      <c r="AS232" s="895"/>
      <c r="AT232" s="894"/>
      <c r="AU232" s="895"/>
      <c r="AV232" s="894"/>
      <c r="AW232" s="895"/>
      <c r="AX232" s="894"/>
      <c r="AY232" s="895"/>
      <c r="AZ232" s="894"/>
      <c r="BA232" s="895"/>
      <c r="BB232" s="894"/>
      <c r="BC232" s="895"/>
      <c r="BD232" s="894"/>
      <c r="BE232" s="895"/>
      <c r="BF232" s="894"/>
      <c r="BG232" s="895"/>
      <c r="BH232" s="894"/>
      <c r="BI232" s="895"/>
      <c r="BJ232" s="894"/>
      <c r="BK232" s="895"/>
      <c r="BL232" s="894"/>
      <c r="BM232" s="895"/>
      <c r="BN232" s="894"/>
      <c r="BO232" s="895"/>
      <c r="BP232" s="894"/>
      <c r="BQ232" s="895"/>
      <c r="BR232" s="894"/>
      <c r="BS232" s="895"/>
      <c r="BT232" s="894"/>
      <c r="BU232" s="895"/>
      <c r="BV232" s="894"/>
      <c r="BW232" s="895"/>
      <c r="BX232" s="894"/>
      <c r="BY232" s="895"/>
      <c r="BZ232" s="894"/>
      <c r="CA232" s="895"/>
      <c r="CB232" s="894"/>
      <c r="CC232" s="895"/>
      <c r="CD232" s="907"/>
      <c r="CE232" s="895"/>
      <c r="CF232" s="907"/>
      <c r="CG232" s="895"/>
      <c r="CH232" s="894"/>
      <c r="CI232" s="895"/>
      <c r="CJ232" s="894"/>
      <c r="CK232" s="895"/>
      <c r="CL232" s="894"/>
      <c r="CM232" s="895"/>
      <c r="CN232" s="894"/>
      <c r="CO232" s="895"/>
      <c r="CP232" s="894"/>
      <c r="CQ232" s="895"/>
      <c r="CR232" s="894"/>
      <c r="CS232" s="895"/>
      <c r="CT232" s="895"/>
      <c r="CU232" s="895"/>
      <c r="CV232" s="894"/>
      <c r="CW232" s="895"/>
      <c r="CX232" s="894"/>
      <c r="CY232" s="895"/>
      <c r="CZ232" s="894">
        <v>10</v>
      </c>
      <c r="DA232" s="895">
        <v>189011.1</v>
      </c>
      <c r="DB232" s="908">
        <f t="shared" si="24"/>
        <v>10</v>
      </c>
      <c r="DC232" s="954"/>
      <c r="DD232" s="910"/>
      <c r="DE232" s="911"/>
      <c r="DF232" s="912"/>
      <c r="DG232" s="913"/>
    </row>
    <row r="233" spans="1:111" ht="15" thickBot="1" x14ac:dyDescent="0.35">
      <c r="A233" s="914" t="s">
        <v>933</v>
      </c>
      <c r="B233" s="894"/>
      <c r="C233" s="895"/>
      <c r="D233" s="894"/>
      <c r="E233" s="895"/>
      <c r="F233" s="894"/>
      <c r="G233" s="895"/>
      <c r="H233" s="894"/>
      <c r="I233" s="895"/>
      <c r="J233" s="894"/>
      <c r="K233" s="895"/>
      <c r="L233" s="894"/>
      <c r="M233" s="895"/>
      <c r="N233" s="894"/>
      <c r="O233" s="895"/>
      <c r="P233" s="894"/>
      <c r="Q233" s="895"/>
      <c r="R233" s="894"/>
      <c r="S233" s="895"/>
      <c r="T233" s="894"/>
      <c r="U233" s="895"/>
      <c r="V233" s="894"/>
      <c r="W233" s="895"/>
      <c r="X233" s="894"/>
      <c r="Y233" s="895"/>
      <c r="Z233" s="894"/>
      <c r="AA233" s="895"/>
      <c r="AB233" s="894"/>
      <c r="AC233" s="895"/>
      <c r="AD233" s="894"/>
      <c r="AE233" s="895"/>
      <c r="AF233" s="894"/>
      <c r="AG233" s="895"/>
      <c r="AH233" s="894"/>
      <c r="AI233" s="895"/>
      <c r="AJ233" s="894"/>
      <c r="AK233" s="895"/>
      <c r="AL233" s="894"/>
      <c r="AM233" s="895"/>
      <c r="AN233" s="894"/>
      <c r="AO233" s="895"/>
      <c r="AP233" s="894"/>
      <c r="AQ233" s="895"/>
      <c r="AR233" s="894"/>
      <c r="AS233" s="895"/>
      <c r="AT233" s="894"/>
      <c r="AU233" s="895"/>
      <c r="AV233" s="894"/>
      <c r="AW233" s="895"/>
      <c r="AX233" s="894"/>
      <c r="AY233" s="895"/>
      <c r="AZ233" s="894"/>
      <c r="BA233" s="895"/>
      <c r="BB233" s="894"/>
      <c r="BC233" s="895"/>
      <c r="BD233" s="894">
        <v>1</v>
      </c>
      <c r="BE233" s="895">
        <v>5625</v>
      </c>
      <c r="BF233" s="894"/>
      <c r="BG233" s="895"/>
      <c r="BH233" s="894"/>
      <c r="BI233" s="895"/>
      <c r="BJ233" s="894"/>
      <c r="BK233" s="895"/>
      <c r="BL233" s="894"/>
      <c r="BM233" s="895"/>
      <c r="BN233" s="894"/>
      <c r="BO233" s="895"/>
      <c r="BP233" s="894">
        <v>6</v>
      </c>
      <c r="BQ233" s="895">
        <v>37994.39</v>
      </c>
      <c r="BR233" s="894"/>
      <c r="BS233" s="895"/>
      <c r="BT233" s="894"/>
      <c r="BU233" s="895"/>
      <c r="BV233" s="894"/>
      <c r="BW233" s="895"/>
      <c r="BX233" s="894"/>
      <c r="BY233" s="895"/>
      <c r="BZ233" s="894"/>
      <c r="CA233" s="895"/>
      <c r="CB233" s="894"/>
      <c r="CC233" s="895"/>
      <c r="CD233" s="907"/>
      <c r="CE233" s="895"/>
      <c r="CF233" s="907"/>
      <c r="CG233" s="895"/>
      <c r="CH233" s="894"/>
      <c r="CI233" s="895"/>
      <c r="CJ233" s="894"/>
      <c r="CK233" s="895"/>
      <c r="CL233" s="894"/>
      <c r="CM233" s="895"/>
      <c r="CN233" s="894"/>
      <c r="CO233" s="895"/>
      <c r="CP233" s="894"/>
      <c r="CQ233" s="895"/>
      <c r="CR233" s="894"/>
      <c r="CS233" s="895"/>
      <c r="CT233" s="895"/>
      <c r="CU233" s="895"/>
      <c r="CV233" s="894"/>
      <c r="CW233" s="895"/>
      <c r="CX233" s="894"/>
      <c r="CY233" s="895"/>
      <c r="CZ233" s="894"/>
      <c r="DA233" s="895"/>
      <c r="DB233" s="908">
        <f t="shared" si="24"/>
        <v>7</v>
      </c>
      <c r="DC233" s="954">
        <f>'B1104'!BI224</f>
        <v>0</v>
      </c>
      <c r="DD233" s="910">
        <v>0</v>
      </c>
      <c r="DE233" s="911">
        <v>0</v>
      </c>
      <c r="DF233" s="912">
        <f t="shared" ref="DF233:DF242" si="25">DB233+DD233</f>
        <v>7</v>
      </c>
      <c r="DG233" s="913">
        <f t="shared" ref="DG233:DG268" si="26">DC233+DE233</f>
        <v>0</v>
      </c>
    </row>
    <row r="234" spans="1:111" ht="15" thickBot="1" x14ac:dyDescent="0.35">
      <c r="A234" s="914" t="s">
        <v>934</v>
      </c>
      <c r="B234" s="894"/>
      <c r="C234" s="895"/>
      <c r="D234" s="894"/>
      <c r="E234" s="895"/>
      <c r="F234" s="894"/>
      <c r="G234" s="895"/>
      <c r="H234" s="894"/>
      <c r="I234" s="895"/>
      <c r="J234" s="894"/>
      <c r="K234" s="895"/>
      <c r="L234" s="894"/>
      <c r="M234" s="895"/>
      <c r="N234" s="894"/>
      <c r="O234" s="895"/>
      <c r="P234" s="894"/>
      <c r="Q234" s="895"/>
      <c r="R234" s="894"/>
      <c r="S234" s="895"/>
      <c r="T234" s="894"/>
      <c r="U234" s="895"/>
      <c r="V234" s="894"/>
      <c r="W234" s="895"/>
      <c r="X234" s="894"/>
      <c r="Y234" s="895"/>
      <c r="Z234" s="894"/>
      <c r="AA234" s="895"/>
      <c r="AB234" s="894"/>
      <c r="AC234" s="895"/>
      <c r="AD234" s="894"/>
      <c r="AE234" s="895"/>
      <c r="AF234" s="894"/>
      <c r="AG234" s="895"/>
      <c r="AH234" s="894"/>
      <c r="AI234" s="895"/>
      <c r="AJ234" s="894"/>
      <c r="AK234" s="895"/>
      <c r="AL234" s="894"/>
      <c r="AM234" s="895"/>
      <c r="AN234" s="894"/>
      <c r="AO234" s="895"/>
      <c r="AP234" s="894"/>
      <c r="AQ234" s="895"/>
      <c r="AR234" s="894"/>
      <c r="AS234" s="895"/>
      <c r="AT234" s="894"/>
      <c r="AU234" s="895"/>
      <c r="AV234" s="894"/>
      <c r="AW234" s="895"/>
      <c r="AX234" s="894"/>
      <c r="AY234" s="895"/>
      <c r="AZ234" s="894"/>
      <c r="BA234" s="895"/>
      <c r="BB234" s="894"/>
      <c r="BC234" s="895"/>
      <c r="BD234" s="894"/>
      <c r="BE234" s="895"/>
      <c r="BF234" s="894"/>
      <c r="BG234" s="895"/>
      <c r="BH234" s="894"/>
      <c r="BI234" s="895"/>
      <c r="BJ234" s="894"/>
      <c r="BK234" s="895"/>
      <c r="BL234" s="894"/>
      <c r="BM234" s="895"/>
      <c r="BN234" s="894"/>
      <c r="BO234" s="895"/>
      <c r="BP234" s="894"/>
      <c r="BQ234" s="895"/>
      <c r="BR234" s="894"/>
      <c r="BS234" s="895"/>
      <c r="BT234" s="894"/>
      <c r="BU234" s="895"/>
      <c r="BV234" s="894"/>
      <c r="BW234" s="895"/>
      <c r="BX234" s="894"/>
      <c r="BY234" s="895"/>
      <c r="BZ234" s="894"/>
      <c r="CA234" s="895"/>
      <c r="CB234" s="894"/>
      <c r="CC234" s="895"/>
      <c r="CD234" s="907"/>
      <c r="CE234" s="895"/>
      <c r="CF234" s="907"/>
      <c r="CG234" s="895"/>
      <c r="CH234" s="894"/>
      <c r="CI234" s="895"/>
      <c r="CJ234" s="894"/>
      <c r="CK234" s="895"/>
      <c r="CL234" s="894"/>
      <c r="CM234" s="895"/>
      <c r="CN234" s="894"/>
      <c r="CO234" s="895"/>
      <c r="CP234" s="894"/>
      <c r="CQ234" s="895"/>
      <c r="CR234" s="894"/>
      <c r="CS234" s="895"/>
      <c r="CT234" s="895"/>
      <c r="CU234" s="895"/>
      <c r="CV234" s="894"/>
      <c r="CW234" s="895"/>
      <c r="CX234" s="894"/>
      <c r="CY234" s="895"/>
      <c r="CZ234" s="894"/>
      <c r="DA234" s="895"/>
      <c r="DB234" s="908">
        <f t="shared" si="24"/>
        <v>0</v>
      </c>
      <c r="DC234" s="909"/>
      <c r="DD234" s="910">
        <v>0</v>
      </c>
      <c r="DE234" s="911">
        <v>0</v>
      </c>
      <c r="DF234" s="912">
        <f t="shared" si="25"/>
        <v>0</v>
      </c>
      <c r="DG234" s="913">
        <f t="shared" si="26"/>
        <v>0</v>
      </c>
    </row>
    <row r="235" spans="1:111" ht="15" thickBot="1" x14ac:dyDescent="0.35">
      <c r="A235" s="914" t="s">
        <v>935</v>
      </c>
      <c r="B235" s="894"/>
      <c r="C235" s="895"/>
      <c r="D235" s="894"/>
      <c r="E235" s="895"/>
      <c r="F235" s="894"/>
      <c r="G235" s="895"/>
      <c r="H235" s="894"/>
      <c r="I235" s="895"/>
      <c r="J235" s="894"/>
      <c r="K235" s="895"/>
      <c r="L235" s="894"/>
      <c r="M235" s="895"/>
      <c r="N235" s="894"/>
      <c r="O235" s="895"/>
      <c r="P235" s="894"/>
      <c r="Q235" s="895"/>
      <c r="R235" s="894"/>
      <c r="S235" s="895"/>
      <c r="T235" s="894"/>
      <c r="U235" s="895"/>
      <c r="V235" s="894"/>
      <c r="W235" s="895"/>
      <c r="X235" s="894"/>
      <c r="Y235" s="895"/>
      <c r="Z235" s="894"/>
      <c r="AA235" s="895"/>
      <c r="AB235" s="894"/>
      <c r="AC235" s="895"/>
      <c r="AD235" s="894"/>
      <c r="AE235" s="895"/>
      <c r="AF235" s="894"/>
      <c r="AG235" s="895"/>
      <c r="AH235" s="894"/>
      <c r="AI235" s="895"/>
      <c r="AJ235" s="894"/>
      <c r="AK235" s="895"/>
      <c r="AL235" s="894"/>
      <c r="AM235" s="895"/>
      <c r="AN235" s="894"/>
      <c r="AO235" s="895"/>
      <c r="AP235" s="894"/>
      <c r="AQ235" s="895"/>
      <c r="AR235" s="894"/>
      <c r="AS235" s="895"/>
      <c r="AT235" s="894"/>
      <c r="AU235" s="895"/>
      <c r="AV235" s="894"/>
      <c r="AW235" s="895"/>
      <c r="AX235" s="894"/>
      <c r="AY235" s="895"/>
      <c r="AZ235" s="894"/>
      <c r="BA235" s="895"/>
      <c r="BB235" s="894"/>
      <c r="BC235" s="895"/>
      <c r="BD235" s="894"/>
      <c r="BE235" s="895"/>
      <c r="BF235" s="894"/>
      <c r="BG235" s="895"/>
      <c r="BH235" s="894"/>
      <c r="BI235" s="895"/>
      <c r="BJ235" s="894"/>
      <c r="BK235" s="895"/>
      <c r="BL235" s="894"/>
      <c r="BM235" s="895"/>
      <c r="BN235" s="894"/>
      <c r="BO235" s="895"/>
      <c r="BP235" s="894"/>
      <c r="BQ235" s="895"/>
      <c r="BR235" s="894"/>
      <c r="BS235" s="895"/>
      <c r="BT235" s="894"/>
      <c r="BU235" s="895"/>
      <c r="BV235" s="894"/>
      <c r="BW235" s="895"/>
      <c r="BX235" s="894"/>
      <c r="BY235" s="895"/>
      <c r="BZ235" s="894"/>
      <c r="CA235" s="895"/>
      <c r="CB235" s="894"/>
      <c r="CC235" s="895"/>
      <c r="CD235" s="907"/>
      <c r="CE235" s="895"/>
      <c r="CF235" s="907"/>
      <c r="CG235" s="895"/>
      <c r="CH235" s="894"/>
      <c r="CI235" s="895"/>
      <c r="CJ235" s="894"/>
      <c r="CK235" s="895"/>
      <c r="CL235" s="894"/>
      <c r="CM235" s="895"/>
      <c r="CN235" s="894"/>
      <c r="CO235" s="895"/>
      <c r="CP235" s="894"/>
      <c r="CQ235" s="895"/>
      <c r="CR235" s="894"/>
      <c r="CS235" s="895"/>
      <c r="CT235" s="895"/>
      <c r="CU235" s="895"/>
      <c r="CV235" s="894"/>
      <c r="CW235" s="895"/>
      <c r="CX235" s="894"/>
      <c r="CY235" s="895"/>
      <c r="CZ235" s="894"/>
      <c r="DA235" s="895"/>
      <c r="DB235" s="908">
        <f>B235+D235+F235+H235+J235+L235+N235+P235+R235+T235+V235+X235+Z235+AB235+AD235+AF235+AH235+AJ235+AL235+AN235+AP235+AR235+AT235+AV235+AX235+AZ235+BB235+BD235+BF235+BH235+BJ235+BL235+BN235+BP235+BR235+BT235+BV235+BX235+BZ235+CB235+CD235+CF235+CH235+CJ235+CL235+CN235+CP235+CR235+CT235+CV235+CX235+CZ235</f>
        <v>0</v>
      </c>
      <c r="DC235" s="954">
        <f>'B1104'!BL224</f>
        <v>0</v>
      </c>
      <c r="DD235" s="910">
        <v>0</v>
      </c>
      <c r="DE235" s="911">
        <v>0</v>
      </c>
      <c r="DF235" s="912">
        <f t="shared" si="25"/>
        <v>0</v>
      </c>
      <c r="DG235" s="913">
        <f t="shared" si="26"/>
        <v>0</v>
      </c>
    </row>
    <row r="236" spans="1:111" ht="15" thickBot="1" x14ac:dyDescent="0.35">
      <c r="A236" s="914" t="s">
        <v>936</v>
      </c>
      <c r="B236" s="894"/>
      <c r="C236" s="895"/>
      <c r="D236" s="894"/>
      <c r="E236" s="895"/>
      <c r="F236" s="894"/>
      <c r="G236" s="895"/>
      <c r="H236" s="894"/>
      <c r="I236" s="895"/>
      <c r="J236" s="894"/>
      <c r="K236" s="895"/>
      <c r="L236" s="894"/>
      <c r="M236" s="895"/>
      <c r="N236" s="894"/>
      <c r="O236" s="895"/>
      <c r="P236" s="894"/>
      <c r="Q236" s="895"/>
      <c r="R236" s="894"/>
      <c r="S236" s="895"/>
      <c r="T236" s="894"/>
      <c r="U236" s="895"/>
      <c r="V236" s="894"/>
      <c r="W236" s="895"/>
      <c r="X236" s="894"/>
      <c r="Y236" s="895"/>
      <c r="Z236" s="894"/>
      <c r="AA236" s="895"/>
      <c r="AB236" s="894"/>
      <c r="AC236" s="895"/>
      <c r="AD236" s="894"/>
      <c r="AE236" s="895"/>
      <c r="AF236" s="894"/>
      <c r="AG236" s="895"/>
      <c r="AH236" s="894"/>
      <c r="AI236" s="895"/>
      <c r="AJ236" s="894"/>
      <c r="AK236" s="895"/>
      <c r="AL236" s="894"/>
      <c r="AM236" s="895"/>
      <c r="AN236" s="894"/>
      <c r="AO236" s="895"/>
      <c r="AP236" s="894"/>
      <c r="AQ236" s="895"/>
      <c r="AR236" s="894"/>
      <c r="AS236" s="895"/>
      <c r="AT236" s="894"/>
      <c r="AU236" s="895"/>
      <c r="AV236" s="894"/>
      <c r="AW236" s="895"/>
      <c r="AX236" s="894"/>
      <c r="AY236" s="895"/>
      <c r="AZ236" s="894"/>
      <c r="BA236" s="895"/>
      <c r="BB236" s="894"/>
      <c r="BC236" s="895"/>
      <c r="BD236" s="894"/>
      <c r="BE236" s="895"/>
      <c r="BF236" s="894"/>
      <c r="BG236" s="895"/>
      <c r="BH236" s="894"/>
      <c r="BI236" s="895"/>
      <c r="BJ236" s="894"/>
      <c r="BK236" s="895"/>
      <c r="BL236" s="894"/>
      <c r="BM236" s="895"/>
      <c r="BN236" s="894"/>
      <c r="BO236" s="895"/>
      <c r="BP236" s="894"/>
      <c r="BQ236" s="895"/>
      <c r="BR236" s="894"/>
      <c r="BS236" s="895"/>
      <c r="BT236" s="894"/>
      <c r="BU236" s="895"/>
      <c r="BV236" s="894"/>
      <c r="BW236" s="895"/>
      <c r="BX236" s="894"/>
      <c r="BY236" s="895"/>
      <c r="BZ236" s="894"/>
      <c r="CA236" s="895"/>
      <c r="CB236" s="894"/>
      <c r="CC236" s="895"/>
      <c r="CD236" s="907"/>
      <c r="CE236" s="895"/>
      <c r="CF236" s="907"/>
      <c r="CG236" s="895"/>
      <c r="CH236" s="894"/>
      <c r="CI236" s="895"/>
      <c r="CJ236" s="894"/>
      <c r="CK236" s="895"/>
      <c r="CL236" s="894"/>
      <c r="CM236" s="895"/>
      <c r="CN236" s="894"/>
      <c r="CO236" s="895"/>
      <c r="CP236" s="894"/>
      <c r="CQ236" s="895"/>
      <c r="CR236" s="894"/>
      <c r="CS236" s="895"/>
      <c r="CT236" s="895"/>
      <c r="CU236" s="895"/>
      <c r="CV236" s="894"/>
      <c r="CW236" s="895"/>
      <c r="CX236" s="894"/>
      <c r="CY236" s="895"/>
      <c r="CZ236" s="894"/>
      <c r="DA236" s="895"/>
      <c r="DB236" s="908"/>
      <c r="DC236" s="909"/>
      <c r="DD236" s="910">
        <v>0</v>
      </c>
      <c r="DE236" s="911">
        <v>0</v>
      </c>
      <c r="DF236" s="912">
        <f t="shared" si="25"/>
        <v>0</v>
      </c>
      <c r="DG236" s="913">
        <f t="shared" si="26"/>
        <v>0</v>
      </c>
    </row>
    <row r="237" spans="1:111" ht="15" thickBot="1" x14ac:dyDescent="0.35">
      <c r="A237" s="914" t="s">
        <v>937</v>
      </c>
      <c r="B237" s="894"/>
      <c r="C237" s="895"/>
      <c r="D237" s="894"/>
      <c r="E237" s="895"/>
      <c r="F237" s="894"/>
      <c r="G237" s="895"/>
      <c r="H237" s="894"/>
      <c r="I237" s="895"/>
      <c r="J237" s="894"/>
      <c r="K237" s="895"/>
      <c r="L237" s="894"/>
      <c r="M237" s="895"/>
      <c r="N237" s="894"/>
      <c r="O237" s="895"/>
      <c r="P237" s="894"/>
      <c r="Q237" s="895"/>
      <c r="R237" s="894"/>
      <c r="S237" s="895"/>
      <c r="T237" s="894"/>
      <c r="U237" s="895"/>
      <c r="V237" s="894"/>
      <c r="W237" s="895"/>
      <c r="X237" s="894"/>
      <c r="Y237" s="895"/>
      <c r="Z237" s="894"/>
      <c r="AA237" s="895"/>
      <c r="AB237" s="894"/>
      <c r="AC237" s="895"/>
      <c r="AD237" s="894"/>
      <c r="AE237" s="895"/>
      <c r="AF237" s="894"/>
      <c r="AG237" s="895"/>
      <c r="AH237" s="894"/>
      <c r="AI237" s="895"/>
      <c r="AJ237" s="894"/>
      <c r="AK237" s="895"/>
      <c r="AL237" s="894"/>
      <c r="AM237" s="895"/>
      <c r="AN237" s="894"/>
      <c r="AO237" s="895"/>
      <c r="AP237" s="894"/>
      <c r="AQ237" s="895"/>
      <c r="AR237" s="894"/>
      <c r="AS237" s="895"/>
      <c r="AT237" s="894"/>
      <c r="AU237" s="895"/>
      <c r="AV237" s="894"/>
      <c r="AW237" s="895"/>
      <c r="AX237" s="894"/>
      <c r="AY237" s="895"/>
      <c r="AZ237" s="894"/>
      <c r="BA237" s="895"/>
      <c r="BB237" s="894"/>
      <c r="BC237" s="895"/>
      <c r="BD237" s="894"/>
      <c r="BE237" s="895"/>
      <c r="BF237" s="894"/>
      <c r="BG237" s="895"/>
      <c r="BH237" s="894"/>
      <c r="BI237" s="895"/>
      <c r="BJ237" s="894"/>
      <c r="BK237" s="895"/>
      <c r="BL237" s="894"/>
      <c r="BM237" s="895"/>
      <c r="BN237" s="894"/>
      <c r="BO237" s="895"/>
      <c r="BP237" s="894"/>
      <c r="BQ237" s="895"/>
      <c r="BR237" s="894"/>
      <c r="BS237" s="895"/>
      <c r="BT237" s="894"/>
      <c r="BU237" s="895"/>
      <c r="BV237" s="894"/>
      <c r="BW237" s="895"/>
      <c r="BX237" s="894"/>
      <c r="BY237" s="895"/>
      <c r="BZ237" s="894"/>
      <c r="CA237" s="895"/>
      <c r="CB237" s="894"/>
      <c r="CC237" s="895"/>
      <c r="CD237" s="907"/>
      <c r="CE237" s="895"/>
      <c r="CF237" s="907"/>
      <c r="CG237" s="895"/>
      <c r="CH237" s="894"/>
      <c r="CI237" s="895"/>
      <c r="CJ237" s="894"/>
      <c r="CK237" s="895"/>
      <c r="CL237" s="894"/>
      <c r="CM237" s="895"/>
      <c r="CN237" s="894"/>
      <c r="CO237" s="895"/>
      <c r="CP237" s="894"/>
      <c r="CQ237" s="895"/>
      <c r="CR237" s="894"/>
      <c r="CS237" s="895"/>
      <c r="CT237" s="895"/>
      <c r="CU237" s="895"/>
      <c r="CV237" s="894"/>
      <c r="CW237" s="895"/>
      <c r="CX237" s="894"/>
      <c r="CY237" s="895"/>
      <c r="CZ237" s="894"/>
      <c r="DA237" s="895"/>
      <c r="DB237" s="908">
        <f>B237+D237+F237+H237+J237+L237+N237+P237+R237+T237+V237+X237+Z237+AB237+AD237+AF237+AH237+AJ237+AL237+AN237+AP237+AR237+AT237+AV237+AX237+AZ237+BB237+BD237+BF237+BH237+BJ237+BL237+BN237+BP237+BR237+BT237+BV237+BX237+BZ237+CB237+CD237+CF237+CH237+CJ237+CL237+CN237+CP237+CR237+CT237+CV237+CX237+CZ237</f>
        <v>0</v>
      </c>
      <c r="DC237" s="954">
        <f>'westen union'!C231</f>
        <v>0</v>
      </c>
      <c r="DD237" s="910">
        <v>0</v>
      </c>
      <c r="DE237" s="911">
        <v>0</v>
      </c>
      <c r="DF237" s="912">
        <f t="shared" si="25"/>
        <v>0</v>
      </c>
      <c r="DG237" s="913">
        <f t="shared" si="26"/>
        <v>0</v>
      </c>
    </row>
    <row r="238" spans="1:111" ht="15" thickBot="1" x14ac:dyDescent="0.35">
      <c r="A238" s="914" t="s">
        <v>938</v>
      </c>
      <c r="B238" s="894"/>
      <c r="C238" s="895"/>
      <c r="D238" s="894"/>
      <c r="E238" s="895"/>
      <c r="F238" s="894"/>
      <c r="G238" s="895"/>
      <c r="H238" s="894"/>
      <c r="I238" s="895"/>
      <c r="J238" s="894"/>
      <c r="K238" s="895"/>
      <c r="L238" s="894"/>
      <c r="M238" s="895"/>
      <c r="N238" s="894"/>
      <c r="O238" s="895"/>
      <c r="P238" s="894"/>
      <c r="Q238" s="895"/>
      <c r="R238" s="894"/>
      <c r="S238" s="895"/>
      <c r="T238" s="894"/>
      <c r="U238" s="895"/>
      <c r="V238" s="894"/>
      <c r="W238" s="895"/>
      <c r="X238" s="894"/>
      <c r="Y238" s="895"/>
      <c r="Z238" s="894"/>
      <c r="AA238" s="895"/>
      <c r="AB238" s="894"/>
      <c r="AC238" s="895"/>
      <c r="AD238" s="894"/>
      <c r="AE238" s="895"/>
      <c r="AF238" s="894"/>
      <c r="AG238" s="895"/>
      <c r="AH238" s="894"/>
      <c r="AI238" s="895"/>
      <c r="AJ238" s="894"/>
      <c r="AK238" s="895"/>
      <c r="AL238" s="894"/>
      <c r="AM238" s="895"/>
      <c r="AN238" s="894"/>
      <c r="AO238" s="895"/>
      <c r="AP238" s="894"/>
      <c r="AQ238" s="895"/>
      <c r="AR238" s="894"/>
      <c r="AS238" s="895"/>
      <c r="AT238" s="894"/>
      <c r="AU238" s="895"/>
      <c r="AV238" s="894"/>
      <c r="AW238" s="895"/>
      <c r="AX238" s="894"/>
      <c r="AY238" s="895"/>
      <c r="AZ238" s="894"/>
      <c r="BA238" s="895"/>
      <c r="BB238" s="894"/>
      <c r="BC238" s="895"/>
      <c r="BD238" s="894"/>
      <c r="BE238" s="895"/>
      <c r="BF238" s="894"/>
      <c r="BG238" s="895"/>
      <c r="BH238" s="894"/>
      <c r="BI238" s="895"/>
      <c r="BJ238" s="894"/>
      <c r="BK238" s="895"/>
      <c r="BL238" s="894"/>
      <c r="BM238" s="895"/>
      <c r="BN238" s="894"/>
      <c r="BO238" s="895"/>
      <c r="BP238" s="894"/>
      <c r="BQ238" s="895"/>
      <c r="BR238" s="894"/>
      <c r="BS238" s="895"/>
      <c r="BT238" s="894"/>
      <c r="BU238" s="895"/>
      <c r="BV238" s="894"/>
      <c r="BW238" s="895"/>
      <c r="BX238" s="894"/>
      <c r="BY238" s="895"/>
      <c r="BZ238" s="894"/>
      <c r="CA238" s="895"/>
      <c r="CB238" s="894"/>
      <c r="CC238" s="895"/>
      <c r="CD238" s="907"/>
      <c r="CE238" s="895"/>
      <c r="CF238" s="907"/>
      <c r="CG238" s="895"/>
      <c r="CH238" s="894"/>
      <c r="CI238" s="895"/>
      <c r="CJ238" s="894"/>
      <c r="CK238" s="895"/>
      <c r="CL238" s="894"/>
      <c r="CM238" s="895"/>
      <c r="CN238" s="894"/>
      <c r="CO238" s="895"/>
      <c r="CP238" s="894"/>
      <c r="CQ238" s="895"/>
      <c r="CR238" s="894"/>
      <c r="CS238" s="895"/>
      <c r="CT238" s="895"/>
      <c r="CU238" s="895"/>
      <c r="CV238" s="894"/>
      <c r="CW238" s="895"/>
      <c r="CX238" s="894"/>
      <c r="CY238" s="895"/>
      <c r="CZ238" s="894"/>
      <c r="DA238" s="895"/>
      <c r="DB238" s="908">
        <f>B238+D238+F238+H238+J238+L238+N238+P238+R238+T238+V238+X238+Z238+AB238+AD238+AF238+AH238+AJ238+AL238+AN238+AP238+AR238+AT238+AV238+AX238+AZ238+BB238+BD238+BF238+BH238+BJ238+BL238+BN238+BP238+BR238+BT238+BV238+BX238+BZ238+CB238+CD238+CF238+CH238+CJ238+CL238+CN238+CP238+CR238+CT238+CV238+CX238+CZ238</f>
        <v>0</v>
      </c>
      <c r="DC238" s="908">
        <f>C238+E238+G238+I238+K238+M238+O238+Q238+S238+U238+W238+Y238+AA238+AC238+AE238+AG238+AI238+AK238+AM238+AO238+AQ238+AS238+AU238+AW238+AY238+BA238+BC238+BE238+BG238+BI238+BK238+BM238+BO238+BQ238+BS238+BU238+BW238+BY238+CA238+CC238+CE238+CG238+CI238+CK238+CM238+CO238+CQ238+CS238+CU238+CW238+CY238+DA238</f>
        <v>0</v>
      </c>
      <c r="DD238" s="910">
        <v>0</v>
      </c>
      <c r="DE238" s="911">
        <v>0</v>
      </c>
      <c r="DF238" s="912">
        <f t="shared" si="25"/>
        <v>0</v>
      </c>
      <c r="DG238" s="913">
        <f t="shared" si="26"/>
        <v>0</v>
      </c>
    </row>
    <row r="239" spans="1:111" ht="15" thickBot="1" x14ac:dyDescent="0.35">
      <c r="A239" s="914" t="s">
        <v>939</v>
      </c>
      <c r="B239" s="894">
        <v>1</v>
      </c>
      <c r="C239" s="895">
        <v>19412.82</v>
      </c>
      <c r="D239" s="894"/>
      <c r="E239" s="895"/>
      <c r="F239" s="894"/>
      <c r="G239" s="895"/>
      <c r="H239" s="894"/>
      <c r="I239" s="895"/>
      <c r="J239" s="894"/>
      <c r="K239" s="895"/>
      <c r="L239" s="894"/>
      <c r="M239" s="895"/>
      <c r="N239" s="894"/>
      <c r="O239" s="895"/>
      <c r="P239" s="894"/>
      <c r="Q239" s="895"/>
      <c r="R239" s="894"/>
      <c r="S239" s="895"/>
      <c r="T239" s="894"/>
      <c r="U239" s="895"/>
      <c r="V239" s="894"/>
      <c r="W239" s="895"/>
      <c r="X239" s="894">
        <v>1</v>
      </c>
      <c r="Y239" s="895">
        <v>20000</v>
      </c>
      <c r="Z239" s="894"/>
      <c r="AA239" s="895"/>
      <c r="AB239" s="894"/>
      <c r="AC239" s="895"/>
      <c r="AD239" s="894"/>
      <c r="AE239" s="895"/>
      <c r="AF239" s="894"/>
      <c r="AG239" s="895"/>
      <c r="AH239" s="894"/>
      <c r="AI239" s="895"/>
      <c r="AJ239" s="894"/>
      <c r="AK239" s="895"/>
      <c r="AL239" s="894"/>
      <c r="AM239" s="895"/>
      <c r="AN239" s="894"/>
      <c r="AO239" s="895"/>
      <c r="AP239" s="894"/>
      <c r="AQ239" s="895"/>
      <c r="AR239" s="894"/>
      <c r="AS239" s="895"/>
      <c r="AT239" s="894">
        <v>108</v>
      </c>
      <c r="AU239" s="895">
        <v>359520</v>
      </c>
      <c r="AV239" s="894"/>
      <c r="AW239" s="895"/>
      <c r="AX239" s="894"/>
      <c r="AY239" s="895"/>
      <c r="AZ239" s="894"/>
      <c r="BA239" s="895"/>
      <c r="BB239" s="894"/>
      <c r="BC239" s="895"/>
      <c r="BD239" s="894"/>
      <c r="BE239" s="895"/>
      <c r="BF239" s="894"/>
      <c r="BG239" s="895"/>
      <c r="BH239" s="894"/>
      <c r="BI239" s="895"/>
      <c r="BJ239" s="894"/>
      <c r="BK239" s="895"/>
      <c r="BL239" s="894"/>
      <c r="BM239" s="895"/>
      <c r="BN239" s="894"/>
      <c r="BO239" s="895"/>
      <c r="BP239" s="894"/>
      <c r="BQ239" s="895"/>
      <c r="BR239" s="894"/>
      <c r="BS239" s="895"/>
      <c r="BT239" s="894"/>
      <c r="BU239" s="895"/>
      <c r="BV239" s="894"/>
      <c r="BW239" s="895"/>
      <c r="BX239" s="894"/>
      <c r="BY239" s="895"/>
      <c r="BZ239" s="894"/>
      <c r="CA239" s="895"/>
      <c r="CB239" s="894"/>
      <c r="CC239" s="895"/>
      <c r="CD239" s="907"/>
      <c r="CE239" s="895"/>
      <c r="CF239" s="907"/>
      <c r="CG239" s="895"/>
      <c r="CH239" s="894"/>
      <c r="CI239" s="895"/>
      <c r="CJ239" s="894"/>
      <c r="CK239" s="895"/>
      <c r="CL239" s="894"/>
      <c r="CM239" s="895"/>
      <c r="CN239" s="894"/>
      <c r="CO239" s="895"/>
      <c r="CP239" s="894"/>
      <c r="CQ239" s="895"/>
      <c r="CR239" s="894"/>
      <c r="CS239" s="895"/>
      <c r="CT239" s="895"/>
      <c r="CU239" s="895"/>
      <c r="CV239" s="894"/>
      <c r="CW239" s="895"/>
      <c r="CX239" s="894"/>
      <c r="CY239" s="895"/>
      <c r="CZ239" s="894"/>
      <c r="DA239" s="895"/>
      <c r="DB239" s="908">
        <f>B239+D239+F239+H239+J239+L239+N239+P239+R239+T239+V239+X239+Z239+AB239+AD239+AF239+AH239+AJ239+AL239+AN239+AP239+AR239+AT239+AV239+AX239+AZ239+BB239+BD239+BF239+BH239+BJ239+BL239+BN239+BP239+BR239+BT239+BV239+BX239+BZ239+CB239+CD239+CF239+CH239+CJ239+CL239+CN239+CP239+CR239+CT239+CV239+CX239+CZ239</f>
        <v>110</v>
      </c>
      <c r="DC239" s="992">
        <f>C239+E239+G239+I239+K239+M239+O239+Q239+S239+U239+W239+Y239+AA239+AC239+AE239+AG239+AI239+AK239+AM239+AO239+AQ239+AS239+AU239+AW239+AY239+BA239+BC239+BE239+BG239+BI239+BK239+BM239+BO239+BQ239+BS239+BU239+BW239+BY239+CA239+CC239+CE239+CG239+CI239+CK239+CM239+CO239+CQ239+CS239+CU239+CW239+CY239+DA239</f>
        <v>398932.82</v>
      </c>
      <c r="DD239" s="910">
        <v>0</v>
      </c>
      <c r="DE239" s="911">
        <v>0</v>
      </c>
      <c r="DF239" s="912">
        <f t="shared" si="25"/>
        <v>110</v>
      </c>
      <c r="DG239" s="913">
        <f t="shared" si="26"/>
        <v>398932.82</v>
      </c>
    </row>
    <row r="240" spans="1:111" ht="15" thickBot="1" x14ac:dyDescent="0.35">
      <c r="A240" s="915" t="s">
        <v>940</v>
      </c>
      <c r="B240" s="894">
        <v>3</v>
      </c>
      <c r="C240" s="895"/>
      <c r="D240" s="894"/>
      <c r="E240" s="895"/>
      <c r="F240" s="894"/>
      <c r="G240" s="895"/>
      <c r="H240" s="894"/>
      <c r="I240" s="895"/>
      <c r="J240" s="894"/>
      <c r="K240" s="895"/>
      <c r="L240" s="894"/>
      <c r="M240" s="895"/>
      <c r="N240" s="894"/>
      <c r="O240" s="895"/>
      <c r="P240" s="894"/>
      <c r="Q240" s="895"/>
      <c r="R240" s="894"/>
      <c r="S240" s="895"/>
      <c r="T240" s="894"/>
      <c r="U240" s="895"/>
      <c r="V240" s="894"/>
      <c r="W240" s="895"/>
      <c r="X240" s="894"/>
      <c r="Y240" s="895"/>
      <c r="Z240" s="894"/>
      <c r="AA240" s="895"/>
      <c r="AB240" s="894"/>
      <c r="AC240" s="895"/>
      <c r="AD240" s="894"/>
      <c r="AE240" s="895"/>
      <c r="AF240" s="894"/>
      <c r="AG240" s="895"/>
      <c r="AH240" s="894"/>
      <c r="AI240" s="895"/>
      <c r="AJ240" s="894"/>
      <c r="AK240" s="895"/>
      <c r="AL240" s="894"/>
      <c r="AM240" s="895"/>
      <c r="AN240" s="894"/>
      <c r="AO240" s="895"/>
      <c r="AP240" s="894"/>
      <c r="AQ240" s="895"/>
      <c r="AR240" s="894"/>
      <c r="AS240" s="895"/>
      <c r="AT240" s="894"/>
      <c r="AU240" s="895"/>
      <c r="AV240" s="894"/>
      <c r="AW240" s="895"/>
      <c r="AX240" s="894"/>
      <c r="AY240" s="895"/>
      <c r="AZ240" s="894"/>
      <c r="BA240" s="895"/>
      <c r="BB240" s="894"/>
      <c r="BC240" s="895"/>
      <c r="BD240" s="894"/>
      <c r="BE240" s="895"/>
      <c r="BF240" s="894"/>
      <c r="BG240" s="895"/>
      <c r="BH240" s="894"/>
      <c r="BI240" s="895"/>
      <c r="BJ240" s="894"/>
      <c r="BK240" s="895"/>
      <c r="BL240" s="894"/>
      <c r="BM240" s="895"/>
      <c r="BN240" s="894"/>
      <c r="BO240" s="895"/>
      <c r="BP240" s="894"/>
      <c r="BQ240" s="895"/>
      <c r="BR240" s="894"/>
      <c r="BS240" s="895"/>
      <c r="BT240" s="894"/>
      <c r="BU240" s="895"/>
      <c r="BV240" s="894"/>
      <c r="BW240" s="895"/>
      <c r="BX240" s="894"/>
      <c r="BY240" s="895"/>
      <c r="BZ240" s="894"/>
      <c r="CA240" s="895"/>
      <c r="CB240" s="894"/>
      <c r="CC240" s="895"/>
      <c r="CD240" s="907"/>
      <c r="CE240" s="895"/>
      <c r="CF240" s="907"/>
      <c r="CG240" s="895"/>
      <c r="CH240" s="894"/>
      <c r="CI240" s="895"/>
      <c r="CJ240" s="894"/>
      <c r="CK240" s="895"/>
      <c r="CL240" s="894"/>
      <c r="CM240" s="895"/>
      <c r="CN240" s="894"/>
      <c r="CO240" s="895"/>
      <c r="CP240" s="894"/>
      <c r="CQ240" s="895"/>
      <c r="CR240" s="894"/>
      <c r="CS240" s="895"/>
      <c r="CT240" s="895"/>
      <c r="CU240" s="895"/>
      <c r="CV240" s="894"/>
      <c r="CW240" s="895"/>
      <c r="CX240" s="894"/>
      <c r="CY240" s="895"/>
      <c r="CZ240" s="894">
        <v>1</v>
      </c>
      <c r="DA240" s="895"/>
      <c r="DB240" s="991">
        <v>7</v>
      </c>
      <c r="DC240" s="909"/>
      <c r="DD240" s="910">
        <v>0</v>
      </c>
      <c r="DE240" s="911">
        <v>0</v>
      </c>
      <c r="DF240" s="912">
        <f t="shared" si="25"/>
        <v>7</v>
      </c>
      <c r="DG240" s="913">
        <f t="shared" si="26"/>
        <v>0</v>
      </c>
    </row>
    <row r="241" spans="1:111" ht="15" thickBot="1" x14ac:dyDescent="0.35">
      <c r="A241" s="915" t="s">
        <v>941</v>
      </c>
      <c r="B241" s="894">
        <v>32</v>
      </c>
      <c r="C241" s="895"/>
      <c r="D241" s="894">
        <v>43</v>
      </c>
      <c r="E241" s="895"/>
      <c r="F241" s="894"/>
      <c r="G241" s="895"/>
      <c r="H241" s="894"/>
      <c r="I241" s="895"/>
      <c r="J241" s="894">
        <v>7</v>
      </c>
      <c r="K241" s="895"/>
      <c r="L241" s="894">
        <v>13</v>
      </c>
      <c r="M241" s="895"/>
      <c r="N241" s="894">
        <v>12</v>
      </c>
      <c r="O241" s="895"/>
      <c r="P241" s="894">
        <v>35</v>
      </c>
      <c r="Q241" s="895"/>
      <c r="R241" s="894">
        <v>7</v>
      </c>
      <c r="S241" s="895"/>
      <c r="T241" s="894">
        <v>5</v>
      </c>
      <c r="U241" s="895"/>
      <c r="V241" s="894">
        <v>8</v>
      </c>
      <c r="W241" s="895"/>
      <c r="X241" s="894">
        <v>11</v>
      </c>
      <c r="Y241" s="895"/>
      <c r="Z241" s="894"/>
      <c r="AA241" s="895"/>
      <c r="AB241" s="894">
        <v>27</v>
      </c>
      <c r="AC241" s="895"/>
      <c r="AD241" s="894">
        <v>15</v>
      </c>
      <c r="AE241" s="895"/>
      <c r="AF241" s="894">
        <v>2</v>
      </c>
      <c r="AG241" s="895"/>
      <c r="AH241" s="894">
        <v>6</v>
      </c>
      <c r="AI241" s="895"/>
      <c r="AJ241" s="894">
        <v>8</v>
      </c>
      <c r="AK241" s="895"/>
      <c r="AL241" s="894">
        <v>31</v>
      </c>
      <c r="AM241" s="895"/>
      <c r="AN241" s="894"/>
      <c r="AO241" s="895"/>
      <c r="AP241" s="894">
        <v>2</v>
      </c>
      <c r="AQ241" s="895"/>
      <c r="AR241" s="894"/>
      <c r="AS241" s="895"/>
      <c r="AT241" s="894"/>
      <c r="AU241" s="895"/>
      <c r="AV241" s="894">
        <v>40</v>
      </c>
      <c r="AW241" s="895"/>
      <c r="AX241" s="894"/>
      <c r="AY241" s="895"/>
      <c r="AZ241" s="894">
        <v>18</v>
      </c>
      <c r="BA241" s="895"/>
      <c r="BB241" s="894">
        <v>19</v>
      </c>
      <c r="BC241" s="895"/>
      <c r="BD241" s="894"/>
      <c r="BE241" s="895"/>
      <c r="BF241" s="894">
        <v>5</v>
      </c>
      <c r="BG241" s="895"/>
      <c r="BH241" s="894">
        <v>6</v>
      </c>
      <c r="BI241" s="895"/>
      <c r="BJ241" s="894">
        <v>10</v>
      </c>
      <c r="BK241" s="895"/>
      <c r="BL241" s="894"/>
      <c r="BM241" s="895"/>
      <c r="BN241" s="894">
        <v>5</v>
      </c>
      <c r="BO241" s="895"/>
      <c r="BP241" s="894">
        <v>7</v>
      </c>
      <c r="BQ241" s="895"/>
      <c r="BR241" s="894">
        <v>47</v>
      </c>
      <c r="BS241" s="895"/>
      <c r="BT241" s="894"/>
      <c r="BU241" s="895"/>
      <c r="BV241" s="894"/>
      <c r="BW241" s="895"/>
      <c r="BX241" s="894">
        <v>10</v>
      </c>
      <c r="BY241" s="895"/>
      <c r="BZ241" s="894">
        <v>4</v>
      </c>
      <c r="CA241" s="895"/>
      <c r="CB241" s="894"/>
      <c r="CC241" s="895"/>
      <c r="CD241" s="907">
        <v>1</v>
      </c>
      <c r="CE241" s="895"/>
      <c r="CF241" s="907">
        <v>4</v>
      </c>
      <c r="CG241" s="895"/>
      <c r="CH241" s="894">
        <v>11</v>
      </c>
      <c r="CI241" s="895"/>
      <c r="CJ241" s="894"/>
      <c r="CK241" s="895"/>
      <c r="CL241" s="894"/>
      <c r="CM241" s="895"/>
      <c r="CN241" s="894"/>
      <c r="CO241" s="895"/>
      <c r="CP241" s="894"/>
      <c r="CQ241" s="895"/>
      <c r="CR241" s="894">
        <v>28</v>
      </c>
      <c r="CS241" s="895"/>
      <c r="CT241" s="895"/>
      <c r="CU241" s="895"/>
      <c r="CV241" s="894"/>
      <c r="CW241" s="895"/>
      <c r="CX241" s="894"/>
      <c r="CY241" s="895"/>
      <c r="CZ241" s="894">
        <v>64</v>
      </c>
      <c r="DA241" s="895"/>
      <c r="DB241" s="991">
        <f>B241+D241+F241+H241+J241+L241+N241+P241+R241+T241+V241+X241+Z241+AB241+AD241+AF241+AH241+AJ241+AL241+AN241+AP241+AR241+AT241+AV241+AX241+AZ241+BB241+BD241+BF241+BH241+BJ241+BL241+BN241+BP241+BR241+BT241+BV241+BX241+BZ241+CB241+CD241+CF241+CH241+CJ241+CL241+CN241+CP241+CR241+CT241+CV241+CX241+CZ241</f>
        <v>543</v>
      </c>
      <c r="DC241" s="909"/>
      <c r="DD241" s="910">
        <v>0</v>
      </c>
      <c r="DE241" s="911">
        <v>0</v>
      </c>
      <c r="DF241" s="912">
        <f t="shared" si="25"/>
        <v>543</v>
      </c>
      <c r="DG241" s="913">
        <f t="shared" si="26"/>
        <v>0</v>
      </c>
    </row>
    <row r="242" spans="1:111" ht="15" thickBot="1" x14ac:dyDescent="0.35">
      <c r="A242" s="915" t="s">
        <v>942</v>
      </c>
      <c r="B242" s="894"/>
      <c r="C242" s="895"/>
      <c r="D242" s="894"/>
      <c r="E242" s="895"/>
      <c r="F242" s="894"/>
      <c r="G242" s="895"/>
      <c r="H242" s="894"/>
      <c r="I242" s="895"/>
      <c r="J242" s="894"/>
      <c r="K242" s="895"/>
      <c r="L242" s="894"/>
      <c r="M242" s="895"/>
      <c r="N242" s="894"/>
      <c r="O242" s="895"/>
      <c r="P242" s="894"/>
      <c r="Q242" s="895"/>
      <c r="R242" s="894"/>
      <c r="S242" s="895"/>
      <c r="T242" s="894"/>
      <c r="U242" s="895"/>
      <c r="V242" s="894"/>
      <c r="W242" s="895"/>
      <c r="X242" s="894"/>
      <c r="Y242" s="895"/>
      <c r="Z242" s="894"/>
      <c r="AA242" s="895"/>
      <c r="AB242" s="894"/>
      <c r="AC242" s="895"/>
      <c r="AD242" s="894"/>
      <c r="AE242" s="895"/>
      <c r="AF242" s="894"/>
      <c r="AG242" s="895"/>
      <c r="AH242" s="894"/>
      <c r="AI242" s="895"/>
      <c r="AJ242" s="894"/>
      <c r="AK242" s="895"/>
      <c r="AL242" s="894"/>
      <c r="AM242" s="895"/>
      <c r="AN242" s="894"/>
      <c r="AO242" s="895"/>
      <c r="AP242" s="894"/>
      <c r="AQ242" s="895"/>
      <c r="AR242" s="894"/>
      <c r="AS242" s="895"/>
      <c r="AT242" s="894"/>
      <c r="AU242" s="895"/>
      <c r="AV242" s="894"/>
      <c r="AW242" s="895"/>
      <c r="AX242" s="894"/>
      <c r="AY242" s="895"/>
      <c r="AZ242" s="894"/>
      <c r="BA242" s="895"/>
      <c r="BB242" s="894"/>
      <c r="BC242" s="895"/>
      <c r="BD242" s="894"/>
      <c r="BE242" s="895"/>
      <c r="BF242" s="894"/>
      <c r="BG242" s="895"/>
      <c r="BH242" s="894"/>
      <c r="BI242" s="895"/>
      <c r="BJ242" s="894"/>
      <c r="BK242" s="895"/>
      <c r="BL242" s="894"/>
      <c r="BM242" s="895"/>
      <c r="BN242" s="894"/>
      <c r="BO242" s="895"/>
      <c r="BP242" s="894"/>
      <c r="BQ242" s="895"/>
      <c r="BR242" s="894"/>
      <c r="BS242" s="895"/>
      <c r="BT242" s="894"/>
      <c r="BU242" s="895"/>
      <c r="BV242" s="894"/>
      <c r="BW242" s="895"/>
      <c r="BX242" s="894"/>
      <c r="BY242" s="895"/>
      <c r="BZ242" s="894"/>
      <c r="CA242" s="895"/>
      <c r="CB242" s="894"/>
      <c r="CC242" s="895"/>
      <c r="CD242" s="907"/>
      <c r="CE242" s="895"/>
      <c r="CF242" s="907"/>
      <c r="CG242" s="895"/>
      <c r="CH242" s="894"/>
      <c r="CI242" s="895"/>
      <c r="CJ242" s="894"/>
      <c r="CK242" s="895"/>
      <c r="CL242" s="894"/>
      <c r="CM242" s="895"/>
      <c r="CN242" s="894"/>
      <c r="CO242" s="895"/>
      <c r="CP242" s="894"/>
      <c r="CQ242" s="895"/>
      <c r="CR242" s="894"/>
      <c r="CS242" s="895"/>
      <c r="CT242" s="895"/>
      <c r="CU242" s="895"/>
      <c r="CV242" s="894"/>
      <c r="CW242" s="895"/>
      <c r="CX242" s="894"/>
      <c r="CY242" s="895"/>
      <c r="CZ242" s="894"/>
      <c r="DA242" s="895"/>
      <c r="DB242" s="991">
        <v>1415</v>
      </c>
      <c r="DC242" s="909"/>
      <c r="DD242" s="910">
        <v>0</v>
      </c>
      <c r="DE242" s="911">
        <v>0</v>
      </c>
      <c r="DF242" s="912">
        <f t="shared" si="25"/>
        <v>1415</v>
      </c>
      <c r="DG242" s="913">
        <f t="shared" si="26"/>
        <v>0</v>
      </c>
    </row>
    <row r="243" spans="1:111" ht="15" thickBot="1" x14ac:dyDescent="0.35">
      <c r="A243" s="915" t="s">
        <v>943</v>
      </c>
      <c r="B243" s="894">
        <v>68</v>
      </c>
      <c r="C243" s="894">
        <v>671800</v>
      </c>
      <c r="D243" s="894">
        <v>2</v>
      </c>
      <c r="E243" s="895">
        <v>11500</v>
      </c>
      <c r="F243" s="894"/>
      <c r="G243" s="895"/>
      <c r="H243" s="894"/>
      <c r="I243" s="895"/>
      <c r="J243" s="894"/>
      <c r="K243" s="895"/>
      <c r="L243" s="894">
        <v>11</v>
      </c>
      <c r="M243" s="895">
        <v>234800</v>
      </c>
      <c r="N243" s="894">
        <v>9</v>
      </c>
      <c r="O243" s="895">
        <v>55900</v>
      </c>
      <c r="P243" s="894"/>
      <c r="Q243" s="895"/>
      <c r="R243" s="894">
        <v>2</v>
      </c>
      <c r="S243" s="895">
        <v>21900</v>
      </c>
      <c r="T243" s="894"/>
      <c r="U243" s="895"/>
      <c r="V243" s="894"/>
      <c r="W243" s="895"/>
      <c r="X243" s="894"/>
      <c r="Y243" s="895"/>
      <c r="Z243" s="894"/>
      <c r="AA243" s="895"/>
      <c r="AB243" s="894"/>
      <c r="AC243" s="895"/>
      <c r="AD243" s="894">
        <v>2143</v>
      </c>
      <c r="AE243" s="895">
        <v>59349781.799999997</v>
      </c>
      <c r="AF243" s="894"/>
      <c r="AG243" s="895"/>
      <c r="AH243" s="894"/>
      <c r="AI243" s="895"/>
      <c r="AJ243" s="894">
        <v>2</v>
      </c>
      <c r="AK243" s="895">
        <v>33000</v>
      </c>
      <c r="AL243" s="894">
        <v>4</v>
      </c>
      <c r="AM243" s="895">
        <v>63400</v>
      </c>
      <c r="AN243" s="894"/>
      <c r="AO243" s="895"/>
      <c r="AP243" s="894"/>
      <c r="AQ243" s="895"/>
      <c r="AR243" s="894"/>
      <c r="AS243" s="895"/>
      <c r="AT243" s="894"/>
      <c r="AU243" s="895"/>
      <c r="AV243" s="894"/>
      <c r="AW243" s="895"/>
      <c r="AX243" s="894"/>
      <c r="AY243" s="895"/>
      <c r="AZ243" s="894">
        <v>4</v>
      </c>
      <c r="BA243" s="895">
        <v>80000</v>
      </c>
      <c r="BB243" s="894"/>
      <c r="BC243" s="895"/>
      <c r="BD243" s="894"/>
      <c r="BE243" s="895"/>
      <c r="BF243" s="894"/>
      <c r="BG243" s="895"/>
      <c r="BH243" s="894"/>
      <c r="BI243" s="895"/>
      <c r="BJ243" s="894"/>
      <c r="BK243" s="895"/>
      <c r="BL243" s="894"/>
      <c r="BM243" s="895"/>
      <c r="BN243" s="894"/>
      <c r="BO243" s="895"/>
      <c r="BP243" s="894">
        <v>2</v>
      </c>
      <c r="BQ243" s="895">
        <v>24000</v>
      </c>
      <c r="BR243" s="894"/>
      <c r="BS243" s="895"/>
      <c r="BT243" s="894"/>
      <c r="BU243" s="895"/>
      <c r="BV243" s="894"/>
      <c r="BW243" s="895"/>
      <c r="BX243" s="894"/>
      <c r="BY243" s="895"/>
      <c r="BZ243" s="894"/>
      <c r="CA243" s="895"/>
      <c r="CB243" s="894">
        <v>4</v>
      </c>
      <c r="CC243" s="895">
        <v>40000</v>
      </c>
      <c r="CD243" s="907"/>
      <c r="CE243" s="895"/>
      <c r="CF243" s="907"/>
      <c r="CG243" s="895"/>
      <c r="CH243" s="894">
        <v>1</v>
      </c>
      <c r="CI243" s="895">
        <v>2750</v>
      </c>
      <c r="CJ243" s="894"/>
      <c r="CK243" s="895"/>
      <c r="CL243" s="894"/>
      <c r="CM243" s="895"/>
      <c r="CN243" s="894">
        <v>88</v>
      </c>
      <c r="CO243" s="895">
        <v>2424500</v>
      </c>
      <c r="CP243" s="894"/>
      <c r="CQ243" s="895"/>
      <c r="CR243" s="894"/>
      <c r="CS243" s="895"/>
      <c r="CT243" s="895"/>
      <c r="CU243" s="895"/>
      <c r="CV243" s="894"/>
      <c r="CW243" s="895"/>
      <c r="CX243" s="894"/>
      <c r="CY243" s="895"/>
      <c r="CZ243" s="894"/>
      <c r="DA243" s="895"/>
      <c r="DB243" s="908">
        <f t="shared" ref="DB243:DB273" si="27">B243+D243+F243+H243+J243+L243+N243+P243+R243+T243+V243+X243+Z243+AB243+AD243+AF243+AH243+AJ243+AL243+AN243+AP243+AR243+AT243+AV243+AX243+AZ243+BB243+BD243+BF243+BH243+BJ243+BL243+BN243+BP243+BR243+BT243+BV243+BX243+BZ243+CB243+CD243+CF243+CH243+CJ243+CL243+CN243+CP243+CR243+CT243+CV243+CX243+CZ243</f>
        <v>2340</v>
      </c>
      <c r="DC243" s="992">
        <f>C243+E243+G243+I243+K243+M243+O243+Q243+S243+U243+W243+Y243+AA243+AC243+AE243+AG243+AI243+AK243+AM243+AO243+AQ243+AS243+AU243+AW243+AY243+BA243+BC243+BE243+BG243+BI243+BK243+BM243+BO243+BQ243+BS243+BU243+BW243+BY243+CA243+CC243+CE243+CG243+CI243+CK243+CM243+CO243+CQ243+CS243+CU243+CW243+CY243+DA243</f>
        <v>63013331.799999997</v>
      </c>
      <c r="DD243" s="910">
        <v>0</v>
      </c>
      <c r="DE243" s="911">
        <v>0</v>
      </c>
      <c r="DF243" s="912">
        <f>DB243+DD243</f>
        <v>2340</v>
      </c>
      <c r="DG243" s="913">
        <f t="shared" si="26"/>
        <v>63013331.799999997</v>
      </c>
    </row>
    <row r="244" spans="1:111" ht="15" thickBot="1" x14ac:dyDescent="0.35">
      <c r="A244" s="915" t="s">
        <v>944</v>
      </c>
      <c r="B244" s="894">
        <v>12622</v>
      </c>
      <c r="C244" s="894">
        <v>4025956211.1399999</v>
      </c>
      <c r="D244" s="894">
        <v>5304</v>
      </c>
      <c r="E244" s="895">
        <v>108282570</v>
      </c>
      <c r="F244" s="894">
        <v>2168</v>
      </c>
      <c r="G244" s="895">
        <v>37703220.399999999</v>
      </c>
      <c r="H244" s="894">
        <v>4348</v>
      </c>
      <c r="I244" s="895">
        <v>111640207.59999999</v>
      </c>
      <c r="J244" s="894">
        <v>3017</v>
      </c>
      <c r="K244" s="895">
        <v>93896587</v>
      </c>
      <c r="L244" s="894">
        <v>7094</v>
      </c>
      <c r="M244" s="895">
        <v>160603701.69999999</v>
      </c>
      <c r="N244" s="894">
        <v>6591</v>
      </c>
      <c r="O244" s="895">
        <v>183844212</v>
      </c>
      <c r="P244" s="894">
        <v>15600</v>
      </c>
      <c r="Q244" s="895">
        <v>24678500</v>
      </c>
      <c r="R244" s="894">
        <v>3706</v>
      </c>
      <c r="S244" s="895">
        <v>88487411</v>
      </c>
      <c r="T244" s="894">
        <v>3544</v>
      </c>
      <c r="U244" s="895">
        <v>75186750</v>
      </c>
      <c r="V244" s="894">
        <v>3724</v>
      </c>
      <c r="W244" s="895">
        <v>74770200</v>
      </c>
      <c r="X244" s="894">
        <v>5373</v>
      </c>
      <c r="Y244" s="895">
        <v>165517173.30000001</v>
      </c>
      <c r="Z244" s="894">
        <v>643</v>
      </c>
      <c r="AA244" s="895">
        <v>14327247.300000001</v>
      </c>
      <c r="AB244" s="894">
        <v>8546</v>
      </c>
      <c r="AC244" s="895">
        <v>172493537.30000001</v>
      </c>
      <c r="AD244" s="894">
        <v>324</v>
      </c>
      <c r="AE244" s="895">
        <v>7331641.5599999996</v>
      </c>
      <c r="AF244" s="894">
        <v>348</v>
      </c>
      <c r="AG244" s="895">
        <v>7751739.4000000004</v>
      </c>
      <c r="AH244" s="894">
        <v>866</v>
      </c>
      <c r="AI244" s="895">
        <v>18882445.199999999</v>
      </c>
      <c r="AJ244" s="894">
        <v>2827</v>
      </c>
      <c r="AK244" s="895">
        <v>55577269.799999997</v>
      </c>
      <c r="AL244" s="894">
        <v>5210</v>
      </c>
      <c r="AM244" s="895">
        <v>115414040</v>
      </c>
      <c r="AN244" s="894">
        <v>1891</v>
      </c>
      <c r="AO244" s="895">
        <v>45428074.5</v>
      </c>
      <c r="AP244" s="894">
        <v>483</v>
      </c>
      <c r="AQ244" s="895">
        <v>10722346</v>
      </c>
      <c r="AR244" s="894">
        <v>1415</v>
      </c>
      <c r="AS244" s="895">
        <v>17124225.010000002</v>
      </c>
      <c r="AT244" s="894">
        <v>1124</v>
      </c>
      <c r="AU244" s="895">
        <v>27766271.300000001</v>
      </c>
      <c r="AV244" s="894">
        <v>13865</v>
      </c>
      <c r="AW244" s="895">
        <v>288695668.30000001</v>
      </c>
      <c r="AX244" s="894">
        <v>2521</v>
      </c>
      <c r="AY244" s="895">
        <v>155409167.19999999</v>
      </c>
      <c r="AZ244" s="894">
        <v>2978</v>
      </c>
      <c r="BA244" s="895">
        <v>77301886.200000003</v>
      </c>
      <c r="BB244" s="894">
        <v>1054</v>
      </c>
      <c r="BC244" s="895">
        <v>18483044.5</v>
      </c>
      <c r="BD244" s="894">
        <v>3543</v>
      </c>
      <c r="BE244" s="895">
        <v>119659303.8</v>
      </c>
      <c r="BF244" s="894">
        <v>1318</v>
      </c>
      <c r="BG244" s="895">
        <v>39537147.5</v>
      </c>
      <c r="BH244" s="894">
        <v>2108</v>
      </c>
      <c r="BI244" s="895">
        <v>51649281.5</v>
      </c>
      <c r="BJ244" s="894">
        <v>3422</v>
      </c>
      <c r="BK244" s="895">
        <v>106189554.29000001</v>
      </c>
      <c r="BL244" s="894"/>
      <c r="BM244" s="895"/>
      <c r="BN244" s="894">
        <v>1995</v>
      </c>
      <c r="BO244" s="895">
        <v>60971984.100000001</v>
      </c>
      <c r="BP244" s="894">
        <v>1019</v>
      </c>
      <c r="BQ244" s="895">
        <v>26721343.399999999</v>
      </c>
      <c r="BR244" s="894">
        <v>3912</v>
      </c>
      <c r="BS244" s="895">
        <v>83669158.299999997</v>
      </c>
      <c r="BT244" s="894">
        <v>621</v>
      </c>
      <c r="BU244" s="895">
        <v>16733757.4</v>
      </c>
      <c r="BV244" s="894">
        <v>342</v>
      </c>
      <c r="BW244" s="895">
        <v>7691000</v>
      </c>
      <c r="BX244" s="894">
        <v>3119</v>
      </c>
      <c r="BY244" s="895">
        <v>66447333</v>
      </c>
      <c r="BZ244" s="894">
        <v>1840</v>
      </c>
      <c r="CA244" s="895">
        <v>41201794.600000001</v>
      </c>
      <c r="CB244" s="894">
        <v>3219</v>
      </c>
      <c r="CC244" s="895">
        <v>94846618.799999997</v>
      </c>
      <c r="CD244" s="907">
        <v>255</v>
      </c>
      <c r="CE244" s="895">
        <v>9241500</v>
      </c>
      <c r="CF244" s="907">
        <v>335</v>
      </c>
      <c r="CG244" s="895">
        <v>6086371.0999999996</v>
      </c>
      <c r="CH244" s="894">
        <v>2965</v>
      </c>
      <c r="CI244" s="895">
        <v>356441541.95999998</v>
      </c>
      <c r="CJ244" s="894">
        <v>390</v>
      </c>
      <c r="CK244" s="895">
        <v>6345239.9000000004</v>
      </c>
      <c r="CL244" s="894">
        <v>220</v>
      </c>
      <c r="CM244" s="895">
        <v>2658539.2000000002</v>
      </c>
      <c r="CN244" s="894">
        <v>664</v>
      </c>
      <c r="CO244" s="895">
        <v>17255000</v>
      </c>
      <c r="CP244" s="894">
        <v>696</v>
      </c>
      <c r="CQ244" s="895">
        <v>2010358.1</v>
      </c>
      <c r="CR244" s="894">
        <v>5327</v>
      </c>
      <c r="CS244" s="895">
        <v>139335380</v>
      </c>
      <c r="CT244" s="895">
        <v>1661</v>
      </c>
      <c r="CU244" s="895">
        <v>15866995.699999999</v>
      </c>
      <c r="CV244" s="894">
        <v>634</v>
      </c>
      <c r="CW244" s="895">
        <v>13048365</v>
      </c>
      <c r="CX244" s="894">
        <v>1519</v>
      </c>
      <c r="CY244" s="895">
        <v>41220700</v>
      </c>
      <c r="CZ244" s="894">
        <v>5836</v>
      </c>
      <c r="DA244" s="895">
        <v>122570500</v>
      </c>
      <c r="DB244" s="908">
        <f t="shared" si="27"/>
        <v>164146</v>
      </c>
      <c r="DC244" s="909">
        <f>'B1104'!CX224</f>
        <v>0</v>
      </c>
      <c r="DD244" s="910">
        <v>0</v>
      </c>
      <c r="DE244" s="911">
        <v>0</v>
      </c>
      <c r="DF244" s="916">
        <f t="shared" ref="DF244:DF268" si="28">DB244+DD244</f>
        <v>164146</v>
      </c>
      <c r="DG244" s="913">
        <f t="shared" si="26"/>
        <v>0</v>
      </c>
    </row>
    <row r="245" spans="1:111" ht="15" thickBot="1" x14ac:dyDescent="0.35">
      <c r="A245" s="915" t="s">
        <v>945</v>
      </c>
      <c r="B245" s="894">
        <v>96</v>
      </c>
      <c r="C245" s="894">
        <v>85990677.359999999</v>
      </c>
      <c r="D245" s="894">
        <v>379</v>
      </c>
      <c r="E245" s="895">
        <v>104030148.05</v>
      </c>
      <c r="F245" s="894">
        <v>263</v>
      </c>
      <c r="G245" s="895">
        <v>6047283.25</v>
      </c>
      <c r="H245" s="894">
        <v>953</v>
      </c>
      <c r="I245" s="895">
        <v>27979740.600000001</v>
      </c>
      <c r="J245" s="894">
        <v>492</v>
      </c>
      <c r="K245" s="895">
        <v>21781325.52</v>
      </c>
      <c r="L245" s="894">
        <v>1119</v>
      </c>
      <c r="M245" s="895">
        <v>22723961.460000001</v>
      </c>
      <c r="N245" s="894">
        <v>1050</v>
      </c>
      <c r="O245" s="895">
        <v>35139733.859999999</v>
      </c>
      <c r="P245" s="894">
        <v>3940</v>
      </c>
      <c r="Q245" s="895">
        <v>31688711.399999999</v>
      </c>
      <c r="R245" s="894">
        <v>672</v>
      </c>
      <c r="S245" s="895">
        <v>19177377.100000001</v>
      </c>
      <c r="T245" s="894">
        <v>292</v>
      </c>
      <c r="U245" s="895">
        <v>9343101.1999999993</v>
      </c>
      <c r="V245" s="894">
        <v>353</v>
      </c>
      <c r="W245" s="895">
        <v>7645977.2400000002</v>
      </c>
      <c r="X245" s="894">
        <v>2288</v>
      </c>
      <c r="Y245" s="895">
        <v>18345845.890000001</v>
      </c>
      <c r="Z245" s="894">
        <v>25</v>
      </c>
      <c r="AA245" s="895">
        <v>12125090</v>
      </c>
      <c r="AB245" s="894">
        <v>710</v>
      </c>
      <c r="AC245" s="895">
        <v>210108484.71000001</v>
      </c>
      <c r="AD245" s="894"/>
      <c r="AE245" s="895"/>
      <c r="AF245" s="894">
        <v>13</v>
      </c>
      <c r="AG245" s="895">
        <v>1073056</v>
      </c>
      <c r="AH245" s="894">
        <v>83</v>
      </c>
      <c r="AI245" s="895">
        <v>1118473.8400000001</v>
      </c>
      <c r="AJ245" s="894">
        <v>866</v>
      </c>
      <c r="AK245" s="895">
        <v>57260175.729999997</v>
      </c>
      <c r="AL245" s="894">
        <v>720</v>
      </c>
      <c r="AM245" s="895">
        <v>19343831.859999999</v>
      </c>
      <c r="AN245" s="894">
        <v>160</v>
      </c>
      <c r="AO245" s="895">
        <v>3525808.15</v>
      </c>
      <c r="AP245" s="894">
        <v>48</v>
      </c>
      <c r="AQ245" s="895">
        <v>565130</v>
      </c>
      <c r="AR245" s="894">
        <v>142</v>
      </c>
      <c r="AS245" s="895">
        <v>2678920</v>
      </c>
      <c r="AT245" s="894">
        <v>96</v>
      </c>
      <c r="AU245" s="895">
        <v>26918369.27</v>
      </c>
      <c r="AV245" s="894">
        <v>1059</v>
      </c>
      <c r="AW245" s="895">
        <v>77516488.409999996</v>
      </c>
      <c r="AX245" s="894">
        <v>640</v>
      </c>
      <c r="AY245" s="895">
        <v>27203081.690000001</v>
      </c>
      <c r="AZ245" s="894">
        <v>404</v>
      </c>
      <c r="BA245" s="895">
        <v>7445129.0300000003</v>
      </c>
      <c r="BB245" s="894">
        <v>79</v>
      </c>
      <c r="BC245" s="895">
        <v>17098837.940000001</v>
      </c>
      <c r="BD245" s="894">
        <v>405</v>
      </c>
      <c r="BE245" s="895">
        <v>5757330.6799999997</v>
      </c>
      <c r="BF245" s="894">
        <v>99</v>
      </c>
      <c r="BG245" s="895">
        <v>3683680</v>
      </c>
      <c r="BH245" s="894">
        <v>248</v>
      </c>
      <c r="BI245" s="895">
        <v>2913303.83</v>
      </c>
      <c r="BJ245" s="894">
        <v>1020</v>
      </c>
      <c r="BK245" s="895">
        <v>24099468.780000001</v>
      </c>
      <c r="BL245" s="894"/>
      <c r="BM245" s="895"/>
      <c r="BN245" s="894">
        <v>234</v>
      </c>
      <c r="BO245" s="895">
        <v>8692180.3300000001</v>
      </c>
      <c r="BP245" s="894">
        <v>793</v>
      </c>
      <c r="BQ245" s="895">
        <v>3172885.93</v>
      </c>
      <c r="BR245" s="894">
        <v>348</v>
      </c>
      <c r="BS245" s="895">
        <v>8983596.5899999999</v>
      </c>
      <c r="BT245" s="894">
        <v>94</v>
      </c>
      <c r="BU245" s="895">
        <v>1719105.32</v>
      </c>
      <c r="BV245" s="894">
        <v>39</v>
      </c>
      <c r="BW245" s="895">
        <v>1123418.01</v>
      </c>
      <c r="BX245" s="894">
        <v>456</v>
      </c>
      <c r="BY245" s="895">
        <v>9524983.6600000001</v>
      </c>
      <c r="BZ245" s="894">
        <v>930</v>
      </c>
      <c r="CA245" s="895">
        <v>22489912.309999999</v>
      </c>
      <c r="CB245" s="894">
        <v>417</v>
      </c>
      <c r="CC245" s="895">
        <v>23412453.329999998</v>
      </c>
      <c r="CD245" s="907">
        <v>38</v>
      </c>
      <c r="CE245" s="895">
        <v>1049596</v>
      </c>
      <c r="CF245" s="907">
        <v>29</v>
      </c>
      <c r="CG245" s="895">
        <v>354307.36</v>
      </c>
      <c r="CH245" s="894">
        <v>1098</v>
      </c>
      <c r="CI245" s="895">
        <v>41502621.689999998</v>
      </c>
      <c r="CJ245" s="894">
        <v>17</v>
      </c>
      <c r="CK245" s="895">
        <v>183500</v>
      </c>
      <c r="CL245" s="894">
        <v>42</v>
      </c>
      <c r="CM245" s="895">
        <v>182229.44</v>
      </c>
      <c r="CN245" s="894">
        <v>34</v>
      </c>
      <c r="CO245" s="895">
        <v>650306.80000000005</v>
      </c>
      <c r="CP245" s="894">
        <v>37</v>
      </c>
      <c r="CQ245" s="895">
        <v>616990</v>
      </c>
      <c r="CR245" s="894">
        <v>558</v>
      </c>
      <c r="CS245" s="895">
        <v>45972182.640000001</v>
      </c>
      <c r="CT245" s="895">
        <v>109</v>
      </c>
      <c r="CU245" s="895">
        <v>1003112</v>
      </c>
      <c r="CV245" s="894">
        <v>82</v>
      </c>
      <c r="CW245" s="895">
        <v>1451070</v>
      </c>
      <c r="CX245" s="894">
        <v>200</v>
      </c>
      <c r="CY245" s="895">
        <v>10732275.380000001</v>
      </c>
      <c r="CZ245" s="894">
        <v>679</v>
      </c>
      <c r="DA245" s="895">
        <v>23047218.02</v>
      </c>
      <c r="DB245" s="908">
        <f t="shared" si="27"/>
        <v>24948</v>
      </c>
      <c r="DC245" s="909">
        <f>'B1104'!CY224</f>
        <v>0</v>
      </c>
      <c r="DD245" s="910">
        <v>0</v>
      </c>
      <c r="DE245" s="911">
        <v>0</v>
      </c>
      <c r="DF245" s="916">
        <f t="shared" si="28"/>
        <v>24948</v>
      </c>
      <c r="DG245" s="913">
        <f t="shared" si="26"/>
        <v>0</v>
      </c>
    </row>
    <row r="246" spans="1:111" ht="15" thickBot="1" x14ac:dyDescent="0.35">
      <c r="A246" s="915" t="s">
        <v>946</v>
      </c>
      <c r="B246" s="894"/>
      <c r="C246" s="894"/>
      <c r="D246" s="894"/>
      <c r="E246" s="895"/>
      <c r="F246" s="894"/>
      <c r="G246" s="895"/>
      <c r="H246" s="894"/>
      <c r="I246" s="895"/>
      <c r="J246" s="894"/>
      <c r="K246" s="895"/>
      <c r="L246" s="894"/>
      <c r="M246" s="895"/>
      <c r="N246" s="894"/>
      <c r="O246" s="895"/>
      <c r="P246" s="894"/>
      <c r="Q246" s="895"/>
      <c r="R246" s="894"/>
      <c r="S246" s="895"/>
      <c r="T246" s="894"/>
      <c r="U246" s="895"/>
      <c r="V246" s="894"/>
      <c r="W246" s="895"/>
      <c r="X246" s="894"/>
      <c r="Y246" s="895"/>
      <c r="Z246" s="894"/>
      <c r="AA246" s="895"/>
      <c r="AB246" s="894"/>
      <c r="AC246" s="895"/>
      <c r="AD246" s="894"/>
      <c r="AE246" s="895"/>
      <c r="AF246" s="894"/>
      <c r="AG246" s="895"/>
      <c r="AH246" s="894"/>
      <c r="AI246" s="895"/>
      <c r="AJ246" s="894"/>
      <c r="AK246" s="895"/>
      <c r="AL246" s="894"/>
      <c r="AM246" s="895"/>
      <c r="AN246" s="894"/>
      <c r="AO246" s="895"/>
      <c r="AP246" s="894"/>
      <c r="AQ246" s="895"/>
      <c r="AR246" s="894"/>
      <c r="AS246" s="895"/>
      <c r="AT246" s="894"/>
      <c r="AU246" s="895"/>
      <c r="AV246" s="894"/>
      <c r="AW246" s="895"/>
      <c r="AX246" s="894"/>
      <c r="AY246" s="895"/>
      <c r="AZ246" s="894"/>
      <c r="BA246" s="895"/>
      <c r="BB246" s="894"/>
      <c r="BC246" s="895"/>
      <c r="BD246" s="894"/>
      <c r="BE246" s="895"/>
      <c r="BF246" s="894"/>
      <c r="BG246" s="895"/>
      <c r="BH246" s="894"/>
      <c r="BI246" s="895"/>
      <c r="BJ246" s="894"/>
      <c r="BK246" s="895"/>
      <c r="BL246" s="894"/>
      <c r="BM246" s="895"/>
      <c r="BN246" s="894"/>
      <c r="BO246" s="895"/>
      <c r="BP246" s="894"/>
      <c r="BQ246" s="895"/>
      <c r="BR246" s="894"/>
      <c r="BS246" s="895"/>
      <c r="BT246" s="894"/>
      <c r="BU246" s="895"/>
      <c r="BV246" s="894"/>
      <c r="BW246" s="895"/>
      <c r="BX246" s="894"/>
      <c r="BY246" s="895"/>
      <c r="BZ246" s="894"/>
      <c r="CA246" s="895"/>
      <c r="CB246" s="894"/>
      <c r="CC246" s="895"/>
      <c r="CD246" s="907"/>
      <c r="CE246" s="895"/>
      <c r="CF246" s="907"/>
      <c r="CG246" s="895"/>
      <c r="CH246" s="894"/>
      <c r="CI246" s="895"/>
      <c r="CJ246" s="894"/>
      <c r="CK246" s="895"/>
      <c r="CL246" s="894"/>
      <c r="CM246" s="895"/>
      <c r="CN246" s="894"/>
      <c r="CO246" s="895"/>
      <c r="CP246" s="894"/>
      <c r="CQ246" s="895"/>
      <c r="CR246" s="894"/>
      <c r="CS246" s="895"/>
      <c r="CT246" s="895"/>
      <c r="CU246" s="895"/>
      <c r="CV246" s="894"/>
      <c r="CW246" s="895"/>
      <c r="CX246" s="894"/>
      <c r="CY246" s="895"/>
      <c r="CZ246" s="894"/>
      <c r="DA246" s="895"/>
      <c r="DB246" s="908">
        <f t="shared" si="27"/>
        <v>0</v>
      </c>
      <c r="DC246" s="909"/>
      <c r="DD246" s="910">
        <v>0</v>
      </c>
      <c r="DE246" s="911">
        <v>0</v>
      </c>
      <c r="DF246" s="912">
        <f t="shared" si="28"/>
        <v>0</v>
      </c>
      <c r="DG246" s="913">
        <f t="shared" si="26"/>
        <v>0</v>
      </c>
    </row>
    <row r="247" spans="1:111" ht="15" thickBot="1" x14ac:dyDescent="0.35">
      <c r="A247" s="915" t="s">
        <v>947</v>
      </c>
      <c r="B247" s="894"/>
      <c r="C247" s="894"/>
      <c r="D247" s="894"/>
      <c r="E247" s="895"/>
      <c r="F247" s="894"/>
      <c r="G247" s="895"/>
      <c r="H247" s="894"/>
      <c r="I247" s="895"/>
      <c r="J247" s="894"/>
      <c r="K247" s="895"/>
      <c r="L247" s="894"/>
      <c r="M247" s="895"/>
      <c r="N247" s="894"/>
      <c r="O247" s="895"/>
      <c r="P247" s="894"/>
      <c r="Q247" s="895"/>
      <c r="R247" s="894"/>
      <c r="S247" s="895"/>
      <c r="T247" s="894"/>
      <c r="U247" s="895"/>
      <c r="V247" s="894"/>
      <c r="W247" s="895"/>
      <c r="X247" s="894"/>
      <c r="Y247" s="895"/>
      <c r="Z247" s="894"/>
      <c r="AA247" s="895"/>
      <c r="AB247" s="894"/>
      <c r="AC247" s="895"/>
      <c r="AD247" s="894"/>
      <c r="AE247" s="895"/>
      <c r="AF247" s="894"/>
      <c r="AG247" s="895"/>
      <c r="AH247" s="894"/>
      <c r="AI247" s="895"/>
      <c r="AJ247" s="894"/>
      <c r="AK247" s="895"/>
      <c r="AL247" s="894"/>
      <c r="AM247" s="895"/>
      <c r="AN247" s="894"/>
      <c r="AO247" s="895"/>
      <c r="AP247" s="894"/>
      <c r="AQ247" s="895"/>
      <c r="AR247" s="894"/>
      <c r="AS247" s="895"/>
      <c r="AT247" s="894"/>
      <c r="AU247" s="895"/>
      <c r="AV247" s="894"/>
      <c r="AW247" s="895"/>
      <c r="AX247" s="894"/>
      <c r="AY247" s="895"/>
      <c r="AZ247" s="894"/>
      <c r="BA247" s="895"/>
      <c r="BB247" s="894"/>
      <c r="BC247" s="895"/>
      <c r="BD247" s="894"/>
      <c r="BE247" s="895"/>
      <c r="BF247" s="894"/>
      <c r="BG247" s="895"/>
      <c r="BH247" s="894"/>
      <c r="BI247" s="895"/>
      <c r="BJ247" s="894"/>
      <c r="BK247" s="895"/>
      <c r="BL247" s="894"/>
      <c r="BM247" s="895"/>
      <c r="BN247" s="894"/>
      <c r="BO247" s="895"/>
      <c r="BP247" s="894"/>
      <c r="BQ247" s="895"/>
      <c r="BR247" s="894"/>
      <c r="BS247" s="895"/>
      <c r="BT247" s="894"/>
      <c r="BU247" s="895"/>
      <c r="BV247" s="894"/>
      <c r="BW247" s="895"/>
      <c r="BX247" s="894"/>
      <c r="BY247" s="895"/>
      <c r="BZ247" s="894"/>
      <c r="CA247" s="895"/>
      <c r="CB247" s="894"/>
      <c r="CC247" s="895"/>
      <c r="CD247" s="907"/>
      <c r="CE247" s="895"/>
      <c r="CF247" s="907"/>
      <c r="CG247" s="895"/>
      <c r="CH247" s="894"/>
      <c r="CI247" s="895"/>
      <c r="CJ247" s="894"/>
      <c r="CK247" s="895"/>
      <c r="CL247" s="894"/>
      <c r="CM247" s="895"/>
      <c r="CN247" s="894"/>
      <c r="CO247" s="895"/>
      <c r="CP247" s="894"/>
      <c r="CQ247" s="895"/>
      <c r="CR247" s="894">
        <v>6</v>
      </c>
      <c r="CS247" s="895">
        <v>11879000</v>
      </c>
      <c r="CT247" s="895"/>
      <c r="CU247" s="895"/>
      <c r="CV247" s="894"/>
      <c r="CW247" s="895"/>
      <c r="CX247" s="894"/>
      <c r="CY247" s="895"/>
      <c r="CZ247" s="894">
        <v>4</v>
      </c>
      <c r="DA247" s="895">
        <v>3131000</v>
      </c>
      <c r="DB247" s="908">
        <f t="shared" si="27"/>
        <v>10</v>
      </c>
      <c r="DC247" s="909">
        <f>'B1104'!CE278</f>
        <v>0</v>
      </c>
      <c r="DD247" s="910">
        <v>0</v>
      </c>
      <c r="DE247" s="911">
        <v>0</v>
      </c>
      <c r="DF247" s="912">
        <f t="shared" si="28"/>
        <v>10</v>
      </c>
      <c r="DG247" s="913">
        <f t="shared" si="26"/>
        <v>0</v>
      </c>
    </row>
    <row r="248" spans="1:111" ht="15" thickBot="1" x14ac:dyDescent="0.35">
      <c r="A248" s="915" t="s">
        <v>948</v>
      </c>
      <c r="B248" s="894"/>
      <c r="C248" s="894"/>
      <c r="D248" s="894"/>
      <c r="E248" s="895"/>
      <c r="F248" s="894"/>
      <c r="G248" s="895"/>
      <c r="H248" s="894"/>
      <c r="I248" s="895"/>
      <c r="J248" s="894"/>
      <c r="K248" s="895"/>
      <c r="L248" s="894">
        <v>237</v>
      </c>
      <c r="M248" s="895"/>
      <c r="N248" s="894"/>
      <c r="O248" s="895"/>
      <c r="P248" s="894"/>
      <c r="Q248" s="895"/>
      <c r="R248" s="894"/>
      <c r="S248" s="895"/>
      <c r="T248" s="894"/>
      <c r="U248" s="895"/>
      <c r="V248" s="894"/>
      <c r="W248" s="895"/>
      <c r="X248" s="894"/>
      <c r="Y248" s="895"/>
      <c r="Z248" s="894"/>
      <c r="AA248" s="895"/>
      <c r="AB248" s="894"/>
      <c r="AC248" s="895"/>
      <c r="AD248" s="894"/>
      <c r="AE248" s="895"/>
      <c r="AF248" s="894"/>
      <c r="AG248" s="895"/>
      <c r="AH248" s="894"/>
      <c r="AI248" s="895"/>
      <c r="AJ248" s="894"/>
      <c r="AK248" s="895"/>
      <c r="AL248" s="894"/>
      <c r="AM248" s="895"/>
      <c r="AN248" s="894"/>
      <c r="AO248" s="895"/>
      <c r="AP248" s="894"/>
      <c r="AQ248" s="895"/>
      <c r="AR248" s="894"/>
      <c r="AS248" s="895"/>
      <c r="AT248" s="894"/>
      <c r="AU248" s="895"/>
      <c r="AV248" s="894"/>
      <c r="AW248" s="895"/>
      <c r="AX248" s="894"/>
      <c r="AY248" s="895"/>
      <c r="AZ248" s="894"/>
      <c r="BA248" s="895"/>
      <c r="BB248" s="894"/>
      <c r="BC248" s="895"/>
      <c r="BD248" s="894">
        <v>200</v>
      </c>
      <c r="BE248" s="895"/>
      <c r="BF248" s="894"/>
      <c r="BG248" s="895"/>
      <c r="BH248" s="894"/>
      <c r="BI248" s="895"/>
      <c r="BJ248" s="894"/>
      <c r="BK248" s="895"/>
      <c r="BL248" s="894"/>
      <c r="BM248" s="895"/>
      <c r="BN248" s="894"/>
      <c r="BO248" s="895"/>
      <c r="BP248" s="894"/>
      <c r="BQ248" s="895"/>
      <c r="BR248" s="894"/>
      <c r="BS248" s="895"/>
      <c r="BT248" s="894">
        <v>29</v>
      </c>
      <c r="BU248" s="895"/>
      <c r="BV248" s="894"/>
      <c r="BW248" s="895"/>
      <c r="BX248" s="894"/>
      <c r="BY248" s="895"/>
      <c r="BZ248" s="894"/>
      <c r="CA248" s="895"/>
      <c r="CB248" s="894"/>
      <c r="CC248" s="895"/>
      <c r="CD248" s="907"/>
      <c r="CE248" s="895"/>
      <c r="CF248" s="907"/>
      <c r="CG248" s="895"/>
      <c r="CH248" s="894"/>
      <c r="CI248" s="895"/>
      <c r="CJ248" s="894"/>
      <c r="CK248" s="895"/>
      <c r="CL248" s="894"/>
      <c r="CM248" s="895"/>
      <c r="CN248" s="894"/>
      <c r="CO248" s="895"/>
      <c r="CP248" s="894"/>
      <c r="CQ248" s="895"/>
      <c r="CR248" s="894"/>
      <c r="CS248" s="895"/>
      <c r="CT248" s="895"/>
      <c r="CU248" s="895"/>
      <c r="CV248" s="894"/>
      <c r="CW248" s="895"/>
      <c r="CX248" s="894"/>
      <c r="CY248" s="895"/>
      <c r="CZ248" s="894">
        <v>169</v>
      </c>
      <c r="DA248" s="895"/>
      <c r="DB248" s="908">
        <f t="shared" si="27"/>
        <v>635</v>
      </c>
      <c r="DC248" s="909"/>
      <c r="DD248" s="910">
        <v>0</v>
      </c>
      <c r="DE248" s="911">
        <v>0</v>
      </c>
      <c r="DF248" s="912">
        <f t="shared" si="28"/>
        <v>635</v>
      </c>
      <c r="DG248" s="913">
        <f t="shared" si="26"/>
        <v>0</v>
      </c>
    </row>
    <row r="249" spans="1:111" ht="15" thickBot="1" x14ac:dyDescent="0.35">
      <c r="A249" s="915" t="s">
        <v>949</v>
      </c>
      <c r="B249" s="894"/>
      <c r="C249" s="894"/>
      <c r="D249" s="894"/>
      <c r="E249" s="895"/>
      <c r="F249" s="894"/>
      <c r="G249" s="895"/>
      <c r="H249" s="894"/>
      <c r="I249" s="895"/>
      <c r="J249" s="894"/>
      <c r="K249" s="895"/>
      <c r="L249" s="894">
        <v>344</v>
      </c>
      <c r="M249" s="895"/>
      <c r="N249" s="894"/>
      <c r="O249" s="895"/>
      <c r="P249" s="894"/>
      <c r="Q249" s="895"/>
      <c r="R249" s="894"/>
      <c r="S249" s="895"/>
      <c r="T249" s="894"/>
      <c r="U249" s="895"/>
      <c r="V249" s="894"/>
      <c r="W249" s="895"/>
      <c r="X249" s="894"/>
      <c r="Y249" s="895"/>
      <c r="Z249" s="894"/>
      <c r="AA249" s="895"/>
      <c r="AB249" s="894"/>
      <c r="AC249" s="895"/>
      <c r="AD249" s="894"/>
      <c r="AE249" s="895"/>
      <c r="AF249" s="894"/>
      <c r="AG249" s="895"/>
      <c r="AH249" s="894"/>
      <c r="AI249" s="895"/>
      <c r="AJ249" s="894"/>
      <c r="AK249" s="895"/>
      <c r="AL249" s="894"/>
      <c r="AM249" s="895"/>
      <c r="AN249" s="894"/>
      <c r="AO249" s="895"/>
      <c r="AP249" s="894"/>
      <c r="AQ249" s="895"/>
      <c r="AR249" s="894"/>
      <c r="AS249" s="895"/>
      <c r="AT249" s="894"/>
      <c r="AU249" s="895"/>
      <c r="AV249" s="894"/>
      <c r="AW249" s="895"/>
      <c r="AX249" s="894"/>
      <c r="AY249" s="895"/>
      <c r="AZ249" s="894"/>
      <c r="BA249" s="895"/>
      <c r="BB249" s="894"/>
      <c r="BC249" s="895"/>
      <c r="BD249" s="894">
        <v>235</v>
      </c>
      <c r="BE249" s="895"/>
      <c r="BF249" s="894"/>
      <c r="BG249" s="895"/>
      <c r="BH249" s="894"/>
      <c r="BI249" s="895"/>
      <c r="BJ249" s="894"/>
      <c r="BK249" s="895"/>
      <c r="BL249" s="894"/>
      <c r="BM249" s="895"/>
      <c r="BN249" s="894"/>
      <c r="BO249" s="895"/>
      <c r="BP249" s="894">
        <v>65</v>
      </c>
      <c r="BQ249" s="895"/>
      <c r="BR249" s="894"/>
      <c r="BS249" s="895"/>
      <c r="BT249" s="894">
        <v>54</v>
      </c>
      <c r="BU249" s="895"/>
      <c r="BV249" s="894"/>
      <c r="BW249" s="895"/>
      <c r="BX249" s="894"/>
      <c r="BY249" s="895"/>
      <c r="BZ249" s="894"/>
      <c r="CA249" s="895"/>
      <c r="CB249" s="894"/>
      <c r="CC249" s="895"/>
      <c r="CD249" s="907"/>
      <c r="CE249" s="895"/>
      <c r="CF249" s="907"/>
      <c r="CG249" s="895"/>
      <c r="CH249" s="894"/>
      <c r="CI249" s="895"/>
      <c r="CJ249" s="894"/>
      <c r="CK249" s="895"/>
      <c r="CL249" s="894"/>
      <c r="CM249" s="895"/>
      <c r="CN249" s="894"/>
      <c r="CO249" s="895"/>
      <c r="CP249" s="894"/>
      <c r="CQ249" s="895"/>
      <c r="CR249" s="894"/>
      <c r="CS249" s="895"/>
      <c r="CT249" s="895"/>
      <c r="CU249" s="895"/>
      <c r="CV249" s="894"/>
      <c r="CW249" s="895"/>
      <c r="CX249" s="894"/>
      <c r="CY249" s="895"/>
      <c r="CZ249" s="894">
        <v>374</v>
      </c>
      <c r="DA249" s="895"/>
      <c r="DB249" s="908">
        <f t="shared" si="27"/>
        <v>1072</v>
      </c>
      <c r="DC249" s="909"/>
      <c r="DD249" s="910">
        <v>0</v>
      </c>
      <c r="DE249" s="911">
        <v>0</v>
      </c>
      <c r="DF249" s="912">
        <f t="shared" si="28"/>
        <v>1072</v>
      </c>
      <c r="DG249" s="913">
        <f t="shared" si="26"/>
        <v>0</v>
      </c>
    </row>
    <row r="250" spans="1:111" ht="15" thickBot="1" x14ac:dyDescent="0.35">
      <c r="A250" s="915" t="s">
        <v>950</v>
      </c>
      <c r="B250" s="894"/>
      <c r="C250" s="894"/>
      <c r="D250" s="894"/>
      <c r="E250" s="895"/>
      <c r="F250" s="894"/>
      <c r="G250" s="895"/>
      <c r="H250" s="894"/>
      <c r="I250" s="895"/>
      <c r="J250" s="894"/>
      <c r="K250" s="895"/>
      <c r="L250" s="894">
        <v>295</v>
      </c>
      <c r="M250" s="895"/>
      <c r="N250" s="894"/>
      <c r="O250" s="895"/>
      <c r="P250" s="894"/>
      <c r="Q250" s="895"/>
      <c r="R250" s="894"/>
      <c r="S250" s="895"/>
      <c r="T250" s="894"/>
      <c r="U250" s="895"/>
      <c r="V250" s="894"/>
      <c r="W250" s="895"/>
      <c r="X250" s="894"/>
      <c r="Y250" s="895"/>
      <c r="Z250" s="894"/>
      <c r="AA250" s="895"/>
      <c r="AB250" s="894"/>
      <c r="AC250" s="895"/>
      <c r="AD250" s="894"/>
      <c r="AE250" s="895"/>
      <c r="AF250" s="894"/>
      <c r="AG250" s="895"/>
      <c r="AH250" s="894"/>
      <c r="AI250" s="895"/>
      <c r="AJ250" s="894"/>
      <c r="AK250" s="895"/>
      <c r="AL250" s="894"/>
      <c r="AM250" s="895"/>
      <c r="AN250" s="894"/>
      <c r="AO250" s="895"/>
      <c r="AP250" s="894"/>
      <c r="AQ250" s="895"/>
      <c r="AR250" s="894"/>
      <c r="AS250" s="895"/>
      <c r="AT250" s="894"/>
      <c r="AU250" s="895"/>
      <c r="AV250" s="894"/>
      <c r="AW250" s="895"/>
      <c r="AX250" s="894"/>
      <c r="AY250" s="895"/>
      <c r="AZ250" s="894"/>
      <c r="BA250" s="895"/>
      <c r="BB250" s="894"/>
      <c r="BC250" s="895"/>
      <c r="BD250" s="894">
        <v>190</v>
      </c>
      <c r="BE250" s="895"/>
      <c r="BF250" s="894"/>
      <c r="BG250" s="895"/>
      <c r="BH250" s="894"/>
      <c r="BI250" s="895"/>
      <c r="BJ250" s="894"/>
      <c r="BK250" s="895"/>
      <c r="BL250" s="894"/>
      <c r="BM250" s="895"/>
      <c r="BN250" s="894"/>
      <c r="BO250" s="895"/>
      <c r="BP250" s="894">
        <v>103</v>
      </c>
      <c r="BQ250" s="895"/>
      <c r="BR250" s="894"/>
      <c r="BS250" s="895"/>
      <c r="BT250" s="894">
        <v>54</v>
      </c>
      <c r="BU250" s="895"/>
      <c r="BV250" s="894"/>
      <c r="BW250" s="895"/>
      <c r="BX250" s="894"/>
      <c r="BY250" s="895"/>
      <c r="BZ250" s="894"/>
      <c r="CA250" s="895"/>
      <c r="CB250" s="894"/>
      <c r="CC250" s="895"/>
      <c r="CD250" s="907"/>
      <c r="CE250" s="895"/>
      <c r="CF250" s="907"/>
      <c r="CG250" s="895"/>
      <c r="CH250" s="894"/>
      <c r="CI250" s="895"/>
      <c r="CJ250" s="894"/>
      <c r="CK250" s="895"/>
      <c r="CL250" s="894"/>
      <c r="CM250" s="895"/>
      <c r="CN250" s="894"/>
      <c r="CO250" s="895"/>
      <c r="CP250" s="894"/>
      <c r="CQ250" s="895"/>
      <c r="CR250" s="894"/>
      <c r="CS250" s="895"/>
      <c r="CT250" s="895"/>
      <c r="CU250" s="895"/>
      <c r="CV250" s="894"/>
      <c r="CW250" s="895"/>
      <c r="CX250" s="894"/>
      <c r="CY250" s="895"/>
      <c r="CZ250" s="894">
        <v>196</v>
      </c>
      <c r="DA250" s="895"/>
      <c r="DB250" s="908">
        <f t="shared" si="27"/>
        <v>838</v>
      </c>
      <c r="DC250" s="909"/>
      <c r="DD250" s="910">
        <v>0</v>
      </c>
      <c r="DE250" s="911">
        <v>0</v>
      </c>
      <c r="DF250" s="912">
        <f t="shared" si="28"/>
        <v>838</v>
      </c>
      <c r="DG250" s="913">
        <f t="shared" si="26"/>
        <v>0</v>
      </c>
    </row>
    <row r="251" spans="1:111" ht="15" thickBot="1" x14ac:dyDescent="0.35">
      <c r="A251" s="915" t="s">
        <v>951</v>
      </c>
      <c r="B251" s="894"/>
      <c r="C251" s="894"/>
      <c r="D251" s="894"/>
      <c r="E251" s="895"/>
      <c r="F251" s="894"/>
      <c r="G251" s="895"/>
      <c r="H251" s="894"/>
      <c r="I251" s="895"/>
      <c r="J251" s="894"/>
      <c r="K251" s="895"/>
      <c r="L251" s="894"/>
      <c r="M251" s="895"/>
      <c r="N251" s="894"/>
      <c r="O251" s="895"/>
      <c r="P251" s="894"/>
      <c r="Q251" s="895"/>
      <c r="R251" s="894"/>
      <c r="S251" s="895"/>
      <c r="T251" s="894"/>
      <c r="U251" s="895"/>
      <c r="V251" s="894"/>
      <c r="W251" s="895"/>
      <c r="X251" s="894"/>
      <c r="Y251" s="895"/>
      <c r="Z251" s="894"/>
      <c r="AA251" s="895"/>
      <c r="AB251" s="894"/>
      <c r="AC251" s="895"/>
      <c r="AD251" s="894"/>
      <c r="AE251" s="895"/>
      <c r="AF251" s="894"/>
      <c r="AG251" s="895"/>
      <c r="AH251" s="894"/>
      <c r="AI251" s="895"/>
      <c r="AJ251" s="894"/>
      <c r="AK251" s="895"/>
      <c r="AL251" s="894"/>
      <c r="AM251" s="895"/>
      <c r="AN251" s="894"/>
      <c r="AO251" s="895"/>
      <c r="AP251" s="894"/>
      <c r="AQ251" s="895"/>
      <c r="AR251" s="894"/>
      <c r="AS251" s="895"/>
      <c r="AT251" s="894"/>
      <c r="AU251" s="895"/>
      <c r="AV251" s="894"/>
      <c r="AW251" s="895"/>
      <c r="AX251" s="894"/>
      <c r="AY251" s="895"/>
      <c r="AZ251" s="894"/>
      <c r="BA251" s="895"/>
      <c r="BB251" s="894"/>
      <c r="BC251" s="895"/>
      <c r="BD251" s="894"/>
      <c r="BE251" s="895"/>
      <c r="BF251" s="894"/>
      <c r="BG251" s="895"/>
      <c r="BH251" s="894"/>
      <c r="BI251" s="895"/>
      <c r="BJ251" s="894"/>
      <c r="BK251" s="895"/>
      <c r="BL251" s="894"/>
      <c r="BM251" s="895"/>
      <c r="BN251" s="894"/>
      <c r="BO251" s="895"/>
      <c r="BP251" s="894"/>
      <c r="BQ251" s="895"/>
      <c r="BR251" s="894"/>
      <c r="BS251" s="895"/>
      <c r="BT251" s="894"/>
      <c r="BU251" s="895"/>
      <c r="BV251" s="894"/>
      <c r="BW251" s="895"/>
      <c r="BX251" s="894"/>
      <c r="BY251" s="895"/>
      <c r="BZ251" s="894"/>
      <c r="CA251" s="895"/>
      <c r="CB251" s="894"/>
      <c r="CC251" s="895"/>
      <c r="CD251" s="907"/>
      <c r="CE251" s="895"/>
      <c r="CF251" s="907"/>
      <c r="CG251" s="895"/>
      <c r="CH251" s="894"/>
      <c r="CI251" s="895"/>
      <c r="CJ251" s="894"/>
      <c r="CK251" s="895"/>
      <c r="CL251" s="894"/>
      <c r="CM251" s="895"/>
      <c r="CN251" s="894"/>
      <c r="CO251" s="895"/>
      <c r="CP251" s="894"/>
      <c r="CQ251" s="895"/>
      <c r="CR251" s="894"/>
      <c r="CS251" s="895"/>
      <c r="CT251" s="895"/>
      <c r="CU251" s="895"/>
      <c r="CV251" s="894"/>
      <c r="CW251" s="895"/>
      <c r="CX251" s="894"/>
      <c r="CY251" s="895"/>
      <c r="CZ251" s="894"/>
      <c r="DA251" s="895"/>
      <c r="DB251" s="908">
        <f t="shared" si="27"/>
        <v>0</v>
      </c>
      <c r="DC251" s="909"/>
      <c r="DD251" s="910">
        <v>0</v>
      </c>
      <c r="DE251" s="911">
        <v>0</v>
      </c>
      <c r="DF251" s="912">
        <f t="shared" si="28"/>
        <v>0</v>
      </c>
      <c r="DG251" s="913">
        <f t="shared" si="26"/>
        <v>0</v>
      </c>
    </row>
    <row r="252" spans="1:111" ht="15" thickBot="1" x14ac:dyDescent="0.35">
      <c r="A252" s="915" t="s">
        <v>952</v>
      </c>
      <c r="B252" s="894"/>
      <c r="C252" s="894"/>
      <c r="D252" s="894"/>
      <c r="E252" s="895"/>
      <c r="F252" s="894"/>
      <c r="G252" s="895"/>
      <c r="H252" s="894"/>
      <c r="I252" s="895"/>
      <c r="J252" s="894"/>
      <c r="K252" s="895"/>
      <c r="L252" s="894">
        <v>1668</v>
      </c>
      <c r="M252" s="895"/>
      <c r="N252" s="894"/>
      <c r="O252" s="895"/>
      <c r="P252" s="894"/>
      <c r="Q252" s="895"/>
      <c r="R252" s="894"/>
      <c r="S252" s="895"/>
      <c r="T252" s="894"/>
      <c r="U252" s="895"/>
      <c r="V252" s="894"/>
      <c r="W252" s="895"/>
      <c r="X252" s="894"/>
      <c r="Y252" s="895"/>
      <c r="Z252" s="894"/>
      <c r="AA252" s="895"/>
      <c r="AB252" s="894"/>
      <c r="AC252" s="895"/>
      <c r="AD252" s="894"/>
      <c r="AE252" s="895"/>
      <c r="AF252" s="894"/>
      <c r="AG252" s="895"/>
      <c r="AH252" s="894"/>
      <c r="AI252" s="895"/>
      <c r="AJ252" s="894"/>
      <c r="AK252" s="895"/>
      <c r="AL252" s="894"/>
      <c r="AM252" s="895"/>
      <c r="AN252" s="894"/>
      <c r="AO252" s="895"/>
      <c r="AP252" s="894"/>
      <c r="AQ252" s="895"/>
      <c r="AR252" s="894"/>
      <c r="AS252" s="895"/>
      <c r="AT252" s="894"/>
      <c r="AU252" s="895"/>
      <c r="AV252" s="894"/>
      <c r="AW252" s="895"/>
      <c r="AX252" s="894"/>
      <c r="AY252" s="895"/>
      <c r="AZ252" s="894"/>
      <c r="BA252" s="895"/>
      <c r="BB252" s="894"/>
      <c r="BC252" s="895"/>
      <c r="BD252" s="894">
        <v>100</v>
      </c>
      <c r="BE252" s="895"/>
      <c r="BF252" s="894"/>
      <c r="BG252" s="895"/>
      <c r="BH252" s="894"/>
      <c r="BI252" s="895"/>
      <c r="BJ252" s="894"/>
      <c r="BK252" s="895"/>
      <c r="BL252" s="894"/>
      <c r="BM252" s="895"/>
      <c r="BN252" s="894"/>
      <c r="BO252" s="895"/>
      <c r="BP252" s="894">
        <v>160</v>
      </c>
      <c r="BQ252" s="895"/>
      <c r="BR252" s="894"/>
      <c r="BS252" s="895"/>
      <c r="BT252" s="894">
        <v>16</v>
      </c>
      <c r="BU252" s="895"/>
      <c r="BV252" s="894"/>
      <c r="BW252" s="895"/>
      <c r="BX252" s="894"/>
      <c r="BY252" s="895"/>
      <c r="BZ252" s="894"/>
      <c r="CA252" s="895"/>
      <c r="CB252" s="894"/>
      <c r="CC252" s="895"/>
      <c r="CD252" s="907"/>
      <c r="CE252" s="895"/>
      <c r="CF252" s="907"/>
      <c r="CG252" s="895"/>
      <c r="CH252" s="894"/>
      <c r="CI252" s="895"/>
      <c r="CJ252" s="894"/>
      <c r="CK252" s="895"/>
      <c r="CL252" s="894"/>
      <c r="CM252" s="895"/>
      <c r="CN252" s="894"/>
      <c r="CO252" s="895"/>
      <c r="CP252" s="894"/>
      <c r="CQ252" s="895"/>
      <c r="CR252" s="894"/>
      <c r="CS252" s="895"/>
      <c r="CT252" s="895"/>
      <c r="CU252" s="895"/>
      <c r="CV252" s="894"/>
      <c r="CW252" s="895"/>
      <c r="CX252" s="894"/>
      <c r="CY252" s="895"/>
      <c r="CZ252" s="894">
        <v>94</v>
      </c>
      <c r="DA252" s="895"/>
      <c r="DB252" s="908">
        <f t="shared" si="27"/>
        <v>2038</v>
      </c>
      <c r="DC252" s="909"/>
      <c r="DD252" s="910">
        <v>0</v>
      </c>
      <c r="DE252" s="911">
        <v>0</v>
      </c>
      <c r="DF252" s="912">
        <f t="shared" si="28"/>
        <v>2038</v>
      </c>
      <c r="DG252" s="913">
        <f t="shared" si="26"/>
        <v>0</v>
      </c>
    </row>
    <row r="253" spans="1:111" ht="15" thickBot="1" x14ac:dyDescent="0.35">
      <c r="A253" s="915" t="s">
        <v>953</v>
      </c>
      <c r="B253" s="894"/>
      <c r="C253" s="894"/>
      <c r="D253" s="894"/>
      <c r="E253" s="895"/>
      <c r="F253" s="894"/>
      <c r="G253" s="895"/>
      <c r="H253" s="894"/>
      <c r="I253" s="895"/>
      <c r="J253" s="894"/>
      <c r="K253" s="895"/>
      <c r="L253" s="894"/>
      <c r="M253" s="895"/>
      <c r="N253" s="894"/>
      <c r="O253" s="895"/>
      <c r="P253" s="894"/>
      <c r="Q253" s="895"/>
      <c r="R253" s="894"/>
      <c r="S253" s="895"/>
      <c r="T253" s="894"/>
      <c r="U253" s="895"/>
      <c r="V253" s="894"/>
      <c r="W253" s="895"/>
      <c r="X253" s="894"/>
      <c r="Y253" s="895"/>
      <c r="Z253" s="894"/>
      <c r="AA253" s="895"/>
      <c r="AB253" s="894"/>
      <c r="AC253" s="895"/>
      <c r="AD253" s="894"/>
      <c r="AE253" s="895"/>
      <c r="AF253" s="894"/>
      <c r="AG253" s="895"/>
      <c r="AH253" s="894"/>
      <c r="AI253" s="895"/>
      <c r="AJ253" s="894"/>
      <c r="AK253" s="895"/>
      <c r="AL253" s="894"/>
      <c r="AM253" s="895"/>
      <c r="AN253" s="894"/>
      <c r="AO253" s="895"/>
      <c r="AP253" s="894"/>
      <c r="AQ253" s="895"/>
      <c r="AR253" s="894"/>
      <c r="AS253" s="895"/>
      <c r="AT253" s="894"/>
      <c r="AU253" s="895"/>
      <c r="AV253" s="894"/>
      <c r="AW253" s="895"/>
      <c r="AX253" s="894"/>
      <c r="AY253" s="895"/>
      <c r="AZ253" s="894"/>
      <c r="BA253" s="895"/>
      <c r="BB253" s="894"/>
      <c r="BC253" s="895"/>
      <c r="BD253" s="894"/>
      <c r="BE253" s="895"/>
      <c r="BF253" s="894"/>
      <c r="BG253" s="895"/>
      <c r="BH253" s="894"/>
      <c r="BI253" s="895"/>
      <c r="BJ253" s="894"/>
      <c r="BK253" s="895"/>
      <c r="BL253" s="894"/>
      <c r="BM253" s="895"/>
      <c r="BN253" s="894"/>
      <c r="BO253" s="895"/>
      <c r="BP253" s="894"/>
      <c r="BQ253" s="895"/>
      <c r="BR253" s="894"/>
      <c r="BS253" s="895"/>
      <c r="BT253" s="894"/>
      <c r="BU253" s="895"/>
      <c r="BV253" s="894"/>
      <c r="BW253" s="895"/>
      <c r="BX253" s="894"/>
      <c r="BY253" s="895"/>
      <c r="BZ253" s="894"/>
      <c r="CA253" s="895"/>
      <c r="CB253" s="894"/>
      <c r="CC253" s="895"/>
      <c r="CD253" s="907"/>
      <c r="CE253" s="895"/>
      <c r="CF253" s="907"/>
      <c r="CG253" s="895"/>
      <c r="CH253" s="894"/>
      <c r="CI253" s="895"/>
      <c r="CJ253" s="894"/>
      <c r="CK253" s="895"/>
      <c r="CL253" s="894"/>
      <c r="CM253" s="895"/>
      <c r="CN253" s="894"/>
      <c r="CO253" s="895"/>
      <c r="CP253" s="894"/>
      <c r="CQ253" s="895"/>
      <c r="CR253" s="894"/>
      <c r="CS253" s="895"/>
      <c r="CT253" s="895"/>
      <c r="CU253" s="895"/>
      <c r="CV253" s="894"/>
      <c r="CW253" s="895"/>
      <c r="CX253" s="894"/>
      <c r="CY253" s="895"/>
      <c r="CZ253" s="894"/>
      <c r="DA253" s="895"/>
      <c r="DB253" s="908">
        <f t="shared" si="27"/>
        <v>0</v>
      </c>
      <c r="DC253" s="954">
        <f>'B1104'!CF224</f>
        <v>0</v>
      </c>
      <c r="DD253" s="910">
        <v>0</v>
      </c>
      <c r="DE253" s="911">
        <v>0</v>
      </c>
      <c r="DF253" s="912">
        <f t="shared" si="28"/>
        <v>0</v>
      </c>
      <c r="DG253" s="913">
        <f t="shared" si="26"/>
        <v>0</v>
      </c>
    </row>
    <row r="254" spans="1:111" ht="15" thickBot="1" x14ac:dyDescent="0.35">
      <c r="A254" s="917" t="s">
        <v>954</v>
      </c>
      <c r="B254" s="894"/>
      <c r="C254" s="894"/>
      <c r="D254" s="894"/>
      <c r="E254" s="895"/>
      <c r="F254" s="894"/>
      <c r="G254" s="895"/>
      <c r="H254" s="894"/>
      <c r="I254" s="895"/>
      <c r="J254" s="894"/>
      <c r="K254" s="895"/>
      <c r="L254" s="894"/>
      <c r="M254" s="895"/>
      <c r="N254" s="894"/>
      <c r="O254" s="895"/>
      <c r="P254" s="894"/>
      <c r="Q254" s="895"/>
      <c r="R254" s="894"/>
      <c r="S254" s="895"/>
      <c r="T254" s="894"/>
      <c r="U254" s="895"/>
      <c r="V254" s="894"/>
      <c r="W254" s="895"/>
      <c r="X254" s="894"/>
      <c r="Y254" s="895"/>
      <c r="Z254" s="894"/>
      <c r="AA254" s="895"/>
      <c r="AB254" s="894"/>
      <c r="AC254" s="895"/>
      <c r="AD254" s="894"/>
      <c r="AE254" s="895"/>
      <c r="AF254" s="894"/>
      <c r="AG254" s="895"/>
      <c r="AH254" s="894"/>
      <c r="AI254" s="895"/>
      <c r="AJ254" s="894"/>
      <c r="AK254" s="895"/>
      <c r="AL254" s="894"/>
      <c r="AM254" s="895"/>
      <c r="AN254" s="894"/>
      <c r="AO254" s="895"/>
      <c r="AP254" s="894"/>
      <c r="AQ254" s="895"/>
      <c r="AR254" s="894"/>
      <c r="AS254" s="895"/>
      <c r="AT254" s="894"/>
      <c r="AU254" s="895"/>
      <c r="AV254" s="894"/>
      <c r="AW254" s="895"/>
      <c r="AX254" s="894"/>
      <c r="AY254" s="895"/>
      <c r="AZ254" s="894"/>
      <c r="BA254" s="895"/>
      <c r="BB254" s="894"/>
      <c r="BC254" s="895"/>
      <c r="BD254" s="894"/>
      <c r="BE254" s="895"/>
      <c r="BF254" s="894"/>
      <c r="BG254" s="895"/>
      <c r="BH254" s="894">
        <v>930</v>
      </c>
      <c r="BI254" s="895">
        <v>14508000</v>
      </c>
      <c r="BJ254" s="894"/>
      <c r="BK254" s="895"/>
      <c r="BL254" s="894"/>
      <c r="BM254" s="895"/>
      <c r="BN254" s="894"/>
      <c r="BO254" s="895"/>
      <c r="BP254" s="894"/>
      <c r="BQ254" s="895"/>
      <c r="BR254" s="894"/>
      <c r="BS254" s="895"/>
      <c r="BT254" s="894"/>
      <c r="BU254" s="895"/>
      <c r="BV254" s="894"/>
      <c r="BW254" s="895"/>
      <c r="BX254" s="894"/>
      <c r="BY254" s="895"/>
      <c r="BZ254" s="894"/>
      <c r="CA254" s="895"/>
      <c r="CB254" s="894"/>
      <c r="CC254" s="895"/>
      <c r="CD254" s="907"/>
      <c r="CE254" s="895"/>
      <c r="CF254" s="907"/>
      <c r="CG254" s="895"/>
      <c r="CH254" s="894">
        <v>4147</v>
      </c>
      <c r="CI254" s="895">
        <v>63300</v>
      </c>
      <c r="CJ254" s="894"/>
      <c r="CK254" s="895"/>
      <c r="CL254" s="894"/>
      <c r="CM254" s="895"/>
      <c r="CN254" s="894"/>
      <c r="CO254" s="895"/>
      <c r="CP254" s="894"/>
      <c r="CQ254" s="895"/>
      <c r="CR254" s="894"/>
      <c r="CS254" s="895"/>
      <c r="CT254" s="895"/>
      <c r="CU254" s="895"/>
      <c r="CV254" s="894"/>
      <c r="CW254" s="895"/>
      <c r="CX254" s="894"/>
      <c r="CY254" s="895"/>
      <c r="CZ254" s="894"/>
      <c r="DA254" s="895"/>
      <c r="DB254" s="908">
        <f t="shared" si="27"/>
        <v>5077</v>
      </c>
      <c r="DC254" s="909"/>
      <c r="DD254" s="910">
        <v>0</v>
      </c>
      <c r="DE254" s="911">
        <v>0</v>
      </c>
      <c r="DF254" s="912">
        <f t="shared" si="28"/>
        <v>5077</v>
      </c>
      <c r="DG254" s="913">
        <f t="shared" si="26"/>
        <v>0</v>
      </c>
    </row>
    <row r="255" spans="1:111" ht="15" thickBot="1" x14ac:dyDescent="0.35">
      <c r="A255" s="917" t="s">
        <v>955</v>
      </c>
      <c r="B255" s="894"/>
      <c r="C255" s="894"/>
      <c r="D255" s="894"/>
      <c r="E255" s="895"/>
      <c r="F255" s="894"/>
      <c r="G255" s="895"/>
      <c r="H255" s="894"/>
      <c r="I255" s="895"/>
      <c r="J255" s="894"/>
      <c r="K255" s="895"/>
      <c r="L255" s="894"/>
      <c r="M255" s="895"/>
      <c r="N255" s="894"/>
      <c r="O255" s="895"/>
      <c r="P255" s="894"/>
      <c r="Q255" s="895"/>
      <c r="R255" s="894"/>
      <c r="S255" s="895"/>
      <c r="T255" s="894"/>
      <c r="U255" s="895"/>
      <c r="V255" s="894"/>
      <c r="W255" s="895"/>
      <c r="X255" s="894"/>
      <c r="Y255" s="895"/>
      <c r="Z255" s="894"/>
      <c r="AA255" s="895"/>
      <c r="AB255" s="894"/>
      <c r="AC255" s="895"/>
      <c r="AD255" s="894"/>
      <c r="AE255" s="895"/>
      <c r="AF255" s="894"/>
      <c r="AG255" s="895"/>
      <c r="AH255" s="894"/>
      <c r="AI255" s="895"/>
      <c r="AJ255" s="894"/>
      <c r="AK255" s="895"/>
      <c r="AL255" s="894"/>
      <c r="AM255" s="895"/>
      <c r="AN255" s="894"/>
      <c r="AO255" s="895"/>
      <c r="AP255" s="894"/>
      <c r="AQ255" s="895"/>
      <c r="AR255" s="894"/>
      <c r="AS255" s="895"/>
      <c r="AT255" s="894"/>
      <c r="AU255" s="895"/>
      <c r="AV255" s="894"/>
      <c r="AW255" s="895"/>
      <c r="AX255" s="894"/>
      <c r="AY255" s="895"/>
      <c r="AZ255" s="894"/>
      <c r="BA255" s="895"/>
      <c r="BB255" s="894"/>
      <c r="BC255" s="895"/>
      <c r="BD255" s="894"/>
      <c r="BE255" s="895"/>
      <c r="BF255" s="894"/>
      <c r="BG255" s="895"/>
      <c r="BH255" s="894"/>
      <c r="BI255" s="895"/>
      <c r="BJ255" s="894"/>
      <c r="BK255" s="895"/>
      <c r="BL255" s="894"/>
      <c r="BM255" s="895"/>
      <c r="BN255" s="894"/>
      <c r="BO255" s="895"/>
      <c r="BP255" s="894"/>
      <c r="BQ255" s="895"/>
      <c r="BR255" s="894"/>
      <c r="BS255" s="895"/>
      <c r="BT255" s="894"/>
      <c r="BU255" s="895"/>
      <c r="BV255" s="894"/>
      <c r="BW255" s="895"/>
      <c r="BX255" s="894"/>
      <c r="BY255" s="895"/>
      <c r="BZ255" s="894"/>
      <c r="CA255" s="895"/>
      <c r="CB255" s="894"/>
      <c r="CC255" s="895"/>
      <c r="CD255" s="907"/>
      <c r="CE255" s="895"/>
      <c r="CF255" s="907"/>
      <c r="CG255" s="895"/>
      <c r="CH255" s="894"/>
      <c r="CI255" s="895"/>
      <c r="CJ255" s="894"/>
      <c r="CK255" s="895"/>
      <c r="CL255" s="894"/>
      <c r="CM255" s="895"/>
      <c r="CN255" s="894"/>
      <c r="CO255" s="895"/>
      <c r="CP255" s="894"/>
      <c r="CQ255" s="895"/>
      <c r="CR255" s="894"/>
      <c r="CS255" s="895"/>
      <c r="CT255" s="895"/>
      <c r="CU255" s="895"/>
      <c r="CV255" s="894"/>
      <c r="CW255" s="895"/>
      <c r="CX255" s="894"/>
      <c r="CY255" s="895"/>
      <c r="CZ255" s="894"/>
      <c r="DA255" s="895"/>
      <c r="DB255" s="908">
        <f t="shared" si="27"/>
        <v>0</v>
      </c>
      <c r="DC255" s="909"/>
      <c r="DD255" s="910">
        <v>0</v>
      </c>
      <c r="DE255" s="911">
        <v>0</v>
      </c>
      <c r="DF255" s="912">
        <f t="shared" si="28"/>
        <v>0</v>
      </c>
      <c r="DG255" s="913">
        <f t="shared" si="26"/>
        <v>0</v>
      </c>
    </row>
    <row r="256" spans="1:111" ht="15" thickBot="1" x14ac:dyDescent="0.35">
      <c r="A256" s="917" t="s">
        <v>956</v>
      </c>
      <c r="B256" s="894"/>
      <c r="C256" s="894"/>
      <c r="D256" s="894"/>
      <c r="E256" s="895"/>
      <c r="F256" s="894"/>
      <c r="G256" s="895"/>
      <c r="H256" s="894"/>
      <c r="I256" s="895"/>
      <c r="J256" s="894"/>
      <c r="K256" s="895"/>
      <c r="L256" s="894">
        <v>16</v>
      </c>
      <c r="M256" s="895"/>
      <c r="N256" s="894"/>
      <c r="O256" s="895"/>
      <c r="P256" s="894"/>
      <c r="Q256" s="895"/>
      <c r="R256" s="894"/>
      <c r="S256" s="895"/>
      <c r="T256" s="894"/>
      <c r="U256" s="895"/>
      <c r="V256" s="894"/>
      <c r="W256" s="895"/>
      <c r="X256" s="894"/>
      <c r="Y256" s="895"/>
      <c r="Z256" s="894"/>
      <c r="AA256" s="895"/>
      <c r="AB256" s="894"/>
      <c r="AC256" s="895"/>
      <c r="AD256" s="894"/>
      <c r="AE256" s="895"/>
      <c r="AF256" s="894"/>
      <c r="AG256" s="895"/>
      <c r="AH256" s="894"/>
      <c r="AI256" s="895"/>
      <c r="AJ256" s="894"/>
      <c r="AK256" s="895"/>
      <c r="AL256" s="894"/>
      <c r="AM256" s="895"/>
      <c r="AN256" s="894"/>
      <c r="AO256" s="895"/>
      <c r="AP256" s="894"/>
      <c r="AQ256" s="895"/>
      <c r="AR256" s="894"/>
      <c r="AS256" s="895"/>
      <c r="AT256" s="894"/>
      <c r="AU256" s="895"/>
      <c r="AV256" s="894"/>
      <c r="AW256" s="895"/>
      <c r="AX256" s="894"/>
      <c r="AY256" s="895"/>
      <c r="AZ256" s="894"/>
      <c r="BA256" s="895"/>
      <c r="BB256" s="894"/>
      <c r="BC256" s="895"/>
      <c r="BD256" s="894"/>
      <c r="BE256" s="895"/>
      <c r="BF256" s="894"/>
      <c r="BG256" s="895"/>
      <c r="BH256" s="894"/>
      <c r="BI256" s="895"/>
      <c r="BJ256" s="894"/>
      <c r="BK256" s="895"/>
      <c r="BL256" s="894"/>
      <c r="BM256" s="895"/>
      <c r="BN256" s="894"/>
      <c r="BO256" s="895"/>
      <c r="BP256" s="894"/>
      <c r="BQ256" s="895"/>
      <c r="BR256" s="894"/>
      <c r="BS256" s="895"/>
      <c r="BT256" s="894"/>
      <c r="BU256" s="895"/>
      <c r="BV256" s="894"/>
      <c r="BW256" s="895"/>
      <c r="BX256" s="894"/>
      <c r="BY256" s="895"/>
      <c r="BZ256" s="894"/>
      <c r="CA256" s="895"/>
      <c r="CB256" s="894"/>
      <c r="CC256" s="895"/>
      <c r="CD256" s="907"/>
      <c r="CE256" s="895"/>
      <c r="CF256" s="907"/>
      <c r="CG256" s="895"/>
      <c r="CH256" s="894"/>
      <c r="CI256" s="895"/>
      <c r="CJ256" s="894"/>
      <c r="CK256" s="895"/>
      <c r="CL256" s="894"/>
      <c r="CM256" s="895"/>
      <c r="CN256" s="894"/>
      <c r="CO256" s="895"/>
      <c r="CP256" s="894"/>
      <c r="CQ256" s="895"/>
      <c r="CR256" s="894"/>
      <c r="CS256" s="895"/>
      <c r="CT256" s="895"/>
      <c r="CU256" s="895"/>
      <c r="CV256" s="894"/>
      <c r="CW256" s="895"/>
      <c r="CX256" s="894"/>
      <c r="CY256" s="895"/>
      <c r="CZ256" s="894"/>
      <c r="DA256" s="895"/>
      <c r="DB256" s="908">
        <f t="shared" si="27"/>
        <v>16</v>
      </c>
      <c r="DC256" s="909"/>
      <c r="DD256" s="910">
        <v>0</v>
      </c>
      <c r="DE256" s="911">
        <v>0</v>
      </c>
      <c r="DF256" s="912">
        <f t="shared" si="28"/>
        <v>16</v>
      </c>
      <c r="DG256" s="913">
        <f t="shared" si="26"/>
        <v>0</v>
      </c>
    </row>
    <row r="257" spans="1:111" ht="15" thickBot="1" x14ac:dyDescent="0.35">
      <c r="A257" s="917" t="s">
        <v>957</v>
      </c>
      <c r="B257" s="894"/>
      <c r="C257" s="894"/>
      <c r="D257" s="894"/>
      <c r="E257" s="895"/>
      <c r="F257" s="894"/>
      <c r="G257" s="895"/>
      <c r="H257" s="894"/>
      <c r="I257" s="895"/>
      <c r="J257" s="894"/>
      <c r="K257" s="895"/>
      <c r="L257" s="894"/>
      <c r="M257" s="895"/>
      <c r="N257" s="894"/>
      <c r="O257" s="895"/>
      <c r="P257" s="894"/>
      <c r="Q257" s="895"/>
      <c r="R257" s="894"/>
      <c r="S257" s="895"/>
      <c r="T257" s="894"/>
      <c r="U257" s="895"/>
      <c r="V257" s="894"/>
      <c r="W257" s="895"/>
      <c r="X257" s="894"/>
      <c r="Y257" s="895"/>
      <c r="Z257" s="894"/>
      <c r="AA257" s="895"/>
      <c r="AB257" s="894"/>
      <c r="AC257" s="895"/>
      <c r="AD257" s="894"/>
      <c r="AE257" s="895"/>
      <c r="AF257" s="894"/>
      <c r="AG257" s="895"/>
      <c r="AH257" s="894"/>
      <c r="AI257" s="895"/>
      <c r="AJ257" s="894"/>
      <c r="AK257" s="895"/>
      <c r="AL257" s="894"/>
      <c r="AM257" s="895"/>
      <c r="AN257" s="894"/>
      <c r="AO257" s="895"/>
      <c r="AP257" s="894"/>
      <c r="AQ257" s="895"/>
      <c r="AR257" s="894"/>
      <c r="AS257" s="895"/>
      <c r="AT257" s="894"/>
      <c r="AU257" s="895"/>
      <c r="AV257" s="894"/>
      <c r="AW257" s="895"/>
      <c r="AX257" s="894"/>
      <c r="AY257" s="895"/>
      <c r="AZ257" s="894"/>
      <c r="BA257" s="895"/>
      <c r="BB257" s="894"/>
      <c r="BC257" s="895"/>
      <c r="BD257" s="894"/>
      <c r="BE257" s="895"/>
      <c r="BF257" s="894"/>
      <c r="BG257" s="895"/>
      <c r="BH257" s="894"/>
      <c r="BI257" s="895"/>
      <c r="BJ257" s="894"/>
      <c r="BK257" s="895"/>
      <c r="BL257" s="894"/>
      <c r="BM257" s="895"/>
      <c r="BN257" s="894"/>
      <c r="BO257" s="895"/>
      <c r="BP257" s="894"/>
      <c r="BQ257" s="895"/>
      <c r="BR257" s="894"/>
      <c r="BS257" s="895"/>
      <c r="BT257" s="894"/>
      <c r="BU257" s="895"/>
      <c r="BV257" s="894"/>
      <c r="BW257" s="895"/>
      <c r="BX257" s="894"/>
      <c r="BY257" s="895"/>
      <c r="BZ257" s="894"/>
      <c r="CA257" s="895"/>
      <c r="CB257" s="894"/>
      <c r="CC257" s="895"/>
      <c r="CD257" s="907"/>
      <c r="CE257" s="895"/>
      <c r="CF257" s="907"/>
      <c r="CG257" s="895"/>
      <c r="CH257" s="894"/>
      <c r="CI257" s="895"/>
      <c r="CJ257" s="894"/>
      <c r="CK257" s="895"/>
      <c r="CL257" s="894"/>
      <c r="CM257" s="895"/>
      <c r="CN257" s="894"/>
      <c r="CO257" s="895"/>
      <c r="CP257" s="894"/>
      <c r="CQ257" s="895"/>
      <c r="CR257" s="894"/>
      <c r="CS257" s="895"/>
      <c r="CT257" s="895"/>
      <c r="CU257" s="895"/>
      <c r="CV257" s="894"/>
      <c r="CW257" s="895"/>
      <c r="CX257" s="894"/>
      <c r="CY257" s="895"/>
      <c r="CZ257" s="894"/>
      <c r="DA257" s="895"/>
      <c r="DB257" s="908">
        <f t="shared" si="27"/>
        <v>0</v>
      </c>
      <c r="DC257" s="909"/>
      <c r="DD257" s="910">
        <v>0</v>
      </c>
      <c r="DE257" s="911">
        <v>0</v>
      </c>
      <c r="DF257" s="912">
        <f t="shared" si="28"/>
        <v>0</v>
      </c>
      <c r="DG257" s="913">
        <f t="shared" si="26"/>
        <v>0</v>
      </c>
    </row>
    <row r="258" spans="1:111" ht="15" thickBot="1" x14ac:dyDescent="0.35">
      <c r="A258" s="917" t="s">
        <v>958</v>
      </c>
      <c r="B258" s="894"/>
      <c r="C258" s="894"/>
      <c r="D258" s="894"/>
      <c r="E258" s="895"/>
      <c r="F258" s="894"/>
      <c r="G258" s="895"/>
      <c r="H258" s="894"/>
      <c r="I258" s="895"/>
      <c r="J258" s="894"/>
      <c r="K258" s="895"/>
      <c r="L258" s="894">
        <v>16</v>
      </c>
      <c r="M258" s="895"/>
      <c r="N258" s="894"/>
      <c r="O258" s="895"/>
      <c r="P258" s="894"/>
      <c r="Q258" s="895"/>
      <c r="R258" s="894"/>
      <c r="S258" s="895"/>
      <c r="T258" s="894"/>
      <c r="U258" s="895"/>
      <c r="V258" s="894"/>
      <c r="W258" s="895"/>
      <c r="X258" s="894"/>
      <c r="Y258" s="895"/>
      <c r="Z258" s="894"/>
      <c r="AA258" s="895"/>
      <c r="AB258" s="894"/>
      <c r="AC258" s="895"/>
      <c r="AD258" s="894"/>
      <c r="AE258" s="895"/>
      <c r="AF258" s="894"/>
      <c r="AG258" s="895"/>
      <c r="AH258" s="894"/>
      <c r="AI258" s="895"/>
      <c r="AJ258" s="894"/>
      <c r="AK258" s="895"/>
      <c r="AL258" s="894"/>
      <c r="AM258" s="895"/>
      <c r="AN258" s="894"/>
      <c r="AO258" s="895"/>
      <c r="AP258" s="894"/>
      <c r="AQ258" s="895"/>
      <c r="AR258" s="894"/>
      <c r="AS258" s="895"/>
      <c r="AT258" s="894"/>
      <c r="AU258" s="895"/>
      <c r="AV258" s="894"/>
      <c r="AW258" s="895"/>
      <c r="AX258" s="894"/>
      <c r="AY258" s="895"/>
      <c r="AZ258" s="894"/>
      <c r="BA258" s="895"/>
      <c r="BB258" s="894"/>
      <c r="BC258" s="895"/>
      <c r="BD258" s="894"/>
      <c r="BE258" s="895"/>
      <c r="BF258" s="894"/>
      <c r="BG258" s="895"/>
      <c r="BH258" s="894"/>
      <c r="BI258" s="895"/>
      <c r="BJ258" s="894"/>
      <c r="BK258" s="895"/>
      <c r="BL258" s="894"/>
      <c r="BM258" s="895"/>
      <c r="BN258" s="894"/>
      <c r="BO258" s="895"/>
      <c r="BP258" s="894"/>
      <c r="BQ258" s="895"/>
      <c r="BR258" s="894"/>
      <c r="BS258" s="895"/>
      <c r="BT258" s="894"/>
      <c r="BU258" s="895"/>
      <c r="BV258" s="894"/>
      <c r="BW258" s="895"/>
      <c r="BX258" s="894"/>
      <c r="BY258" s="895"/>
      <c r="BZ258" s="894"/>
      <c r="CA258" s="895"/>
      <c r="CB258" s="894"/>
      <c r="CC258" s="895"/>
      <c r="CD258" s="907"/>
      <c r="CE258" s="895"/>
      <c r="CF258" s="907"/>
      <c r="CG258" s="895"/>
      <c r="CH258" s="894"/>
      <c r="CI258" s="895"/>
      <c r="CJ258" s="894"/>
      <c r="CK258" s="895"/>
      <c r="CL258" s="894"/>
      <c r="CM258" s="895"/>
      <c r="CN258" s="894"/>
      <c r="CO258" s="895"/>
      <c r="CP258" s="894"/>
      <c r="CQ258" s="895"/>
      <c r="CR258" s="894"/>
      <c r="CS258" s="895"/>
      <c r="CT258" s="895"/>
      <c r="CU258" s="895"/>
      <c r="CV258" s="894"/>
      <c r="CW258" s="895"/>
      <c r="CX258" s="894"/>
      <c r="CY258" s="895"/>
      <c r="CZ258" s="894"/>
      <c r="DA258" s="895"/>
      <c r="DB258" s="908">
        <f t="shared" si="27"/>
        <v>16</v>
      </c>
      <c r="DC258" s="909"/>
      <c r="DD258" s="910">
        <v>0</v>
      </c>
      <c r="DE258" s="911">
        <v>0</v>
      </c>
      <c r="DF258" s="912">
        <f t="shared" si="28"/>
        <v>16</v>
      </c>
      <c r="DG258" s="913">
        <f t="shared" si="26"/>
        <v>0</v>
      </c>
    </row>
    <row r="259" spans="1:111" ht="15" thickBot="1" x14ac:dyDescent="0.35">
      <c r="A259" s="918" t="s">
        <v>959</v>
      </c>
      <c r="B259" s="894"/>
      <c r="C259" s="894"/>
      <c r="D259" s="894"/>
      <c r="E259" s="895"/>
      <c r="F259" s="894"/>
      <c r="G259" s="895"/>
      <c r="H259" s="894"/>
      <c r="I259" s="895"/>
      <c r="J259" s="894"/>
      <c r="K259" s="895"/>
      <c r="L259" s="894">
        <v>2</v>
      </c>
      <c r="M259" s="895">
        <v>134975.71</v>
      </c>
      <c r="N259" s="894"/>
      <c r="O259" s="895"/>
      <c r="P259" s="894"/>
      <c r="Q259" s="895"/>
      <c r="R259" s="894"/>
      <c r="S259" s="895"/>
      <c r="T259" s="894"/>
      <c r="U259" s="895"/>
      <c r="V259" s="894"/>
      <c r="W259" s="895"/>
      <c r="X259" s="894"/>
      <c r="Y259" s="895"/>
      <c r="Z259" s="894"/>
      <c r="AA259" s="895"/>
      <c r="AB259" s="894"/>
      <c r="AC259" s="895"/>
      <c r="AD259" s="894"/>
      <c r="AE259" s="895"/>
      <c r="AF259" s="894"/>
      <c r="AG259" s="895"/>
      <c r="AH259" s="894"/>
      <c r="AI259" s="895"/>
      <c r="AJ259" s="894"/>
      <c r="AK259" s="895"/>
      <c r="AL259" s="894"/>
      <c r="AM259" s="895"/>
      <c r="AN259" s="894"/>
      <c r="AO259" s="895"/>
      <c r="AP259" s="894"/>
      <c r="AQ259" s="895"/>
      <c r="AR259" s="894"/>
      <c r="AS259" s="895"/>
      <c r="AT259" s="894"/>
      <c r="AU259" s="895"/>
      <c r="AV259" s="894"/>
      <c r="AW259" s="895"/>
      <c r="AX259" s="894"/>
      <c r="AY259" s="895"/>
      <c r="AZ259" s="894"/>
      <c r="BA259" s="895"/>
      <c r="BB259" s="894"/>
      <c r="BC259" s="895"/>
      <c r="BD259" s="894">
        <v>9</v>
      </c>
      <c r="BE259" s="895">
        <v>730032.4</v>
      </c>
      <c r="BF259" s="894"/>
      <c r="BG259" s="895"/>
      <c r="BH259" s="894"/>
      <c r="BI259" s="895"/>
      <c r="BJ259" s="894"/>
      <c r="BK259" s="895"/>
      <c r="BL259" s="894"/>
      <c r="BM259" s="895"/>
      <c r="BN259" s="894"/>
      <c r="BO259" s="895"/>
      <c r="BP259" s="894"/>
      <c r="BQ259" s="895"/>
      <c r="BR259" s="894"/>
      <c r="BS259" s="895"/>
      <c r="BT259" s="894"/>
      <c r="BU259" s="895"/>
      <c r="BV259" s="894"/>
      <c r="BW259" s="895"/>
      <c r="BX259" s="894"/>
      <c r="BY259" s="895"/>
      <c r="BZ259" s="894"/>
      <c r="CA259" s="895"/>
      <c r="CB259" s="894"/>
      <c r="CC259" s="895"/>
      <c r="CD259" s="907"/>
      <c r="CE259" s="895"/>
      <c r="CF259" s="907"/>
      <c r="CG259" s="895"/>
      <c r="CH259" s="894"/>
      <c r="CI259" s="895"/>
      <c r="CJ259" s="894"/>
      <c r="CK259" s="895"/>
      <c r="CL259" s="894"/>
      <c r="CM259" s="895"/>
      <c r="CN259" s="894"/>
      <c r="CO259" s="895"/>
      <c r="CP259" s="894"/>
      <c r="CQ259" s="895"/>
      <c r="CR259" s="894"/>
      <c r="CS259" s="895"/>
      <c r="CT259" s="895"/>
      <c r="CU259" s="895"/>
      <c r="CV259" s="894"/>
      <c r="CW259" s="895"/>
      <c r="CX259" s="894"/>
      <c r="CY259" s="895"/>
      <c r="CZ259" s="894"/>
      <c r="DA259" s="895"/>
      <c r="DB259" s="908">
        <f t="shared" si="27"/>
        <v>11</v>
      </c>
      <c r="DC259" s="954">
        <f>pensions!G239</f>
        <v>0</v>
      </c>
      <c r="DD259" s="910">
        <v>0</v>
      </c>
      <c r="DE259" s="911">
        <v>0</v>
      </c>
      <c r="DF259" s="912">
        <f t="shared" si="28"/>
        <v>11</v>
      </c>
      <c r="DG259" s="913">
        <f t="shared" si="26"/>
        <v>0</v>
      </c>
    </row>
    <row r="260" spans="1:111" ht="15" thickBot="1" x14ac:dyDescent="0.35">
      <c r="A260" s="918" t="s">
        <v>960</v>
      </c>
      <c r="B260" s="894"/>
      <c r="C260" s="894"/>
      <c r="D260" s="894"/>
      <c r="E260" s="895"/>
      <c r="F260" s="894"/>
      <c r="G260" s="895"/>
      <c r="H260" s="894"/>
      <c r="I260" s="895"/>
      <c r="J260" s="894"/>
      <c r="K260" s="895"/>
      <c r="L260" s="894"/>
      <c r="M260" s="895"/>
      <c r="N260" s="894"/>
      <c r="O260" s="895"/>
      <c r="P260" s="894"/>
      <c r="Q260" s="895"/>
      <c r="R260" s="894"/>
      <c r="S260" s="895"/>
      <c r="T260" s="894"/>
      <c r="U260" s="895"/>
      <c r="V260" s="894"/>
      <c r="W260" s="895"/>
      <c r="X260" s="894"/>
      <c r="Y260" s="895"/>
      <c r="Z260" s="894"/>
      <c r="AA260" s="895"/>
      <c r="AB260" s="894"/>
      <c r="AC260" s="895"/>
      <c r="AD260" s="894"/>
      <c r="AE260" s="895"/>
      <c r="AF260" s="894"/>
      <c r="AG260" s="895"/>
      <c r="AH260" s="894"/>
      <c r="AI260" s="895"/>
      <c r="AJ260" s="894"/>
      <c r="AK260" s="895"/>
      <c r="AL260" s="894"/>
      <c r="AM260" s="895"/>
      <c r="AN260" s="894"/>
      <c r="AO260" s="895"/>
      <c r="AP260" s="894"/>
      <c r="AQ260" s="895"/>
      <c r="AR260" s="894"/>
      <c r="AS260" s="895"/>
      <c r="AT260" s="894"/>
      <c r="AU260" s="895"/>
      <c r="AV260" s="894"/>
      <c r="AW260" s="895"/>
      <c r="AX260" s="894"/>
      <c r="AY260" s="895"/>
      <c r="AZ260" s="894"/>
      <c r="BA260" s="895"/>
      <c r="BB260" s="894"/>
      <c r="BC260" s="895"/>
      <c r="BD260" s="894"/>
      <c r="BE260" s="895"/>
      <c r="BF260" s="894"/>
      <c r="BG260" s="895"/>
      <c r="BH260" s="894"/>
      <c r="BI260" s="895"/>
      <c r="BJ260" s="894"/>
      <c r="BK260" s="895"/>
      <c r="BL260" s="894"/>
      <c r="BM260" s="895"/>
      <c r="BN260" s="894"/>
      <c r="BO260" s="895"/>
      <c r="BP260" s="894"/>
      <c r="BQ260" s="895"/>
      <c r="BR260" s="894"/>
      <c r="BS260" s="895"/>
      <c r="BT260" s="894"/>
      <c r="BU260" s="895"/>
      <c r="BV260" s="894"/>
      <c r="BW260" s="895"/>
      <c r="BX260" s="894"/>
      <c r="BY260" s="895"/>
      <c r="BZ260" s="894"/>
      <c r="CA260" s="895"/>
      <c r="CB260" s="894"/>
      <c r="CC260" s="895"/>
      <c r="CD260" s="907"/>
      <c r="CE260" s="895"/>
      <c r="CF260" s="907"/>
      <c r="CG260" s="895"/>
      <c r="CH260" s="894"/>
      <c r="CI260" s="895"/>
      <c r="CJ260" s="894"/>
      <c r="CK260" s="895"/>
      <c r="CL260" s="894"/>
      <c r="CM260" s="895"/>
      <c r="CN260" s="894"/>
      <c r="CO260" s="895"/>
      <c r="CP260" s="894"/>
      <c r="CQ260" s="895"/>
      <c r="CR260" s="894"/>
      <c r="CS260" s="895"/>
      <c r="CT260" s="895"/>
      <c r="CU260" s="895"/>
      <c r="CV260" s="894"/>
      <c r="CW260" s="895"/>
      <c r="CX260" s="894"/>
      <c r="CY260" s="895"/>
      <c r="CZ260" s="894"/>
      <c r="DA260" s="895"/>
      <c r="DB260" s="908">
        <f t="shared" si="27"/>
        <v>0</v>
      </c>
      <c r="DC260" s="908">
        <f t="shared" ref="DC260:DC270" si="29">C260+E260+G260+I260+K260+M260+O260+Q260+S260+U260+W260+Y260+AA260+AC260+AE260+AG260+AI260+AK260+AM260+AO260+AQ260+AS260+AU260+AW260+AY260+BA260+BC260+BE260+BG260+BI260+BK260+BM260+BO260+BQ260+BS260+BU260+BW260+BY260+CA260+CC260+CE260+CG260+CI260+CK260+CM260+CO260+CQ260+CS260+CU260+CW260+CY260+DA260</f>
        <v>0</v>
      </c>
      <c r="DD260" s="910">
        <v>0</v>
      </c>
      <c r="DE260" s="911">
        <v>0</v>
      </c>
      <c r="DF260" s="912">
        <f t="shared" si="28"/>
        <v>0</v>
      </c>
      <c r="DG260" s="913">
        <f t="shared" si="26"/>
        <v>0</v>
      </c>
    </row>
    <row r="261" spans="1:111" ht="15" thickBot="1" x14ac:dyDescent="0.35">
      <c r="A261" s="914" t="s">
        <v>961</v>
      </c>
      <c r="B261" s="894"/>
      <c r="C261" s="894"/>
      <c r="D261" s="894"/>
      <c r="E261" s="895"/>
      <c r="F261" s="894"/>
      <c r="G261" s="895"/>
      <c r="H261" s="894"/>
      <c r="I261" s="895"/>
      <c r="J261" s="894"/>
      <c r="K261" s="895"/>
      <c r="L261" s="894"/>
      <c r="M261" s="895"/>
      <c r="N261" s="894"/>
      <c r="O261" s="895"/>
      <c r="P261" s="894"/>
      <c r="Q261" s="895"/>
      <c r="R261" s="894"/>
      <c r="S261" s="895"/>
      <c r="T261" s="894"/>
      <c r="U261" s="895"/>
      <c r="V261" s="894"/>
      <c r="W261" s="895"/>
      <c r="X261" s="894"/>
      <c r="Y261" s="895"/>
      <c r="Z261" s="894"/>
      <c r="AA261" s="895"/>
      <c r="AB261" s="894"/>
      <c r="AC261" s="895"/>
      <c r="AD261" s="894"/>
      <c r="AE261" s="895"/>
      <c r="AF261" s="894"/>
      <c r="AG261" s="895"/>
      <c r="AH261" s="894"/>
      <c r="AI261" s="895"/>
      <c r="AJ261" s="894"/>
      <c r="AK261" s="895"/>
      <c r="AL261" s="894"/>
      <c r="AM261" s="895"/>
      <c r="AN261" s="894"/>
      <c r="AO261" s="895"/>
      <c r="AP261" s="894"/>
      <c r="AQ261" s="895"/>
      <c r="AR261" s="894"/>
      <c r="AS261" s="895"/>
      <c r="AT261" s="894"/>
      <c r="AU261" s="895"/>
      <c r="AV261" s="894"/>
      <c r="AW261" s="895"/>
      <c r="AX261" s="894"/>
      <c r="AY261" s="895"/>
      <c r="AZ261" s="894"/>
      <c r="BA261" s="895"/>
      <c r="BB261" s="894"/>
      <c r="BC261" s="895"/>
      <c r="BD261" s="894"/>
      <c r="BE261" s="895"/>
      <c r="BF261" s="894"/>
      <c r="BG261" s="895"/>
      <c r="BH261" s="894"/>
      <c r="BI261" s="895"/>
      <c r="BJ261" s="894"/>
      <c r="BK261" s="895"/>
      <c r="BL261" s="894"/>
      <c r="BM261" s="895"/>
      <c r="BN261" s="894"/>
      <c r="BO261" s="895"/>
      <c r="BP261" s="894"/>
      <c r="BQ261" s="895"/>
      <c r="BR261" s="894"/>
      <c r="BS261" s="895"/>
      <c r="BT261" s="894"/>
      <c r="BU261" s="895"/>
      <c r="BV261" s="894"/>
      <c r="BW261" s="895"/>
      <c r="BX261" s="894"/>
      <c r="BY261" s="895"/>
      <c r="BZ261" s="894"/>
      <c r="CA261" s="895"/>
      <c r="CB261" s="894"/>
      <c r="CC261" s="895"/>
      <c r="CD261" s="907"/>
      <c r="CE261" s="895"/>
      <c r="CF261" s="907"/>
      <c r="CG261" s="895"/>
      <c r="CH261" s="894"/>
      <c r="CI261" s="895"/>
      <c r="CJ261" s="894"/>
      <c r="CK261" s="895"/>
      <c r="CL261" s="894"/>
      <c r="CM261" s="895"/>
      <c r="CN261" s="894"/>
      <c r="CO261" s="895"/>
      <c r="CP261" s="894"/>
      <c r="CQ261" s="895"/>
      <c r="CR261" s="894"/>
      <c r="CS261" s="895"/>
      <c r="CT261" s="895"/>
      <c r="CU261" s="895"/>
      <c r="CV261" s="894"/>
      <c r="CW261" s="895"/>
      <c r="CX261" s="894"/>
      <c r="CY261" s="895"/>
      <c r="CZ261" s="894">
        <v>16</v>
      </c>
      <c r="DA261" s="895">
        <v>1772639.75</v>
      </c>
      <c r="DB261" s="908">
        <f t="shared" si="27"/>
        <v>16</v>
      </c>
      <c r="DC261" s="908">
        <f t="shared" si="29"/>
        <v>1772639.75</v>
      </c>
      <c r="DD261" s="910">
        <v>0</v>
      </c>
      <c r="DE261" s="911">
        <v>0</v>
      </c>
      <c r="DF261" s="912">
        <f t="shared" si="28"/>
        <v>16</v>
      </c>
      <c r="DG261" s="913">
        <f t="shared" si="26"/>
        <v>1772639.75</v>
      </c>
    </row>
    <row r="262" spans="1:111" ht="15" thickBot="1" x14ac:dyDescent="0.35">
      <c r="A262" s="914" t="s">
        <v>962</v>
      </c>
      <c r="B262" s="894"/>
      <c r="C262" s="894"/>
      <c r="D262" s="894"/>
      <c r="E262" s="895"/>
      <c r="F262" s="894"/>
      <c r="G262" s="895"/>
      <c r="H262" s="894"/>
      <c r="I262" s="895"/>
      <c r="J262" s="894"/>
      <c r="K262" s="895"/>
      <c r="L262" s="894"/>
      <c r="M262" s="895"/>
      <c r="N262" s="894"/>
      <c r="O262" s="895"/>
      <c r="P262" s="894"/>
      <c r="Q262" s="895"/>
      <c r="R262" s="894"/>
      <c r="S262" s="895"/>
      <c r="T262" s="894"/>
      <c r="U262" s="895"/>
      <c r="V262" s="894"/>
      <c r="W262" s="895"/>
      <c r="X262" s="894"/>
      <c r="Y262" s="895"/>
      <c r="Z262" s="894"/>
      <c r="AA262" s="895"/>
      <c r="AB262" s="894"/>
      <c r="AC262" s="895"/>
      <c r="AD262" s="894"/>
      <c r="AE262" s="895"/>
      <c r="AF262" s="894"/>
      <c r="AG262" s="895"/>
      <c r="AH262" s="894"/>
      <c r="AI262" s="895"/>
      <c r="AJ262" s="894"/>
      <c r="AK262" s="895"/>
      <c r="AL262" s="894"/>
      <c r="AM262" s="895"/>
      <c r="AN262" s="894"/>
      <c r="AO262" s="895"/>
      <c r="AP262" s="894"/>
      <c r="AQ262" s="895"/>
      <c r="AR262" s="894"/>
      <c r="AS262" s="895"/>
      <c r="AT262" s="894"/>
      <c r="AU262" s="895"/>
      <c r="AV262" s="894"/>
      <c r="AW262" s="895"/>
      <c r="AX262" s="894"/>
      <c r="AY262" s="895"/>
      <c r="AZ262" s="894"/>
      <c r="BA262" s="895"/>
      <c r="BB262" s="894"/>
      <c r="BC262" s="895"/>
      <c r="BD262" s="894"/>
      <c r="BE262" s="895"/>
      <c r="BF262" s="894"/>
      <c r="BG262" s="895"/>
      <c r="BH262" s="894"/>
      <c r="BI262" s="895"/>
      <c r="BJ262" s="894"/>
      <c r="BK262" s="895"/>
      <c r="BL262" s="894"/>
      <c r="BM262" s="895"/>
      <c r="BN262" s="894"/>
      <c r="BO262" s="895"/>
      <c r="BP262" s="894"/>
      <c r="BQ262" s="895"/>
      <c r="BR262" s="894"/>
      <c r="BS262" s="895"/>
      <c r="BT262" s="894"/>
      <c r="BU262" s="895"/>
      <c r="BV262" s="894"/>
      <c r="BW262" s="895"/>
      <c r="BX262" s="894"/>
      <c r="BY262" s="895"/>
      <c r="BZ262" s="894"/>
      <c r="CA262" s="895"/>
      <c r="CB262" s="894"/>
      <c r="CC262" s="895"/>
      <c r="CD262" s="907"/>
      <c r="CE262" s="895"/>
      <c r="CF262" s="907"/>
      <c r="CG262" s="895"/>
      <c r="CH262" s="894"/>
      <c r="CI262" s="895"/>
      <c r="CJ262" s="894"/>
      <c r="CK262" s="895"/>
      <c r="CL262" s="894"/>
      <c r="CM262" s="895"/>
      <c r="CN262" s="894"/>
      <c r="CO262" s="895"/>
      <c r="CP262" s="894"/>
      <c r="CQ262" s="895"/>
      <c r="CR262" s="894"/>
      <c r="CS262" s="895"/>
      <c r="CT262" s="895"/>
      <c r="CU262" s="895"/>
      <c r="CV262" s="894"/>
      <c r="CW262" s="895"/>
      <c r="CX262" s="894"/>
      <c r="CY262" s="895"/>
      <c r="CZ262" s="894"/>
      <c r="DA262" s="895"/>
      <c r="DB262" s="908">
        <f t="shared" si="27"/>
        <v>0</v>
      </c>
      <c r="DC262" s="908">
        <f t="shared" si="29"/>
        <v>0</v>
      </c>
      <c r="DD262" s="910">
        <v>0</v>
      </c>
      <c r="DE262" s="911">
        <v>0</v>
      </c>
      <c r="DF262" s="912">
        <f t="shared" si="28"/>
        <v>0</v>
      </c>
      <c r="DG262" s="913">
        <f t="shared" si="26"/>
        <v>0</v>
      </c>
    </row>
    <row r="263" spans="1:111" ht="15" thickBot="1" x14ac:dyDescent="0.35">
      <c r="A263" s="914" t="s">
        <v>963</v>
      </c>
      <c r="B263" s="894"/>
      <c r="C263" s="994"/>
      <c r="D263" s="894"/>
      <c r="E263" s="895"/>
      <c r="F263" s="894"/>
      <c r="G263" s="895"/>
      <c r="H263" s="894"/>
      <c r="I263" s="895"/>
      <c r="J263" s="894"/>
      <c r="K263" s="895"/>
      <c r="L263" s="894"/>
      <c r="M263" s="895"/>
      <c r="N263" s="894"/>
      <c r="O263" s="895"/>
      <c r="P263" s="894"/>
      <c r="Q263" s="895"/>
      <c r="R263" s="894"/>
      <c r="S263" s="895"/>
      <c r="T263" s="894"/>
      <c r="U263" s="895"/>
      <c r="V263" s="894"/>
      <c r="W263" s="895"/>
      <c r="X263" s="894">
        <v>6</v>
      </c>
      <c r="Y263" s="895">
        <v>155571</v>
      </c>
      <c r="Z263" s="894"/>
      <c r="AA263" s="895"/>
      <c r="AB263" s="894"/>
      <c r="AC263" s="895"/>
      <c r="AD263" s="894"/>
      <c r="AE263" s="895"/>
      <c r="AF263" s="894"/>
      <c r="AG263" s="895"/>
      <c r="AH263" s="894"/>
      <c r="AI263" s="895"/>
      <c r="AJ263" s="894"/>
      <c r="AK263" s="895"/>
      <c r="AL263" s="894"/>
      <c r="AM263" s="895"/>
      <c r="AN263" s="894"/>
      <c r="AO263" s="895"/>
      <c r="AP263" s="894"/>
      <c r="AQ263" s="895"/>
      <c r="AR263" s="894">
        <v>20</v>
      </c>
      <c r="AS263" s="895">
        <v>111101.08</v>
      </c>
      <c r="AT263" s="894"/>
      <c r="AU263" s="895"/>
      <c r="AV263" s="894"/>
      <c r="AW263" s="895"/>
      <c r="AX263" s="894"/>
      <c r="AY263" s="895"/>
      <c r="AZ263" s="894"/>
      <c r="BA263" s="895"/>
      <c r="BB263" s="894"/>
      <c r="BC263" s="895"/>
      <c r="BD263" s="894"/>
      <c r="BE263" s="895"/>
      <c r="BF263" s="894"/>
      <c r="BG263" s="895"/>
      <c r="BH263" s="894">
        <v>54</v>
      </c>
      <c r="BI263" s="895">
        <v>390374.83</v>
      </c>
      <c r="BJ263" s="894"/>
      <c r="BK263" s="895"/>
      <c r="BL263" s="894"/>
      <c r="BM263" s="895"/>
      <c r="BN263" s="894"/>
      <c r="BO263" s="895"/>
      <c r="BP263" s="894">
        <v>46</v>
      </c>
      <c r="BQ263" s="895">
        <v>666750.02</v>
      </c>
      <c r="BR263" s="894"/>
      <c r="BS263" s="895"/>
      <c r="BT263" s="894"/>
      <c r="BU263" s="895"/>
      <c r="BV263" s="894"/>
      <c r="BW263" s="895"/>
      <c r="BX263" s="894"/>
      <c r="BY263" s="895"/>
      <c r="BZ263" s="894"/>
      <c r="CA263" s="895"/>
      <c r="CB263" s="894"/>
      <c r="CC263" s="895"/>
      <c r="CD263" s="907"/>
      <c r="CE263" s="895"/>
      <c r="CF263" s="907"/>
      <c r="CG263" s="895"/>
      <c r="CH263" s="894"/>
      <c r="CI263" s="895"/>
      <c r="CJ263" s="894"/>
      <c r="CK263" s="895"/>
      <c r="CL263" s="894"/>
      <c r="CM263" s="895"/>
      <c r="CN263" s="894"/>
      <c r="CO263" s="895"/>
      <c r="CP263" s="894"/>
      <c r="CQ263" s="895"/>
      <c r="CR263" s="894"/>
      <c r="CS263" s="895"/>
      <c r="CT263" s="895"/>
      <c r="CU263" s="895"/>
      <c r="CV263" s="894"/>
      <c r="CW263" s="895"/>
      <c r="CX263" s="894"/>
      <c r="CY263" s="895"/>
      <c r="CZ263" s="894">
        <v>94</v>
      </c>
      <c r="DA263" s="895">
        <v>772556.22</v>
      </c>
      <c r="DB263" s="908">
        <f t="shared" si="27"/>
        <v>220</v>
      </c>
      <c r="DC263" s="908">
        <f t="shared" si="29"/>
        <v>2096353.1500000001</v>
      </c>
      <c r="DD263" s="910">
        <v>0</v>
      </c>
      <c r="DE263" s="911">
        <v>0</v>
      </c>
      <c r="DF263" s="916">
        <f t="shared" si="28"/>
        <v>220</v>
      </c>
      <c r="DG263" s="913">
        <f t="shared" si="26"/>
        <v>2096353.1500000001</v>
      </c>
    </row>
    <row r="264" spans="1:111" ht="15" thickBot="1" x14ac:dyDescent="0.35">
      <c r="A264" s="914" t="s">
        <v>964</v>
      </c>
      <c r="B264" s="894">
        <v>23</v>
      </c>
      <c r="C264" s="994">
        <v>567895</v>
      </c>
      <c r="D264" s="894">
        <v>4</v>
      </c>
      <c r="E264" s="895">
        <v>77071</v>
      </c>
      <c r="F264" s="894"/>
      <c r="G264" s="895"/>
      <c r="H264" s="894"/>
      <c r="I264" s="895"/>
      <c r="J264" s="894">
        <v>6</v>
      </c>
      <c r="K264" s="895">
        <v>104937</v>
      </c>
      <c r="L264" s="894">
        <v>9</v>
      </c>
      <c r="M264" s="895">
        <v>190857</v>
      </c>
      <c r="N264" s="894">
        <v>19</v>
      </c>
      <c r="O264" s="895">
        <v>355836</v>
      </c>
      <c r="P264" s="894"/>
      <c r="Q264" s="895"/>
      <c r="R264" s="894">
        <v>18</v>
      </c>
      <c r="S264" s="895">
        <v>418690</v>
      </c>
      <c r="T264" s="894"/>
      <c r="U264" s="895"/>
      <c r="V264" s="894">
        <v>2</v>
      </c>
      <c r="W264" s="895">
        <v>54163</v>
      </c>
      <c r="X264" s="894">
        <v>12</v>
      </c>
      <c r="Y264" s="895">
        <v>21900</v>
      </c>
      <c r="Z264" s="894"/>
      <c r="AA264" s="895"/>
      <c r="AB264" s="894"/>
      <c r="AC264" s="895"/>
      <c r="AD264" s="894">
        <v>5</v>
      </c>
      <c r="AE264" s="895">
        <v>95112</v>
      </c>
      <c r="AF264" s="894"/>
      <c r="AG264" s="895"/>
      <c r="AH264" s="894"/>
      <c r="AI264" s="895"/>
      <c r="AJ264" s="894">
        <v>3</v>
      </c>
      <c r="AK264" s="895">
        <v>52828</v>
      </c>
      <c r="AL264" s="894">
        <v>1</v>
      </c>
      <c r="AM264" s="895">
        <v>20516</v>
      </c>
      <c r="AN264" s="894">
        <v>1</v>
      </c>
      <c r="AO264" s="895">
        <v>28385</v>
      </c>
      <c r="AP264" s="894"/>
      <c r="AQ264" s="895"/>
      <c r="AR264" s="894"/>
      <c r="AS264" s="895"/>
      <c r="AT264" s="894"/>
      <c r="AU264" s="895"/>
      <c r="AV264" s="894">
        <v>9</v>
      </c>
      <c r="AW264" s="895">
        <v>199313</v>
      </c>
      <c r="AX264" s="894"/>
      <c r="AY264" s="895"/>
      <c r="AZ264" s="894"/>
      <c r="BA264" s="895"/>
      <c r="BB264" s="894"/>
      <c r="BC264" s="895"/>
      <c r="BD264" s="894">
        <v>2</v>
      </c>
      <c r="BE264" s="895">
        <v>30183</v>
      </c>
      <c r="BF264" s="894">
        <v>1</v>
      </c>
      <c r="BG264" s="895">
        <v>22120</v>
      </c>
      <c r="BH264" s="894"/>
      <c r="BI264" s="895"/>
      <c r="BJ264" s="894">
        <v>6</v>
      </c>
      <c r="BK264" s="895">
        <v>115179</v>
      </c>
      <c r="BL264" s="894"/>
      <c r="BM264" s="895"/>
      <c r="BN264" s="894"/>
      <c r="BO264" s="895"/>
      <c r="BP264" s="894"/>
      <c r="BQ264" s="895"/>
      <c r="BR264" s="894"/>
      <c r="BS264" s="895"/>
      <c r="BT264" s="894"/>
      <c r="BU264" s="895"/>
      <c r="BV264" s="894"/>
      <c r="BW264" s="895"/>
      <c r="BX264" s="894">
        <v>1</v>
      </c>
      <c r="BY264" s="895"/>
      <c r="BZ264" s="894">
        <v>1</v>
      </c>
      <c r="CA264" s="895">
        <v>11100</v>
      </c>
      <c r="CB264" s="894"/>
      <c r="CC264" s="895"/>
      <c r="CD264" s="907"/>
      <c r="CE264" s="895"/>
      <c r="CF264" s="907"/>
      <c r="CG264" s="895"/>
      <c r="CH264" s="894"/>
      <c r="CI264" s="895"/>
      <c r="CJ264" s="894"/>
      <c r="CK264" s="895"/>
      <c r="CL264" s="894"/>
      <c r="CM264" s="895"/>
      <c r="CN264" s="894"/>
      <c r="CO264" s="895"/>
      <c r="CP264" s="894"/>
      <c r="CQ264" s="895"/>
      <c r="CR264" s="894">
        <v>6</v>
      </c>
      <c r="CS264" s="895">
        <v>137602</v>
      </c>
      <c r="CT264" s="895"/>
      <c r="CU264" s="895"/>
      <c r="CV264" s="894"/>
      <c r="CW264" s="895"/>
      <c r="CX264" s="894"/>
      <c r="CY264" s="895"/>
      <c r="CZ264" s="894">
        <v>3</v>
      </c>
      <c r="DA264" s="895">
        <v>60263</v>
      </c>
      <c r="DB264" s="908">
        <f t="shared" si="27"/>
        <v>132</v>
      </c>
      <c r="DC264" s="992">
        <f t="shared" si="29"/>
        <v>2563950</v>
      </c>
      <c r="DD264" s="910">
        <v>0</v>
      </c>
      <c r="DE264" s="911">
        <v>0</v>
      </c>
      <c r="DF264" s="912">
        <f t="shared" si="28"/>
        <v>132</v>
      </c>
      <c r="DG264" s="913">
        <f t="shared" si="26"/>
        <v>2563950</v>
      </c>
    </row>
    <row r="265" spans="1:111" ht="15" thickBot="1" x14ac:dyDescent="0.35">
      <c r="A265" s="914" t="s">
        <v>965</v>
      </c>
      <c r="B265" s="894">
        <v>55</v>
      </c>
      <c r="C265" s="994">
        <v>233600</v>
      </c>
      <c r="D265" s="894">
        <v>1</v>
      </c>
      <c r="E265" s="895">
        <v>3650</v>
      </c>
      <c r="F265" s="894"/>
      <c r="G265" s="895"/>
      <c r="H265" s="894"/>
      <c r="I265" s="895"/>
      <c r="J265" s="894"/>
      <c r="K265" s="895"/>
      <c r="L265" s="894">
        <v>73</v>
      </c>
      <c r="M265" s="895">
        <v>266450</v>
      </c>
      <c r="N265" s="894">
        <v>45</v>
      </c>
      <c r="O265" s="895">
        <v>164250</v>
      </c>
      <c r="P265" s="894"/>
      <c r="Q265" s="895"/>
      <c r="R265" s="894">
        <v>7</v>
      </c>
      <c r="S265" s="895">
        <v>25550</v>
      </c>
      <c r="T265" s="894"/>
      <c r="U265" s="895"/>
      <c r="V265" s="894"/>
      <c r="W265" s="895"/>
      <c r="X265" s="894">
        <v>33</v>
      </c>
      <c r="Y265" s="895">
        <v>31910</v>
      </c>
      <c r="Z265" s="894"/>
      <c r="AA265" s="895"/>
      <c r="AB265" s="894"/>
      <c r="AC265" s="895"/>
      <c r="AD265" s="894"/>
      <c r="AE265" s="895"/>
      <c r="AF265" s="894"/>
      <c r="AG265" s="895"/>
      <c r="AH265" s="894"/>
      <c r="AI265" s="895"/>
      <c r="AJ265" s="894"/>
      <c r="AK265" s="895"/>
      <c r="AL265" s="894">
        <v>6</v>
      </c>
      <c r="AM265" s="895">
        <v>21900</v>
      </c>
      <c r="AN265" s="894"/>
      <c r="AO265" s="895"/>
      <c r="AP265" s="894"/>
      <c r="AQ265" s="895"/>
      <c r="AR265" s="894"/>
      <c r="AS265" s="895"/>
      <c r="AT265" s="894"/>
      <c r="AU265" s="895"/>
      <c r="AV265" s="894">
        <v>19</v>
      </c>
      <c r="AW265" s="895">
        <v>69350</v>
      </c>
      <c r="AX265" s="894"/>
      <c r="AY265" s="895"/>
      <c r="AZ265" s="894"/>
      <c r="BA265" s="895"/>
      <c r="BB265" s="894"/>
      <c r="BC265" s="895"/>
      <c r="BD265" s="894"/>
      <c r="BE265" s="895"/>
      <c r="BF265" s="894"/>
      <c r="BG265" s="895"/>
      <c r="BH265" s="894"/>
      <c r="BI265" s="895"/>
      <c r="BJ265" s="894"/>
      <c r="BK265" s="895"/>
      <c r="BL265" s="894"/>
      <c r="BM265" s="895"/>
      <c r="BN265" s="894"/>
      <c r="BO265" s="895"/>
      <c r="BP265" s="894"/>
      <c r="BQ265" s="895"/>
      <c r="BR265" s="894">
        <v>2</v>
      </c>
      <c r="BS265" s="895">
        <v>10950</v>
      </c>
      <c r="BT265" s="894"/>
      <c r="BU265" s="895"/>
      <c r="BV265" s="894"/>
      <c r="BW265" s="895"/>
      <c r="BX265" s="894"/>
      <c r="BY265" s="895"/>
      <c r="BZ265" s="894"/>
      <c r="CA265" s="895"/>
      <c r="CB265" s="894"/>
      <c r="CC265" s="895"/>
      <c r="CD265" s="907"/>
      <c r="CE265" s="895"/>
      <c r="CF265" s="907"/>
      <c r="CG265" s="895"/>
      <c r="CH265" s="894"/>
      <c r="CI265" s="895"/>
      <c r="CJ265" s="894"/>
      <c r="CK265" s="895"/>
      <c r="CL265" s="894"/>
      <c r="CM265" s="895"/>
      <c r="CN265" s="894"/>
      <c r="CO265" s="895"/>
      <c r="CP265" s="894"/>
      <c r="CQ265" s="895"/>
      <c r="CR265" s="894">
        <v>12</v>
      </c>
      <c r="CS265" s="895">
        <v>43800</v>
      </c>
      <c r="CT265" s="895"/>
      <c r="CU265" s="895"/>
      <c r="CV265" s="894"/>
      <c r="CW265" s="895"/>
      <c r="CX265" s="894"/>
      <c r="CY265" s="895"/>
      <c r="CZ265" s="894">
        <v>12</v>
      </c>
      <c r="DA265" s="895">
        <v>43800</v>
      </c>
      <c r="DB265" s="908">
        <f t="shared" si="27"/>
        <v>265</v>
      </c>
      <c r="DC265" s="908">
        <f t="shared" si="29"/>
        <v>915210</v>
      </c>
      <c r="DD265" s="910">
        <v>0</v>
      </c>
      <c r="DE265" s="911">
        <v>0</v>
      </c>
      <c r="DF265" s="912">
        <f t="shared" si="28"/>
        <v>265</v>
      </c>
      <c r="DG265" s="913">
        <f t="shared" si="26"/>
        <v>915210</v>
      </c>
    </row>
    <row r="266" spans="1:111" ht="15" thickBot="1" x14ac:dyDescent="0.35">
      <c r="A266" s="914" t="s">
        <v>966</v>
      </c>
      <c r="B266" s="894"/>
      <c r="C266" s="994"/>
      <c r="D266" s="894">
        <v>1</v>
      </c>
      <c r="E266" s="895">
        <v>2695.02</v>
      </c>
      <c r="F266" s="894"/>
      <c r="G266" s="895"/>
      <c r="H266" s="894">
        <v>1</v>
      </c>
      <c r="I266" s="895">
        <v>2826.07</v>
      </c>
      <c r="J266" s="894">
        <v>1</v>
      </c>
      <c r="K266" s="895">
        <v>4034.98</v>
      </c>
      <c r="L266" s="894">
        <v>84</v>
      </c>
      <c r="M266" s="895">
        <v>31850</v>
      </c>
      <c r="N266" s="894">
        <v>10</v>
      </c>
      <c r="O266" s="895">
        <v>24447.3</v>
      </c>
      <c r="P266" s="894"/>
      <c r="Q266" s="895"/>
      <c r="R266" s="894"/>
      <c r="S266" s="895"/>
      <c r="T266" s="894">
        <v>25</v>
      </c>
      <c r="U266" s="895">
        <v>4156878</v>
      </c>
      <c r="V266" s="894"/>
      <c r="W266" s="895"/>
      <c r="X266" s="894"/>
      <c r="Y266" s="895"/>
      <c r="Z266" s="894"/>
      <c r="AA266" s="895"/>
      <c r="AB266" s="894"/>
      <c r="AC266" s="895"/>
      <c r="AD266" s="894"/>
      <c r="AE266" s="895"/>
      <c r="AF266" s="894"/>
      <c r="AG266" s="895"/>
      <c r="AH266" s="894"/>
      <c r="AI266" s="895"/>
      <c r="AJ266" s="894">
        <v>4</v>
      </c>
      <c r="AK266" s="895">
        <v>9559.49</v>
      </c>
      <c r="AL266" s="894"/>
      <c r="AM266" s="895"/>
      <c r="AN266" s="894"/>
      <c r="AO266" s="895"/>
      <c r="AP266" s="894"/>
      <c r="AQ266" s="895"/>
      <c r="AR266" s="894"/>
      <c r="AS266" s="895"/>
      <c r="AT266" s="894">
        <v>3</v>
      </c>
      <c r="AU266" s="895">
        <v>8015.13</v>
      </c>
      <c r="AV266" s="894">
        <v>6</v>
      </c>
      <c r="AW266" s="895">
        <v>13310.04</v>
      </c>
      <c r="AX266" s="894">
        <v>21</v>
      </c>
      <c r="AY266" s="895">
        <v>49307.61</v>
      </c>
      <c r="AZ266" s="894">
        <v>2</v>
      </c>
      <c r="BA266" s="895">
        <v>4134.5600000000004</v>
      </c>
      <c r="BB266" s="894"/>
      <c r="BC266" s="895"/>
      <c r="BD266" s="894"/>
      <c r="BE266" s="895"/>
      <c r="BF266" s="894">
        <v>12</v>
      </c>
      <c r="BG266" s="895">
        <v>28378.09</v>
      </c>
      <c r="BH266" s="894"/>
      <c r="BI266" s="895"/>
      <c r="BJ266" s="894">
        <v>10</v>
      </c>
      <c r="BK266" s="895">
        <v>4700</v>
      </c>
      <c r="BL266" s="894"/>
      <c r="BM266" s="895"/>
      <c r="BN266" s="894">
        <v>31</v>
      </c>
      <c r="BO266" s="895">
        <v>29310</v>
      </c>
      <c r="BP266" s="894"/>
      <c r="BQ266" s="895"/>
      <c r="BR266" s="894"/>
      <c r="BS266" s="895"/>
      <c r="BT266" s="894"/>
      <c r="BU266" s="895"/>
      <c r="BV266" s="894"/>
      <c r="BW266" s="895"/>
      <c r="BX266" s="894">
        <v>17</v>
      </c>
      <c r="BY266" s="895">
        <v>34416.54</v>
      </c>
      <c r="BZ266" s="894"/>
      <c r="CA266" s="895"/>
      <c r="CB266" s="894"/>
      <c r="CC266" s="895"/>
      <c r="CD266" s="907">
        <v>233</v>
      </c>
      <c r="CE266" s="895">
        <v>131422</v>
      </c>
      <c r="CF266" s="907">
        <v>1</v>
      </c>
      <c r="CG266" s="895">
        <v>2316.6</v>
      </c>
      <c r="CH266" s="894">
        <v>3</v>
      </c>
      <c r="CI266" s="895">
        <v>31000</v>
      </c>
      <c r="CJ266" s="894"/>
      <c r="CK266" s="895"/>
      <c r="CL266" s="894"/>
      <c r="CM266" s="895"/>
      <c r="CN266" s="894"/>
      <c r="CO266" s="895"/>
      <c r="CP266" s="894"/>
      <c r="CQ266" s="895"/>
      <c r="CR266" s="894">
        <v>4</v>
      </c>
      <c r="CS266" s="895">
        <v>10058.75</v>
      </c>
      <c r="CT266" s="895"/>
      <c r="CU266" s="895"/>
      <c r="CV266" s="894"/>
      <c r="CW266" s="895"/>
      <c r="CX266" s="894"/>
      <c r="CY266" s="895"/>
      <c r="CZ266" s="894">
        <v>3</v>
      </c>
      <c r="DA266" s="895">
        <v>5711</v>
      </c>
      <c r="DB266" s="908">
        <f t="shared" si="27"/>
        <v>472</v>
      </c>
      <c r="DC266" s="908">
        <f t="shared" si="29"/>
        <v>4584371.18</v>
      </c>
      <c r="DD266" s="910">
        <v>0</v>
      </c>
      <c r="DE266" s="911">
        <v>0</v>
      </c>
      <c r="DF266" s="912">
        <f t="shared" si="28"/>
        <v>472</v>
      </c>
      <c r="DG266" s="913">
        <f t="shared" si="26"/>
        <v>4584371.18</v>
      </c>
    </row>
    <row r="267" spans="1:111" ht="15" thickBot="1" x14ac:dyDescent="0.35">
      <c r="A267" s="914" t="s">
        <v>967</v>
      </c>
      <c r="B267" s="894">
        <v>36</v>
      </c>
      <c r="C267" s="994">
        <v>136567</v>
      </c>
      <c r="D267" s="894"/>
      <c r="E267" s="895"/>
      <c r="F267" s="894"/>
      <c r="G267" s="895"/>
      <c r="H267" s="894"/>
      <c r="I267" s="895"/>
      <c r="J267" s="894"/>
      <c r="K267" s="895"/>
      <c r="L267" s="894">
        <v>2</v>
      </c>
      <c r="M267" s="895">
        <v>82221</v>
      </c>
      <c r="N267" s="894">
        <v>10</v>
      </c>
      <c r="O267" s="895">
        <v>6005.24</v>
      </c>
      <c r="P267" s="894"/>
      <c r="Q267" s="895"/>
      <c r="R267" s="894"/>
      <c r="S267" s="895"/>
      <c r="T267" s="894"/>
      <c r="U267" s="895"/>
      <c r="V267" s="894"/>
      <c r="W267" s="895"/>
      <c r="X267" s="894"/>
      <c r="Y267" s="895"/>
      <c r="Z267" s="894"/>
      <c r="AA267" s="895"/>
      <c r="AB267" s="894"/>
      <c r="AC267" s="895"/>
      <c r="AD267" s="894"/>
      <c r="AE267" s="895"/>
      <c r="AF267" s="894"/>
      <c r="AG267" s="895"/>
      <c r="AH267" s="894"/>
      <c r="AI267" s="895"/>
      <c r="AJ267" s="894"/>
      <c r="AK267" s="895"/>
      <c r="AL267" s="894">
        <v>3</v>
      </c>
      <c r="AM267" s="895">
        <v>36726.53</v>
      </c>
      <c r="AN267" s="894"/>
      <c r="AO267" s="895"/>
      <c r="AP267" s="894"/>
      <c r="AQ267" s="895"/>
      <c r="AR267" s="894"/>
      <c r="AS267" s="895"/>
      <c r="AT267" s="894"/>
      <c r="AU267" s="895"/>
      <c r="AV267" s="894"/>
      <c r="AW267" s="895"/>
      <c r="AX267" s="894"/>
      <c r="AY267" s="895"/>
      <c r="AZ267" s="894"/>
      <c r="BA267" s="895"/>
      <c r="BB267" s="894"/>
      <c r="BC267" s="895"/>
      <c r="BD267" s="894"/>
      <c r="BE267" s="895"/>
      <c r="BF267" s="894"/>
      <c r="BG267" s="895"/>
      <c r="BH267" s="894"/>
      <c r="BI267" s="895"/>
      <c r="BJ267" s="894"/>
      <c r="BK267" s="895"/>
      <c r="BL267" s="894"/>
      <c r="BM267" s="895"/>
      <c r="BN267" s="894"/>
      <c r="BO267" s="895"/>
      <c r="BP267" s="894"/>
      <c r="BQ267" s="895"/>
      <c r="BR267" s="894"/>
      <c r="BS267" s="895"/>
      <c r="BT267" s="894"/>
      <c r="BU267" s="895"/>
      <c r="BV267" s="894"/>
      <c r="BW267" s="895"/>
      <c r="BX267" s="894"/>
      <c r="BY267" s="895"/>
      <c r="BZ267" s="894"/>
      <c r="CA267" s="895"/>
      <c r="CB267" s="894"/>
      <c r="CC267" s="895"/>
      <c r="CD267" s="907"/>
      <c r="CE267" s="895"/>
      <c r="CF267" s="907"/>
      <c r="CG267" s="895"/>
      <c r="CH267" s="894"/>
      <c r="CI267" s="895"/>
      <c r="CJ267" s="894"/>
      <c r="CK267" s="895"/>
      <c r="CL267" s="894"/>
      <c r="CM267" s="895"/>
      <c r="CN267" s="894"/>
      <c r="CO267" s="895"/>
      <c r="CP267" s="894"/>
      <c r="CQ267" s="895"/>
      <c r="CR267" s="894"/>
      <c r="CS267" s="895"/>
      <c r="CT267" s="895"/>
      <c r="CU267" s="895"/>
      <c r="CV267" s="894"/>
      <c r="CW267" s="895"/>
      <c r="CX267" s="894"/>
      <c r="CY267" s="895"/>
      <c r="CZ267" s="894">
        <v>14</v>
      </c>
      <c r="DA267" s="895">
        <v>122487.12</v>
      </c>
      <c r="DB267" s="908">
        <f t="shared" si="27"/>
        <v>65</v>
      </c>
      <c r="DC267" s="908">
        <f t="shared" si="29"/>
        <v>384006.89</v>
      </c>
      <c r="DD267" s="910">
        <v>0</v>
      </c>
      <c r="DE267" s="911">
        <v>0</v>
      </c>
      <c r="DF267" s="912">
        <f t="shared" si="28"/>
        <v>65</v>
      </c>
      <c r="DG267" s="913">
        <f t="shared" si="26"/>
        <v>384006.89</v>
      </c>
    </row>
    <row r="268" spans="1:111" ht="15" thickBot="1" x14ac:dyDescent="0.35">
      <c r="A268" s="914" t="s">
        <v>968</v>
      </c>
      <c r="B268" s="894"/>
      <c r="C268" s="994"/>
      <c r="D268" s="894"/>
      <c r="E268" s="895"/>
      <c r="F268" s="894"/>
      <c r="G268" s="895"/>
      <c r="H268" s="894"/>
      <c r="I268" s="895"/>
      <c r="J268" s="894"/>
      <c r="K268" s="895"/>
      <c r="L268" s="894"/>
      <c r="M268" s="895"/>
      <c r="N268" s="894"/>
      <c r="O268" s="895"/>
      <c r="P268" s="894"/>
      <c r="Q268" s="895"/>
      <c r="R268" s="894"/>
      <c r="S268" s="895"/>
      <c r="T268" s="894"/>
      <c r="U268" s="895"/>
      <c r="V268" s="894"/>
      <c r="W268" s="895"/>
      <c r="X268" s="894"/>
      <c r="Y268" s="895"/>
      <c r="Z268" s="894"/>
      <c r="AA268" s="895"/>
      <c r="AB268" s="894"/>
      <c r="AC268" s="895"/>
      <c r="AD268" s="894"/>
      <c r="AE268" s="895"/>
      <c r="AF268" s="894"/>
      <c r="AG268" s="895"/>
      <c r="AH268" s="894"/>
      <c r="AI268" s="895"/>
      <c r="AJ268" s="894"/>
      <c r="AK268" s="895"/>
      <c r="AL268" s="894"/>
      <c r="AM268" s="894"/>
      <c r="AN268" s="894"/>
      <c r="AO268" s="895"/>
      <c r="AP268" s="894"/>
      <c r="AQ268" s="895"/>
      <c r="AR268" s="894"/>
      <c r="AS268" s="895"/>
      <c r="AT268" s="894"/>
      <c r="AU268" s="895"/>
      <c r="AV268" s="894"/>
      <c r="AW268" s="895"/>
      <c r="AX268" s="894"/>
      <c r="AY268" s="895"/>
      <c r="AZ268" s="894"/>
      <c r="BA268" s="895"/>
      <c r="BB268" s="894"/>
      <c r="BC268" s="895"/>
      <c r="BD268" s="894"/>
      <c r="BE268" s="895"/>
      <c r="BF268" s="894"/>
      <c r="BG268" s="895"/>
      <c r="BH268" s="894"/>
      <c r="BI268" s="895"/>
      <c r="BJ268" s="894"/>
      <c r="BK268" s="895"/>
      <c r="BL268" s="894"/>
      <c r="BM268" s="895"/>
      <c r="BN268" s="894"/>
      <c r="BO268" s="895"/>
      <c r="BP268" s="894"/>
      <c r="BQ268" s="895"/>
      <c r="BR268" s="894"/>
      <c r="BS268" s="895"/>
      <c r="BT268" s="894"/>
      <c r="BU268" s="895"/>
      <c r="BV268" s="894"/>
      <c r="BW268" s="895"/>
      <c r="BX268" s="894"/>
      <c r="BY268" s="895"/>
      <c r="BZ268" s="894"/>
      <c r="CA268" s="895"/>
      <c r="CB268" s="894"/>
      <c r="CC268" s="895"/>
      <c r="CD268" s="907"/>
      <c r="CE268" s="895"/>
      <c r="CF268" s="907"/>
      <c r="CG268" s="895"/>
      <c r="CH268" s="894"/>
      <c r="CI268" s="895"/>
      <c r="CJ268" s="894"/>
      <c r="CK268" s="895"/>
      <c r="CL268" s="894"/>
      <c r="CM268" s="895"/>
      <c r="CN268" s="894"/>
      <c r="CO268" s="895"/>
      <c r="CP268" s="894"/>
      <c r="CQ268" s="895"/>
      <c r="CR268" s="894"/>
      <c r="CS268" s="895"/>
      <c r="CT268" s="895"/>
      <c r="CU268" s="895"/>
      <c r="CV268" s="894"/>
      <c r="CW268" s="895"/>
      <c r="CX268" s="894"/>
      <c r="CY268" s="895"/>
      <c r="CZ268" s="894"/>
      <c r="DA268" s="895"/>
      <c r="DB268" s="908">
        <f t="shared" si="27"/>
        <v>0</v>
      </c>
      <c r="DC268" s="908">
        <f t="shared" si="29"/>
        <v>0</v>
      </c>
      <c r="DD268" s="910">
        <v>0</v>
      </c>
      <c r="DE268" s="911">
        <v>0</v>
      </c>
      <c r="DF268" s="912">
        <f t="shared" si="28"/>
        <v>0</v>
      </c>
      <c r="DG268" s="913">
        <f t="shared" si="26"/>
        <v>0</v>
      </c>
    </row>
    <row r="269" spans="1:111" ht="15" thickBot="1" x14ac:dyDescent="0.35">
      <c r="A269" s="914" t="s">
        <v>969</v>
      </c>
      <c r="B269" s="894"/>
      <c r="C269" s="994"/>
      <c r="D269" s="894"/>
      <c r="E269" s="895"/>
      <c r="F269" s="894"/>
      <c r="G269" s="895"/>
      <c r="H269" s="894"/>
      <c r="I269" s="895"/>
      <c r="J269" s="894"/>
      <c r="K269" s="895"/>
      <c r="L269" s="894"/>
      <c r="M269" s="895"/>
      <c r="N269" s="894"/>
      <c r="O269" s="895"/>
      <c r="P269" s="894"/>
      <c r="Q269" s="895"/>
      <c r="R269" s="894"/>
      <c r="S269" s="895"/>
      <c r="T269" s="894"/>
      <c r="U269" s="895"/>
      <c r="V269" s="894"/>
      <c r="W269" s="895"/>
      <c r="X269" s="894"/>
      <c r="Y269" s="895"/>
      <c r="Z269" s="894"/>
      <c r="AA269" s="895"/>
      <c r="AB269" s="894"/>
      <c r="AC269" s="895"/>
      <c r="AD269" s="894"/>
      <c r="AE269" s="895"/>
      <c r="AF269" s="894"/>
      <c r="AG269" s="895"/>
      <c r="AH269" s="894"/>
      <c r="AI269" s="895"/>
      <c r="AJ269" s="894"/>
      <c r="AK269" s="895"/>
      <c r="AL269" s="894"/>
      <c r="AM269" s="895"/>
      <c r="AN269" s="894"/>
      <c r="AO269" s="895"/>
      <c r="AP269" s="894"/>
      <c r="AQ269" s="895"/>
      <c r="AR269" s="894"/>
      <c r="AS269" s="895"/>
      <c r="AT269" s="894"/>
      <c r="AU269" s="895"/>
      <c r="AV269" s="894"/>
      <c r="AW269" s="895"/>
      <c r="AX269" s="894"/>
      <c r="AY269" s="895"/>
      <c r="AZ269" s="894"/>
      <c r="BA269" s="895"/>
      <c r="BB269" s="894"/>
      <c r="BC269" s="895"/>
      <c r="BD269" s="894"/>
      <c r="BE269" s="895"/>
      <c r="BF269" s="894"/>
      <c r="BG269" s="895"/>
      <c r="BH269" s="894"/>
      <c r="BI269" s="895"/>
      <c r="BJ269" s="894"/>
      <c r="BK269" s="895"/>
      <c r="BL269" s="894"/>
      <c r="BM269" s="895"/>
      <c r="BN269" s="894"/>
      <c r="BO269" s="895"/>
      <c r="BP269" s="894"/>
      <c r="BQ269" s="895"/>
      <c r="BR269" s="894"/>
      <c r="BS269" s="895"/>
      <c r="BT269" s="894"/>
      <c r="BU269" s="895"/>
      <c r="BV269" s="894"/>
      <c r="BW269" s="895"/>
      <c r="BX269" s="894"/>
      <c r="BY269" s="895"/>
      <c r="BZ269" s="894"/>
      <c r="CA269" s="895"/>
      <c r="CB269" s="894"/>
      <c r="CC269" s="895"/>
      <c r="CD269" s="907"/>
      <c r="CE269" s="895"/>
      <c r="CF269" s="907"/>
      <c r="CG269" s="895"/>
      <c r="CH269" s="894"/>
      <c r="CI269" s="895"/>
      <c r="CJ269" s="894"/>
      <c r="CK269" s="895"/>
      <c r="CL269" s="894"/>
      <c r="CM269" s="895"/>
      <c r="CN269" s="894"/>
      <c r="CO269" s="895"/>
      <c r="CP269" s="894"/>
      <c r="CQ269" s="895"/>
      <c r="CR269" s="894"/>
      <c r="CS269" s="895"/>
      <c r="CT269" s="895"/>
      <c r="CU269" s="895"/>
      <c r="CV269" s="894"/>
      <c r="CW269" s="895"/>
      <c r="CX269" s="894"/>
      <c r="CY269" s="895"/>
      <c r="CZ269" s="894"/>
      <c r="DA269" s="895"/>
      <c r="DB269" s="908">
        <f t="shared" si="27"/>
        <v>0</v>
      </c>
      <c r="DC269" s="908">
        <f t="shared" si="29"/>
        <v>0</v>
      </c>
      <c r="DD269" s="911">
        <v>0</v>
      </c>
      <c r="DE269" s="911">
        <v>0</v>
      </c>
      <c r="DF269" s="912">
        <v>0</v>
      </c>
      <c r="DG269" s="913">
        <v>0</v>
      </c>
    </row>
    <row r="270" spans="1:111" ht="15" thickBot="1" x14ac:dyDescent="0.35">
      <c r="A270" s="914" t="s">
        <v>970</v>
      </c>
      <c r="B270" s="894"/>
      <c r="C270" s="994"/>
      <c r="D270" s="894"/>
      <c r="E270" s="895"/>
      <c r="F270" s="894"/>
      <c r="G270" s="895"/>
      <c r="H270" s="894"/>
      <c r="I270" s="895"/>
      <c r="J270" s="894"/>
      <c r="K270" s="895"/>
      <c r="L270" s="894"/>
      <c r="M270" s="895"/>
      <c r="N270" s="894"/>
      <c r="O270" s="895"/>
      <c r="P270" s="894"/>
      <c r="Q270" s="895"/>
      <c r="R270" s="894"/>
      <c r="S270" s="895"/>
      <c r="T270" s="894"/>
      <c r="U270" s="895"/>
      <c r="V270" s="894"/>
      <c r="W270" s="895"/>
      <c r="X270" s="894"/>
      <c r="Y270" s="895"/>
      <c r="Z270" s="894"/>
      <c r="AA270" s="895"/>
      <c r="AB270" s="894"/>
      <c r="AC270" s="895"/>
      <c r="AD270" s="894"/>
      <c r="AE270" s="895"/>
      <c r="AF270" s="894"/>
      <c r="AG270" s="895"/>
      <c r="AH270" s="894"/>
      <c r="AI270" s="895"/>
      <c r="AJ270" s="894"/>
      <c r="AK270" s="895"/>
      <c r="AL270" s="894"/>
      <c r="AM270" s="895"/>
      <c r="AN270" s="894"/>
      <c r="AO270" s="895"/>
      <c r="AP270" s="894"/>
      <c r="AQ270" s="895"/>
      <c r="AR270" s="894"/>
      <c r="AS270" s="895"/>
      <c r="AT270" s="894"/>
      <c r="AU270" s="895"/>
      <c r="AV270" s="894"/>
      <c r="AW270" s="895"/>
      <c r="AX270" s="894"/>
      <c r="AY270" s="895"/>
      <c r="AZ270" s="894"/>
      <c r="BA270" s="895"/>
      <c r="BB270" s="894"/>
      <c r="BC270" s="895"/>
      <c r="BD270" s="894"/>
      <c r="BE270" s="895"/>
      <c r="BF270" s="894"/>
      <c r="BG270" s="895"/>
      <c r="BH270" s="894"/>
      <c r="BI270" s="895"/>
      <c r="BJ270" s="894"/>
      <c r="BK270" s="895"/>
      <c r="BL270" s="894"/>
      <c r="BM270" s="895"/>
      <c r="BN270" s="894"/>
      <c r="BO270" s="895"/>
      <c r="BP270" s="894"/>
      <c r="BQ270" s="895"/>
      <c r="BR270" s="894"/>
      <c r="BS270" s="895"/>
      <c r="BT270" s="894"/>
      <c r="BU270" s="895"/>
      <c r="BV270" s="894"/>
      <c r="BW270" s="895"/>
      <c r="BX270" s="894"/>
      <c r="BY270" s="895"/>
      <c r="BZ270" s="894"/>
      <c r="CA270" s="895"/>
      <c r="CB270" s="894"/>
      <c r="CC270" s="895"/>
      <c r="CD270" s="907"/>
      <c r="CE270" s="895"/>
      <c r="CF270" s="907"/>
      <c r="CG270" s="895"/>
      <c r="CH270" s="894"/>
      <c r="CI270" s="895"/>
      <c r="CJ270" s="894"/>
      <c r="CK270" s="895"/>
      <c r="CL270" s="894"/>
      <c r="CM270" s="895"/>
      <c r="CN270" s="894"/>
      <c r="CO270" s="895"/>
      <c r="CP270" s="894"/>
      <c r="CQ270" s="895"/>
      <c r="CR270" s="894"/>
      <c r="CS270" s="895"/>
      <c r="CT270" s="895"/>
      <c r="CU270" s="895"/>
      <c r="CV270" s="894"/>
      <c r="CW270" s="895"/>
      <c r="CX270" s="894"/>
      <c r="CY270" s="895"/>
      <c r="CZ270" s="894"/>
      <c r="DA270" s="895"/>
      <c r="DB270" s="908">
        <f t="shared" si="27"/>
        <v>0</v>
      </c>
      <c r="DC270" s="908">
        <f t="shared" si="29"/>
        <v>0</v>
      </c>
      <c r="DD270" s="911">
        <v>0</v>
      </c>
      <c r="DE270" s="911">
        <v>0</v>
      </c>
      <c r="DF270" s="912">
        <v>0</v>
      </c>
      <c r="DG270" s="913">
        <v>0</v>
      </c>
    </row>
    <row r="271" spans="1:111" ht="15" thickBot="1" x14ac:dyDescent="0.35">
      <c r="A271" s="919" t="s">
        <v>971</v>
      </c>
      <c r="B271" s="894"/>
      <c r="C271" s="994"/>
      <c r="D271" s="894"/>
      <c r="E271" s="895"/>
      <c r="F271" s="894"/>
      <c r="G271" s="895"/>
      <c r="H271" s="894"/>
      <c r="I271" s="895"/>
      <c r="J271" s="894"/>
      <c r="K271" s="895"/>
      <c r="L271" s="894"/>
      <c r="M271" s="895"/>
      <c r="N271" s="894"/>
      <c r="O271" s="895"/>
      <c r="P271" s="894"/>
      <c r="Q271" s="895"/>
      <c r="R271" s="894"/>
      <c r="S271" s="895"/>
      <c r="T271" s="894"/>
      <c r="U271" s="895"/>
      <c r="V271" s="894"/>
      <c r="W271" s="895"/>
      <c r="X271" s="894"/>
      <c r="Y271" s="895"/>
      <c r="Z271" s="894"/>
      <c r="AA271" s="895"/>
      <c r="AB271" s="894"/>
      <c r="AC271" s="895"/>
      <c r="AD271" s="894"/>
      <c r="AE271" s="895"/>
      <c r="AF271" s="894"/>
      <c r="AG271" s="895"/>
      <c r="AH271" s="894"/>
      <c r="AI271" s="895"/>
      <c r="AJ271" s="894"/>
      <c r="AK271" s="895"/>
      <c r="AL271" s="894"/>
      <c r="AM271" s="895"/>
      <c r="AN271" s="894"/>
      <c r="AO271" s="895"/>
      <c r="AP271" s="894"/>
      <c r="AQ271" s="895"/>
      <c r="AR271" s="894"/>
      <c r="AS271" s="895"/>
      <c r="AT271" s="894"/>
      <c r="AU271" s="895"/>
      <c r="AV271" s="894"/>
      <c r="AW271" s="895"/>
      <c r="AX271" s="894"/>
      <c r="AY271" s="895"/>
      <c r="AZ271" s="894"/>
      <c r="BA271" s="895"/>
      <c r="BB271" s="894"/>
      <c r="BC271" s="895"/>
      <c r="BD271" s="894"/>
      <c r="BE271" s="895"/>
      <c r="BF271" s="894"/>
      <c r="BG271" s="895"/>
      <c r="BH271" s="894"/>
      <c r="BI271" s="895"/>
      <c r="BJ271" s="894"/>
      <c r="BK271" s="895"/>
      <c r="BL271" s="894"/>
      <c r="BM271" s="895"/>
      <c r="BN271" s="894"/>
      <c r="BO271" s="895"/>
      <c r="BP271" s="894"/>
      <c r="BQ271" s="895"/>
      <c r="BR271" s="894"/>
      <c r="BS271" s="895"/>
      <c r="BT271" s="894"/>
      <c r="BU271" s="895"/>
      <c r="BV271" s="894"/>
      <c r="BW271" s="895"/>
      <c r="BX271" s="894"/>
      <c r="BY271" s="895"/>
      <c r="BZ271" s="894"/>
      <c r="CA271" s="895"/>
      <c r="CB271" s="894"/>
      <c r="CC271" s="895"/>
      <c r="CD271" s="907"/>
      <c r="CE271" s="895"/>
      <c r="CF271" s="907"/>
      <c r="CG271" s="895"/>
      <c r="CH271" s="894"/>
      <c r="CI271" s="895"/>
      <c r="CJ271" s="894"/>
      <c r="CK271" s="895"/>
      <c r="CL271" s="894"/>
      <c r="CM271" s="895"/>
      <c r="CN271" s="894"/>
      <c r="CO271" s="895"/>
      <c r="CP271" s="894"/>
      <c r="CQ271" s="895"/>
      <c r="CR271" s="894"/>
      <c r="CS271" s="895"/>
      <c r="CT271" s="895"/>
      <c r="CU271" s="895"/>
      <c r="CV271" s="894"/>
      <c r="CW271" s="895"/>
      <c r="CX271" s="894"/>
      <c r="CY271" s="895"/>
      <c r="CZ271" s="894"/>
      <c r="DA271" s="895"/>
      <c r="DB271" s="908">
        <f t="shared" si="27"/>
        <v>0</v>
      </c>
      <c r="DC271" s="908">
        <v>0</v>
      </c>
      <c r="DD271" s="910">
        <v>0</v>
      </c>
      <c r="DE271" s="911">
        <v>0</v>
      </c>
      <c r="DF271" s="912">
        <f t="shared" ref="DF271:DG273" si="30">DB271+DD271</f>
        <v>0</v>
      </c>
      <c r="DG271" s="913">
        <f t="shared" si="30"/>
        <v>0</v>
      </c>
    </row>
    <row r="272" spans="1:111" ht="15" thickBot="1" x14ac:dyDescent="0.35">
      <c r="A272" s="919" t="s">
        <v>972</v>
      </c>
      <c r="B272" s="894"/>
      <c r="C272" s="994"/>
      <c r="D272" s="894"/>
      <c r="E272" s="895"/>
      <c r="F272" s="894"/>
      <c r="G272" s="895"/>
      <c r="H272" s="894"/>
      <c r="I272" s="895"/>
      <c r="J272" s="894"/>
      <c r="K272" s="895"/>
      <c r="L272" s="894"/>
      <c r="M272" s="895"/>
      <c r="N272" s="894">
        <v>11</v>
      </c>
      <c r="O272" s="895"/>
      <c r="P272" s="894"/>
      <c r="Q272" s="895"/>
      <c r="R272" s="894"/>
      <c r="S272" s="895"/>
      <c r="T272" s="894"/>
      <c r="U272" s="895"/>
      <c r="V272" s="894"/>
      <c r="W272" s="895"/>
      <c r="X272" s="894"/>
      <c r="Y272" s="895"/>
      <c r="Z272" s="894"/>
      <c r="AA272" s="895"/>
      <c r="AB272" s="894"/>
      <c r="AC272" s="895"/>
      <c r="AD272" s="894"/>
      <c r="AE272" s="895"/>
      <c r="AF272" s="894"/>
      <c r="AG272" s="895"/>
      <c r="AH272" s="894"/>
      <c r="AI272" s="895"/>
      <c r="AJ272" s="894"/>
      <c r="AK272" s="895"/>
      <c r="AL272" s="894"/>
      <c r="AM272" s="895"/>
      <c r="AN272" s="894"/>
      <c r="AO272" s="895"/>
      <c r="AP272" s="894"/>
      <c r="AQ272" s="895"/>
      <c r="AR272" s="894"/>
      <c r="AS272" s="895"/>
      <c r="AT272" s="894"/>
      <c r="AU272" s="895"/>
      <c r="AV272" s="894"/>
      <c r="AW272" s="895"/>
      <c r="AX272" s="894"/>
      <c r="AY272" s="895"/>
      <c r="AZ272" s="894"/>
      <c r="BA272" s="895"/>
      <c r="BB272" s="894"/>
      <c r="BC272" s="895"/>
      <c r="BD272" s="894"/>
      <c r="BE272" s="895"/>
      <c r="BF272" s="894"/>
      <c r="BG272" s="895"/>
      <c r="BH272" s="894"/>
      <c r="BI272" s="895"/>
      <c r="BJ272" s="894"/>
      <c r="BK272" s="895"/>
      <c r="BL272" s="894"/>
      <c r="BM272" s="895"/>
      <c r="BN272" s="894"/>
      <c r="BO272" s="895"/>
      <c r="BP272" s="894"/>
      <c r="BQ272" s="895"/>
      <c r="BR272" s="894"/>
      <c r="BS272" s="895"/>
      <c r="BT272" s="894"/>
      <c r="BU272" s="895"/>
      <c r="BV272" s="894"/>
      <c r="BW272" s="895"/>
      <c r="BX272" s="894"/>
      <c r="BY272" s="895"/>
      <c r="BZ272" s="894"/>
      <c r="CA272" s="895"/>
      <c r="CB272" s="894"/>
      <c r="CC272" s="895"/>
      <c r="CD272" s="907"/>
      <c r="CE272" s="895"/>
      <c r="CF272" s="907"/>
      <c r="CG272" s="895"/>
      <c r="CH272" s="894"/>
      <c r="CI272" s="895"/>
      <c r="CJ272" s="894"/>
      <c r="CK272" s="895"/>
      <c r="CL272" s="894"/>
      <c r="CM272" s="895"/>
      <c r="CN272" s="894"/>
      <c r="CO272" s="895"/>
      <c r="CP272" s="894"/>
      <c r="CQ272" s="895"/>
      <c r="CR272" s="894">
        <v>28</v>
      </c>
      <c r="CS272" s="895"/>
      <c r="CT272" s="895"/>
      <c r="CU272" s="895"/>
      <c r="CV272" s="894"/>
      <c r="CW272" s="895"/>
      <c r="CX272" s="894"/>
      <c r="CY272" s="895"/>
      <c r="CZ272" s="894"/>
      <c r="DA272" s="895"/>
      <c r="DB272" s="908">
        <f t="shared" si="27"/>
        <v>39</v>
      </c>
      <c r="DC272" s="908">
        <v>0</v>
      </c>
      <c r="DD272" s="910">
        <v>0</v>
      </c>
      <c r="DE272" s="911">
        <v>0</v>
      </c>
      <c r="DF272" s="912">
        <f t="shared" si="30"/>
        <v>39</v>
      </c>
      <c r="DG272" s="913">
        <f t="shared" si="30"/>
        <v>0</v>
      </c>
    </row>
    <row r="273" spans="1:111" ht="15" thickBot="1" x14ac:dyDescent="0.35">
      <c r="A273" s="919" t="s">
        <v>973</v>
      </c>
      <c r="B273" s="894"/>
      <c r="C273" s="994"/>
      <c r="D273" s="894">
        <v>29</v>
      </c>
      <c r="E273" s="895"/>
      <c r="F273" s="894"/>
      <c r="G273" s="895"/>
      <c r="H273" s="894"/>
      <c r="I273" s="895"/>
      <c r="J273" s="894"/>
      <c r="K273" s="895"/>
      <c r="L273" s="894">
        <v>45</v>
      </c>
      <c r="M273" s="895"/>
      <c r="N273" s="894"/>
      <c r="O273" s="895"/>
      <c r="P273" s="894"/>
      <c r="Q273" s="895"/>
      <c r="R273" s="894"/>
      <c r="S273" s="895"/>
      <c r="T273" s="894">
        <v>9</v>
      </c>
      <c r="U273" s="895"/>
      <c r="V273" s="894"/>
      <c r="W273" s="895"/>
      <c r="X273" s="894"/>
      <c r="Y273" s="895"/>
      <c r="Z273" s="894"/>
      <c r="AA273" s="895"/>
      <c r="AB273" s="894"/>
      <c r="AC273" s="895"/>
      <c r="AD273" s="894"/>
      <c r="AE273" s="895"/>
      <c r="AF273" s="894"/>
      <c r="AG273" s="895"/>
      <c r="AH273" s="894">
        <v>2</v>
      </c>
      <c r="AI273" s="895"/>
      <c r="AJ273" s="894">
        <v>9</v>
      </c>
      <c r="AK273" s="895"/>
      <c r="AL273" s="894">
        <v>27</v>
      </c>
      <c r="AM273" s="895"/>
      <c r="AN273" s="894">
        <v>5</v>
      </c>
      <c r="AO273" s="895"/>
      <c r="AP273" s="894"/>
      <c r="AQ273" s="895"/>
      <c r="AR273" s="894"/>
      <c r="AS273" s="895"/>
      <c r="AT273" s="894"/>
      <c r="AU273" s="895"/>
      <c r="AV273" s="894">
        <v>51</v>
      </c>
      <c r="AW273" s="895"/>
      <c r="AX273" s="894"/>
      <c r="AY273" s="895"/>
      <c r="AZ273" s="894">
        <v>17</v>
      </c>
      <c r="BA273" s="895"/>
      <c r="BB273" s="894"/>
      <c r="BC273" s="895"/>
      <c r="BD273" s="894"/>
      <c r="BE273" s="895"/>
      <c r="BF273" s="894"/>
      <c r="BG273" s="895"/>
      <c r="BH273" s="894"/>
      <c r="BI273" s="895"/>
      <c r="BJ273" s="894"/>
      <c r="BK273" s="895"/>
      <c r="BL273" s="894"/>
      <c r="BM273" s="895"/>
      <c r="BN273" s="894"/>
      <c r="BO273" s="895"/>
      <c r="BP273" s="894"/>
      <c r="BQ273" s="895"/>
      <c r="BR273" s="894">
        <v>8</v>
      </c>
      <c r="BS273" s="895"/>
      <c r="BT273" s="894">
        <v>1</v>
      </c>
      <c r="BU273" s="895"/>
      <c r="BV273" s="894"/>
      <c r="BW273" s="895"/>
      <c r="BX273" s="894"/>
      <c r="BY273" s="895"/>
      <c r="BZ273" s="894">
        <v>23</v>
      </c>
      <c r="CA273" s="895"/>
      <c r="CB273" s="894"/>
      <c r="CC273" s="895"/>
      <c r="CD273" s="907">
        <v>5</v>
      </c>
      <c r="CE273" s="895"/>
      <c r="CF273" s="907"/>
      <c r="CG273" s="895"/>
      <c r="CH273" s="894"/>
      <c r="CI273" s="895"/>
      <c r="CJ273" s="894"/>
      <c r="CK273" s="895"/>
      <c r="CL273" s="894"/>
      <c r="CM273" s="895"/>
      <c r="CN273" s="894"/>
      <c r="CO273" s="895"/>
      <c r="CP273" s="894"/>
      <c r="CQ273" s="895"/>
      <c r="CR273" s="894"/>
      <c r="CS273" s="895"/>
      <c r="CT273" s="895"/>
      <c r="CU273" s="895"/>
      <c r="CV273" s="894"/>
      <c r="CW273" s="895"/>
      <c r="CX273" s="894"/>
      <c r="CY273" s="895"/>
      <c r="CZ273" s="894"/>
      <c r="DA273" s="895"/>
      <c r="DB273" s="908">
        <f t="shared" si="27"/>
        <v>231</v>
      </c>
      <c r="DC273" s="908">
        <v>0</v>
      </c>
      <c r="DD273" s="910">
        <v>769</v>
      </c>
      <c r="DE273" s="911">
        <v>0</v>
      </c>
      <c r="DF273" s="912">
        <f t="shared" si="30"/>
        <v>1000</v>
      </c>
      <c r="DG273" s="913">
        <f t="shared" si="30"/>
        <v>0</v>
      </c>
    </row>
    <row r="277" spans="1:111" ht="24" thickBot="1" x14ac:dyDescent="0.5">
      <c r="A277" s="884" t="s">
        <v>878</v>
      </c>
      <c r="DB277" s="886"/>
      <c r="DC277" s="886"/>
      <c r="DD277" s="886"/>
      <c r="DE277" s="886"/>
      <c r="DF277" s="886"/>
      <c r="DG277" s="886"/>
    </row>
    <row r="278" spans="1:111" ht="21.6" thickBot="1" x14ac:dyDescent="0.45">
      <c r="A278" s="888" t="s">
        <v>1042</v>
      </c>
      <c r="DB278" s="886"/>
      <c r="DC278" s="886"/>
      <c r="DD278" s="886"/>
      <c r="DE278" s="886"/>
      <c r="DF278" s="886"/>
      <c r="DG278" s="886"/>
    </row>
    <row r="279" spans="1:111" ht="15" thickBot="1" x14ac:dyDescent="0.35">
      <c r="A279" s="889"/>
      <c r="B279" s="1300" t="s">
        <v>50</v>
      </c>
      <c r="C279" s="1301"/>
      <c r="D279" s="1300" t="s">
        <v>879</v>
      </c>
      <c r="E279" s="1301"/>
      <c r="F279" s="1300" t="s">
        <v>880</v>
      </c>
      <c r="G279" s="1301"/>
      <c r="H279" s="1308" t="s">
        <v>881</v>
      </c>
      <c r="I279" s="1309"/>
      <c r="J279" s="1300" t="s">
        <v>882</v>
      </c>
      <c r="K279" s="1301"/>
      <c r="L279" s="1300" t="s">
        <v>883</v>
      </c>
      <c r="M279" s="1301"/>
      <c r="N279" s="1300" t="s">
        <v>884</v>
      </c>
      <c r="O279" s="1301"/>
      <c r="P279" s="1300" t="s">
        <v>885</v>
      </c>
      <c r="Q279" s="1301"/>
      <c r="R279" s="1300" t="s">
        <v>886</v>
      </c>
      <c r="S279" s="1301"/>
      <c r="T279" s="1300" t="s">
        <v>887</v>
      </c>
      <c r="U279" s="1301"/>
      <c r="V279" s="1300" t="s">
        <v>888</v>
      </c>
      <c r="W279" s="1301"/>
      <c r="X279" s="1300" t="s">
        <v>889</v>
      </c>
      <c r="Y279" s="1301"/>
      <c r="Z279" s="1300" t="s">
        <v>890</v>
      </c>
      <c r="AA279" s="1301"/>
      <c r="AB279" s="1300" t="s">
        <v>891</v>
      </c>
      <c r="AC279" s="1301"/>
      <c r="AD279" s="1300" t="s">
        <v>892</v>
      </c>
      <c r="AE279" s="1301"/>
      <c r="AF279" s="1300" t="s">
        <v>893</v>
      </c>
      <c r="AG279" s="1301"/>
      <c r="AH279" s="1300" t="s">
        <v>894</v>
      </c>
      <c r="AI279" s="1301"/>
      <c r="AJ279" s="1300" t="s">
        <v>67</v>
      </c>
      <c r="AK279" s="1301"/>
      <c r="AL279" s="1300" t="s">
        <v>895</v>
      </c>
      <c r="AM279" s="1301"/>
      <c r="AN279" s="1300" t="s">
        <v>896</v>
      </c>
      <c r="AO279" s="1301"/>
      <c r="AP279" s="1300" t="s">
        <v>897</v>
      </c>
      <c r="AQ279" s="1301"/>
      <c r="AR279" s="1300" t="s">
        <v>898</v>
      </c>
      <c r="AS279" s="1301"/>
      <c r="AT279" s="1300" t="s">
        <v>899</v>
      </c>
      <c r="AU279" s="1301"/>
      <c r="AV279" s="1300" t="s">
        <v>900</v>
      </c>
      <c r="AW279" s="1301"/>
      <c r="AX279" s="1300" t="s">
        <v>901</v>
      </c>
      <c r="AY279" s="1301"/>
      <c r="AZ279" s="1300" t="s">
        <v>139</v>
      </c>
      <c r="BA279" s="1301"/>
      <c r="BB279" s="1300" t="s">
        <v>902</v>
      </c>
      <c r="BC279" s="1301"/>
      <c r="BD279" s="1300" t="s">
        <v>903</v>
      </c>
      <c r="BE279" s="1301"/>
      <c r="BF279" s="1300" t="s">
        <v>76</v>
      </c>
      <c r="BG279" s="1301"/>
      <c r="BH279" s="1300" t="s">
        <v>140</v>
      </c>
      <c r="BI279" s="1301"/>
      <c r="BJ279" s="1300" t="s">
        <v>904</v>
      </c>
      <c r="BK279" s="1301"/>
      <c r="BL279" s="1300" t="s">
        <v>905</v>
      </c>
      <c r="BM279" s="1301"/>
      <c r="BN279" s="1300" t="s">
        <v>906</v>
      </c>
      <c r="BO279" s="1301"/>
      <c r="BP279" s="1300" t="s">
        <v>907</v>
      </c>
      <c r="BQ279" s="1301"/>
      <c r="BR279" s="1300" t="s">
        <v>81</v>
      </c>
      <c r="BS279" s="1301"/>
      <c r="BT279" s="1300" t="s">
        <v>82</v>
      </c>
      <c r="BU279" s="1301"/>
      <c r="BV279" s="1300" t="s">
        <v>908</v>
      </c>
      <c r="BW279" s="1301"/>
      <c r="BX279" s="1300" t="s">
        <v>909</v>
      </c>
      <c r="BY279" s="1301"/>
      <c r="BZ279" s="1300" t="s">
        <v>910</v>
      </c>
      <c r="CA279" s="1301"/>
      <c r="CB279" s="1300" t="s">
        <v>911</v>
      </c>
      <c r="CC279" s="1301"/>
      <c r="CD279" s="1300" t="s">
        <v>912</v>
      </c>
      <c r="CE279" s="1301"/>
      <c r="CF279" s="1300" t="s">
        <v>913</v>
      </c>
      <c r="CG279" s="1301"/>
      <c r="CH279" s="1300" t="s">
        <v>914</v>
      </c>
      <c r="CI279" s="1301"/>
      <c r="CJ279" s="1300" t="s">
        <v>915</v>
      </c>
      <c r="CK279" s="1301"/>
      <c r="CL279" s="1300" t="s">
        <v>916</v>
      </c>
      <c r="CM279" s="1301"/>
      <c r="CN279" s="1300" t="s">
        <v>917</v>
      </c>
      <c r="CO279" s="1301"/>
      <c r="CP279" s="1300" t="s">
        <v>918</v>
      </c>
      <c r="CQ279" s="1301"/>
      <c r="CR279" s="1300" t="s">
        <v>919</v>
      </c>
      <c r="CS279" s="1301"/>
      <c r="CT279" s="1300" t="s">
        <v>920</v>
      </c>
      <c r="CU279" s="1301"/>
      <c r="CV279" s="1300" t="s">
        <v>921</v>
      </c>
      <c r="CW279" s="1301"/>
      <c r="CX279" s="1300" t="s">
        <v>922</v>
      </c>
      <c r="CY279" s="1301"/>
      <c r="CZ279" s="1302" t="s">
        <v>857</v>
      </c>
      <c r="DA279" s="1303"/>
      <c r="DB279" s="1304" t="s">
        <v>923</v>
      </c>
      <c r="DC279" s="1305"/>
      <c r="DD279" s="1306" t="s">
        <v>924</v>
      </c>
      <c r="DE279" s="1307"/>
      <c r="DF279" s="1297" t="s">
        <v>925</v>
      </c>
      <c r="DG279" s="1298"/>
    </row>
    <row r="280" spans="1:111" ht="15" thickBot="1" x14ac:dyDescent="0.35">
      <c r="A280" s="890" t="s">
        <v>926</v>
      </c>
      <c r="B280" s="891">
        <v>51</v>
      </c>
      <c r="C280" s="892">
        <v>0</v>
      </c>
      <c r="D280" s="891">
        <v>51</v>
      </c>
      <c r="E280" s="893">
        <v>0</v>
      </c>
      <c r="F280" s="891">
        <v>51</v>
      </c>
      <c r="G280" s="892">
        <v>0</v>
      </c>
      <c r="H280" s="894">
        <v>51</v>
      </c>
      <c r="I280" s="895">
        <v>0</v>
      </c>
      <c r="J280" s="891">
        <v>51</v>
      </c>
      <c r="K280" s="892">
        <v>0</v>
      </c>
      <c r="L280" s="891">
        <v>51</v>
      </c>
      <c r="M280" s="892">
        <v>0</v>
      </c>
      <c r="N280" s="891">
        <v>51</v>
      </c>
      <c r="O280" s="892">
        <v>0</v>
      </c>
      <c r="P280" s="891">
        <v>51</v>
      </c>
      <c r="Q280" s="892">
        <v>0</v>
      </c>
      <c r="R280" s="891">
        <v>51</v>
      </c>
      <c r="S280" s="892">
        <v>0</v>
      </c>
      <c r="T280" s="891">
        <v>51</v>
      </c>
      <c r="U280" s="892">
        <v>0</v>
      </c>
      <c r="V280" s="891">
        <v>51</v>
      </c>
      <c r="W280" s="892">
        <v>0</v>
      </c>
      <c r="X280" s="891">
        <v>51</v>
      </c>
      <c r="Y280" s="892">
        <v>0</v>
      </c>
      <c r="Z280" s="891">
        <v>51</v>
      </c>
      <c r="AA280" s="892">
        <v>0</v>
      </c>
      <c r="AB280" s="891">
        <v>51</v>
      </c>
      <c r="AC280" s="892">
        <v>0</v>
      </c>
      <c r="AD280" s="891">
        <v>51</v>
      </c>
      <c r="AE280" s="892">
        <v>0</v>
      </c>
      <c r="AF280" s="891">
        <v>51</v>
      </c>
      <c r="AG280" s="892">
        <v>0</v>
      </c>
      <c r="AH280" s="891">
        <v>51</v>
      </c>
      <c r="AI280" s="892">
        <v>0</v>
      </c>
      <c r="AJ280" s="891">
        <v>51</v>
      </c>
      <c r="AK280" s="892">
        <v>0</v>
      </c>
      <c r="AL280" s="891">
        <v>51</v>
      </c>
      <c r="AM280" s="893">
        <v>0</v>
      </c>
      <c r="AN280" s="891">
        <v>51</v>
      </c>
      <c r="AO280" s="892">
        <v>0</v>
      </c>
      <c r="AP280" s="891">
        <v>51</v>
      </c>
      <c r="AQ280" s="892">
        <v>0</v>
      </c>
      <c r="AR280" s="891">
        <v>51</v>
      </c>
      <c r="AS280" s="892">
        <v>0</v>
      </c>
      <c r="AT280" s="891">
        <v>51</v>
      </c>
      <c r="AU280" s="892">
        <v>0</v>
      </c>
      <c r="AV280" s="891">
        <v>51</v>
      </c>
      <c r="AW280" s="892">
        <v>0</v>
      </c>
      <c r="AX280" s="891">
        <v>51</v>
      </c>
      <c r="AY280" s="892">
        <v>0</v>
      </c>
      <c r="AZ280" s="891">
        <v>51</v>
      </c>
      <c r="BA280" s="892">
        <v>0</v>
      </c>
      <c r="BB280" s="891">
        <v>51</v>
      </c>
      <c r="BC280" s="892">
        <v>0</v>
      </c>
      <c r="BD280" s="891">
        <v>51</v>
      </c>
      <c r="BE280" s="892">
        <v>0</v>
      </c>
      <c r="BF280" s="891">
        <v>51</v>
      </c>
      <c r="BG280" s="892">
        <v>0</v>
      </c>
      <c r="BH280" s="891">
        <v>51</v>
      </c>
      <c r="BI280" s="892">
        <v>0</v>
      </c>
      <c r="BJ280" s="891">
        <v>51</v>
      </c>
      <c r="BK280" s="892">
        <v>0</v>
      </c>
      <c r="BL280" s="891">
        <v>51</v>
      </c>
      <c r="BM280" s="892">
        <v>0</v>
      </c>
      <c r="BN280" s="891">
        <v>51</v>
      </c>
      <c r="BO280" s="892">
        <v>0</v>
      </c>
      <c r="BP280" s="891">
        <v>51</v>
      </c>
      <c r="BQ280" s="892">
        <v>0</v>
      </c>
      <c r="BR280" s="891">
        <v>51</v>
      </c>
      <c r="BS280" s="892">
        <v>0</v>
      </c>
      <c r="BT280" s="891">
        <v>51</v>
      </c>
      <c r="BU280" s="892">
        <v>0</v>
      </c>
      <c r="BV280" s="891">
        <v>51</v>
      </c>
      <c r="BW280" s="892">
        <v>0</v>
      </c>
      <c r="BX280" s="891">
        <v>51</v>
      </c>
      <c r="BY280" s="892">
        <v>0</v>
      </c>
      <c r="BZ280" s="891">
        <v>51</v>
      </c>
      <c r="CA280" s="892">
        <v>0</v>
      </c>
      <c r="CB280" s="891">
        <v>51</v>
      </c>
      <c r="CC280" s="892">
        <v>0</v>
      </c>
      <c r="CD280" s="891">
        <v>51</v>
      </c>
      <c r="CE280" s="893">
        <v>0</v>
      </c>
      <c r="CF280" s="891">
        <v>51</v>
      </c>
      <c r="CG280" s="892">
        <v>0</v>
      </c>
      <c r="CH280" s="891">
        <v>51</v>
      </c>
      <c r="CI280" s="892">
        <v>0</v>
      </c>
      <c r="CJ280" s="891">
        <v>51</v>
      </c>
      <c r="CK280" s="892">
        <v>0</v>
      </c>
      <c r="CL280" s="891">
        <v>51</v>
      </c>
      <c r="CM280" s="892">
        <v>0</v>
      </c>
      <c r="CN280" s="891">
        <v>51</v>
      </c>
      <c r="CO280" s="892">
        <v>0</v>
      </c>
      <c r="CP280" s="891">
        <v>51</v>
      </c>
      <c r="CQ280" s="892">
        <v>0</v>
      </c>
      <c r="CR280" s="891">
        <v>51</v>
      </c>
      <c r="CS280" s="892">
        <v>0</v>
      </c>
      <c r="CT280" s="891">
        <v>51</v>
      </c>
      <c r="CU280" s="893">
        <v>0</v>
      </c>
      <c r="CV280" s="891">
        <v>51</v>
      </c>
      <c r="CW280" s="892">
        <v>0</v>
      </c>
      <c r="CX280" s="891">
        <v>51</v>
      </c>
      <c r="CY280" s="896">
        <v>0</v>
      </c>
      <c r="CZ280" s="896">
        <v>51</v>
      </c>
      <c r="DA280" s="896">
        <v>0</v>
      </c>
      <c r="DB280" s="897">
        <v>51</v>
      </c>
      <c r="DC280" s="898">
        <v>0</v>
      </c>
      <c r="DD280" s="899">
        <v>51</v>
      </c>
      <c r="DE280" s="900">
        <v>0</v>
      </c>
      <c r="DF280" s="901">
        <v>51</v>
      </c>
      <c r="DG280" s="902">
        <v>0</v>
      </c>
    </row>
    <row r="281" spans="1:111" ht="15" thickBot="1" x14ac:dyDescent="0.35">
      <c r="A281" s="1299" t="s">
        <v>927</v>
      </c>
      <c r="B281" s="1299"/>
      <c r="C281" s="1299"/>
      <c r="E281" s="887"/>
      <c r="H281" s="894"/>
      <c r="I281" s="895">
        <v>0</v>
      </c>
      <c r="CE281" s="887"/>
      <c r="CU281" s="887"/>
    </row>
    <row r="282" spans="1:111" ht="15" thickBot="1" x14ac:dyDescent="0.35">
      <c r="A282" s="906" t="s">
        <v>928</v>
      </c>
      <c r="B282" s="894">
        <v>3</v>
      </c>
      <c r="C282" s="895">
        <v>2085000</v>
      </c>
      <c r="D282" s="894"/>
      <c r="E282" s="895"/>
      <c r="F282" s="894"/>
      <c r="G282" s="895"/>
      <c r="H282" s="894">
        <v>1</v>
      </c>
      <c r="I282" s="895">
        <v>4000000</v>
      </c>
      <c r="J282" s="894"/>
      <c r="K282" s="895"/>
      <c r="L282" s="894"/>
      <c r="M282" s="895"/>
      <c r="N282" s="894">
        <v>4</v>
      </c>
      <c r="O282" s="895">
        <v>494026.78</v>
      </c>
      <c r="P282" s="894"/>
      <c r="Q282" s="895"/>
      <c r="R282" s="894">
        <v>2</v>
      </c>
      <c r="S282" s="895">
        <v>105000</v>
      </c>
      <c r="T282" s="894">
        <v>4</v>
      </c>
      <c r="U282" s="895">
        <v>2215000</v>
      </c>
      <c r="V282" s="894"/>
      <c r="W282" s="895"/>
      <c r="X282" s="894">
        <v>2</v>
      </c>
      <c r="Y282" s="895">
        <v>20000</v>
      </c>
      <c r="Z282" s="894"/>
      <c r="AA282" s="895"/>
      <c r="AB282" s="894">
        <v>6</v>
      </c>
      <c r="AC282" s="895">
        <v>3350000</v>
      </c>
      <c r="AD282" s="894"/>
      <c r="AE282" s="895"/>
      <c r="AF282" s="894"/>
      <c r="AG282" s="895"/>
      <c r="AH282" s="894">
        <v>1</v>
      </c>
      <c r="AI282" s="895">
        <v>5000</v>
      </c>
      <c r="AJ282" s="894">
        <v>2</v>
      </c>
      <c r="AK282" s="895">
        <v>673000</v>
      </c>
      <c r="AL282" s="894">
        <v>3</v>
      </c>
      <c r="AM282" s="895">
        <v>919000</v>
      </c>
      <c r="AN282" s="894"/>
      <c r="AO282" s="895"/>
      <c r="AP282" s="894"/>
      <c r="AQ282" s="895"/>
      <c r="AR282" s="894"/>
      <c r="AS282" s="895"/>
      <c r="AT282" s="894"/>
      <c r="AU282" s="895"/>
      <c r="AV282" s="894">
        <v>10</v>
      </c>
      <c r="AW282" s="895">
        <v>1624000</v>
      </c>
      <c r="AX282" s="894"/>
      <c r="AY282" s="895"/>
      <c r="AZ282" s="894">
        <v>1</v>
      </c>
      <c r="BA282" s="895">
        <v>78000</v>
      </c>
      <c r="BB282" s="894"/>
      <c r="BC282" s="895"/>
      <c r="BD282" s="894">
        <v>1</v>
      </c>
      <c r="BE282" s="895">
        <v>5000</v>
      </c>
      <c r="BF282" s="894"/>
      <c r="BG282" s="895"/>
      <c r="BH282" s="894"/>
      <c r="BI282" s="895"/>
      <c r="BJ282" s="894"/>
      <c r="BK282" s="895"/>
      <c r="BL282" s="894"/>
      <c r="BM282" s="895"/>
      <c r="BN282" s="894"/>
      <c r="BO282" s="895"/>
      <c r="BP282" s="894">
        <v>1</v>
      </c>
      <c r="BQ282" s="895">
        <v>10000</v>
      </c>
      <c r="BR282" s="894">
        <v>3</v>
      </c>
      <c r="BS282" s="895">
        <v>1370000</v>
      </c>
      <c r="BT282" s="894"/>
      <c r="BU282" s="895"/>
      <c r="BV282" s="894"/>
      <c r="BW282" s="895"/>
      <c r="BX282" s="894"/>
      <c r="BY282" s="895"/>
      <c r="BZ282" s="894">
        <v>1</v>
      </c>
      <c r="CA282" s="895">
        <v>30000</v>
      </c>
      <c r="CB282" s="894">
        <v>2</v>
      </c>
      <c r="CC282" s="895">
        <v>1320000</v>
      </c>
      <c r="CD282" s="907"/>
      <c r="CE282" s="895"/>
      <c r="CF282" s="907"/>
      <c r="CG282" s="895"/>
      <c r="CH282" s="894">
        <v>1</v>
      </c>
      <c r="CI282" s="895">
        <v>220000</v>
      </c>
      <c r="CJ282" s="894"/>
      <c r="CK282" s="895"/>
      <c r="CL282" s="894"/>
      <c r="CM282" s="895"/>
      <c r="CN282" s="894"/>
      <c r="CO282" s="895"/>
      <c r="CP282" s="894"/>
      <c r="CQ282" s="895"/>
      <c r="CR282" s="894">
        <v>4</v>
      </c>
      <c r="CS282" s="895">
        <v>2956000</v>
      </c>
      <c r="CT282" s="895"/>
      <c r="CU282" s="895"/>
      <c r="CV282" s="894"/>
      <c r="CW282" s="895"/>
      <c r="CX282" s="894"/>
      <c r="CY282" s="895"/>
      <c r="CZ282" s="894"/>
      <c r="DA282" s="895"/>
      <c r="DB282" s="908">
        <f>B282+D282+F282+H282+J282+L282+N282+P282+R282+T282+V282+X282+Z282+AB282+AD282+AF282+AH282+AJ282+AL282+AN282+AP282+AR282+AT282+AV282+AX282+AZ282+BB282+BD282+BF282+BH282+BJ282+BL282+BN282+BP282+BR282+BT282+BV282+BX282+BZ282+CB282+CD282+CF282+CH282+CJ282+CL282+CN282+CP282+CR282+CT282+CV282+CX282+CZ282</f>
        <v>52</v>
      </c>
      <c r="DC282" s="909"/>
      <c r="DD282" s="910">
        <v>0</v>
      </c>
      <c r="DE282" s="911">
        <v>0</v>
      </c>
      <c r="DF282" s="912">
        <f t="shared" ref="DF282:DG286" si="31">DB282+DD282</f>
        <v>52</v>
      </c>
      <c r="DG282" s="913">
        <f t="shared" si="31"/>
        <v>0</v>
      </c>
    </row>
    <row r="283" spans="1:111" ht="15" thickBot="1" x14ac:dyDescent="0.35">
      <c r="A283" s="906" t="s">
        <v>929</v>
      </c>
      <c r="B283" s="894">
        <v>95</v>
      </c>
      <c r="C283" s="895"/>
      <c r="D283" s="894"/>
      <c r="E283" s="895"/>
      <c r="F283" s="894">
        <v>4</v>
      </c>
      <c r="G283" s="895">
        <v>240000</v>
      </c>
      <c r="H283" s="894">
        <v>5</v>
      </c>
      <c r="I283" s="895"/>
      <c r="J283" s="894">
        <v>7</v>
      </c>
      <c r="K283" s="895"/>
      <c r="L283" s="894">
        <v>5</v>
      </c>
      <c r="M283" s="895"/>
      <c r="N283" s="894">
        <v>49</v>
      </c>
      <c r="O283" s="895"/>
      <c r="P283" s="894">
        <v>5</v>
      </c>
      <c r="Q283" s="895"/>
      <c r="R283" s="894">
        <v>15</v>
      </c>
      <c r="S283" s="895">
        <v>1949000</v>
      </c>
      <c r="T283" s="894">
        <v>1</v>
      </c>
      <c r="U283" s="895"/>
      <c r="V283" s="894"/>
      <c r="W283" s="895"/>
      <c r="X283" s="894">
        <v>10</v>
      </c>
      <c r="Y283" s="895"/>
      <c r="Z283" s="894"/>
      <c r="AA283" s="895"/>
      <c r="AB283" s="894">
        <v>72</v>
      </c>
      <c r="AC283" s="895"/>
      <c r="AD283" s="894"/>
      <c r="AE283" s="895"/>
      <c r="AF283" s="894">
        <v>2</v>
      </c>
      <c r="AG283" s="895"/>
      <c r="AH283" s="894">
        <v>6</v>
      </c>
      <c r="AI283" s="895"/>
      <c r="AJ283" s="894">
        <v>20</v>
      </c>
      <c r="AK283" s="895"/>
      <c r="AL283" s="894">
        <v>32</v>
      </c>
      <c r="AM283" s="895"/>
      <c r="AN283" s="894">
        <v>2</v>
      </c>
      <c r="AO283" s="895"/>
      <c r="AP283" s="894"/>
      <c r="AQ283" s="895"/>
      <c r="AR283" s="894"/>
      <c r="AS283" s="895"/>
      <c r="AT283" s="894"/>
      <c r="AU283" s="895"/>
      <c r="AV283" s="894">
        <v>166</v>
      </c>
      <c r="AW283" s="895"/>
      <c r="AX283" s="894">
        <v>15</v>
      </c>
      <c r="AY283" s="895"/>
      <c r="AZ283" s="894">
        <v>19</v>
      </c>
      <c r="BA283" s="895"/>
      <c r="BB283" s="894">
        <v>9</v>
      </c>
      <c r="BC283" s="895"/>
      <c r="BD283" s="894">
        <v>6</v>
      </c>
      <c r="BE283" s="895"/>
      <c r="BF283" s="894">
        <v>1</v>
      </c>
      <c r="BG283" s="895"/>
      <c r="BH283" s="894"/>
      <c r="BI283" s="895"/>
      <c r="BJ283" s="894">
        <v>16</v>
      </c>
      <c r="BK283" s="895">
        <v>314100</v>
      </c>
      <c r="BL283" s="894"/>
      <c r="BM283" s="895"/>
      <c r="BN283" s="894"/>
      <c r="BO283" s="895"/>
      <c r="BP283" s="894">
        <v>6</v>
      </c>
      <c r="BQ283" s="895"/>
      <c r="BR283" s="894">
        <v>32</v>
      </c>
      <c r="BS283" s="895"/>
      <c r="BT283" s="894"/>
      <c r="BU283" s="895"/>
      <c r="BV283" s="894"/>
      <c r="BW283" s="895"/>
      <c r="BX283" s="894"/>
      <c r="BY283" s="895"/>
      <c r="BZ283" s="894">
        <v>14</v>
      </c>
      <c r="CA283" s="895"/>
      <c r="CB283" s="894">
        <v>39</v>
      </c>
      <c r="CC283" s="895"/>
      <c r="CD283" s="907"/>
      <c r="CE283" s="895"/>
      <c r="CF283" s="907">
        <v>1</v>
      </c>
      <c r="CG283" s="895"/>
      <c r="CH283" s="894">
        <v>27</v>
      </c>
      <c r="CI283" s="895">
        <v>6640500</v>
      </c>
      <c r="CJ283" s="894"/>
      <c r="CK283" s="895"/>
      <c r="CL283" s="894"/>
      <c r="CM283" s="895"/>
      <c r="CN283" s="894"/>
      <c r="CO283" s="895"/>
      <c r="CP283" s="894"/>
      <c r="CQ283" s="895"/>
      <c r="CR283" s="894">
        <v>12</v>
      </c>
      <c r="CS283" s="895"/>
      <c r="CT283" s="895"/>
      <c r="CU283" s="895"/>
      <c r="CV283" s="894"/>
      <c r="CW283" s="895"/>
      <c r="CX283" s="894"/>
      <c r="CY283" s="895"/>
      <c r="CZ283" s="894"/>
      <c r="DA283" s="895"/>
      <c r="DB283" s="908">
        <f t="shared" ref="DB283:DB289" si="32">B283+D283+F283+H283+J283+L283+N283+P283+R283+T283+V283+X283+Z283+AB283+AD283+AF283+AH283+AJ283+AL283+AN283+AP283+AR283+AT283+AV283+AX283+AZ283+BB283+BD283+BF283+BH283+BJ283+BL283+BN283+BP283+BR283+BT283+BV283+BX283+BZ283+CB283+CD283+CF283+CH283+CJ283+CL283+CN283+CP283+CR283+CT283+CV283+CX283+CZ283</f>
        <v>693</v>
      </c>
      <c r="DC283" s="954">
        <f>'B1104'!T279</f>
        <v>0</v>
      </c>
      <c r="DD283" s="910">
        <v>0</v>
      </c>
      <c r="DE283" s="911">
        <v>0</v>
      </c>
      <c r="DF283" s="912">
        <f t="shared" si="31"/>
        <v>693</v>
      </c>
      <c r="DG283" s="913">
        <f t="shared" si="31"/>
        <v>0</v>
      </c>
    </row>
    <row r="284" spans="1:111" ht="15" thickBot="1" x14ac:dyDescent="0.35">
      <c r="A284" s="906" t="s">
        <v>930</v>
      </c>
      <c r="B284" s="894">
        <v>140</v>
      </c>
      <c r="C284" s="895"/>
      <c r="D284" s="894"/>
      <c r="E284" s="895"/>
      <c r="F284" s="894">
        <v>9</v>
      </c>
      <c r="G284" s="895">
        <v>453300</v>
      </c>
      <c r="H284" s="894">
        <v>17</v>
      </c>
      <c r="I284" s="895"/>
      <c r="J284" s="894">
        <v>7</v>
      </c>
      <c r="K284" s="895"/>
      <c r="L284" s="894">
        <v>18</v>
      </c>
      <c r="M284" s="895"/>
      <c r="N284" s="894">
        <v>65</v>
      </c>
      <c r="O284" s="895"/>
      <c r="P284" s="894"/>
      <c r="Q284" s="895"/>
      <c r="R284" s="894">
        <v>30</v>
      </c>
      <c r="S284" s="895">
        <v>2695000</v>
      </c>
      <c r="T284" s="894"/>
      <c r="U284" s="895"/>
      <c r="V284" s="894"/>
      <c r="W284" s="895"/>
      <c r="X284" s="894">
        <v>11</v>
      </c>
      <c r="Y284" s="895"/>
      <c r="Z284" s="894"/>
      <c r="AA284" s="895"/>
      <c r="AB284" s="894">
        <v>128</v>
      </c>
      <c r="AC284" s="895"/>
      <c r="AD284" s="894"/>
      <c r="AE284" s="895"/>
      <c r="AF284" s="894">
        <v>1</v>
      </c>
      <c r="AG284" s="895"/>
      <c r="AH284" s="894">
        <v>5</v>
      </c>
      <c r="AI284" s="895"/>
      <c r="AJ284" s="894">
        <v>26</v>
      </c>
      <c r="AK284" s="895"/>
      <c r="AL284" s="894">
        <v>49</v>
      </c>
      <c r="AM284" s="895"/>
      <c r="AN284" s="894">
        <v>5</v>
      </c>
      <c r="AO284" s="895"/>
      <c r="AP284" s="894"/>
      <c r="AQ284" s="895"/>
      <c r="AR284" s="894"/>
      <c r="AS284" s="895"/>
      <c r="AT284" s="894"/>
      <c r="AU284" s="895"/>
      <c r="AV284" s="894">
        <v>267</v>
      </c>
      <c r="AW284" s="895"/>
      <c r="AX284" s="894">
        <v>22</v>
      </c>
      <c r="AY284" s="895"/>
      <c r="AZ284" s="894">
        <v>20</v>
      </c>
      <c r="BA284" s="895"/>
      <c r="BB284" s="894">
        <v>17</v>
      </c>
      <c r="BC284" s="895"/>
      <c r="BD284" s="894">
        <v>14</v>
      </c>
      <c r="BE284" s="895"/>
      <c r="BF284" s="894">
        <v>7</v>
      </c>
      <c r="BG284" s="895"/>
      <c r="BH284" s="894"/>
      <c r="BI284" s="895"/>
      <c r="BJ284" s="894">
        <v>24</v>
      </c>
      <c r="BK284" s="895">
        <v>2195000</v>
      </c>
      <c r="BL284" s="894"/>
      <c r="BM284" s="895"/>
      <c r="BN284" s="894"/>
      <c r="BO284" s="895"/>
      <c r="BP284" s="894"/>
      <c r="BQ284" s="895"/>
      <c r="BR284" s="894">
        <v>40</v>
      </c>
      <c r="BS284" s="895"/>
      <c r="BT284" s="894"/>
      <c r="BU284" s="895"/>
      <c r="BV284" s="894"/>
      <c r="BW284" s="895"/>
      <c r="BX284" s="894"/>
      <c r="BY284" s="895"/>
      <c r="BZ284" s="894">
        <v>19</v>
      </c>
      <c r="CA284" s="895"/>
      <c r="CB284" s="894">
        <v>33</v>
      </c>
      <c r="CC284" s="895"/>
      <c r="CD284" s="907"/>
      <c r="CE284" s="895"/>
      <c r="CF284" s="907"/>
      <c r="CG284" s="895"/>
      <c r="CH284" s="894">
        <v>50</v>
      </c>
      <c r="CI284" s="895">
        <v>7708400</v>
      </c>
      <c r="CJ284" s="894"/>
      <c r="CK284" s="895"/>
      <c r="CL284" s="894"/>
      <c r="CM284" s="895"/>
      <c r="CN284" s="894"/>
      <c r="CO284" s="895"/>
      <c r="CP284" s="894"/>
      <c r="CQ284" s="895"/>
      <c r="CR284" s="894">
        <v>21</v>
      </c>
      <c r="CS284" s="895"/>
      <c r="CT284" s="895"/>
      <c r="CU284" s="895"/>
      <c r="CV284" s="894"/>
      <c r="CW284" s="895"/>
      <c r="CX284" s="894"/>
      <c r="CY284" s="895"/>
      <c r="CZ284" s="894"/>
      <c r="DA284" s="895"/>
      <c r="DB284" s="908">
        <f t="shared" si="32"/>
        <v>1045</v>
      </c>
      <c r="DC284" s="954">
        <f>'B1104'!BC279</f>
        <v>0</v>
      </c>
      <c r="DD284" s="910">
        <v>0</v>
      </c>
      <c r="DE284" s="911">
        <v>0</v>
      </c>
      <c r="DF284" s="912">
        <f t="shared" si="31"/>
        <v>1045</v>
      </c>
      <c r="DG284" s="913">
        <f t="shared" si="31"/>
        <v>0</v>
      </c>
    </row>
    <row r="285" spans="1:111" ht="15" thickBot="1" x14ac:dyDescent="0.35">
      <c r="A285" s="906" t="s">
        <v>931</v>
      </c>
      <c r="B285" s="894">
        <v>2</v>
      </c>
      <c r="C285" s="895">
        <v>1264348.24</v>
      </c>
      <c r="D285" s="894"/>
      <c r="E285" s="895"/>
      <c r="F285" s="894"/>
      <c r="G285" s="895"/>
      <c r="H285" s="894"/>
      <c r="I285" s="895"/>
      <c r="J285" s="894"/>
      <c r="K285" s="895"/>
      <c r="L285" s="894"/>
      <c r="M285" s="895"/>
      <c r="N285" s="894"/>
      <c r="O285" s="895"/>
      <c r="P285" s="894">
        <v>1</v>
      </c>
      <c r="Q285" s="895">
        <v>20000</v>
      </c>
      <c r="R285" s="894"/>
      <c r="S285" s="895"/>
      <c r="T285" s="894">
        <v>1</v>
      </c>
      <c r="U285" s="895">
        <v>20000</v>
      </c>
      <c r="V285" s="894"/>
      <c r="W285" s="895"/>
      <c r="X285" s="894"/>
      <c r="Y285" s="895"/>
      <c r="Z285" s="894"/>
      <c r="AA285" s="895"/>
      <c r="AB285" s="894"/>
      <c r="AC285" s="895"/>
      <c r="AD285" s="894"/>
      <c r="AE285" s="895"/>
      <c r="AF285" s="894"/>
      <c r="AG285" s="895"/>
      <c r="AH285" s="894"/>
      <c r="AI285" s="895"/>
      <c r="AJ285" s="894"/>
      <c r="AK285" s="895"/>
      <c r="AL285" s="894"/>
      <c r="AM285" s="895"/>
      <c r="AN285" s="894"/>
      <c r="AO285" s="895"/>
      <c r="AP285" s="894"/>
      <c r="AQ285" s="895"/>
      <c r="AR285" s="894"/>
      <c r="AS285" s="895"/>
      <c r="AT285" s="894"/>
      <c r="AU285" s="895"/>
      <c r="AV285" s="894">
        <v>1</v>
      </c>
      <c r="AW285" s="895">
        <v>1371.12</v>
      </c>
      <c r="AX285" s="894"/>
      <c r="AY285" s="895"/>
      <c r="AZ285" s="894"/>
      <c r="BA285" s="895"/>
      <c r="BB285" s="894"/>
      <c r="BC285" s="895"/>
      <c r="BD285" s="894"/>
      <c r="BE285" s="895"/>
      <c r="BF285" s="894"/>
      <c r="BG285" s="895"/>
      <c r="BH285" s="894"/>
      <c r="BI285" s="895"/>
      <c r="BJ285" s="894"/>
      <c r="BK285" s="895"/>
      <c r="BL285" s="894"/>
      <c r="BM285" s="895"/>
      <c r="BN285" s="894"/>
      <c r="BO285" s="895"/>
      <c r="BP285" s="894"/>
      <c r="BQ285" s="895"/>
      <c r="BR285" s="894"/>
      <c r="BS285" s="895"/>
      <c r="BT285" s="894"/>
      <c r="BU285" s="895"/>
      <c r="BV285" s="894"/>
      <c r="BW285" s="895"/>
      <c r="BX285" s="894"/>
      <c r="BY285" s="895"/>
      <c r="BZ285" s="894"/>
      <c r="CA285" s="895"/>
      <c r="CB285" s="894"/>
      <c r="CC285" s="895"/>
      <c r="CD285" s="907"/>
      <c r="CE285" s="895"/>
      <c r="CF285" s="907"/>
      <c r="CG285" s="895"/>
      <c r="CH285" s="894">
        <v>62</v>
      </c>
      <c r="CI285" s="895">
        <v>9646.16</v>
      </c>
      <c r="CJ285" s="894"/>
      <c r="CK285" s="895"/>
      <c r="CL285" s="894"/>
      <c r="CM285" s="895"/>
      <c r="CN285" s="894"/>
      <c r="CO285" s="895"/>
      <c r="CP285" s="894"/>
      <c r="CQ285" s="895"/>
      <c r="CR285" s="894"/>
      <c r="CS285" s="895"/>
      <c r="CT285" s="895"/>
      <c r="CU285" s="895"/>
      <c r="CV285" s="894"/>
      <c r="CW285" s="895"/>
      <c r="CX285" s="894"/>
      <c r="CY285" s="895"/>
      <c r="CZ285" s="894"/>
      <c r="DA285" s="895"/>
      <c r="DB285" s="908">
        <f t="shared" si="32"/>
        <v>67</v>
      </c>
      <c r="DC285" s="909"/>
      <c r="DD285" s="910">
        <v>0</v>
      </c>
      <c r="DE285" s="911">
        <v>0</v>
      </c>
      <c r="DF285" s="912">
        <f t="shared" si="31"/>
        <v>67</v>
      </c>
      <c r="DG285" s="913">
        <f t="shared" si="31"/>
        <v>0</v>
      </c>
    </row>
    <row r="286" spans="1:111" ht="15" thickBot="1" x14ac:dyDescent="0.35">
      <c r="A286" s="914" t="s">
        <v>932</v>
      </c>
      <c r="B286" s="894"/>
      <c r="C286" s="895"/>
      <c r="D286" s="894"/>
      <c r="E286" s="895"/>
      <c r="F286" s="894"/>
      <c r="G286" s="895"/>
      <c r="H286" s="894"/>
      <c r="I286" s="895"/>
      <c r="J286" s="894"/>
      <c r="K286" s="895"/>
      <c r="L286" s="894"/>
      <c r="M286" s="895"/>
      <c r="N286" s="894"/>
      <c r="O286" s="895"/>
      <c r="P286" s="894"/>
      <c r="Q286" s="895"/>
      <c r="R286" s="894"/>
      <c r="S286" s="895"/>
      <c r="T286" s="894"/>
      <c r="U286" s="895"/>
      <c r="V286" s="894"/>
      <c r="W286" s="895"/>
      <c r="X286" s="894"/>
      <c r="Y286" s="895"/>
      <c r="Z286" s="894"/>
      <c r="AA286" s="895"/>
      <c r="AB286" s="894"/>
      <c r="AC286" s="895"/>
      <c r="AD286" s="894"/>
      <c r="AE286" s="895"/>
      <c r="AF286" s="894"/>
      <c r="AG286" s="895"/>
      <c r="AH286" s="894"/>
      <c r="AI286" s="895"/>
      <c r="AJ286" s="894"/>
      <c r="AK286" s="895"/>
      <c r="AL286" s="894"/>
      <c r="AM286" s="895"/>
      <c r="AN286" s="894"/>
      <c r="AO286" s="895"/>
      <c r="AP286" s="894"/>
      <c r="AQ286" s="895"/>
      <c r="AR286" s="894"/>
      <c r="AS286" s="895"/>
      <c r="AT286" s="894"/>
      <c r="AU286" s="895"/>
      <c r="AV286" s="894">
        <v>65</v>
      </c>
      <c r="AW286" s="895">
        <v>547500</v>
      </c>
      <c r="AX286" s="894"/>
      <c r="AY286" s="895"/>
      <c r="AZ286" s="894"/>
      <c r="BA286" s="895"/>
      <c r="BB286" s="894"/>
      <c r="BC286" s="895"/>
      <c r="BD286" s="894"/>
      <c r="BE286" s="895"/>
      <c r="BF286" s="894"/>
      <c r="BG286" s="895"/>
      <c r="BH286" s="894"/>
      <c r="BI286" s="895"/>
      <c r="BJ286" s="894"/>
      <c r="BK286" s="895"/>
      <c r="BL286" s="894"/>
      <c r="BM286" s="895"/>
      <c r="BN286" s="894"/>
      <c r="BO286" s="895"/>
      <c r="BP286" s="894"/>
      <c r="BQ286" s="895"/>
      <c r="BR286" s="894"/>
      <c r="BS286" s="895"/>
      <c r="BT286" s="894"/>
      <c r="BU286" s="895"/>
      <c r="BV286" s="894"/>
      <c r="BW286" s="895"/>
      <c r="BX286" s="894"/>
      <c r="BY286" s="895"/>
      <c r="BZ286" s="894"/>
      <c r="CA286" s="895"/>
      <c r="CB286" s="894"/>
      <c r="CC286" s="895"/>
      <c r="CD286" s="907"/>
      <c r="CE286" s="895"/>
      <c r="CF286" s="907"/>
      <c r="CG286" s="895"/>
      <c r="CH286" s="894"/>
      <c r="CI286" s="895"/>
      <c r="CJ286" s="894"/>
      <c r="CK286" s="895"/>
      <c r="CL286" s="894"/>
      <c r="CM286" s="895"/>
      <c r="CN286" s="894"/>
      <c r="CO286" s="895"/>
      <c r="CP286" s="894"/>
      <c r="CQ286" s="895"/>
      <c r="CR286" s="894"/>
      <c r="CS286" s="895"/>
      <c r="CT286" s="895"/>
      <c r="CU286" s="895"/>
      <c r="CV286" s="894"/>
      <c r="CW286" s="895"/>
      <c r="CX286" s="894"/>
      <c r="CY286" s="895"/>
      <c r="CZ286" s="894"/>
      <c r="DA286" s="895"/>
      <c r="DB286" s="908">
        <f t="shared" si="32"/>
        <v>65</v>
      </c>
      <c r="DC286" s="954">
        <f>'B1104'!W333</f>
        <v>0</v>
      </c>
      <c r="DD286" s="910">
        <v>0</v>
      </c>
      <c r="DE286" s="911">
        <v>0</v>
      </c>
      <c r="DF286" s="912">
        <f t="shared" si="31"/>
        <v>65</v>
      </c>
      <c r="DG286" s="913">
        <f t="shared" si="31"/>
        <v>0</v>
      </c>
    </row>
    <row r="287" spans="1:111" ht="15" thickBot="1" x14ac:dyDescent="0.35">
      <c r="A287" s="914" t="s">
        <v>1020</v>
      </c>
      <c r="B287" s="894"/>
      <c r="C287" s="895"/>
      <c r="D287" s="894"/>
      <c r="E287" s="895"/>
      <c r="F287" s="894"/>
      <c r="G287" s="895"/>
      <c r="H287" s="894"/>
      <c r="I287" s="895"/>
      <c r="J287" s="894"/>
      <c r="K287" s="895"/>
      <c r="L287" s="894"/>
      <c r="M287" s="895"/>
      <c r="N287" s="894"/>
      <c r="O287" s="895"/>
      <c r="P287" s="894"/>
      <c r="Q287" s="895"/>
      <c r="R287" s="894"/>
      <c r="S287" s="895"/>
      <c r="T287" s="894"/>
      <c r="U287" s="895"/>
      <c r="V287" s="894"/>
      <c r="W287" s="895"/>
      <c r="X287" s="894"/>
      <c r="Y287" s="895"/>
      <c r="Z287" s="894"/>
      <c r="AA287" s="895"/>
      <c r="AB287" s="894"/>
      <c r="AC287" s="895"/>
      <c r="AD287" s="894"/>
      <c r="AE287" s="895"/>
      <c r="AF287" s="894"/>
      <c r="AG287" s="895"/>
      <c r="AH287" s="894"/>
      <c r="AI287" s="895"/>
      <c r="AJ287" s="894"/>
      <c r="AK287" s="895"/>
      <c r="AL287" s="894"/>
      <c r="AM287" s="895"/>
      <c r="AN287" s="894"/>
      <c r="AO287" s="895"/>
      <c r="AP287" s="894"/>
      <c r="AQ287" s="895"/>
      <c r="AR287" s="894"/>
      <c r="AS287" s="895"/>
      <c r="AT287" s="894"/>
      <c r="AU287" s="895"/>
      <c r="AV287" s="894">
        <v>87</v>
      </c>
      <c r="AW287" s="895">
        <v>1226269.68</v>
      </c>
      <c r="AX287" s="894"/>
      <c r="AY287" s="895"/>
      <c r="AZ287" s="894"/>
      <c r="BA287" s="895"/>
      <c r="BB287" s="894"/>
      <c r="BC287" s="895"/>
      <c r="BD287" s="894"/>
      <c r="BE287" s="895"/>
      <c r="BF287" s="894"/>
      <c r="BG287" s="895"/>
      <c r="BH287" s="894"/>
      <c r="BI287" s="895"/>
      <c r="BJ287" s="894"/>
      <c r="BK287" s="895"/>
      <c r="BL287" s="894"/>
      <c r="BM287" s="895"/>
      <c r="BN287" s="894"/>
      <c r="BO287" s="895"/>
      <c r="BP287" s="894"/>
      <c r="BQ287" s="895"/>
      <c r="BR287" s="894"/>
      <c r="BS287" s="895"/>
      <c r="BT287" s="894"/>
      <c r="BU287" s="895"/>
      <c r="BV287" s="894"/>
      <c r="BW287" s="895"/>
      <c r="BX287" s="894"/>
      <c r="BY287" s="895"/>
      <c r="BZ287" s="894"/>
      <c r="CA287" s="895"/>
      <c r="CB287" s="894"/>
      <c r="CC287" s="895"/>
      <c r="CD287" s="907"/>
      <c r="CE287" s="895"/>
      <c r="CF287" s="907"/>
      <c r="CG287" s="895"/>
      <c r="CH287" s="894"/>
      <c r="CI287" s="895"/>
      <c r="CJ287" s="894"/>
      <c r="CK287" s="895"/>
      <c r="CL287" s="894"/>
      <c r="CM287" s="895"/>
      <c r="CN287" s="894"/>
      <c r="CO287" s="895"/>
      <c r="CP287" s="894"/>
      <c r="CQ287" s="895"/>
      <c r="CR287" s="894"/>
      <c r="CS287" s="895"/>
      <c r="CT287" s="895"/>
      <c r="CU287" s="895"/>
      <c r="CV287" s="894"/>
      <c r="CW287" s="895"/>
      <c r="CX287" s="894"/>
      <c r="CY287" s="895"/>
      <c r="CZ287" s="894"/>
      <c r="DA287" s="895"/>
      <c r="DB287" s="908">
        <f t="shared" si="32"/>
        <v>87</v>
      </c>
      <c r="DC287" s="954"/>
      <c r="DD287" s="910"/>
      <c r="DE287" s="911"/>
      <c r="DF287" s="912"/>
      <c r="DG287" s="913"/>
    </row>
    <row r="288" spans="1:111" ht="15" thickBot="1" x14ac:dyDescent="0.35">
      <c r="A288" s="914" t="s">
        <v>933</v>
      </c>
      <c r="B288" s="894"/>
      <c r="C288" s="895"/>
      <c r="D288" s="894"/>
      <c r="E288" s="895"/>
      <c r="F288" s="894"/>
      <c r="G288" s="895"/>
      <c r="H288" s="894"/>
      <c r="I288" s="895"/>
      <c r="J288" s="894"/>
      <c r="K288" s="895"/>
      <c r="L288" s="894"/>
      <c r="M288" s="895"/>
      <c r="N288" s="894"/>
      <c r="O288" s="895"/>
      <c r="P288" s="894"/>
      <c r="Q288" s="895"/>
      <c r="R288" s="894"/>
      <c r="S288" s="895"/>
      <c r="T288" s="894"/>
      <c r="U288" s="895"/>
      <c r="V288" s="894"/>
      <c r="W288" s="895"/>
      <c r="X288" s="894"/>
      <c r="Y288" s="895"/>
      <c r="Z288" s="894"/>
      <c r="AA288" s="895"/>
      <c r="AB288" s="894"/>
      <c r="AC288" s="895"/>
      <c r="AD288" s="894"/>
      <c r="AE288" s="895"/>
      <c r="AF288" s="894"/>
      <c r="AG288" s="895"/>
      <c r="AH288" s="894"/>
      <c r="AI288" s="895"/>
      <c r="AJ288" s="894"/>
      <c r="AK288" s="895"/>
      <c r="AL288" s="894"/>
      <c r="AM288" s="895"/>
      <c r="AN288" s="894"/>
      <c r="AO288" s="895"/>
      <c r="AP288" s="894"/>
      <c r="AQ288" s="895"/>
      <c r="AR288" s="894"/>
      <c r="AS288" s="895"/>
      <c r="AT288" s="894"/>
      <c r="AU288" s="895"/>
      <c r="AV288" s="894"/>
      <c r="AW288" s="895"/>
      <c r="AX288" s="894"/>
      <c r="AY288" s="895"/>
      <c r="AZ288" s="894"/>
      <c r="BA288" s="895"/>
      <c r="BB288" s="894"/>
      <c r="BC288" s="895"/>
      <c r="BD288" s="894"/>
      <c r="BE288" s="895"/>
      <c r="BF288" s="894"/>
      <c r="BG288" s="895"/>
      <c r="BH288" s="894"/>
      <c r="BI288" s="895"/>
      <c r="BJ288" s="894"/>
      <c r="BK288" s="895"/>
      <c r="BL288" s="894"/>
      <c r="BM288" s="895"/>
      <c r="BN288" s="894"/>
      <c r="BO288" s="895"/>
      <c r="BP288" s="894"/>
      <c r="BQ288" s="895"/>
      <c r="BR288" s="894"/>
      <c r="BS288" s="895"/>
      <c r="BT288" s="894"/>
      <c r="BU288" s="895"/>
      <c r="BV288" s="894"/>
      <c r="BW288" s="895"/>
      <c r="BX288" s="894"/>
      <c r="BY288" s="895"/>
      <c r="BZ288" s="894"/>
      <c r="CA288" s="895"/>
      <c r="CB288" s="894"/>
      <c r="CC288" s="895"/>
      <c r="CD288" s="907"/>
      <c r="CE288" s="895"/>
      <c r="CF288" s="907"/>
      <c r="CG288" s="895"/>
      <c r="CH288" s="894"/>
      <c r="CI288" s="895"/>
      <c r="CJ288" s="894"/>
      <c r="CK288" s="895"/>
      <c r="CL288" s="894"/>
      <c r="CM288" s="895"/>
      <c r="CN288" s="894"/>
      <c r="CO288" s="895"/>
      <c r="CP288" s="894"/>
      <c r="CQ288" s="895"/>
      <c r="CR288" s="894"/>
      <c r="CS288" s="895"/>
      <c r="CT288" s="895"/>
      <c r="CU288" s="895"/>
      <c r="CV288" s="894"/>
      <c r="CW288" s="895"/>
      <c r="CX288" s="894"/>
      <c r="CY288" s="895"/>
      <c r="CZ288" s="894"/>
      <c r="DA288" s="895"/>
      <c r="DB288" s="908">
        <f t="shared" si="32"/>
        <v>0</v>
      </c>
      <c r="DC288" s="954">
        <f>'B1104'!BI279</f>
        <v>0</v>
      </c>
      <c r="DD288" s="910">
        <v>0</v>
      </c>
      <c r="DE288" s="911">
        <v>0</v>
      </c>
      <c r="DF288" s="912">
        <f t="shared" ref="DF288:DF297" si="33">DB288+DD288</f>
        <v>0</v>
      </c>
      <c r="DG288" s="913">
        <f t="shared" ref="DG288:DG323" si="34">DC288+DE288</f>
        <v>0</v>
      </c>
    </row>
    <row r="289" spans="1:111" ht="15" thickBot="1" x14ac:dyDescent="0.35">
      <c r="A289" s="914" t="s">
        <v>934</v>
      </c>
      <c r="B289" s="894"/>
      <c r="C289" s="895"/>
      <c r="D289" s="894"/>
      <c r="E289" s="895"/>
      <c r="F289" s="894"/>
      <c r="G289" s="895"/>
      <c r="H289" s="894"/>
      <c r="I289" s="895"/>
      <c r="J289" s="894"/>
      <c r="K289" s="895"/>
      <c r="L289" s="894"/>
      <c r="M289" s="895"/>
      <c r="N289" s="894"/>
      <c r="O289" s="895"/>
      <c r="P289" s="894"/>
      <c r="Q289" s="895"/>
      <c r="R289" s="894"/>
      <c r="S289" s="895"/>
      <c r="T289" s="894"/>
      <c r="U289" s="895"/>
      <c r="V289" s="894"/>
      <c r="W289" s="895"/>
      <c r="X289" s="894"/>
      <c r="Y289" s="895"/>
      <c r="Z289" s="894"/>
      <c r="AA289" s="895"/>
      <c r="AB289" s="894"/>
      <c r="AC289" s="895"/>
      <c r="AD289" s="894"/>
      <c r="AE289" s="895"/>
      <c r="AF289" s="894"/>
      <c r="AG289" s="895"/>
      <c r="AH289" s="894"/>
      <c r="AI289" s="895"/>
      <c r="AJ289" s="894"/>
      <c r="AK289" s="895"/>
      <c r="AL289" s="894"/>
      <c r="AM289" s="895"/>
      <c r="AN289" s="894"/>
      <c r="AO289" s="895"/>
      <c r="AP289" s="894"/>
      <c r="AQ289" s="895"/>
      <c r="AR289" s="894"/>
      <c r="AS289" s="895"/>
      <c r="AT289" s="894"/>
      <c r="AU289" s="895"/>
      <c r="AV289" s="894"/>
      <c r="AW289" s="895"/>
      <c r="AX289" s="894"/>
      <c r="AY289" s="895"/>
      <c r="AZ289" s="894"/>
      <c r="BA289" s="895"/>
      <c r="BB289" s="894"/>
      <c r="BC289" s="895"/>
      <c r="BD289" s="894"/>
      <c r="BE289" s="895"/>
      <c r="BF289" s="894"/>
      <c r="BG289" s="895"/>
      <c r="BH289" s="894"/>
      <c r="BI289" s="895"/>
      <c r="BJ289" s="894"/>
      <c r="BK289" s="895"/>
      <c r="BL289" s="894"/>
      <c r="BM289" s="895"/>
      <c r="BN289" s="894"/>
      <c r="BO289" s="895"/>
      <c r="BP289" s="894"/>
      <c r="BQ289" s="895"/>
      <c r="BR289" s="894"/>
      <c r="BS289" s="895"/>
      <c r="BT289" s="894"/>
      <c r="BU289" s="895"/>
      <c r="BV289" s="894"/>
      <c r="BW289" s="895"/>
      <c r="BX289" s="894"/>
      <c r="BY289" s="895"/>
      <c r="BZ289" s="894"/>
      <c r="CA289" s="895"/>
      <c r="CB289" s="894"/>
      <c r="CC289" s="895"/>
      <c r="CD289" s="907"/>
      <c r="CE289" s="895"/>
      <c r="CF289" s="907"/>
      <c r="CG289" s="895"/>
      <c r="CH289" s="894"/>
      <c r="CI289" s="895"/>
      <c r="CJ289" s="894"/>
      <c r="CK289" s="895"/>
      <c r="CL289" s="894"/>
      <c r="CM289" s="895"/>
      <c r="CN289" s="894"/>
      <c r="CO289" s="895"/>
      <c r="CP289" s="894"/>
      <c r="CQ289" s="895"/>
      <c r="CR289" s="894"/>
      <c r="CS289" s="895"/>
      <c r="CT289" s="895"/>
      <c r="CU289" s="895"/>
      <c r="CV289" s="894"/>
      <c r="CW289" s="895"/>
      <c r="CX289" s="894"/>
      <c r="CY289" s="895"/>
      <c r="CZ289" s="894"/>
      <c r="DA289" s="895"/>
      <c r="DB289" s="908">
        <f t="shared" si="32"/>
        <v>0</v>
      </c>
      <c r="DC289" s="909"/>
      <c r="DD289" s="910">
        <v>0</v>
      </c>
      <c r="DE289" s="911">
        <v>0</v>
      </c>
      <c r="DF289" s="912">
        <f t="shared" si="33"/>
        <v>0</v>
      </c>
      <c r="DG289" s="913">
        <f t="shared" si="34"/>
        <v>0</v>
      </c>
    </row>
    <row r="290" spans="1:111" ht="15" thickBot="1" x14ac:dyDescent="0.35">
      <c r="A290" s="914" t="s">
        <v>935</v>
      </c>
      <c r="B290" s="894"/>
      <c r="C290" s="895"/>
      <c r="D290" s="894"/>
      <c r="E290" s="895"/>
      <c r="F290" s="894"/>
      <c r="G290" s="895"/>
      <c r="H290" s="894"/>
      <c r="I290" s="895"/>
      <c r="J290" s="894"/>
      <c r="K290" s="895"/>
      <c r="L290" s="894"/>
      <c r="M290" s="895"/>
      <c r="N290" s="894"/>
      <c r="O290" s="895"/>
      <c r="P290" s="894"/>
      <c r="Q290" s="895"/>
      <c r="R290" s="894"/>
      <c r="S290" s="895"/>
      <c r="T290" s="894"/>
      <c r="U290" s="895"/>
      <c r="V290" s="894"/>
      <c r="W290" s="895"/>
      <c r="X290" s="894"/>
      <c r="Y290" s="895"/>
      <c r="Z290" s="894"/>
      <c r="AA290" s="895"/>
      <c r="AB290" s="894"/>
      <c r="AC290" s="895"/>
      <c r="AD290" s="894"/>
      <c r="AE290" s="895"/>
      <c r="AF290" s="894"/>
      <c r="AG290" s="895"/>
      <c r="AH290" s="894"/>
      <c r="AI290" s="895"/>
      <c r="AJ290" s="894"/>
      <c r="AK290" s="895"/>
      <c r="AL290" s="894"/>
      <c r="AM290" s="895"/>
      <c r="AN290" s="894"/>
      <c r="AO290" s="895"/>
      <c r="AP290" s="894"/>
      <c r="AQ290" s="895"/>
      <c r="AR290" s="894"/>
      <c r="AS290" s="895"/>
      <c r="AT290" s="894"/>
      <c r="AU290" s="895"/>
      <c r="AV290" s="894"/>
      <c r="AW290" s="895"/>
      <c r="AX290" s="894"/>
      <c r="AY290" s="895"/>
      <c r="AZ290" s="894"/>
      <c r="BA290" s="895"/>
      <c r="BB290" s="894"/>
      <c r="BC290" s="895"/>
      <c r="BD290" s="894"/>
      <c r="BE290" s="895"/>
      <c r="BF290" s="894"/>
      <c r="BG290" s="895"/>
      <c r="BH290" s="894"/>
      <c r="BI290" s="895"/>
      <c r="BJ290" s="894"/>
      <c r="BK290" s="895"/>
      <c r="BL290" s="894"/>
      <c r="BM290" s="895"/>
      <c r="BN290" s="894"/>
      <c r="BO290" s="895"/>
      <c r="BP290" s="894"/>
      <c r="BQ290" s="895"/>
      <c r="BR290" s="894"/>
      <c r="BS290" s="895"/>
      <c r="BT290" s="894"/>
      <c r="BU290" s="895"/>
      <c r="BV290" s="894"/>
      <c r="BW290" s="895"/>
      <c r="BX290" s="894"/>
      <c r="BY290" s="895"/>
      <c r="BZ290" s="894"/>
      <c r="CA290" s="895"/>
      <c r="CB290" s="894"/>
      <c r="CC290" s="895"/>
      <c r="CD290" s="907"/>
      <c r="CE290" s="895"/>
      <c r="CF290" s="907"/>
      <c r="CG290" s="895"/>
      <c r="CH290" s="894"/>
      <c r="CI290" s="895"/>
      <c r="CJ290" s="894"/>
      <c r="CK290" s="895"/>
      <c r="CL290" s="894"/>
      <c r="CM290" s="895"/>
      <c r="CN290" s="894"/>
      <c r="CO290" s="895"/>
      <c r="CP290" s="894"/>
      <c r="CQ290" s="895"/>
      <c r="CR290" s="894"/>
      <c r="CS290" s="895"/>
      <c r="CT290" s="895"/>
      <c r="CU290" s="895"/>
      <c r="CV290" s="894"/>
      <c r="CW290" s="895"/>
      <c r="CX290" s="894"/>
      <c r="CY290" s="895"/>
      <c r="CZ290" s="894"/>
      <c r="DA290" s="895"/>
      <c r="DB290" s="908">
        <f>B290+D290+F290+H290+J290+L290+N290+P290+R290+T290+V290+X290+Z290+AB290+AD290+AF290+AH290+AJ290+AL290+AN290+AP290+AR290+AT290+AV290+AX290+AZ290+BB290+BD290+BF290+BH290+BJ290+BL290+BN290+BP290+BR290+BT290+BV290+BX290+BZ290+CB290+CD290+CF290+CH290+CJ290+CL290+CN290+CP290+CR290+CT290+CV290+CX290+CZ290</f>
        <v>0</v>
      </c>
      <c r="DC290" s="954">
        <f>'B1104'!BL279</f>
        <v>0</v>
      </c>
      <c r="DD290" s="910">
        <v>0</v>
      </c>
      <c r="DE290" s="911">
        <v>0</v>
      </c>
      <c r="DF290" s="912">
        <f t="shared" si="33"/>
        <v>0</v>
      </c>
      <c r="DG290" s="913">
        <f t="shared" si="34"/>
        <v>0</v>
      </c>
    </row>
    <row r="291" spans="1:111" ht="15" thickBot="1" x14ac:dyDescent="0.35">
      <c r="A291" s="914" t="s">
        <v>936</v>
      </c>
      <c r="B291" s="894"/>
      <c r="C291" s="895"/>
      <c r="D291" s="894"/>
      <c r="E291" s="895"/>
      <c r="F291" s="894"/>
      <c r="G291" s="895"/>
      <c r="H291" s="894"/>
      <c r="I291" s="895"/>
      <c r="J291" s="894"/>
      <c r="K291" s="895"/>
      <c r="L291" s="894"/>
      <c r="M291" s="895"/>
      <c r="N291" s="894"/>
      <c r="O291" s="895"/>
      <c r="P291" s="894"/>
      <c r="Q291" s="895"/>
      <c r="R291" s="894"/>
      <c r="S291" s="895"/>
      <c r="T291" s="894"/>
      <c r="U291" s="895"/>
      <c r="V291" s="894"/>
      <c r="W291" s="895"/>
      <c r="X291" s="894"/>
      <c r="Y291" s="895"/>
      <c r="Z291" s="894"/>
      <c r="AA291" s="895"/>
      <c r="AB291" s="894"/>
      <c r="AC291" s="895"/>
      <c r="AD291" s="894"/>
      <c r="AE291" s="895"/>
      <c r="AF291" s="894"/>
      <c r="AG291" s="895"/>
      <c r="AH291" s="894"/>
      <c r="AI291" s="895"/>
      <c r="AJ291" s="894"/>
      <c r="AK291" s="895"/>
      <c r="AL291" s="894"/>
      <c r="AM291" s="895"/>
      <c r="AN291" s="894"/>
      <c r="AO291" s="895"/>
      <c r="AP291" s="894"/>
      <c r="AQ291" s="895"/>
      <c r="AR291" s="894"/>
      <c r="AS291" s="895"/>
      <c r="AT291" s="894"/>
      <c r="AU291" s="895"/>
      <c r="AV291" s="894"/>
      <c r="AW291" s="895"/>
      <c r="AX291" s="894"/>
      <c r="AY291" s="895"/>
      <c r="AZ291" s="894"/>
      <c r="BA291" s="895"/>
      <c r="BB291" s="894"/>
      <c r="BC291" s="895"/>
      <c r="BD291" s="894"/>
      <c r="BE291" s="895"/>
      <c r="BF291" s="894"/>
      <c r="BG291" s="895"/>
      <c r="BH291" s="894"/>
      <c r="BI291" s="895"/>
      <c r="BJ291" s="894"/>
      <c r="BK291" s="895"/>
      <c r="BL291" s="894"/>
      <c r="BM291" s="895"/>
      <c r="BN291" s="894"/>
      <c r="BO291" s="895"/>
      <c r="BP291" s="894"/>
      <c r="BQ291" s="895"/>
      <c r="BR291" s="894"/>
      <c r="BS291" s="895"/>
      <c r="BT291" s="894"/>
      <c r="BU291" s="895"/>
      <c r="BV291" s="894"/>
      <c r="BW291" s="895"/>
      <c r="BX291" s="894"/>
      <c r="BY291" s="895"/>
      <c r="BZ291" s="894"/>
      <c r="CA291" s="895"/>
      <c r="CB291" s="894"/>
      <c r="CC291" s="895"/>
      <c r="CD291" s="907"/>
      <c r="CE291" s="895"/>
      <c r="CF291" s="907"/>
      <c r="CG291" s="895"/>
      <c r="CH291" s="894"/>
      <c r="CI291" s="895"/>
      <c r="CJ291" s="894"/>
      <c r="CK291" s="895"/>
      <c r="CL291" s="894"/>
      <c r="CM291" s="895"/>
      <c r="CN291" s="894"/>
      <c r="CO291" s="895"/>
      <c r="CP291" s="894"/>
      <c r="CQ291" s="895"/>
      <c r="CR291" s="894"/>
      <c r="CS291" s="895"/>
      <c r="CT291" s="895"/>
      <c r="CU291" s="895"/>
      <c r="CV291" s="894"/>
      <c r="CW291" s="895"/>
      <c r="CX291" s="894"/>
      <c r="CY291" s="895"/>
      <c r="CZ291" s="894"/>
      <c r="DA291" s="895"/>
      <c r="DB291" s="908"/>
      <c r="DC291" s="909"/>
      <c r="DD291" s="910">
        <v>0</v>
      </c>
      <c r="DE291" s="911">
        <v>0</v>
      </c>
      <c r="DF291" s="912">
        <f t="shared" si="33"/>
        <v>0</v>
      </c>
      <c r="DG291" s="913">
        <f t="shared" si="34"/>
        <v>0</v>
      </c>
    </row>
    <row r="292" spans="1:111" ht="15" thickBot="1" x14ac:dyDescent="0.35">
      <c r="A292" s="914" t="s">
        <v>937</v>
      </c>
      <c r="B292" s="894">
        <v>32</v>
      </c>
      <c r="C292" s="895">
        <v>882327.29</v>
      </c>
      <c r="D292" s="894"/>
      <c r="E292" s="895"/>
      <c r="F292" s="894"/>
      <c r="G292" s="895"/>
      <c r="H292" s="894"/>
      <c r="I292" s="895"/>
      <c r="J292" s="894"/>
      <c r="K292" s="895"/>
      <c r="L292" s="894"/>
      <c r="M292" s="895"/>
      <c r="N292" s="894"/>
      <c r="O292" s="895"/>
      <c r="P292" s="894"/>
      <c r="Q292" s="895"/>
      <c r="R292" s="894"/>
      <c r="S292" s="895"/>
      <c r="T292" s="894"/>
      <c r="U292" s="895"/>
      <c r="V292" s="894"/>
      <c r="W292" s="895"/>
      <c r="X292" s="894"/>
      <c r="Y292" s="895"/>
      <c r="Z292" s="894"/>
      <c r="AA292" s="895"/>
      <c r="AB292" s="894"/>
      <c r="AC292" s="895"/>
      <c r="AD292" s="894"/>
      <c r="AE292" s="895"/>
      <c r="AF292" s="894"/>
      <c r="AG292" s="895"/>
      <c r="AH292" s="894"/>
      <c r="AI292" s="895"/>
      <c r="AJ292" s="894"/>
      <c r="AK292" s="895"/>
      <c r="AL292" s="894"/>
      <c r="AM292" s="895"/>
      <c r="AN292" s="894"/>
      <c r="AO292" s="895"/>
      <c r="AP292" s="894"/>
      <c r="AQ292" s="895"/>
      <c r="AR292" s="894"/>
      <c r="AS292" s="895"/>
      <c r="AT292" s="894"/>
      <c r="AU292" s="895"/>
      <c r="AV292" s="894"/>
      <c r="AW292" s="895"/>
      <c r="AX292" s="894"/>
      <c r="AY292" s="895"/>
      <c r="AZ292" s="894"/>
      <c r="BA292" s="895"/>
      <c r="BB292" s="894"/>
      <c r="BC292" s="895"/>
      <c r="BD292" s="894"/>
      <c r="BE292" s="895"/>
      <c r="BF292" s="894"/>
      <c r="BG292" s="895"/>
      <c r="BH292" s="894"/>
      <c r="BI292" s="895"/>
      <c r="BJ292" s="894"/>
      <c r="BK292" s="895"/>
      <c r="BL292" s="894"/>
      <c r="BM292" s="895"/>
      <c r="BN292" s="894"/>
      <c r="BO292" s="895"/>
      <c r="BP292" s="894"/>
      <c r="BQ292" s="895"/>
      <c r="BR292" s="894"/>
      <c r="BS292" s="895"/>
      <c r="BT292" s="894"/>
      <c r="BU292" s="895"/>
      <c r="BV292" s="894"/>
      <c r="BW292" s="895"/>
      <c r="BX292" s="894"/>
      <c r="BY292" s="895"/>
      <c r="BZ292" s="894"/>
      <c r="CA292" s="895"/>
      <c r="CB292" s="894"/>
      <c r="CC292" s="895"/>
      <c r="CD292" s="907"/>
      <c r="CE292" s="895"/>
      <c r="CF292" s="907"/>
      <c r="CG292" s="895"/>
      <c r="CH292" s="894"/>
      <c r="CI292" s="895"/>
      <c r="CJ292" s="894"/>
      <c r="CK292" s="895"/>
      <c r="CL292" s="894"/>
      <c r="CM292" s="895"/>
      <c r="CN292" s="894"/>
      <c r="CO292" s="895"/>
      <c r="CP292" s="894"/>
      <c r="CQ292" s="895"/>
      <c r="CR292" s="894"/>
      <c r="CS292" s="895"/>
      <c r="CT292" s="895"/>
      <c r="CU292" s="895"/>
      <c r="CV292" s="894"/>
      <c r="CW292" s="895"/>
      <c r="CX292" s="894"/>
      <c r="CY292" s="895"/>
      <c r="CZ292" s="894"/>
      <c r="DA292" s="895"/>
      <c r="DB292" s="908">
        <f>B292+D292+F292+H292+J292+L292+N292+P292+R292+T292+V292+X292+Z292+AB292+AD292+AF292+AH292+AJ292+AL292+AN292+AP292+AR292+AT292+AV292+AX292+AZ292+BB292+BD292+BF292+BH292+BJ292+BL292+BN292+BP292+BR292+BT292+BV292+BX292+BZ292+CB292+CD292+CF292+CH292+CJ292+CL292+CN292+CP292+CR292+CT292+CV292+CX292+CZ292</f>
        <v>32</v>
      </c>
      <c r="DC292" s="954">
        <f>'westen union'!C286</f>
        <v>0</v>
      </c>
      <c r="DD292" s="910">
        <v>0</v>
      </c>
      <c r="DE292" s="911">
        <v>0</v>
      </c>
      <c r="DF292" s="912">
        <f t="shared" si="33"/>
        <v>32</v>
      </c>
      <c r="DG292" s="913">
        <f t="shared" si="34"/>
        <v>0</v>
      </c>
    </row>
    <row r="293" spans="1:111" ht="15" thickBot="1" x14ac:dyDescent="0.35">
      <c r="A293" s="914" t="s">
        <v>938</v>
      </c>
      <c r="B293" s="894"/>
      <c r="C293" s="895"/>
      <c r="D293" s="894"/>
      <c r="E293" s="895"/>
      <c r="F293" s="894"/>
      <c r="G293" s="895"/>
      <c r="H293" s="894"/>
      <c r="I293" s="895"/>
      <c r="J293" s="894"/>
      <c r="K293" s="895"/>
      <c r="L293" s="894"/>
      <c r="M293" s="895"/>
      <c r="N293" s="894"/>
      <c r="O293" s="895"/>
      <c r="P293" s="894"/>
      <c r="Q293" s="895"/>
      <c r="R293" s="894"/>
      <c r="S293" s="895"/>
      <c r="T293" s="894"/>
      <c r="U293" s="895"/>
      <c r="V293" s="894"/>
      <c r="W293" s="895"/>
      <c r="X293" s="894"/>
      <c r="Y293" s="895"/>
      <c r="Z293" s="894"/>
      <c r="AA293" s="895"/>
      <c r="AB293" s="894"/>
      <c r="AC293" s="895"/>
      <c r="AD293" s="894"/>
      <c r="AE293" s="895"/>
      <c r="AF293" s="894"/>
      <c r="AG293" s="895"/>
      <c r="AH293" s="894"/>
      <c r="AI293" s="895"/>
      <c r="AJ293" s="894"/>
      <c r="AK293" s="895"/>
      <c r="AL293" s="894"/>
      <c r="AM293" s="895"/>
      <c r="AN293" s="894"/>
      <c r="AO293" s="895"/>
      <c r="AP293" s="894"/>
      <c r="AQ293" s="895"/>
      <c r="AR293" s="894"/>
      <c r="AS293" s="895"/>
      <c r="AT293" s="894"/>
      <c r="AU293" s="895"/>
      <c r="AV293" s="894"/>
      <c r="AW293" s="895"/>
      <c r="AX293" s="894"/>
      <c r="AY293" s="895"/>
      <c r="AZ293" s="894"/>
      <c r="BA293" s="895"/>
      <c r="BB293" s="894"/>
      <c r="BC293" s="895"/>
      <c r="BD293" s="894"/>
      <c r="BE293" s="895"/>
      <c r="BF293" s="894"/>
      <c r="BG293" s="895"/>
      <c r="BH293" s="894"/>
      <c r="BI293" s="895"/>
      <c r="BJ293" s="894"/>
      <c r="BK293" s="895"/>
      <c r="BL293" s="894"/>
      <c r="BM293" s="895"/>
      <c r="BN293" s="894"/>
      <c r="BO293" s="895"/>
      <c r="BP293" s="894"/>
      <c r="BQ293" s="895"/>
      <c r="BR293" s="894"/>
      <c r="BS293" s="895"/>
      <c r="BT293" s="894"/>
      <c r="BU293" s="895"/>
      <c r="BV293" s="894"/>
      <c r="BW293" s="895"/>
      <c r="BX293" s="894"/>
      <c r="BY293" s="895"/>
      <c r="BZ293" s="894"/>
      <c r="CA293" s="895"/>
      <c r="CB293" s="894"/>
      <c r="CC293" s="895"/>
      <c r="CD293" s="907"/>
      <c r="CE293" s="895"/>
      <c r="CF293" s="907"/>
      <c r="CG293" s="895"/>
      <c r="CH293" s="894"/>
      <c r="CI293" s="895"/>
      <c r="CJ293" s="894"/>
      <c r="CK293" s="895"/>
      <c r="CL293" s="894"/>
      <c r="CM293" s="895"/>
      <c r="CN293" s="894"/>
      <c r="CO293" s="895"/>
      <c r="CP293" s="894"/>
      <c r="CQ293" s="895"/>
      <c r="CR293" s="894"/>
      <c r="CS293" s="895"/>
      <c r="CT293" s="895"/>
      <c r="CU293" s="895"/>
      <c r="CV293" s="894"/>
      <c r="CW293" s="895"/>
      <c r="CX293" s="894"/>
      <c r="CY293" s="895"/>
      <c r="CZ293" s="894"/>
      <c r="DA293" s="895"/>
      <c r="DB293" s="908">
        <f>B293+D293+F293+H293+J293+L293+N293+P293+R293+T293+V293+X293+Z293+AB293+AD293+AF293+AH293+AJ293+AL293+AN293+AP293+AR293+AT293+AV293+AX293+AZ293+BB293+BD293+BF293+BH293+BJ293+BL293+BN293+BP293+BR293+BT293+BV293+BX293+BZ293+CB293+CD293+CF293+CH293+CJ293+CL293+CN293+CP293+CR293+CT293+CV293+CX293+CZ293</f>
        <v>0</v>
      </c>
      <c r="DC293" s="908">
        <f>C293+E293+G293+I293+K293+M293+O293+Q293+S293+U293+W293+Y293+AA293+AC293+AE293+AG293+AI293+AK293+AM293+AO293+AQ293+AS293+AU293+AW293+AY293+BA293+BC293+BE293+BG293+BI293+BK293+BM293+BO293+BQ293+BS293+BU293+BW293+BY293+CA293+CC293+CE293+CG293+CI293+CK293+CM293+CO293+CQ293+CS293+CU293+CW293+CY293+DA293</f>
        <v>0</v>
      </c>
      <c r="DD293" s="910">
        <v>0</v>
      </c>
      <c r="DE293" s="911">
        <v>0</v>
      </c>
      <c r="DF293" s="912">
        <f t="shared" si="33"/>
        <v>0</v>
      </c>
      <c r="DG293" s="913">
        <f t="shared" si="34"/>
        <v>0</v>
      </c>
    </row>
    <row r="294" spans="1:111" ht="15" thickBot="1" x14ac:dyDescent="0.35">
      <c r="A294" s="914" t="s">
        <v>939</v>
      </c>
      <c r="B294" s="894"/>
      <c r="C294" s="895"/>
      <c r="D294" s="894"/>
      <c r="E294" s="895"/>
      <c r="F294" s="894"/>
      <c r="G294" s="895"/>
      <c r="H294" s="894"/>
      <c r="I294" s="895"/>
      <c r="J294" s="894"/>
      <c r="K294" s="895"/>
      <c r="L294" s="894"/>
      <c r="M294" s="895"/>
      <c r="N294" s="894"/>
      <c r="O294" s="895"/>
      <c r="P294" s="894"/>
      <c r="Q294" s="895"/>
      <c r="R294" s="894"/>
      <c r="S294" s="895"/>
      <c r="T294" s="894"/>
      <c r="U294" s="895"/>
      <c r="V294" s="894"/>
      <c r="W294" s="895"/>
      <c r="X294" s="894"/>
      <c r="Y294" s="895"/>
      <c r="Z294" s="894"/>
      <c r="AA294" s="895"/>
      <c r="AB294" s="894"/>
      <c r="AC294" s="895"/>
      <c r="AD294" s="894"/>
      <c r="AE294" s="895"/>
      <c r="AF294" s="894"/>
      <c r="AG294" s="895"/>
      <c r="AH294" s="894"/>
      <c r="AI294" s="895"/>
      <c r="AJ294" s="894"/>
      <c r="AK294" s="895"/>
      <c r="AL294" s="894"/>
      <c r="AM294" s="895"/>
      <c r="AN294" s="894"/>
      <c r="AO294" s="895"/>
      <c r="AP294" s="894"/>
      <c r="AQ294" s="895"/>
      <c r="AR294" s="894"/>
      <c r="AS294" s="895"/>
      <c r="AT294" s="894"/>
      <c r="AU294" s="895"/>
      <c r="AV294" s="894"/>
      <c r="AW294" s="895"/>
      <c r="AX294" s="894"/>
      <c r="AY294" s="895"/>
      <c r="AZ294" s="894"/>
      <c r="BA294" s="895"/>
      <c r="BB294" s="894"/>
      <c r="BC294" s="895"/>
      <c r="BD294" s="894"/>
      <c r="BE294" s="895"/>
      <c r="BF294" s="894"/>
      <c r="BG294" s="895"/>
      <c r="BH294" s="894"/>
      <c r="BI294" s="895"/>
      <c r="BJ294" s="894"/>
      <c r="BK294" s="895"/>
      <c r="BL294" s="894"/>
      <c r="BM294" s="895"/>
      <c r="BN294" s="894"/>
      <c r="BO294" s="895"/>
      <c r="BP294" s="894"/>
      <c r="BQ294" s="895"/>
      <c r="BR294" s="894"/>
      <c r="BS294" s="895"/>
      <c r="BT294" s="894"/>
      <c r="BU294" s="895"/>
      <c r="BV294" s="894"/>
      <c r="BW294" s="895"/>
      <c r="BX294" s="894"/>
      <c r="BY294" s="895"/>
      <c r="BZ294" s="894"/>
      <c r="CA294" s="895"/>
      <c r="CB294" s="894"/>
      <c r="CC294" s="895"/>
      <c r="CD294" s="907"/>
      <c r="CE294" s="895"/>
      <c r="CF294" s="907"/>
      <c r="CG294" s="895"/>
      <c r="CH294" s="894"/>
      <c r="CI294" s="895"/>
      <c r="CJ294" s="894"/>
      <c r="CK294" s="895"/>
      <c r="CL294" s="894"/>
      <c r="CM294" s="895"/>
      <c r="CN294" s="894"/>
      <c r="CO294" s="895"/>
      <c r="CP294" s="894"/>
      <c r="CQ294" s="895"/>
      <c r="CR294" s="894"/>
      <c r="CS294" s="895"/>
      <c r="CT294" s="895"/>
      <c r="CU294" s="895"/>
      <c r="CV294" s="894"/>
      <c r="CW294" s="895"/>
      <c r="CX294" s="894"/>
      <c r="CY294" s="895"/>
      <c r="CZ294" s="894"/>
      <c r="DA294" s="895"/>
      <c r="DB294" s="908">
        <f>B294+D294+F294+H294+J294+L294+N294+P294+R294+T294+V294+X294+Z294+AB294+AD294+AF294+AH294+AJ294+AL294+AN294+AP294+AR294+AT294+AV294+AX294+AZ294+BB294+BD294+BF294+BH294+BJ294+BL294+BN294+BP294+BR294+BT294+BV294+BX294+BZ294+CB294+CD294+CF294+CH294+CJ294+CL294+CN294+CP294+CR294+CT294+CV294+CX294+CZ294</f>
        <v>0</v>
      </c>
      <c r="DC294" s="992">
        <f>C294+E294+G294+I294+K294+M294+O294+Q294+S294+U294+W294+Y294+AA294+AC294+AE294+AG294+AI294+AK294+AM294+AO294+AQ294+AS294+AU294+AW294+AY294+BA294+BC294+BE294+BG294+BI294+BK294+BM294+BO294+BQ294+BS294+BU294+BW294+BY294+CA294+CC294+CE294+CG294+CI294+CK294+CM294+CO294+CQ294+CS294+CU294+CW294+CY294+DA294</f>
        <v>0</v>
      </c>
      <c r="DD294" s="910">
        <v>0</v>
      </c>
      <c r="DE294" s="911">
        <v>0</v>
      </c>
      <c r="DF294" s="912">
        <f t="shared" si="33"/>
        <v>0</v>
      </c>
      <c r="DG294" s="913">
        <f t="shared" si="34"/>
        <v>0</v>
      </c>
    </row>
    <row r="295" spans="1:111" ht="15" thickBot="1" x14ac:dyDescent="0.35">
      <c r="A295" s="915" t="s">
        <v>940</v>
      </c>
      <c r="B295" s="894">
        <v>1</v>
      </c>
      <c r="C295" s="895"/>
      <c r="D295" s="894"/>
      <c r="E295" s="895"/>
      <c r="F295" s="894"/>
      <c r="G295" s="895"/>
      <c r="H295" s="894"/>
      <c r="I295" s="895"/>
      <c r="J295" s="894"/>
      <c r="K295" s="895"/>
      <c r="L295" s="894"/>
      <c r="M295" s="895"/>
      <c r="N295" s="894"/>
      <c r="O295" s="895"/>
      <c r="P295" s="894"/>
      <c r="Q295" s="895"/>
      <c r="R295" s="894"/>
      <c r="S295" s="895"/>
      <c r="T295" s="894"/>
      <c r="U295" s="895"/>
      <c r="V295" s="894"/>
      <c r="W295" s="895"/>
      <c r="X295" s="894"/>
      <c r="Y295" s="895"/>
      <c r="Z295" s="894"/>
      <c r="AA295" s="895"/>
      <c r="AB295" s="894"/>
      <c r="AC295" s="895"/>
      <c r="AD295" s="894"/>
      <c r="AE295" s="895"/>
      <c r="AF295" s="894"/>
      <c r="AG295" s="895"/>
      <c r="AH295" s="894"/>
      <c r="AI295" s="895"/>
      <c r="AJ295" s="894"/>
      <c r="AK295" s="895"/>
      <c r="AL295" s="894"/>
      <c r="AM295" s="895"/>
      <c r="AN295" s="894"/>
      <c r="AO295" s="895"/>
      <c r="AP295" s="894"/>
      <c r="AQ295" s="895"/>
      <c r="AR295" s="894"/>
      <c r="AS295" s="895"/>
      <c r="AT295" s="894"/>
      <c r="AU295" s="895"/>
      <c r="AV295" s="894"/>
      <c r="AW295" s="895"/>
      <c r="AX295" s="894"/>
      <c r="AY295" s="895"/>
      <c r="AZ295" s="894"/>
      <c r="BA295" s="895"/>
      <c r="BB295" s="894"/>
      <c r="BC295" s="895"/>
      <c r="BD295" s="894"/>
      <c r="BE295" s="895"/>
      <c r="BF295" s="894"/>
      <c r="BG295" s="895"/>
      <c r="BH295" s="894"/>
      <c r="BI295" s="895"/>
      <c r="BJ295" s="894"/>
      <c r="BK295" s="895"/>
      <c r="BL295" s="894"/>
      <c r="BM295" s="895"/>
      <c r="BN295" s="894"/>
      <c r="BO295" s="895"/>
      <c r="BP295" s="894"/>
      <c r="BQ295" s="895"/>
      <c r="BR295" s="894"/>
      <c r="BS295" s="895"/>
      <c r="BT295" s="894"/>
      <c r="BU295" s="895"/>
      <c r="BV295" s="894"/>
      <c r="BW295" s="895"/>
      <c r="BX295" s="894"/>
      <c r="BY295" s="895"/>
      <c r="BZ295" s="894"/>
      <c r="CA295" s="895"/>
      <c r="CB295" s="894"/>
      <c r="CC295" s="895"/>
      <c r="CD295" s="907"/>
      <c r="CE295" s="895"/>
      <c r="CF295" s="907"/>
      <c r="CG295" s="895"/>
      <c r="CH295" s="894"/>
      <c r="CI295" s="895"/>
      <c r="CJ295" s="894"/>
      <c r="CK295" s="895"/>
      <c r="CL295" s="894"/>
      <c r="CM295" s="895"/>
      <c r="CN295" s="894"/>
      <c r="CO295" s="895"/>
      <c r="CP295" s="894"/>
      <c r="CQ295" s="895"/>
      <c r="CR295" s="894"/>
      <c r="CS295" s="895"/>
      <c r="CT295" s="895"/>
      <c r="CU295" s="895"/>
      <c r="CV295" s="894"/>
      <c r="CW295" s="895"/>
      <c r="CX295" s="894"/>
      <c r="CY295" s="895"/>
      <c r="CZ295" s="894"/>
      <c r="DA295" s="895"/>
      <c r="DB295" s="991">
        <v>7</v>
      </c>
      <c r="DC295" s="909"/>
      <c r="DD295" s="910">
        <v>0</v>
      </c>
      <c r="DE295" s="911">
        <v>0</v>
      </c>
      <c r="DF295" s="912">
        <f t="shared" si="33"/>
        <v>7</v>
      </c>
      <c r="DG295" s="913">
        <f t="shared" si="34"/>
        <v>0</v>
      </c>
    </row>
    <row r="296" spans="1:111" ht="15" thickBot="1" x14ac:dyDescent="0.35">
      <c r="A296" s="915" t="s">
        <v>941</v>
      </c>
      <c r="B296" s="894">
        <v>17</v>
      </c>
      <c r="C296" s="895"/>
      <c r="D296" s="894"/>
      <c r="E296" s="895"/>
      <c r="F296" s="894"/>
      <c r="G296" s="895"/>
      <c r="H296" s="894">
        <v>24</v>
      </c>
      <c r="I296" s="895"/>
      <c r="J296" s="894">
        <v>6</v>
      </c>
      <c r="K296" s="895"/>
      <c r="L296" s="894">
        <v>10</v>
      </c>
      <c r="M296" s="895"/>
      <c r="N296" s="894">
        <v>10</v>
      </c>
      <c r="O296" s="895"/>
      <c r="P296" s="894">
        <v>6</v>
      </c>
      <c r="Q296" s="895"/>
      <c r="R296" s="894">
        <v>4</v>
      </c>
      <c r="S296" s="895"/>
      <c r="T296" s="894">
        <v>6</v>
      </c>
      <c r="U296" s="895"/>
      <c r="V296" s="894">
        <v>15</v>
      </c>
      <c r="W296" s="895"/>
      <c r="X296" s="894">
        <v>18</v>
      </c>
      <c r="Y296" s="895"/>
      <c r="Z296" s="894"/>
      <c r="AA296" s="895"/>
      <c r="AB296" s="894">
        <v>13</v>
      </c>
      <c r="AC296" s="895"/>
      <c r="AD296" s="894"/>
      <c r="AE296" s="895"/>
      <c r="AF296" s="894">
        <v>2</v>
      </c>
      <c r="AG296" s="895"/>
      <c r="AH296" s="894">
        <v>4</v>
      </c>
      <c r="AI296" s="895"/>
      <c r="AJ296" s="894">
        <v>10</v>
      </c>
      <c r="AK296" s="895"/>
      <c r="AL296" s="894">
        <v>8</v>
      </c>
      <c r="AM296" s="895"/>
      <c r="AN296" s="894"/>
      <c r="AO296" s="895"/>
      <c r="AP296" s="894"/>
      <c r="AQ296" s="895"/>
      <c r="AR296" s="894"/>
      <c r="AS296" s="895"/>
      <c r="AT296" s="894"/>
      <c r="AU296" s="895"/>
      <c r="AV296" s="894">
        <v>22</v>
      </c>
      <c r="AW296" s="895"/>
      <c r="AX296" s="894">
        <v>9</v>
      </c>
      <c r="AY296" s="895"/>
      <c r="AZ296" s="894"/>
      <c r="BA296" s="895"/>
      <c r="BB296" s="894">
        <v>28</v>
      </c>
      <c r="BC296" s="895"/>
      <c r="BD296" s="894"/>
      <c r="BE296" s="895"/>
      <c r="BF296" s="894"/>
      <c r="BG296" s="895"/>
      <c r="BH296" s="894">
        <v>7</v>
      </c>
      <c r="BI296" s="895"/>
      <c r="BJ296" s="894">
        <v>8</v>
      </c>
      <c r="BK296" s="895"/>
      <c r="BL296" s="894">
        <v>29</v>
      </c>
      <c r="BM296" s="895"/>
      <c r="BN296" s="894">
        <v>6</v>
      </c>
      <c r="BO296" s="895"/>
      <c r="BP296" s="894"/>
      <c r="BQ296" s="895"/>
      <c r="BR296" s="894">
        <v>2</v>
      </c>
      <c r="BS296" s="895"/>
      <c r="BT296" s="894"/>
      <c r="BU296" s="895"/>
      <c r="BV296" s="894"/>
      <c r="BW296" s="895"/>
      <c r="BX296" s="894"/>
      <c r="BY296" s="895"/>
      <c r="BZ296" s="894">
        <v>8</v>
      </c>
      <c r="CA296" s="895"/>
      <c r="CB296" s="894">
        <v>24</v>
      </c>
      <c r="CC296" s="895"/>
      <c r="CD296" s="907"/>
      <c r="CE296" s="895"/>
      <c r="CF296" s="907">
        <v>1</v>
      </c>
      <c r="CG296" s="895"/>
      <c r="CH296" s="894">
        <v>10</v>
      </c>
      <c r="CI296" s="895"/>
      <c r="CJ296" s="894"/>
      <c r="CK296" s="895"/>
      <c r="CL296" s="894"/>
      <c r="CM296" s="895"/>
      <c r="CN296" s="894"/>
      <c r="CO296" s="895"/>
      <c r="CP296" s="894"/>
      <c r="CQ296" s="895"/>
      <c r="CR296" s="894">
        <v>2</v>
      </c>
      <c r="CS296" s="895"/>
      <c r="CT296" s="895"/>
      <c r="CU296" s="895"/>
      <c r="CV296" s="894"/>
      <c r="CW296" s="895"/>
      <c r="CX296" s="894"/>
      <c r="CY296" s="895"/>
      <c r="CZ296" s="894">
        <v>31</v>
      </c>
      <c r="DA296" s="895"/>
      <c r="DB296" s="991">
        <f>B296+D296+F296+H296+J296+L296+N296+P296+R296+T296+V296+X296+Z296+AB296+AD296+AF296+AH296+AJ296+AL296+AN296+AP296+AR296+AT296+AV296+AX296+AZ296+BB296+BD296+BF296+BH296+BJ296+BL296+BN296+BP296+BR296+BT296+BV296+BX296+BZ296+CB296+CD296+CF296+CH296+CJ296+CL296+CN296+CP296+CR296+CT296+CV296+CX296+CZ296</f>
        <v>340</v>
      </c>
      <c r="DC296" s="909"/>
      <c r="DD296" s="910">
        <v>0</v>
      </c>
      <c r="DE296" s="911">
        <v>0</v>
      </c>
      <c r="DF296" s="912">
        <f t="shared" si="33"/>
        <v>340</v>
      </c>
      <c r="DG296" s="913">
        <f t="shared" si="34"/>
        <v>0</v>
      </c>
    </row>
    <row r="297" spans="1:111" ht="15" thickBot="1" x14ac:dyDescent="0.35">
      <c r="A297" s="915" t="s">
        <v>942</v>
      </c>
      <c r="B297" s="894"/>
      <c r="C297" s="994"/>
      <c r="D297" s="894"/>
      <c r="E297" s="895"/>
      <c r="F297" s="894"/>
      <c r="G297" s="895"/>
      <c r="H297" s="894"/>
      <c r="I297" s="895"/>
      <c r="J297" s="894"/>
      <c r="K297" s="895"/>
      <c r="L297" s="894"/>
      <c r="M297" s="895"/>
      <c r="N297" s="894"/>
      <c r="O297" s="895"/>
      <c r="P297" s="894"/>
      <c r="Q297" s="895"/>
      <c r="R297" s="894"/>
      <c r="S297" s="895"/>
      <c r="T297" s="894"/>
      <c r="U297" s="895"/>
      <c r="V297" s="894"/>
      <c r="W297" s="895"/>
      <c r="X297" s="894"/>
      <c r="Y297" s="895"/>
      <c r="Z297" s="894"/>
      <c r="AA297" s="895"/>
      <c r="AB297" s="894"/>
      <c r="AC297" s="895"/>
      <c r="AD297" s="894"/>
      <c r="AE297" s="895"/>
      <c r="AF297" s="894"/>
      <c r="AG297" s="895"/>
      <c r="AH297" s="894"/>
      <c r="AI297" s="895"/>
      <c r="AJ297" s="894"/>
      <c r="AK297" s="895"/>
      <c r="AL297" s="894"/>
      <c r="AM297" s="895"/>
      <c r="AN297" s="894"/>
      <c r="AO297" s="895"/>
      <c r="AP297" s="894"/>
      <c r="AQ297" s="895"/>
      <c r="AR297" s="894"/>
      <c r="AS297" s="895"/>
      <c r="AT297" s="894"/>
      <c r="AU297" s="895"/>
      <c r="AV297" s="894"/>
      <c r="AW297" s="895"/>
      <c r="AX297" s="894"/>
      <c r="AY297" s="895"/>
      <c r="AZ297" s="894"/>
      <c r="BA297" s="895"/>
      <c r="BB297" s="894"/>
      <c r="BC297" s="895"/>
      <c r="BD297" s="894"/>
      <c r="BE297" s="895"/>
      <c r="BF297" s="894"/>
      <c r="BG297" s="895"/>
      <c r="BH297" s="894"/>
      <c r="BI297" s="895"/>
      <c r="BJ297" s="894"/>
      <c r="BK297" s="895"/>
      <c r="BL297" s="894"/>
      <c r="BM297" s="895"/>
      <c r="BN297" s="894"/>
      <c r="BO297" s="895"/>
      <c r="BP297" s="894"/>
      <c r="BQ297" s="895"/>
      <c r="BR297" s="894"/>
      <c r="BS297" s="895"/>
      <c r="BT297" s="894"/>
      <c r="BU297" s="895"/>
      <c r="BV297" s="894"/>
      <c r="BW297" s="895"/>
      <c r="BX297" s="894"/>
      <c r="BY297" s="895"/>
      <c r="BZ297" s="894"/>
      <c r="CA297" s="895"/>
      <c r="CB297" s="894"/>
      <c r="CC297" s="895"/>
      <c r="CD297" s="907"/>
      <c r="CE297" s="895"/>
      <c r="CF297" s="907"/>
      <c r="CG297" s="895"/>
      <c r="CH297" s="894"/>
      <c r="CI297" s="895"/>
      <c r="CJ297" s="894"/>
      <c r="CK297" s="895"/>
      <c r="CL297" s="894"/>
      <c r="CM297" s="895"/>
      <c r="CN297" s="894"/>
      <c r="CO297" s="895"/>
      <c r="CP297" s="894"/>
      <c r="CQ297" s="895"/>
      <c r="CR297" s="894"/>
      <c r="CS297" s="895"/>
      <c r="CT297" s="895"/>
      <c r="CU297" s="895"/>
      <c r="CV297" s="894"/>
      <c r="CW297" s="895"/>
      <c r="CX297" s="894"/>
      <c r="CY297" s="895"/>
      <c r="CZ297" s="894"/>
      <c r="DA297" s="895"/>
      <c r="DB297" s="991">
        <v>1415</v>
      </c>
      <c r="DC297" s="909"/>
      <c r="DD297" s="910">
        <v>0</v>
      </c>
      <c r="DE297" s="911">
        <v>0</v>
      </c>
      <c r="DF297" s="912">
        <f t="shared" si="33"/>
        <v>1415</v>
      </c>
      <c r="DG297" s="913">
        <f t="shared" si="34"/>
        <v>0</v>
      </c>
    </row>
    <row r="298" spans="1:111" ht="15" thickBot="1" x14ac:dyDescent="0.35">
      <c r="A298" s="915" t="s">
        <v>943</v>
      </c>
      <c r="B298" s="894">
        <v>57</v>
      </c>
      <c r="C298" s="994">
        <v>554800</v>
      </c>
      <c r="D298" s="894"/>
      <c r="E298" s="895"/>
      <c r="F298" s="894">
        <v>24</v>
      </c>
      <c r="G298" s="895">
        <v>201500</v>
      </c>
      <c r="H298" s="894">
        <v>6</v>
      </c>
      <c r="I298" s="895">
        <v>145000</v>
      </c>
      <c r="J298" s="894"/>
      <c r="K298" s="895"/>
      <c r="L298" s="894">
        <v>13</v>
      </c>
      <c r="M298" s="895">
        <v>216600</v>
      </c>
      <c r="N298" s="894">
        <v>7</v>
      </c>
      <c r="O298" s="895">
        <v>123000</v>
      </c>
      <c r="P298" s="894"/>
      <c r="Q298" s="895"/>
      <c r="R298" s="894">
        <v>4</v>
      </c>
      <c r="S298" s="895">
        <v>49655.6</v>
      </c>
      <c r="T298" s="894"/>
      <c r="U298" s="895"/>
      <c r="V298" s="894"/>
      <c r="W298" s="895"/>
      <c r="X298" s="894"/>
      <c r="Y298" s="895"/>
      <c r="Z298" s="894"/>
      <c r="AA298" s="895"/>
      <c r="AB298" s="894"/>
      <c r="AC298" s="895"/>
      <c r="AD298" s="894"/>
      <c r="AE298" s="895"/>
      <c r="AF298" s="894"/>
      <c r="AG298" s="895"/>
      <c r="AH298" s="894"/>
      <c r="AI298" s="895"/>
      <c r="AJ298" s="894">
        <v>2</v>
      </c>
      <c r="AK298" s="895">
        <v>34000</v>
      </c>
      <c r="AL298" s="894">
        <v>5</v>
      </c>
      <c r="AM298" s="895">
        <v>108700</v>
      </c>
      <c r="AN298" s="894"/>
      <c r="AO298" s="895"/>
      <c r="AP298" s="894"/>
      <c r="AQ298" s="895"/>
      <c r="AR298" s="894"/>
      <c r="AS298" s="895"/>
      <c r="AT298" s="894"/>
      <c r="AU298" s="895"/>
      <c r="AV298" s="894">
        <v>1</v>
      </c>
      <c r="AW298" s="895">
        <v>22500</v>
      </c>
      <c r="AX298" s="894"/>
      <c r="AY298" s="895"/>
      <c r="AZ298" s="894">
        <v>1</v>
      </c>
      <c r="BA298" s="895">
        <v>20000</v>
      </c>
      <c r="BB298" s="894"/>
      <c r="BC298" s="895"/>
      <c r="BD298" s="894"/>
      <c r="BE298" s="895"/>
      <c r="BF298" s="894"/>
      <c r="BG298" s="895"/>
      <c r="BH298" s="894"/>
      <c r="BI298" s="895"/>
      <c r="BJ298" s="894"/>
      <c r="BK298" s="895"/>
      <c r="BL298" s="894"/>
      <c r="BM298" s="895"/>
      <c r="BN298" s="894"/>
      <c r="BO298" s="895"/>
      <c r="BP298" s="894">
        <v>1</v>
      </c>
      <c r="BQ298" s="895">
        <v>20000</v>
      </c>
      <c r="BR298" s="894"/>
      <c r="BS298" s="895"/>
      <c r="BT298" s="894"/>
      <c r="BU298" s="895"/>
      <c r="BV298" s="894"/>
      <c r="BW298" s="895"/>
      <c r="BX298" s="894"/>
      <c r="BY298" s="895"/>
      <c r="BZ298" s="894"/>
      <c r="CA298" s="895"/>
      <c r="CB298" s="894"/>
      <c r="CC298" s="895"/>
      <c r="CD298" s="907"/>
      <c r="CE298" s="895"/>
      <c r="CF298" s="907"/>
      <c r="CG298" s="895"/>
      <c r="CH298" s="894"/>
      <c r="CI298" s="895"/>
      <c r="CJ298" s="894"/>
      <c r="CK298" s="895"/>
      <c r="CL298" s="894"/>
      <c r="CM298" s="895"/>
      <c r="CN298" s="894"/>
      <c r="CO298" s="895"/>
      <c r="CP298" s="894"/>
      <c r="CQ298" s="895"/>
      <c r="CR298" s="894"/>
      <c r="CS298" s="895"/>
      <c r="CT298" s="895"/>
      <c r="CU298" s="895"/>
      <c r="CV298" s="894"/>
      <c r="CW298" s="895"/>
      <c r="CX298" s="894"/>
      <c r="CY298" s="895"/>
      <c r="CZ298" s="894"/>
      <c r="DA298" s="895"/>
      <c r="DB298" s="908">
        <f t="shared" ref="DB298:DB328" si="35">B298+D298+F298+H298+J298+L298+N298+P298+R298+T298+V298+X298+Z298+AB298+AD298+AF298+AH298+AJ298+AL298+AN298+AP298+AR298+AT298+AV298+AX298+AZ298+BB298+BD298+BF298+BH298+BJ298+BL298+BN298+BP298+BR298+BT298+BV298+BX298+BZ298+CB298+CD298+CF298+CH298+CJ298+CL298+CN298+CP298+CR298+CT298+CV298+CX298+CZ298</f>
        <v>121</v>
      </c>
      <c r="DC298" s="992">
        <f>C298+E298+G298+I298+K298+M298+O298+Q298+S298+U298+W298+Y298+AA298+AC298+AE298+AG298+AI298+AK298+AM298+AO298+AQ298+AS298+AU298+AW298+AY298+BA298+BC298+BE298+BG298+BI298+BK298+BM298+BO298+BQ298+BS298+BU298+BW298+BY298+CA298+CC298+CE298+CG298+CI298+CK298+CM298+CO298+CQ298+CS298+CU298+CW298+CY298+DA298</f>
        <v>1495755.6</v>
      </c>
      <c r="DD298" s="910">
        <v>0</v>
      </c>
      <c r="DE298" s="911">
        <v>0</v>
      </c>
      <c r="DF298" s="912">
        <f>DB298+DD298</f>
        <v>121</v>
      </c>
      <c r="DG298" s="913">
        <f t="shared" si="34"/>
        <v>1495755.6</v>
      </c>
    </row>
    <row r="299" spans="1:111" ht="15" thickBot="1" x14ac:dyDescent="0.35">
      <c r="A299" s="915" t="s">
        <v>944</v>
      </c>
      <c r="B299" s="894">
        <v>11888</v>
      </c>
      <c r="C299" s="994">
        <v>451602264.41000003</v>
      </c>
      <c r="D299" s="894"/>
      <c r="E299" s="895"/>
      <c r="F299" s="894">
        <v>1860</v>
      </c>
      <c r="G299" s="895">
        <v>38600577.600000001</v>
      </c>
      <c r="H299" s="894">
        <v>4582</v>
      </c>
      <c r="I299" s="895">
        <v>122572057.59999999</v>
      </c>
      <c r="J299" s="894">
        <v>2723</v>
      </c>
      <c r="K299" s="895">
        <v>87539256.5</v>
      </c>
      <c r="L299" s="894">
        <v>6731</v>
      </c>
      <c r="M299" s="895">
        <v>154501350</v>
      </c>
      <c r="N299" s="894">
        <v>6822</v>
      </c>
      <c r="O299" s="895"/>
      <c r="P299" s="894">
        <v>17504</v>
      </c>
      <c r="Q299" s="895">
        <v>113677819.3</v>
      </c>
      <c r="R299" s="894">
        <v>4984</v>
      </c>
      <c r="S299" s="895">
        <v>127233509.3</v>
      </c>
      <c r="T299" s="894">
        <v>3158</v>
      </c>
      <c r="U299" s="895">
        <v>75013864.599999994</v>
      </c>
      <c r="V299" s="894">
        <v>3437</v>
      </c>
      <c r="W299" s="895">
        <v>75024766.099999994</v>
      </c>
      <c r="X299" s="894">
        <v>6015</v>
      </c>
      <c r="Y299" s="895">
        <v>169255793.59999999</v>
      </c>
      <c r="Z299" s="894">
        <v>475</v>
      </c>
      <c r="AA299" s="895">
        <v>9998099</v>
      </c>
      <c r="AB299" s="894">
        <v>7869</v>
      </c>
      <c r="AC299" s="895">
        <v>186874134.93000001</v>
      </c>
      <c r="AD299" s="894"/>
      <c r="AE299" s="895"/>
      <c r="AF299" s="894">
        <v>184</v>
      </c>
      <c r="AG299" s="895">
        <v>3660515.4</v>
      </c>
      <c r="AH299" s="894">
        <v>800</v>
      </c>
      <c r="AI299" s="895">
        <v>17526473.600000001</v>
      </c>
      <c r="AJ299" s="894">
        <v>2183</v>
      </c>
      <c r="AK299" s="895">
        <v>51425546.399999999</v>
      </c>
      <c r="AL299" s="894">
        <v>4072</v>
      </c>
      <c r="AM299" s="895">
        <v>99239610</v>
      </c>
      <c r="AN299" s="894">
        <v>1594</v>
      </c>
      <c r="AO299" s="895">
        <v>34468649.899999999</v>
      </c>
      <c r="AP299" s="894">
        <v>345</v>
      </c>
      <c r="AQ299" s="895">
        <v>9213355.0999999996</v>
      </c>
      <c r="AR299" s="894"/>
      <c r="AS299" s="895"/>
      <c r="AT299" s="894"/>
      <c r="AU299" s="895"/>
      <c r="AV299" s="894">
        <v>11623</v>
      </c>
      <c r="AW299" s="895">
        <v>251937747.80000001</v>
      </c>
      <c r="AX299" s="894">
        <v>2225</v>
      </c>
      <c r="AY299" s="895">
        <v>148150817.30000001</v>
      </c>
      <c r="AZ299" s="894">
        <v>2681</v>
      </c>
      <c r="BA299" s="895">
        <v>73722701.400000006</v>
      </c>
      <c r="BB299" s="894">
        <v>735</v>
      </c>
      <c r="BC299" s="895">
        <v>19186540.100000001</v>
      </c>
      <c r="BD299" s="894">
        <v>2811</v>
      </c>
      <c r="BE299" s="895">
        <v>108228881.8</v>
      </c>
      <c r="BF299" s="894">
        <v>1186</v>
      </c>
      <c r="BG299" s="895">
        <v>31315972.5</v>
      </c>
      <c r="BH299" s="894">
        <v>2017</v>
      </c>
      <c r="BI299" s="895">
        <v>48797658.299999997</v>
      </c>
      <c r="BJ299" s="894">
        <v>1307</v>
      </c>
      <c r="BK299" s="895">
        <v>109633629.7</v>
      </c>
      <c r="BL299" s="894">
        <v>3655</v>
      </c>
      <c r="BM299" s="895">
        <v>115779200</v>
      </c>
      <c r="BN299" s="894">
        <v>1956</v>
      </c>
      <c r="BO299" s="895">
        <v>58557341.950000003</v>
      </c>
      <c r="BP299" s="894">
        <v>1981</v>
      </c>
      <c r="BQ299" s="895">
        <v>28147188</v>
      </c>
      <c r="BR299" s="894">
        <v>2251</v>
      </c>
      <c r="BS299" s="895">
        <v>80749483.299999997</v>
      </c>
      <c r="BT299" s="894">
        <v>489</v>
      </c>
      <c r="BU299" s="895">
        <v>13101287.4</v>
      </c>
      <c r="BV299" s="894">
        <v>246</v>
      </c>
      <c r="BW299" s="895">
        <v>5634433.5999999996</v>
      </c>
      <c r="BX299" s="894"/>
      <c r="BY299" s="895"/>
      <c r="BZ299" s="894">
        <v>1430</v>
      </c>
      <c r="CA299" s="895">
        <v>36892852.619999997</v>
      </c>
      <c r="CB299" s="894">
        <v>3928</v>
      </c>
      <c r="CC299" s="895">
        <v>80691410.620000005</v>
      </c>
      <c r="CD299" s="907"/>
      <c r="CE299" s="895"/>
      <c r="CF299" s="907">
        <v>184</v>
      </c>
      <c r="CG299" s="895">
        <v>5107777.5</v>
      </c>
      <c r="CH299" s="894">
        <v>4791</v>
      </c>
      <c r="CI299" s="895">
        <v>358201863</v>
      </c>
      <c r="CJ299" s="894">
        <v>252</v>
      </c>
      <c r="CK299" s="895">
        <v>6277365.2999999998</v>
      </c>
      <c r="CL299" s="894">
        <v>224</v>
      </c>
      <c r="CM299" s="895">
        <v>3516624.2</v>
      </c>
      <c r="CN299" s="894"/>
      <c r="CO299" s="895"/>
      <c r="CP299" s="894">
        <v>525</v>
      </c>
      <c r="CQ299" s="895">
        <v>17649555.899999999</v>
      </c>
      <c r="CR299" s="894">
        <v>4382</v>
      </c>
      <c r="CS299" s="895">
        <v>292943133.69999999</v>
      </c>
      <c r="CT299" s="895">
        <v>639</v>
      </c>
      <c r="CU299" s="895">
        <v>15954837.199999999</v>
      </c>
      <c r="CV299" s="894"/>
      <c r="CW299" s="895"/>
      <c r="CX299" s="894">
        <v>1312</v>
      </c>
      <c r="CY299" s="895">
        <v>39248700</v>
      </c>
      <c r="CZ299" s="894">
        <v>4970</v>
      </c>
      <c r="DA299" s="895">
        <v>148631000</v>
      </c>
      <c r="DB299" s="908">
        <f t="shared" si="35"/>
        <v>145026</v>
      </c>
      <c r="DC299" s="909">
        <f>'B1104'!CX279</f>
        <v>0</v>
      </c>
      <c r="DD299" s="910">
        <v>0</v>
      </c>
      <c r="DE299" s="911">
        <v>0</v>
      </c>
      <c r="DF299" s="916">
        <f t="shared" ref="DF299:DF323" si="36">DB299+DD299</f>
        <v>145026</v>
      </c>
      <c r="DG299" s="913">
        <f t="shared" si="34"/>
        <v>0</v>
      </c>
    </row>
    <row r="300" spans="1:111" ht="15" thickBot="1" x14ac:dyDescent="0.35">
      <c r="A300" s="915" t="s">
        <v>945</v>
      </c>
      <c r="B300" s="894">
        <v>2315</v>
      </c>
      <c r="C300" s="894">
        <v>137833781.22</v>
      </c>
      <c r="D300" s="894"/>
      <c r="E300" s="895"/>
      <c r="F300" s="894">
        <v>296</v>
      </c>
      <c r="G300" s="895">
        <v>6078259.8899999997</v>
      </c>
      <c r="H300" s="894">
        <v>893</v>
      </c>
      <c r="I300" s="895">
        <v>34800650.020000003</v>
      </c>
      <c r="J300" s="894">
        <v>601</v>
      </c>
      <c r="K300" s="895">
        <v>49518721.619999997</v>
      </c>
      <c r="L300" s="894">
        <v>1215</v>
      </c>
      <c r="M300" s="895">
        <v>26720870.210000001</v>
      </c>
      <c r="N300" s="894">
        <v>959</v>
      </c>
      <c r="O300" s="895">
        <v>49816815.960000001</v>
      </c>
      <c r="P300" s="894">
        <v>2742</v>
      </c>
      <c r="Q300" s="895">
        <v>33324160.370000001</v>
      </c>
      <c r="R300" s="894">
        <v>773</v>
      </c>
      <c r="S300" s="895">
        <v>22675674.82</v>
      </c>
      <c r="T300" s="894">
        <v>230</v>
      </c>
      <c r="U300" s="895">
        <v>13213059.029999999</v>
      </c>
      <c r="V300" s="894">
        <v>381</v>
      </c>
      <c r="W300" s="895">
        <v>828824.58</v>
      </c>
      <c r="X300" s="894">
        <v>2162</v>
      </c>
      <c r="Y300" s="895">
        <v>21133437.969999999</v>
      </c>
      <c r="Z300" s="894">
        <v>37</v>
      </c>
      <c r="AA300" s="895">
        <v>11100970</v>
      </c>
      <c r="AB300" s="894">
        <v>792</v>
      </c>
      <c r="AC300" s="895">
        <v>198850759.19999999</v>
      </c>
      <c r="AD300" s="894"/>
      <c r="AE300" s="895"/>
      <c r="AF300" s="894">
        <v>11</v>
      </c>
      <c r="AG300" s="895">
        <v>278200</v>
      </c>
      <c r="AH300" s="894">
        <v>89</v>
      </c>
      <c r="AI300" s="895">
        <v>1929518</v>
      </c>
      <c r="AJ300" s="894">
        <v>430</v>
      </c>
      <c r="AK300" s="895">
        <v>49028903.920000002</v>
      </c>
      <c r="AL300" s="894">
        <v>206</v>
      </c>
      <c r="AM300" s="895">
        <v>22245947.989999998</v>
      </c>
      <c r="AN300" s="894">
        <v>185</v>
      </c>
      <c r="AO300" s="895">
        <v>3786303.35</v>
      </c>
      <c r="AP300" s="894">
        <v>39</v>
      </c>
      <c r="AQ300" s="895">
        <v>1514494</v>
      </c>
      <c r="AR300" s="894"/>
      <c r="AS300" s="895"/>
      <c r="AT300" s="894"/>
      <c r="AU300" s="895"/>
      <c r="AV300" s="894">
        <v>989</v>
      </c>
      <c r="AW300" s="895">
        <v>76139531.209999993</v>
      </c>
      <c r="AX300" s="894">
        <v>425</v>
      </c>
      <c r="AY300" s="895">
        <v>27548899.710000001</v>
      </c>
      <c r="AZ300" s="894">
        <v>464</v>
      </c>
      <c r="BA300" s="895">
        <v>6930824.9900000002</v>
      </c>
      <c r="BB300" s="894">
        <v>91</v>
      </c>
      <c r="BC300" s="895">
        <v>17932558.07</v>
      </c>
      <c r="BD300" s="894">
        <v>380</v>
      </c>
      <c r="BE300" s="895">
        <v>10106078.279999999</v>
      </c>
      <c r="BF300" s="894">
        <v>119</v>
      </c>
      <c r="BG300" s="895">
        <v>1789243.34</v>
      </c>
      <c r="BH300" s="894">
        <v>224</v>
      </c>
      <c r="BI300" s="895">
        <v>2922942.26</v>
      </c>
      <c r="BJ300" s="894">
        <v>520</v>
      </c>
      <c r="BK300" s="895">
        <v>23351739.289999999</v>
      </c>
      <c r="BL300" s="894">
        <v>627</v>
      </c>
      <c r="BM300" s="895">
        <v>48254927.530000001</v>
      </c>
      <c r="BN300" s="894">
        <v>223</v>
      </c>
      <c r="BO300" s="895">
        <v>6375990.5199999996</v>
      </c>
      <c r="BP300" s="894">
        <v>453</v>
      </c>
      <c r="BQ300" s="895">
        <v>5259043.34</v>
      </c>
      <c r="BR300" s="894">
        <v>350</v>
      </c>
      <c r="BS300" s="895">
        <v>11573962.24</v>
      </c>
      <c r="BT300" s="894">
        <v>95</v>
      </c>
      <c r="BU300" s="895">
        <v>952651.44</v>
      </c>
      <c r="BV300" s="894">
        <v>33</v>
      </c>
      <c r="BW300" s="895">
        <v>499224.08</v>
      </c>
      <c r="BX300" s="894"/>
      <c r="BY300" s="895"/>
      <c r="BZ300" s="894">
        <v>826</v>
      </c>
      <c r="CA300" s="895">
        <v>27854236.370000001</v>
      </c>
      <c r="CB300" s="894">
        <v>612</v>
      </c>
      <c r="CC300" s="895">
        <v>28185427.469999999</v>
      </c>
      <c r="CD300" s="907"/>
      <c r="CE300" s="895"/>
      <c r="CF300" s="907">
        <v>25</v>
      </c>
      <c r="CG300" s="895">
        <v>722500</v>
      </c>
      <c r="CH300" s="894">
        <v>2153</v>
      </c>
      <c r="CI300" s="895">
        <v>48083897.859999999</v>
      </c>
      <c r="CJ300" s="894">
        <v>11</v>
      </c>
      <c r="CK300" s="895">
        <v>57500</v>
      </c>
      <c r="CL300" s="894">
        <v>28</v>
      </c>
      <c r="CM300" s="895">
        <v>179103.6</v>
      </c>
      <c r="CN300" s="894"/>
      <c r="CO300" s="895"/>
      <c r="CP300" s="894">
        <v>32</v>
      </c>
      <c r="CQ300" s="895">
        <v>779115.9</v>
      </c>
      <c r="CR300" s="894">
        <v>564</v>
      </c>
      <c r="CS300" s="895">
        <v>2299569389.0599999</v>
      </c>
      <c r="CT300" s="895">
        <v>58</v>
      </c>
      <c r="CU300" s="895">
        <v>1148692.1399999999</v>
      </c>
      <c r="CV300" s="894"/>
      <c r="CW300" s="895"/>
      <c r="CX300" s="894">
        <v>227</v>
      </c>
      <c r="CY300" s="895">
        <v>12363502.52</v>
      </c>
      <c r="CZ300" s="894">
        <v>793</v>
      </c>
      <c r="DA300" s="895">
        <v>55567491.759999998</v>
      </c>
      <c r="DB300" s="908">
        <f t="shared" si="35"/>
        <v>24678</v>
      </c>
      <c r="DC300" s="909">
        <f>'B1104'!CY279</f>
        <v>0</v>
      </c>
      <c r="DD300" s="910">
        <v>0</v>
      </c>
      <c r="DE300" s="911">
        <v>0</v>
      </c>
      <c r="DF300" s="916">
        <f t="shared" si="36"/>
        <v>24678</v>
      </c>
      <c r="DG300" s="913">
        <f t="shared" si="34"/>
        <v>0</v>
      </c>
    </row>
    <row r="301" spans="1:111" ht="15" thickBot="1" x14ac:dyDescent="0.35">
      <c r="A301" s="915" t="s">
        <v>946</v>
      </c>
      <c r="B301" s="894">
        <v>26</v>
      </c>
      <c r="C301" s="894">
        <v>301864842.77999997</v>
      </c>
      <c r="D301" s="894"/>
      <c r="E301" s="895"/>
      <c r="F301" s="894"/>
      <c r="G301" s="895"/>
      <c r="H301" s="894"/>
      <c r="I301" s="895"/>
      <c r="J301" s="894"/>
      <c r="K301" s="895"/>
      <c r="L301" s="894"/>
      <c r="M301" s="895"/>
      <c r="N301" s="894"/>
      <c r="O301" s="895"/>
      <c r="P301" s="894"/>
      <c r="Q301" s="895"/>
      <c r="R301" s="894"/>
      <c r="S301" s="895"/>
      <c r="T301" s="894"/>
      <c r="U301" s="895"/>
      <c r="V301" s="894"/>
      <c r="W301" s="895"/>
      <c r="X301" s="894"/>
      <c r="Y301" s="895"/>
      <c r="Z301" s="894"/>
      <c r="AA301" s="895"/>
      <c r="AB301" s="894"/>
      <c r="AC301" s="895"/>
      <c r="AD301" s="894"/>
      <c r="AE301" s="895"/>
      <c r="AF301" s="894"/>
      <c r="AG301" s="895"/>
      <c r="AH301" s="894"/>
      <c r="AI301" s="895"/>
      <c r="AJ301" s="894"/>
      <c r="AK301" s="895"/>
      <c r="AL301" s="894"/>
      <c r="AM301" s="895"/>
      <c r="AN301" s="894"/>
      <c r="AO301" s="895"/>
      <c r="AP301" s="894"/>
      <c r="AQ301" s="895"/>
      <c r="AR301" s="894"/>
      <c r="AS301" s="895"/>
      <c r="AT301" s="894"/>
      <c r="AU301" s="895"/>
      <c r="AV301" s="894"/>
      <c r="AW301" s="895"/>
      <c r="AX301" s="894"/>
      <c r="AY301" s="895"/>
      <c r="AZ301" s="894">
        <v>2877</v>
      </c>
      <c r="BA301" s="895">
        <v>47577000</v>
      </c>
      <c r="BB301" s="894"/>
      <c r="BC301" s="895"/>
      <c r="BD301" s="894"/>
      <c r="BE301" s="895"/>
      <c r="BF301" s="894"/>
      <c r="BG301" s="895"/>
      <c r="BH301" s="894"/>
      <c r="BI301" s="895"/>
      <c r="BJ301" s="894"/>
      <c r="BK301" s="895"/>
      <c r="BL301" s="894"/>
      <c r="BM301" s="895"/>
      <c r="BN301" s="894"/>
      <c r="BO301" s="895"/>
      <c r="BP301" s="894"/>
      <c r="BQ301" s="895"/>
      <c r="BR301" s="894"/>
      <c r="BS301" s="895"/>
      <c r="BT301" s="894"/>
      <c r="BU301" s="895"/>
      <c r="BV301" s="894"/>
      <c r="BW301" s="895"/>
      <c r="BX301" s="894"/>
      <c r="BY301" s="895"/>
      <c r="BZ301" s="894"/>
      <c r="CA301" s="895"/>
      <c r="CB301" s="894"/>
      <c r="CC301" s="895"/>
      <c r="CD301" s="907"/>
      <c r="CE301" s="895"/>
      <c r="CF301" s="907"/>
      <c r="CG301" s="895"/>
      <c r="CH301" s="894"/>
      <c r="CI301" s="895"/>
      <c r="CJ301" s="894"/>
      <c r="CK301" s="895"/>
      <c r="CL301" s="894"/>
      <c r="CM301" s="895"/>
      <c r="CN301" s="894"/>
      <c r="CO301" s="895"/>
      <c r="CP301" s="894"/>
      <c r="CQ301" s="895"/>
      <c r="CR301" s="894"/>
      <c r="CS301" s="895"/>
      <c r="CT301" s="895"/>
      <c r="CU301" s="895"/>
      <c r="CV301" s="894"/>
      <c r="CW301" s="895"/>
      <c r="CX301" s="894"/>
      <c r="CY301" s="895"/>
      <c r="CZ301" s="894"/>
      <c r="DA301" s="895"/>
      <c r="DB301" s="908">
        <f t="shared" si="35"/>
        <v>2903</v>
      </c>
      <c r="DC301" s="909"/>
      <c r="DD301" s="910">
        <v>0</v>
      </c>
      <c r="DE301" s="911">
        <v>0</v>
      </c>
      <c r="DF301" s="912">
        <f t="shared" si="36"/>
        <v>2903</v>
      </c>
      <c r="DG301" s="913">
        <f t="shared" si="34"/>
        <v>0</v>
      </c>
    </row>
    <row r="302" spans="1:111" ht="15" thickBot="1" x14ac:dyDescent="0.35">
      <c r="A302" s="915" t="s">
        <v>947</v>
      </c>
      <c r="B302" s="894">
        <v>10</v>
      </c>
      <c r="C302" s="894">
        <v>13916400</v>
      </c>
      <c r="D302" s="894"/>
      <c r="E302" s="895"/>
      <c r="F302" s="894"/>
      <c r="G302" s="895"/>
      <c r="H302" s="894"/>
      <c r="I302" s="895"/>
      <c r="J302" s="894"/>
      <c r="K302" s="895"/>
      <c r="L302" s="894"/>
      <c r="M302" s="895"/>
      <c r="N302" s="894"/>
      <c r="O302" s="895"/>
      <c r="P302" s="894"/>
      <c r="Q302" s="895"/>
      <c r="R302" s="894"/>
      <c r="S302" s="895"/>
      <c r="T302" s="894"/>
      <c r="U302" s="895"/>
      <c r="V302" s="894"/>
      <c r="W302" s="895"/>
      <c r="X302" s="894"/>
      <c r="Y302" s="895"/>
      <c r="Z302" s="894"/>
      <c r="AA302" s="895"/>
      <c r="AB302" s="894"/>
      <c r="AC302" s="895"/>
      <c r="AD302" s="894"/>
      <c r="AE302" s="895"/>
      <c r="AF302" s="894"/>
      <c r="AG302" s="895"/>
      <c r="AH302" s="894"/>
      <c r="AI302" s="895"/>
      <c r="AJ302" s="894"/>
      <c r="AK302" s="895"/>
      <c r="AL302" s="894"/>
      <c r="AM302" s="895"/>
      <c r="AN302" s="894"/>
      <c r="AO302" s="895"/>
      <c r="AP302" s="894"/>
      <c r="AQ302" s="895"/>
      <c r="AR302" s="894"/>
      <c r="AS302" s="895"/>
      <c r="AT302" s="894"/>
      <c r="AU302" s="895"/>
      <c r="AV302" s="894"/>
      <c r="AW302" s="895"/>
      <c r="AX302" s="894"/>
      <c r="AY302" s="895"/>
      <c r="AZ302" s="894"/>
      <c r="BA302" s="895"/>
      <c r="BB302" s="894"/>
      <c r="BC302" s="895"/>
      <c r="BD302" s="894"/>
      <c r="BE302" s="895"/>
      <c r="BF302" s="894"/>
      <c r="BG302" s="895"/>
      <c r="BH302" s="894"/>
      <c r="BI302" s="895"/>
      <c r="BJ302" s="894"/>
      <c r="BK302" s="895"/>
      <c r="BL302" s="894"/>
      <c r="BM302" s="895"/>
      <c r="BN302" s="894"/>
      <c r="BO302" s="895"/>
      <c r="BP302" s="894"/>
      <c r="BQ302" s="895"/>
      <c r="BR302" s="894"/>
      <c r="BS302" s="895"/>
      <c r="BT302" s="894"/>
      <c r="BU302" s="895"/>
      <c r="BV302" s="894"/>
      <c r="BW302" s="895"/>
      <c r="BX302" s="894"/>
      <c r="BY302" s="895"/>
      <c r="BZ302" s="894"/>
      <c r="CA302" s="895"/>
      <c r="CB302" s="894"/>
      <c r="CC302" s="895"/>
      <c r="CD302" s="907"/>
      <c r="CE302" s="895"/>
      <c r="CF302" s="907"/>
      <c r="CG302" s="895"/>
      <c r="CH302" s="894"/>
      <c r="CI302" s="895"/>
      <c r="CJ302" s="894"/>
      <c r="CK302" s="895"/>
      <c r="CL302" s="894"/>
      <c r="CM302" s="895"/>
      <c r="CN302" s="894"/>
      <c r="CO302" s="895"/>
      <c r="CP302" s="894"/>
      <c r="CQ302" s="895"/>
      <c r="CR302" s="894">
        <v>10</v>
      </c>
      <c r="CS302" s="895">
        <v>22755400</v>
      </c>
      <c r="CT302" s="895"/>
      <c r="CU302" s="895"/>
      <c r="CV302" s="894"/>
      <c r="CW302" s="895"/>
      <c r="CX302" s="894"/>
      <c r="CY302" s="895"/>
      <c r="CZ302" s="894"/>
      <c r="DA302" s="895"/>
      <c r="DB302" s="908">
        <f t="shared" si="35"/>
        <v>20</v>
      </c>
      <c r="DC302" s="909">
        <f>'B1104'!CE333</f>
        <v>0</v>
      </c>
      <c r="DD302" s="910">
        <v>0</v>
      </c>
      <c r="DE302" s="911">
        <v>0</v>
      </c>
      <c r="DF302" s="912">
        <f t="shared" si="36"/>
        <v>20</v>
      </c>
      <c r="DG302" s="913">
        <f t="shared" si="34"/>
        <v>0</v>
      </c>
    </row>
    <row r="303" spans="1:111" ht="15" thickBot="1" x14ac:dyDescent="0.35">
      <c r="A303" s="915" t="s">
        <v>948</v>
      </c>
      <c r="B303" s="894"/>
      <c r="C303" s="894"/>
      <c r="D303" s="894"/>
      <c r="E303" s="895"/>
      <c r="F303" s="894"/>
      <c r="G303" s="895"/>
      <c r="H303" s="894"/>
      <c r="I303" s="895"/>
      <c r="J303" s="894"/>
      <c r="K303" s="895"/>
      <c r="L303" s="894"/>
      <c r="M303" s="895"/>
      <c r="N303" s="894"/>
      <c r="O303" s="895"/>
      <c r="P303" s="894"/>
      <c r="Q303" s="895"/>
      <c r="R303" s="894"/>
      <c r="S303" s="895"/>
      <c r="T303" s="894"/>
      <c r="U303" s="895"/>
      <c r="V303" s="894"/>
      <c r="W303" s="895"/>
      <c r="X303" s="894"/>
      <c r="Y303" s="895"/>
      <c r="Z303" s="894"/>
      <c r="AA303" s="895"/>
      <c r="AB303" s="894"/>
      <c r="AC303" s="895"/>
      <c r="AD303" s="894"/>
      <c r="AE303" s="895"/>
      <c r="AF303" s="894"/>
      <c r="AG303" s="895"/>
      <c r="AH303" s="894"/>
      <c r="AI303" s="895"/>
      <c r="AJ303" s="894"/>
      <c r="AK303" s="895"/>
      <c r="AL303" s="894"/>
      <c r="AM303" s="895"/>
      <c r="AN303" s="894"/>
      <c r="AO303" s="895"/>
      <c r="AP303" s="894"/>
      <c r="AQ303" s="895"/>
      <c r="AR303" s="894"/>
      <c r="AS303" s="895"/>
      <c r="AT303" s="894"/>
      <c r="AU303" s="895"/>
      <c r="AV303" s="894"/>
      <c r="AW303" s="895"/>
      <c r="AX303" s="894"/>
      <c r="AY303" s="895"/>
      <c r="AZ303" s="894"/>
      <c r="BA303" s="895"/>
      <c r="BB303" s="894"/>
      <c r="BC303" s="895"/>
      <c r="BD303" s="894"/>
      <c r="BE303" s="895"/>
      <c r="BF303" s="894"/>
      <c r="BG303" s="895"/>
      <c r="BH303" s="894"/>
      <c r="BI303" s="895"/>
      <c r="BJ303" s="894"/>
      <c r="BK303" s="895"/>
      <c r="BL303" s="894"/>
      <c r="BM303" s="895"/>
      <c r="BN303" s="894"/>
      <c r="BO303" s="895"/>
      <c r="BP303" s="894"/>
      <c r="BQ303" s="895"/>
      <c r="BR303" s="894"/>
      <c r="BS303" s="895"/>
      <c r="BT303" s="894"/>
      <c r="BU303" s="895"/>
      <c r="BV303" s="894"/>
      <c r="BW303" s="895"/>
      <c r="BX303" s="894"/>
      <c r="BY303" s="895"/>
      <c r="BZ303" s="894"/>
      <c r="CA303" s="895"/>
      <c r="CB303" s="894"/>
      <c r="CC303" s="895"/>
      <c r="CD303" s="907"/>
      <c r="CE303" s="895"/>
      <c r="CF303" s="907"/>
      <c r="CG303" s="895"/>
      <c r="CH303" s="894"/>
      <c r="CI303" s="895"/>
      <c r="CJ303" s="894"/>
      <c r="CK303" s="895"/>
      <c r="CL303" s="894"/>
      <c r="CM303" s="895"/>
      <c r="CN303" s="894"/>
      <c r="CO303" s="895"/>
      <c r="CP303" s="894"/>
      <c r="CQ303" s="895"/>
      <c r="CR303" s="894"/>
      <c r="CS303" s="895"/>
      <c r="CT303" s="895"/>
      <c r="CU303" s="895"/>
      <c r="CV303" s="894"/>
      <c r="CW303" s="895"/>
      <c r="CX303" s="894"/>
      <c r="CY303" s="895"/>
      <c r="CZ303" s="894"/>
      <c r="DA303" s="895"/>
      <c r="DB303" s="908">
        <f t="shared" si="35"/>
        <v>0</v>
      </c>
      <c r="DC303" s="909"/>
      <c r="DD303" s="910">
        <v>0</v>
      </c>
      <c r="DE303" s="911">
        <v>0</v>
      </c>
      <c r="DF303" s="912">
        <f t="shared" si="36"/>
        <v>0</v>
      </c>
      <c r="DG303" s="913">
        <f t="shared" si="34"/>
        <v>0</v>
      </c>
    </row>
    <row r="304" spans="1:111" ht="15" thickBot="1" x14ac:dyDescent="0.35">
      <c r="A304" s="915" t="s">
        <v>949</v>
      </c>
      <c r="B304" s="894"/>
      <c r="C304" s="894"/>
      <c r="D304" s="894"/>
      <c r="E304" s="895"/>
      <c r="F304" s="894"/>
      <c r="G304" s="895"/>
      <c r="H304" s="894"/>
      <c r="I304" s="895"/>
      <c r="J304" s="894"/>
      <c r="K304" s="895"/>
      <c r="L304" s="894"/>
      <c r="M304" s="895"/>
      <c r="N304" s="894"/>
      <c r="O304" s="895"/>
      <c r="P304" s="894"/>
      <c r="Q304" s="895"/>
      <c r="R304" s="894"/>
      <c r="S304" s="895"/>
      <c r="T304" s="894"/>
      <c r="U304" s="895"/>
      <c r="V304" s="894"/>
      <c r="W304" s="895"/>
      <c r="X304" s="894"/>
      <c r="Y304" s="895"/>
      <c r="Z304" s="894"/>
      <c r="AA304" s="895"/>
      <c r="AB304" s="894"/>
      <c r="AC304" s="895"/>
      <c r="AD304" s="894"/>
      <c r="AE304" s="895"/>
      <c r="AF304" s="894"/>
      <c r="AG304" s="895"/>
      <c r="AH304" s="894"/>
      <c r="AI304" s="895"/>
      <c r="AJ304" s="894"/>
      <c r="AK304" s="895"/>
      <c r="AL304" s="894"/>
      <c r="AM304" s="895"/>
      <c r="AN304" s="894"/>
      <c r="AO304" s="895"/>
      <c r="AP304" s="894"/>
      <c r="AQ304" s="895"/>
      <c r="AR304" s="894"/>
      <c r="AS304" s="895"/>
      <c r="AT304" s="894"/>
      <c r="AU304" s="895"/>
      <c r="AV304" s="894"/>
      <c r="AW304" s="895"/>
      <c r="AX304" s="894"/>
      <c r="AY304" s="895"/>
      <c r="AZ304" s="894"/>
      <c r="BA304" s="895"/>
      <c r="BB304" s="894"/>
      <c r="BC304" s="895"/>
      <c r="BD304" s="894"/>
      <c r="BE304" s="895"/>
      <c r="BF304" s="894"/>
      <c r="BG304" s="895"/>
      <c r="BH304" s="894"/>
      <c r="BI304" s="895"/>
      <c r="BJ304" s="894"/>
      <c r="BK304" s="895"/>
      <c r="BL304" s="894"/>
      <c r="BM304" s="895"/>
      <c r="BN304" s="894"/>
      <c r="BO304" s="895"/>
      <c r="BP304" s="894"/>
      <c r="BQ304" s="895"/>
      <c r="BR304" s="894"/>
      <c r="BS304" s="895"/>
      <c r="BT304" s="894"/>
      <c r="BU304" s="895"/>
      <c r="BV304" s="894"/>
      <c r="BW304" s="895"/>
      <c r="BX304" s="894"/>
      <c r="BY304" s="895"/>
      <c r="BZ304" s="894"/>
      <c r="CA304" s="895"/>
      <c r="CB304" s="894"/>
      <c r="CC304" s="895"/>
      <c r="CD304" s="907"/>
      <c r="CE304" s="895"/>
      <c r="CF304" s="907"/>
      <c r="CG304" s="895"/>
      <c r="CH304" s="894"/>
      <c r="CI304" s="895"/>
      <c r="CJ304" s="894"/>
      <c r="CK304" s="895"/>
      <c r="CL304" s="894"/>
      <c r="CM304" s="895"/>
      <c r="CN304" s="894"/>
      <c r="CO304" s="895"/>
      <c r="CP304" s="894"/>
      <c r="CQ304" s="895"/>
      <c r="CR304" s="894"/>
      <c r="CS304" s="895"/>
      <c r="CT304" s="895"/>
      <c r="CU304" s="895"/>
      <c r="CV304" s="894"/>
      <c r="CW304" s="895"/>
      <c r="CX304" s="894"/>
      <c r="CY304" s="895"/>
      <c r="CZ304" s="894"/>
      <c r="DA304" s="895"/>
      <c r="DB304" s="908">
        <f t="shared" si="35"/>
        <v>0</v>
      </c>
      <c r="DC304" s="909"/>
      <c r="DD304" s="910">
        <v>0</v>
      </c>
      <c r="DE304" s="911">
        <v>0</v>
      </c>
      <c r="DF304" s="912">
        <f t="shared" si="36"/>
        <v>0</v>
      </c>
      <c r="DG304" s="913">
        <f t="shared" si="34"/>
        <v>0</v>
      </c>
    </row>
    <row r="305" spans="1:111" ht="15" thickBot="1" x14ac:dyDescent="0.35">
      <c r="A305" s="915" t="s">
        <v>950</v>
      </c>
      <c r="B305" s="894"/>
      <c r="C305" s="894"/>
      <c r="D305" s="894"/>
      <c r="E305" s="895"/>
      <c r="F305" s="894"/>
      <c r="G305" s="895"/>
      <c r="H305" s="894"/>
      <c r="I305" s="895"/>
      <c r="J305" s="894"/>
      <c r="K305" s="895"/>
      <c r="L305" s="894"/>
      <c r="M305" s="895"/>
      <c r="N305" s="894"/>
      <c r="O305" s="895"/>
      <c r="P305" s="894"/>
      <c r="Q305" s="895"/>
      <c r="R305" s="894"/>
      <c r="S305" s="895"/>
      <c r="T305" s="894"/>
      <c r="U305" s="895"/>
      <c r="V305" s="894"/>
      <c r="W305" s="895"/>
      <c r="X305" s="894"/>
      <c r="Y305" s="895"/>
      <c r="Z305" s="894"/>
      <c r="AA305" s="895"/>
      <c r="AB305" s="894"/>
      <c r="AC305" s="895"/>
      <c r="AD305" s="894"/>
      <c r="AE305" s="895"/>
      <c r="AF305" s="894"/>
      <c r="AG305" s="895"/>
      <c r="AH305" s="894"/>
      <c r="AI305" s="895"/>
      <c r="AJ305" s="894"/>
      <c r="AK305" s="895"/>
      <c r="AL305" s="894"/>
      <c r="AM305" s="895"/>
      <c r="AN305" s="894"/>
      <c r="AO305" s="895"/>
      <c r="AP305" s="894"/>
      <c r="AQ305" s="895"/>
      <c r="AR305" s="894"/>
      <c r="AS305" s="895"/>
      <c r="AT305" s="894"/>
      <c r="AU305" s="895"/>
      <c r="AV305" s="894"/>
      <c r="AW305" s="895"/>
      <c r="AX305" s="894"/>
      <c r="AY305" s="895"/>
      <c r="AZ305" s="894"/>
      <c r="BA305" s="895"/>
      <c r="BB305" s="894"/>
      <c r="BC305" s="895"/>
      <c r="BD305" s="894"/>
      <c r="BE305" s="895"/>
      <c r="BF305" s="894"/>
      <c r="BG305" s="895"/>
      <c r="BH305" s="894"/>
      <c r="BI305" s="895"/>
      <c r="BJ305" s="894"/>
      <c r="BK305" s="895"/>
      <c r="BL305" s="894"/>
      <c r="BM305" s="895"/>
      <c r="BN305" s="894"/>
      <c r="BO305" s="895"/>
      <c r="BP305" s="894"/>
      <c r="BQ305" s="895"/>
      <c r="BR305" s="894"/>
      <c r="BS305" s="895"/>
      <c r="BT305" s="894"/>
      <c r="BU305" s="895"/>
      <c r="BV305" s="894"/>
      <c r="BW305" s="895"/>
      <c r="BX305" s="894"/>
      <c r="BY305" s="895"/>
      <c r="BZ305" s="894"/>
      <c r="CA305" s="895"/>
      <c r="CB305" s="894"/>
      <c r="CC305" s="895"/>
      <c r="CD305" s="907"/>
      <c r="CE305" s="895"/>
      <c r="CF305" s="907"/>
      <c r="CG305" s="895"/>
      <c r="CH305" s="894"/>
      <c r="CI305" s="895"/>
      <c r="CJ305" s="894"/>
      <c r="CK305" s="895"/>
      <c r="CL305" s="894"/>
      <c r="CM305" s="895"/>
      <c r="CN305" s="894"/>
      <c r="CO305" s="895"/>
      <c r="CP305" s="894"/>
      <c r="CQ305" s="895"/>
      <c r="CR305" s="894"/>
      <c r="CS305" s="895"/>
      <c r="CT305" s="895"/>
      <c r="CU305" s="895"/>
      <c r="CV305" s="894"/>
      <c r="CW305" s="895"/>
      <c r="CX305" s="894"/>
      <c r="CY305" s="895"/>
      <c r="CZ305" s="894"/>
      <c r="DA305" s="895"/>
      <c r="DB305" s="908">
        <f t="shared" si="35"/>
        <v>0</v>
      </c>
      <c r="DC305" s="909"/>
      <c r="DD305" s="910">
        <v>0</v>
      </c>
      <c r="DE305" s="911">
        <v>0</v>
      </c>
      <c r="DF305" s="912">
        <f t="shared" si="36"/>
        <v>0</v>
      </c>
      <c r="DG305" s="913">
        <f t="shared" si="34"/>
        <v>0</v>
      </c>
    </row>
    <row r="306" spans="1:111" ht="15" thickBot="1" x14ac:dyDescent="0.35">
      <c r="A306" s="915" t="s">
        <v>951</v>
      </c>
      <c r="B306" s="894"/>
      <c r="C306" s="894"/>
      <c r="D306" s="894"/>
      <c r="E306" s="895"/>
      <c r="F306" s="894"/>
      <c r="G306" s="895"/>
      <c r="H306" s="894"/>
      <c r="I306" s="895"/>
      <c r="J306" s="894"/>
      <c r="K306" s="895"/>
      <c r="L306" s="894"/>
      <c r="M306" s="895"/>
      <c r="N306" s="894"/>
      <c r="O306" s="895"/>
      <c r="P306" s="894"/>
      <c r="Q306" s="895"/>
      <c r="R306" s="894"/>
      <c r="S306" s="895"/>
      <c r="T306" s="894"/>
      <c r="U306" s="895"/>
      <c r="V306" s="894"/>
      <c r="W306" s="895"/>
      <c r="X306" s="894"/>
      <c r="Y306" s="895"/>
      <c r="Z306" s="894"/>
      <c r="AA306" s="895"/>
      <c r="AB306" s="894"/>
      <c r="AC306" s="895"/>
      <c r="AD306" s="894"/>
      <c r="AE306" s="895"/>
      <c r="AF306" s="894"/>
      <c r="AG306" s="895"/>
      <c r="AH306" s="894"/>
      <c r="AI306" s="895"/>
      <c r="AJ306" s="894"/>
      <c r="AK306" s="895"/>
      <c r="AL306" s="894"/>
      <c r="AM306" s="895"/>
      <c r="AN306" s="894"/>
      <c r="AO306" s="895"/>
      <c r="AP306" s="894"/>
      <c r="AQ306" s="895"/>
      <c r="AR306" s="894"/>
      <c r="AS306" s="895"/>
      <c r="AT306" s="894"/>
      <c r="AU306" s="895"/>
      <c r="AV306" s="894"/>
      <c r="AW306" s="895"/>
      <c r="AX306" s="894"/>
      <c r="AY306" s="895"/>
      <c r="AZ306" s="894"/>
      <c r="BA306" s="895"/>
      <c r="BB306" s="894"/>
      <c r="BC306" s="895"/>
      <c r="BD306" s="894"/>
      <c r="BE306" s="895"/>
      <c r="BF306" s="894"/>
      <c r="BG306" s="895"/>
      <c r="BH306" s="894"/>
      <c r="BI306" s="895"/>
      <c r="BJ306" s="894"/>
      <c r="BK306" s="895"/>
      <c r="BL306" s="894"/>
      <c r="BM306" s="895"/>
      <c r="BN306" s="894"/>
      <c r="BO306" s="895"/>
      <c r="BP306" s="894"/>
      <c r="BQ306" s="895"/>
      <c r="BR306" s="894"/>
      <c r="BS306" s="895"/>
      <c r="BT306" s="894"/>
      <c r="BU306" s="895"/>
      <c r="BV306" s="894"/>
      <c r="BW306" s="895"/>
      <c r="BX306" s="894"/>
      <c r="BY306" s="895"/>
      <c r="BZ306" s="894"/>
      <c r="CA306" s="895"/>
      <c r="CB306" s="894"/>
      <c r="CC306" s="895"/>
      <c r="CD306" s="907"/>
      <c r="CE306" s="895"/>
      <c r="CF306" s="907"/>
      <c r="CG306" s="895"/>
      <c r="CH306" s="894"/>
      <c r="CI306" s="895"/>
      <c r="CJ306" s="894"/>
      <c r="CK306" s="895"/>
      <c r="CL306" s="894"/>
      <c r="CM306" s="895"/>
      <c r="CN306" s="894"/>
      <c r="CO306" s="895"/>
      <c r="CP306" s="894"/>
      <c r="CQ306" s="895"/>
      <c r="CR306" s="894"/>
      <c r="CS306" s="895"/>
      <c r="CT306" s="895"/>
      <c r="CU306" s="895"/>
      <c r="CV306" s="894"/>
      <c r="CW306" s="895"/>
      <c r="CX306" s="894"/>
      <c r="CY306" s="895"/>
      <c r="CZ306" s="894"/>
      <c r="DA306" s="895"/>
      <c r="DB306" s="908">
        <f t="shared" si="35"/>
        <v>0</v>
      </c>
      <c r="DC306" s="909"/>
      <c r="DD306" s="910">
        <v>0</v>
      </c>
      <c r="DE306" s="911">
        <v>0</v>
      </c>
      <c r="DF306" s="912">
        <f t="shared" si="36"/>
        <v>0</v>
      </c>
      <c r="DG306" s="913">
        <f t="shared" si="34"/>
        <v>0</v>
      </c>
    </row>
    <row r="307" spans="1:111" ht="15" thickBot="1" x14ac:dyDescent="0.35">
      <c r="A307" s="915" t="s">
        <v>952</v>
      </c>
      <c r="B307" s="894"/>
      <c r="C307" s="894"/>
      <c r="D307" s="894"/>
      <c r="E307" s="895"/>
      <c r="F307" s="894"/>
      <c r="G307" s="895"/>
      <c r="H307" s="894"/>
      <c r="I307" s="895"/>
      <c r="J307" s="894"/>
      <c r="K307" s="895"/>
      <c r="L307" s="894"/>
      <c r="M307" s="895"/>
      <c r="N307" s="894"/>
      <c r="O307" s="895"/>
      <c r="P307" s="894"/>
      <c r="Q307" s="895"/>
      <c r="R307" s="894"/>
      <c r="S307" s="895"/>
      <c r="T307" s="894"/>
      <c r="U307" s="895"/>
      <c r="V307" s="894"/>
      <c r="W307" s="895"/>
      <c r="X307" s="894"/>
      <c r="Y307" s="895"/>
      <c r="Z307" s="894"/>
      <c r="AA307" s="895"/>
      <c r="AB307" s="894"/>
      <c r="AC307" s="895"/>
      <c r="AD307" s="894"/>
      <c r="AE307" s="895"/>
      <c r="AF307" s="894"/>
      <c r="AG307" s="895"/>
      <c r="AH307" s="894"/>
      <c r="AI307" s="895"/>
      <c r="AJ307" s="894"/>
      <c r="AK307" s="895"/>
      <c r="AL307" s="894"/>
      <c r="AM307" s="895"/>
      <c r="AN307" s="894"/>
      <c r="AO307" s="895"/>
      <c r="AP307" s="894"/>
      <c r="AQ307" s="895"/>
      <c r="AR307" s="894"/>
      <c r="AS307" s="895"/>
      <c r="AT307" s="894"/>
      <c r="AU307" s="895"/>
      <c r="AV307" s="894"/>
      <c r="AW307" s="895"/>
      <c r="AX307" s="894"/>
      <c r="AY307" s="895"/>
      <c r="AZ307" s="894"/>
      <c r="BA307" s="895"/>
      <c r="BB307" s="894"/>
      <c r="BC307" s="895"/>
      <c r="BD307" s="894"/>
      <c r="BE307" s="895"/>
      <c r="BF307" s="894"/>
      <c r="BG307" s="895"/>
      <c r="BH307" s="894"/>
      <c r="BI307" s="895"/>
      <c r="BJ307" s="894"/>
      <c r="BK307" s="895"/>
      <c r="BL307" s="894"/>
      <c r="BM307" s="895"/>
      <c r="BN307" s="894"/>
      <c r="BO307" s="895"/>
      <c r="BP307" s="894"/>
      <c r="BQ307" s="895"/>
      <c r="BR307" s="894"/>
      <c r="BS307" s="895"/>
      <c r="BT307" s="894"/>
      <c r="BU307" s="895"/>
      <c r="BV307" s="894"/>
      <c r="BW307" s="895"/>
      <c r="BX307" s="894"/>
      <c r="BY307" s="895"/>
      <c r="BZ307" s="894"/>
      <c r="CA307" s="895"/>
      <c r="CB307" s="894"/>
      <c r="CC307" s="895"/>
      <c r="CD307" s="907"/>
      <c r="CE307" s="895"/>
      <c r="CF307" s="907"/>
      <c r="CG307" s="895"/>
      <c r="CH307" s="894"/>
      <c r="CI307" s="895"/>
      <c r="CJ307" s="894"/>
      <c r="CK307" s="895"/>
      <c r="CL307" s="894"/>
      <c r="CM307" s="895"/>
      <c r="CN307" s="894"/>
      <c r="CO307" s="895"/>
      <c r="CP307" s="894"/>
      <c r="CQ307" s="895"/>
      <c r="CR307" s="894"/>
      <c r="CS307" s="895"/>
      <c r="CT307" s="895"/>
      <c r="CU307" s="895"/>
      <c r="CV307" s="894"/>
      <c r="CW307" s="895"/>
      <c r="CX307" s="894"/>
      <c r="CY307" s="895"/>
      <c r="CZ307" s="894"/>
      <c r="DA307" s="895"/>
      <c r="DB307" s="908">
        <f t="shared" si="35"/>
        <v>0</v>
      </c>
      <c r="DC307" s="909"/>
      <c r="DD307" s="910">
        <v>0</v>
      </c>
      <c r="DE307" s="911">
        <v>0</v>
      </c>
      <c r="DF307" s="912">
        <f t="shared" si="36"/>
        <v>0</v>
      </c>
      <c r="DG307" s="913">
        <f t="shared" si="34"/>
        <v>0</v>
      </c>
    </row>
    <row r="308" spans="1:111" ht="15" thickBot="1" x14ac:dyDescent="0.35">
      <c r="A308" s="915" t="s">
        <v>953</v>
      </c>
      <c r="B308" s="894"/>
      <c r="C308" s="894"/>
      <c r="D308" s="894"/>
      <c r="E308" s="895"/>
      <c r="F308" s="894"/>
      <c r="G308" s="895"/>
      <c r="H308" s="894"/>
      <c r="I308" s="895"/>
      <c r="J308" s="894"/>
      <c r="K308" s="895"/>
      <c r="L308" s="894"/>
      <c r="M308" s="895"/>
      <c r="N308" s="894"/>
      <c r="O308" s="895"/>
      <c r="P308" s="894"/>
      <c r="Q308" s="895"/>
      <c r="R308" s="894"/>
      <c r="S308" s="895"/>
      <c r="T308" s="894"/>
      <c r="U308" s="895"/>
      <c r="V308" s="894"/>
      <c r="W308" s="895"/>
      <c r="X308" s="894"/>
      <c r="Y308" s="895"/>
      <c r="Z308" s="894"/>
      <c r="AA308" s="895"/>
      <c r="AB308" s="894"/>
      <c r="AC308" s="895"/>
      <c r="AD308" s="894"/>
      <c r="AE308" s="895"/>
      <c r="AF308" s="894"/>
      <c r="AG308" s="895"/>
      <c r="AH308" s="894"/>
      <c r="AI308" s="895"/>
      <c r="AJ308" s="894"/>
      <c r="AK308" s="895"/>
      <c r="AL308" s="894"/>
      <c r="AM308" s="895"/>
      <c r="AN308" s="894"/>
      <c r="AO308" s="895"/>
      <c r="AP308" s="894"/>
      <c r="AQ308" s="895"/>
      <c r="AR308" s="894"/>
      <c r="AS308" s="895"/>
      <c r="AT308" s="894"/>
      <c r="AU308" s="895"/>
      <c r="AV308" s="894"/>
      <c r="AW308" s="895"/>
      <c r="AX308" s="894"/>
      <c r="AY308" s="895"/>
      <c r="AZ308" s="894"/>
      <c r="BA308" s="895"/>
      <c r="BB308" s="894"/>
      <c r="BC308" s="895"/>
      <c r="BD308" s="894"/>
      <c r="BE308" s="895"/>
      <c r="BF308" s="894"/>
      <c r="BG308" s="895"/>
      <c r="BH308" s="894"/>
      <c r="BI308" s="895"/>
      <c r="BJ308" s="894"/>
      <c r="BK308" s="895"/>
      <c r="BL308" s="894"/>
      <c r="BM308" s="895"/>
      <c r="BN308" s="894"/>
      <c r="BO308" s="895"/>
      <c r="BP308" s="894"/>
      <c r="BQ308" s="895"/>
      <c r="BR308" s="894"/>
      <c r="BS308" s="895"/>
      <c r="BT308" s="894"/>
      <c r="BU308" s="895"/>
      <c r="BV308" s="894"/>
      <c r="BW308" s="895"/>
      <c r="BX308" s="894"/>
      <c r="BY308" s="895"/>
      <c r="BZ308" s="894"/>
      <c r="CA308" s="895"/>
      <c r="CB308" s="894"/>
      <c r="CC308" s="895"/>
      <c r="CD308" s="907"/>
      <c r="CE308" s="895"/>
      <c r="CF308" s="907"/>
      <c r="CG308" s="895"/>
      <c r="CH308" s="894"/>
      <c r="CI308" s="895"/>
      <c r="CJ308" s="894"/>
      <c r="CK308" s="895"/>
      <c r="CL308" s="894"/>
      <c r="CM308" s="895"/>
      <c r="CN308" s="894"/>
      <c r="CO308" s="895"/>
      <c r="CP308" s="894"/>
      <c r="CQ308" s="895"/>
      <c r="CR308" s="894"/>
      <c r="CS308" s="895"/>
      <c r="CT308" s="895"/>
      <c r="CU308" s="895"/>
      <c r="CV308" s="894"/>
      <c r="CW308" s="895"/>
      <c r="CX308" s="894"/>
      <c r="CY308" s="895"/>
      <c r="CZ308" s="894"/>
      <c r="DA308" s="895"/>
      <c r="DB308" s="908">
        <f t="shared" si="35"/>
        <v>0</v>
      </c>
      <c r="DC308" s="954">
        <f>'B1104'!CF279</f>
        <v>0</v>
      </c>
      <c r="DD308" s="910">
        <v>0</v>
      </c>
      <c r="DE308" s="911">
        <v>0</v>
      </c>
      <c r="DF308" s="912">
        <f t="shared" si="36"/>
        <v>0</v>
      </c>
      <c r="DG308" s="913">
        <f t="shared" si="34"/>
        <v>0</v>
      </c>
    </row>
    <row r="309" spans="1:111" ht="15" thickBot="1" x14ac:dyDescent="0.35">
      <c r="A309" s="917" t="s">
        <v>954</v>
      </c>
      <c r="B309" s="894"/>
      <c r="C309" s="894"/>
      <c r="D309" s="894"/>
      <c r="E309" s="895"/>
      <c r="F309" s="894"/>
      <c r="G309" s="895"/>
      <c r="H309" s="894"/>
      <c r="I309" s="895"/>
      <c r="J309" s="894"/>
      <c r="K309" s="895"/>
      <c r="L309" s="894"/>
      <c r="M309" s="895"/>
      <c r="N309" s="894"/>
      <c r="O309" s="895"/>
      <c r="P309" s="894"/>
      <c r="Q309" s="895"/>
      <c r="R309" s="894"/>
      <c r="S309" s="895"/>
      <c r="T309" s="894"/>
      <c r="U309" s="895"/>
      <c r="V309" s="894"/>
      <c r="W309" s="895"/>
      <c r="X309" s="894"/>
      <c r="Y309" s="895"/>
      <c r="Z309" s="894"/>
      <c r="AA309" s="895"/>
      <c r="AB309" s="894"/>
      <c r="AC309" s="895"/>
      <c r="AD309" s="894"/>
      <c r="AE309" s="895"/>
      <c r="AF309" s="894"/>
      <c r="AG309" s="895"/>
      <c r="AH309" s="894"/>
      <c r="AI309" s="895"/>
      <c r="AJ309" s="894"/>
      <c r="AK309" s="895"/>
      <c r="AL309" s="894"/>
      <c r="AM309" s="895"/>
      <c r="AN309" s="894"/>
      <c r="AO309" s="895"/>
      <c r="AP309" s="894"/>
      <c r="AQ309" s="895"/>
      <c r="AR309" s="894"/>
      <c r="AS309" s="895"/>
      <c r="AT309" s="894"/>
      <c r="AU309" s="895"/>
      <c r="AV309" s="894"/>
      <c r="AW309" s="895"/>
      <c r="AX309" s="894"/>
      <c r="AY309" s="895"/>
      <c r="AZ309" s="894"/>
      <c r="BA309" s="895"/>
      <c r="BB309" s="894"/>
      <c r="BC309" s="895"/>
      <c r="BD309" s="894"/>
      <c r="BE309" s="895"/>
      <c r="BF309" s="894"/>
      <c r="BG309" s="895"/>
      <c r="BH309" s="894"/>
      <c r="BI309" s="895"/>
      <c r="BJ309" s="894"/>
      <c r="BK309" s="895"/>
      <c r="BL309" s="894"/>
      <c r="BM309" s="895"/>
      <c r="BN309" s="894"/>
      <c r="BO309" s="895"/>
      <c r="BP309" s="894"/>
      <c r="BQ309" s="895"/>
      <c r="BR309" s="894"/>
      <c r="BS309" s="895"/>
      <c r="BT309" s="894"/>
      <c r="BU309" s="895"/>
      <c r="BV309" s="894"/>
      <c r="BW309" s="895"/>
      <c r="BX309" s="894"/>
      <c r="BY309" s="895"/>
      <c r="BZ309" s="894"/>
      <c r="CA309" s="895"/>
      <c r="CB309" s="894"/>
      <c r="CC309" s="895"/>
      <c r="CD309" s="907"/>
      <c r="CE309" s="895"/>
      <c r="CF309" s="907"/>
      <c r="CG309" s="895"/>
      <c r="CH309" s="894"/>
      <c r="CI309" s="895"/>
      <c r="CJ309" s="894"/>
      <c r="CK309" s="895"/>
      <c r="CL309" s="894"/>
      <c r="CM309" s="895"/>
      <c r="CN309" s="894"/>
      <c r="CO309" s="895"/>
      <c r="CP309" s="894"/>
      <c r="CQ309" s="895"/>
      <c r="CR309" s="894"/>
      <c r="CS309" s="895"/>
      <c r="CT309" s="895"/>
      <c r="CU309" s="895"/>
      <c r="CV309" s="894"/>
      <c r="CW309" s="895"/>
      <c r="CX309" s="894"/>
      <c r="CY309" s="895"/>
      <c r="CZ309" s="894"/>
      <c r="DA309" s="895"/>
      <c r="DB309" s="908">
        <f t="shared" si="35"/>
        <v>0</v>
      </c>
      <c r="DC309" s="909"/>
      <c r="DD309" s="910">
        <v>0</v>
      </c>
      <c r="DE309" s="911">
        <v>0</v>
      </c>
      <c r="DF309" s="912">
        <f t="shared" si="36"/>
        <v>0</v>
      </c>
      <c r="DG309" s="913">
        <f t="shared" si="34"/>
        <v>0</v>
      </c>
    </row>
    <row r="310" spans="1:111" ht="15" thickBot="1" x14ac:dyDescent="0.35">
      <c r="A310" s="917" t="s">
        <v>955</v>
      </c>
      <c r="B310" s="894"/>
      <c r="C310" s="894"/>
      <c r="D310" s="894"/>
      <c r="E310" s="895"/>
      <c r="F310" s="894"/>
      <c r="G310" s="895"/>
      <c r="H310" s="894"/>
      <c r="I310" s="895"/>
      <c r="J310" s="894"/>
      <c r="K310" s="895"/>
      <c r="L310" s="894"/>
      <c r="M310" s="895"/>
      <c r="N310" s="894"/>
      <c r="O310" s="895"/>
      <c r="P310" s="894"/>
      <c r="Q310" s="895"/>
      <c r="R310" s="894"/>
      <c r="S310" s="895"/>
      <c r="T310" s="894"/>
      <c r="U310" s="895"/>
      <c r="V310" s="894"/>
      <c r="W310" s="895"/>
      <c r="X310" s="894"/>
      <c r="Y310" s="895"/>
      <c r="Z310" s="894"/>
      <c r="AA310" s="895"/>
      <c r="AB310" s="894"/>
      <c r="AC310" s="895"/>
      <c r="AD310" s="894"/>
      <c r="AE310" s="895"/>
      <c r="AF310" s="894"/>
      <c r="AG310" s="895"/>
      <c r="AH310" s="894"/>
      <c r="AI310" s="895"/>
      <c r="AJ310" s="894"/>
      <c r="AK310" s="895"/>
      <c r="AL310" s="894"/>
      <c r="AM310" s="895"/>
      <c r="AN310" s="894"/>
      <c r="AO310" s="895"/>
      <c r="AP310" s="894"/>
      <c r="AQ310" s="895"/>
      <c r="AR310" s="894"/>
      <c r="AS310" s="895"/>
      <c r="AT310" s="894"/>
      <c r="AU310" s="895"/>
      <c r="AV310" s="894"/>
      <c r="AW310" s="895"/>
      <c r="AX310" s="894"/>
      <c r="AY310" s="895"/>
      <c r="AZ310" s="894"/>
      <c r="BA310" s="895"/>
      <c r="BB310" s="894"/>
      <c r="BC310" s="895"/>
      <c r="BD310" s="894"/>
      <c r="BE310" s="895"/>
      <c r="BF310" s="894"/>
      <c r="BG310" s="895"/>
      <c r="BH310" s="894"/>
      <c r="BI310" s="895"/>
      <c r="BJ310" s="894"/>
      <c r="BK310" s="895"/>
      <c r="BL310" s="894"/>
      <c r="BM310" s="895"/>
      <c r="BN310" s="894"/>
      <c r="BO310" s="895"/>
      <c r="BP310" s="894"/>
      <c r="BQ310" s="895"/>
      <c r="BR310" s="894"/>
      <c r="BS310" s="895"/>
      <c r="BT310" s="894"/>
      <c r="BU310" s="895"/>
      <c r="BV310" s="894"/>
      <c r="BW310" s="895"/>
      <c r="BX310" s="894"/>
      <c r="BY310" s="895"/>
      <c r="BZ310" s="894"/>
      <c r="CA310" s="895"/>
      <c r="CB310" s="894"/>
      <c r="CC310" s="895"/>
      <c r="CD310" s="907"/>
      <c r="CE310" s="895"/>
      <c r="CF310" s="907"/>
      <c r="CG310" s="895"/>
      <c r="CH310" s="894"/>
      <c r="CI310" s="895"/>
      <c r="CJ310" s="894"/>
      <c r="CK310" s="895"/>
      <c r="CL310" s="894"/>
      <c r="CM310" s="895"/>
      <c r="CN310" s="894"/>
      <c r="CO310" s="895"/>
      <c r="CP310" s="894"/>
      <c r="CQ310" s="895"/>
      <c r="CR310" s="894"/>
      <c r="CS310" s="895"/>
      <c r="CT310" s="895"/>
      <c r="CU310" s="895"/>
      <c r="CV310" s="894"/>
      <c r="CW310" s="895"/>
      <c r="CX310" s="894"/>
      <c r="CY310" s="895"/>
      <c r="CZ310" s="894"/>
      <c r="DA310" s="895"/>
      <c r="DB310" s="908">
        <f t="shared" si="35"/>
        <v>0</v>
      </c>
      <c r="DC310" s="909"/>
      <c r="DD310" s="910">
        <v>0</v>
      </c>
      <c r="DE310" s="911">
        <v>0</v>
      </c>
      <c r="DF310" s="912">
        <f t="shared" si="36"/>
        <v>0</v>
      </c>
      <c r="DG310" s="913">
        <f t="shared" si="34"/>
        <v>0</v>
      </c>
    </row>
    <row r="311" spans="1:111" ht="15" thickBot="1" x14ac:dyDescent="0.35">
      <c r="A311" s="917" t="s">
        <v>956</v>
      </c>
      <c r="B311" s="894"/>
      <c r="C311" s="894"/>
      <c r="D311" s="894"/>
      <c r="E311" s="895"/>
      <c r="F311" s="894"/>
      <c r="G311" s="895"/>
      <c r="H311" s="894"/>
      <c r="I311" s="895"/>
      <c r="J311" s="894"/>
      <c r="K311" s="895"/>
      <c r="L311" s="894"/>
      <c r="M311" s="895"/>
      <c r="N311" s="894"/>
      <c r="O311" s="895"/>
      <c r="P311" s="894"/>
      <c r="Q311" s="895"/>
      <c r="R311" s="894"/>
      <c r="S311" s="895"/>
      <c r="T311" s="894"/>
      <c r="U311" s="895"/>
      <c r="V311" s="894"/>
      <c r="W311" s="895"/>
      <c r="X311" s="894"/>
      <c r="Y311" s="895"/>
      <c r="Z311" s="894"/>
      <c r="AA311" s="895"/>
      <c r="AB311" s="894"/>
      <c r="AC311" s="895"/>
      <c r="AD311" s="894"/>
      <c r="AE311" s="895"/>
      <c r="AF311" s="894"/>
      <c r="AG311" s="895"/>
      <c r="AH311" s="894"/>
      <c r="AI311" s="895"/>
      <c r="AJ311" s="894"/>
      <c r="AK311" s="895"/>
      <c r="AL311" s="894"/>
      <c r="AM311" s="895"/>
      <c r="AN311" s="894"/>
      <c r="AO311" s="895"/>
      <c r="AP311" s="894"/>
      <c r="AQ311" s="895"/>
      <c r="AR311" s="894"/>
      <c r="AS311" s="895"/>
      <c r="AT311" s="894"/>
      <c r="AU311" s="895"/>
      <c r="AV311" s="894"/>
      <c r="AW311" s="895"/>
      <c r="AX311" s="894"/>
      <c r="AY311" s="895"/>
      <c r="AZ311" s="894"/>
      <c r="BA311" s="895"/>
      <c r="BB311" s="894"/>
      <c r="BC311" s="895"/>
      <c r="BD311" s="894"/>
      <c r="BE311" s="895"/>
      <c r="BF311" s="894"/>
      <c r="BG311" s="895"/>
      <c r="BH311" s="894"/>
      <c r="BI311" s="895"/>
      <c r="BJ311" s="894"/>
      <c r="BK311" s="895"/>
      <c r="BL311" s="894"/>
      <c r="BM311" s="895"/>
      <c r="BN311" s="894"/>
      <c r="BO311" s="895"/>
      <c r="BP311" s="894"/>
      <c r="BQ311" s="895"/>
      <c r="BR311" s="894"/>
      <c r="BS311" s="895"/>
      <c r="BT311" s="894"/>
      <c r="BU311" s="895"/>
      <c r="BV311" s="894"/>
      <c r="BW311" s="895"/>
      <c r="BX311" s="894"/>
      <c r="BY311" s="895"/>
      <c r="BZ311" s="894"/>
      <c r="CA311" s="895"/>
      <c r="CB311" s="894"/>
      <c r="CC311" s="895"/>
      <c r="CD311" s="907"/>
      <c r="CE311" s="895"/>
      <c r="CF311" s="907"/>
      <c r="CG311" s="895"/>
      <c r="CH311" s="894"/>
      <c r="CI311" s="895"/>
      <c r="CJ311" s="894"/>
      <c r="CK311" s="895"/>
      <c r="CL311" s="894"/>
      <c r="CM311" s="895"/>
      <c r="CN311" s="894"/>
      <c r="CO311" s="895"/>
      <c r="CP311" s="894"/>
      <c r="CQ311" s="895"/>
      <c r="CR311" s="894"/>
      <c r="CS311" s="895"/>
      <c r="CT311" s="895"/>
      <c r="CU311" s="895"/>
      <c r="CV311" s="894"/>
      <c r="CW311" s="895"/>
      <c r="CX311" s="894"/>
      <c r="CY311" s="895"/>
      <c r="CZ311" s="894"/>
      <c r="DA311" s="895"/>
      <c r="DB311" s="908">
        <f t="shared" si="35"/>
        <v>0</v>
      </c>
      <c r="DC311" s="909"/>
      <c r="DD311" s="910">
        <v>0</v>
      </c>
      <c r="DE311" s="911">
        <v>0</v>
      </c>
      <c r="DF311" s="912">
        <f t="shared" si="36"/>
        <v>0</v>
      </c>
      <c r="DG311" s="913">
        <f t="shared" si="34"/>
        <v>0</v>
      </c>
    </row>
    <row r="312" spans="1:111" ht="15" thickBot="1" x14ac:dyDescent="0.35">
      <c r="A312" s="917" t="s">
        <v>957</v>
      </c>
      <c r="B312" s="894"/>
      <c r="C312" s="894"/>
      <c r="D312" s="894"/>
      <c r="E312" s="895"/>
      <c r="F312" s="894"/>
      <c r="G312" s="895"/>
      <c r="H312" s="894"/>
      <c r="I312" s="895"/>
      <c r="J312" s="894"/>
      <c r="K312" s="895"/>
      <c r="L312" s="894"/>
      <c r="M312" s="895"/>
      <c r="N312" s="894"/>
      <c r="O312" s="895"/>
      <c r="P312" s="894"/>
      <c r="Q312" s="895"/>
      <c r="R312" s="894"/>
      <c r="S312" s="895"/>
      <c r="T312" s="894"/>
      <c r="U312" s="895"/>
      <c r="V312" s="894"/>
      <c r="W312" s="895"/>
      <c r="X312" s="894"/>
      <c r="Y312" s="895"/>
      <c r="Z312" s="894"/>
      <c r="AA312" s="895"/>
      <c r="AB312" s="894"/>
      <c r="AC312" s="895"/>
      <c r="AD312" s="894"/>
      <c r="AE312" s="895"/>
      <c r="AF312" s="894"/>
      <c r="AG312" s="895"/>
      <c r="AH312" s="894"/>
      <c r="AI312" s="895"/>
      <c r="AJ312" s="894"/>
      <c r="AK312" s="895"/>
      <c r="AL312" s="894"/>
      <c r="AM312" s="895"/>
      <c r="AN312" s="894"/>
      <c r="AO312" s="895"/>
      <c r="AP312" s="894"/>
      <c r="AQ312" s="895"/>
      <c r="AR312" s="894"/>
      <c r="AS312" s="895"/>
      <c r="AT312" s="894"/>
      <c r="AU312" s="895"/>
      <c r="AV312" s="894"/>
      <c r="AW312" s="895"/>
      <c r="AX312" s="894"/>
      <c r="AY312" s="895"/>
      <c r="AZ312" s="894"/>
      <c r="BA312" s="895"/>
      <c r="BB312" s="894"/>
      <c r="BC312" s="895"/>
      <c r="BD312" s="894"/>
      <c r="BE312" s="895"/>
      <c r="BF312" s="894"/>
      <c r="BG312" s="895"/>
      <c r="BH312" s="894"/>
      <c r="BI312" s="895"/>
      <c r="BJ312" s="894"/>
      <c r="BK312" s="895"/>
      <c r="BL312" s="894"/>
      <c r="BM312" s="895"/>
      <c r="BN312" s="894"/>
      <c r="BO312" s="895"/>
      <c r="BP312" s="894"/>
      <c r="BQ312" s="895"/>
      <c r="BR312" s="894"/>
      <c r="BS312" s="895"/>
      <c r="BT312" s="894"/>
      <c r="BU312" s="895"/>
      <c r="BV312" s="894"/>
      <c r="BW312" s="895"/>
      <c r="BX312" s="894"/>
      <c r="BY312" s="895"/>
      <c r="BZ312" s="894"/>
      <c r="CA312" s="895"/>
      <c r="CB312" s="894"/>
      <c r="CC312" s="895"/>
      <c r="CD312" s="907"/>
      <c r="CE312" s="895"/>
      <c r="CF312" s="907"/>
      <c r="CG312" s="895"/>
      <c r="CH312" s="894"/>
      <c r="CI312" s="895"/>
      <c r="CJ312" s="894"/>
      <c r="CK312" s="895"/>
      <c r="CL312" s="894"/>
      <c r="CM312" s="895"/>
      <c r="CN312" s="894"/>
      <c r="CO312" s="895"/>
      <c r="CP312" s="894"/>
      <c r="CQ312" s="895"/>
      <c r="CR312" s="894"/>
      <c r="CS312" s="895"/>
      <c r="CT312" s="895"/>
      <c r="CU312" s="895"/>
      <c r="CV312" s="894"/>
      <c r="CW312" s="895"/>
      <c r="CX312" s="894"/>
      <c r="CY312" s="895"/>
      <c r="CZ312" s="894"/>
      <c r="DA312" s="895"/>
      <c r="DB312" s="908">
        <f t="shared" si="35"/>
        <v>0</v>
      </c>
      <c r="DC312" s="909"/>
      <c r="DD312" s="910">
        <v>0</v>
      </c>
      <c r="DE312" s="911">
        <v>0</v>
      </c>
      <c r="DF312" s="912">
        <f t="shared" si="36"/>
        <v>0</v>
      </c>
      <c r="DG312" s="913">
        <f t="shared" si="34"/>
        <v>0</v>
      </c>
    </row>
    <row r="313" spans="1:111" ht="15" thickBot="1" x14ac:dyDescent="0.35">
      <c r="A313" s="917" t="s">
        <v>958</v>
      </c>
      <c r="B313" s="894"/>
      <c r="C313" s="894"/>
      <c r="D313" s="894"/>
      <c r="E313" s="895"/>
      <c r="F313" s="894"/>
      <c r="G313" s="895"/>
      <c r="H313" s="894"/>
      <c r="I313" s="895"/>
      <c r="J313" s="894"/>
      <c r="K313" s="895"/>
      <c r="L313" s="894"/>
      <c r="M313" s="895"/>
      <c r="N313" s="894"/>
      <c r="O313" s="895"/>
      <c r="P313" s="894"/>
      <c r="Q313" s="895"/>
      <c r="R313" s="894"/>
      <c r="S313" s="895"/>
      <c r="T313" s="894"/>
      <c r="U313" s="895"/>
      <c r="V313" s="894"/>
      <c r="W313" s="895"/>
      <c r="X313" s="894"/>
      <c r="Y313" s="895"/>
      <c r="Z313" s="894"/>
      <c r="AA313" s="895"/>
      <c r="AB313" s="894"/>
      <c r="AC313" s="895"/>
      <c r="AD313" s="894"/>
      <c r="AE313" s="895"/>
      <c r="AF313" s="894"/>
      <c r="AG313" s="895"/>
      <c r="AH313" s="894"/>
      <c r="AI313" s="895"/>
      <c r="AJ313" s="894"/>
      <c r="AK313" s="895"/>
      <c r="AL313" s="894"/>
      <c r="AM313" s="895"/>
      <c r="AN313" s="894"/>
      <c r="AO313" s="895"/>
      <c r="AP313" s="894"/>
      <c r="AQ313" s="895"/>
      <c r="AR313" s="894"/>
      <c r="AS313" s="895"/>
      <c r="AT313" s="894"/>
      <c r="AU313" s="895"/>
      <c r="AV313" s="894"/>
      <c r="AW313" s="895"/>
      <c r="AX313" s="894"/>
      <c r="AY313" s="895"/>
      <c r="AZ313" s="894"/>
      <c r="BA313" s="895"/>
      <c r="BB313" s="894"/>
      <c r="BC313" s="895"/>
      <c r="BD313" s="894"/>
      <c r="BE313" s="895"/>
      <c r="BF313" s="894"/>
      <c r="BG313" s="895"/>
      <c r="BH313" s="894"/>
      <c r="BI313" s="895"/>
      <c r="BJ313" s="894"/>
      <c r="BK313" s="895"/>
      <c r="BL313" s="894"/>
      <c r="BM313" s="895"/>
      <c r="BN313" s="894"/>
      <c r="BO313" s="895"/>
      <c r="BP313" s="894"/>
      <c r="BQ313" s="895"/>
      <c r="BR313" s="894"/>
      <c r="BS313" s="895"/>
      <c r="BT313" s="894"/>
      <c r="BU313" s="895"/>
      <c r="BV313" s="894"/>
      <c r="BW313" s="895"/>
      <c r="BX313" s="894"/>
      <c r="BY313" s="895"/>
      <c r="BZ313" s="894"/>
      <c r="CA313" s="895"/>
      <c r="CB313" s="894"/>
      <c r="CC313" s="895"/>
      <c r="CD313" s="907"/>
      <c r="CE313" s="895"/>
      <c r="CF313" s="907"/>
      <c r="CG313" s="895"/>
      <c r="CH313" s="894"/>
      <c r="CI313" s="895"/>
      <c r="CJ313" s="894"/>
      <c r="CK313" s="895"/>
      <c r="CL313" s="894"/>
      <c r="CM313" s="895"/>
      <c r="CN313" s="894"/>
      <c r="CO313" s="895"/>
      <c r="CP313" s="894"/>
      <c r="CQ313" s="895"/>
      <c r="CR313" s="894"/>
      <c r="CS313" s="895"/>
      <c r="CT313" s="895"/>
      <c r="CU313" s="895"/>
      <c r="CV313" s="894"/>
      <c r="CW313" s="895"/>
      <c r="CX313" s="894"/>
      <c r="CY313" s="895"/>
      <c r="CZ313" s="894"/>
      <c r="DA313" s="895"/>
      <c r="DB313" s="908">
        <f t="shared" si="35"/>
        <v>0</v>
      </c>
      <c r="DC313" s="909"/>
      <c r="DD313" s="910">
        <v>0</v>
      </c>
      <c r="DE313" s="911">
        <v>0</v>
      </c>
      <c r="DF313" s="912">
        <f t="shared" si="36"/>
        <v>0</v>
      </c>
      <c r="DG313" s="913">
        <f t="shared" si="34"/>
        <v>0</v>
      </c>
    </row>
    <row r="314" spans="1:111" ht="15" thickBot="1" x14ac:dyDescent="0.35">
      <c r="A314" s="918" t="s">
        <v>959</v>
      </c>
      <c r="B314" s="894"/>
      <c r="C314" s="894"/>
      <c r="D314" s="894"/>
      <c r="E314" s="895"/>
      <c r="F314" s="894"/>
      <c r="G314" s="895"/>
      <c r="H314" s="894"/>
      <c r="I314" s="895"/>
      <c r="J314" s="894"/>
      <c r="K314" s="895"/>
      <c r="L314" s="894"/>
      <c r="M314" s="895"/>
      <c r="N314" s="894">
        <v>1</v>
      </c>
      <c r="O314" s="895"/>
      <c r="P314" s="894"/>
      <c r="Q314" s="895"/>
      <c r="R314" s="894"/>
      <c r="S314" s="895"/>
      <c r="T314" s="894"/>
      <c r="U314" s="895"/>
      <c r="V314" s="894"/>
      <c r="W314" s="895"/>
      <c r="X314" s="894"/>
      <c r="Y314" s="895"/>
      <c r="Z314" s="894"/>
      <c r="AA314" s="895"/>
      <c r="AB314" s="894"/>
      <c r="AC314" s="895"/>
      <c r="AD314" s="894"/>
      <c r="AE314" s="895"/>
      <c r="AF314" s="894"/>
      <c r="AG314" s="895"/>
      <c r="AH314" s="894"/>
      <c r="AI314" s="895"/>
      <c r="AJ314" s="894"/>
      <c r="AK314" s="895"/>
      <c r="AL314" s="894"/>
      <c r="AM314" s="895"/>
      <c r="AN314" s="894"/>
      <c r="AO314" s="895"/>
      <c r="AP314" s="894"/>
      <c r="AQ314" s="895"/>
      <c r="AR314" s="894"/>
      <c r="AS314" s="895"/>
      <c r="AT314" s="894"/>
      <c r="AU314" s="895"/>
      <c r="AV314" s="894">
        <v>22</v>
      </c>
      <c r="AW314" s="895">
        <v>1368902.83</v>
      </c>
      <c r="AX314" s="894"/>
      <c r="AY314" s="895"/>
      <c r="AZ314" s="894"/>
      <c r="BA314" s="895"/>
      <c r="BB314" s="894"/>
      <c r="BC314" s="895"/>
      <c r="BD314" s="894"/>
      <c r="BE314" s="895"/>
      <c r="BF314" s="894"/>
      <c r="BG314" s="895"/>
      <c r="BH314" s="894"/>
      <c r="BI314" s="895"/>
      <c r="BJ314" s="894"/>
      <c r="BK314" s="895"/>
      <c r="BL314" s="894"/>
      <c r="BM314" s="895"/>
      <c r="BN314" s="894"/>
      <c r="BO314" s="895"/>
      <c r="BP314" s="894"/>
      <c r="BQ314" s="895"/>
      <c r="BR314" s="894"/>
      <c r="BS314" s="895"/>
      <c r="BT314" s="894"/>
      <c r="BU314" s="895"/>
      <c r="BV314" s="894"/>
      <c r="BW314" s="895"/>
      <c r="BX314" s="894"/>
      <c r="BY314" s="895"/>
      <c r="BZ314" s="894"/>
      <c r="CA314" s="895"/>
      <c r="CB314" s="894"/>
      <c r="CC314" s="895"/>
      <c r="CD314" s="907"/>
      <c r="CE314" s="895"/>
      <c r="CF314" s="907"/>
      <c r="CG314" s="895"/>
      <c r="CH314" s="894"/>
      <c r="CI314" s="895"/>
      <c r="CJ314" s="894"/>
      <c r="CK314" s="895"/>
      <c r="CL314" s="894"/>
      <c r="CM314" s="895"/>
      <c r="CN314" s="894"/>
      <c r="CO314" s="895"/>
      <c r="CP314" s="894"/>
      <c r="CQ314" s="895"/>
      <c r="CR314" s="894"/>
      <c r="CS314" s="895"/>
      <c r="CT314" s="895"/>
      <c r="CU314" s="895"/>
      <c r="CV314" s="894"/>
      <c r="CW314" s="895"/>
      <c r="CX314" s="894"/>
      <c r="CY314" s="895"/>
      <c r="CZ314" s="894"/>
      <c r="DA314" s="895"/>
      <c r="DB314" s="908">
        <f t="shared" si="35"/>
        <v>23</v>
      </c>
      <c r="DC314" s="954">
        <f>pensions!G294</f>
        <v>0</v>
      </c>
      <c r="DD314" s="910">
        <v>0</v>
      </c>
      <c r="DE314" s="911">
        <v>0</v>
      </c>
      <c r="DF314" s="912">
        <f t="shared" si="36"/>
        <v>23</v>
      </c>
      <c r="DG314" s="913">
        <f t="shared" si="34"/>
        <v>0</v>
      </c>
    </row>
    <row r="315" spans="1:111" ht="15" thickBot="1" x14ac:dyDescent="0.35">
      <c r="A315" s="918" t="s">
        <v>960</v>
      </c>
      <c r="B315" s="894"/>
      <c r="C315" s="894"/>
      <c r="D315" s="894"/>
      <c r="E315" s="895"/>
      <c r="F315" s="894"/>
      <c r="G315" s="895"/>
      <c r="H315" s="894"/>
      <c r="I315" s="895"/>
      <c r="J315" s="894"/>
      <c r="K315" s="895"/>
      <c r="L315" s="894"/>
      <c r="M315" s="895"/>
      <c r="N315" s="894"/>
      <c r="O315" s="895"/>
      <c r="P315" s="894"/>
      <c r="Q315" s="895"/>
      <c r="R315" s="894"/>
      <c r="S315" s="895"/>
      <c r="T315" s="894"/>
      <c r="U315" s="895"/>
      <c r="V315" s="894"/>
      <c r="W315" s="895"/>
      <c r="X315" s="894"/>
      <c r="Y315" s="895"/>
      <c r="Z315" s="894"/>
      <c r="AA315" s="895"/>
      <c r="AB315" s="894"/>
      <c r="AC315" s="895"/>
      <c r="AD315" s="894"/>
      <c r="AE315" s="895"/>
      <c r="AF315" s="894"/>
      <c r="AG315" s="895"/>
      <c r="AH315" s="894"/>
      <c r="AI315" s="895"/>
      <c r="AJ315" s="894"/>
      <c r="AK315" s="895"/>
      <c r="AL315" s="894"/>
      <c r="AM315" s="895"/>
      <c r="AN315" s="894"/>
      <c r="AO315" s="895"/>
      <c r="AP315" s="894"/>
      <c r="AQ315" s="895"/>
      <c r="AR315" s="894"/>
      <c r="AS315" s="895"/>
      <c r="AT315" s="894"/>
      <c r="AU315" s="895"/>
      <c r="AV315" s="894"/>
      <c r="AW315" s="895"/>
      <c r="AX315" s="894"/>
      <c r="AY315" s="895"/>
      <c r="AZ315" s="894"/>
      <c r="BA315" s="895"/>
      <c r="BB315" s="894"/>
      <c r="BC315" s="895"/>
      <c r="BD315" s="894"/>
      <c r="BE315" s="895"/>
      <c r="BF315" s="894"/>
      <c r="BG315" s="895"/>
      <c r="BH315" s="894"/>
      <c r="BI315" s="895"/>
      <c r="BJ315" s="894"/>
      <c r="BK315" s="895"/>
      <c r="BL315" s="894"/>
      <c r="BM315" s="895"/>
      <c r="BN315" s="894"/>
      <c r="BO315" s="895"/>
      <c r="BP315" s="894"/>
      <c r="BQ315" s="895"/>
      <c r="BR315" s="894"/>
      <c r="BS315" s="895"/>
      <c r="BT315" s="894"/>
      <c r="BU315" s="895"/>
      <c r="BV315" s="894"/>
      <c r="BW315" s="895"/>
      <c r="BX315" s="894"/>
      <c r="BY315" s="895"/>
      <c r="BZ315" s="894"/>
      <c r="CA315" s="895"/>
      <c r="CB315" s="894"/>
      <c r="CC315" s="895"/>
      <c r="CD315" s="907"/>
      <c r="CE315" s="895"/>
      <c r="CF315" s="907"/>
      <c r="CG315" s="895"/>
      <c r="CH315" s="894"/>
      <c r="CI315" s="895"/>
      <c r="CJ315" s="894"/>
      <c r="CK315" s="895"/>
      <c r="CL315" s="894"/>
      <c r="CM315" s="895"/>
      <c r="CN315" s="894"/>
      <c r="CO315" s="895"/>
      <c r="CP315" s="894"/>
      <c r="CQ315" s="895"/>
      <c r="CR315" s="894"/>
      <c r="CS315" s="895"/>
      <c r="CT315" s="895"/>
      <c r="CU315" s="895"/>
      <c r="CV315" s="894"/>
      <c r="CW315" s="895"/>
      <c r="CX315" s="894"/>
      <c r="CY315" s="895"/>
      <c r="CZ315" s="894"/>
      <c r="DA315" s="895"/>
      <c r="DB315" s="908">
        <f t="shared" si="35"/>
        <v>0</v>
      </c>
      <c r="DC315" s="908">
        <f t="shared" ref="DC315:DC325" si="37">C315+E315+G315+I315+K315+M315+O315+Q315+S315+U315+W315+Y315+AA315+AC315+AE315+AG315+AI315+AK315+AM315+AO315+AQ315+AS315+AU315+AW315+AY315+BA315+BC315+BE315+BG315+BI315+BK315+BM315+BO315+BQ315+BS315+BU315+BW315+BY315+CA315+CC315+CE315+CG315+CI315+CK315+CM315+CO315+CQ315+CS315+CU315+CW315+CY315+DA315</f>
        <v>0</v>
      </c>
      <c r="DD315" s="910">
        <v>0</v>
      </c>
      <c r="DE315" s="911">
        <v>0</v>
      </c>
      <c r="DF315" s="912">
        <f t="shared" si="36"/>
        <v>0</v>
      </c>
      <c r="DG315" s="913">
        <f t="shared" si="34"/>
        <v>0</v>
      </c>
    </row>
    <row r="316" spans="1:111" ht="15" thickBot="1" x14ac:dyDescent="0.35">
      <c r="A316" s="914" t="s">
        <v>961</v>
      </c>
      <c r="B316" s="894"/>
      <c r="C316" s="894"/>
      <c r="D316" s="894"/>
      <c r="E316" s="895"/>
      <c r="F316" s="894"/>
      <c r="G316" s="895"/>
      <c r="H316" s="894">
        <v>2</v>
      </c>
      <c r="I316" s="895"/>
      <c r="J316" s="894"/>
      <c r="K316" s="895"/>
      <c r="L316" s="894"/>
      <c r="M316" s="895"/>
      <c r="N316" s="894"/>
      <c r="O316" s="895"/>
      <c r="P316" s="894"/>
      <c r="Q316" s="895"/>
      <c r="R316" s="894"/>
      <c r="S316" s="895"/>
      <c r="T316" s="894"/>
      <c r="U316" s="895"/>
      <c r="V316" s="894">
        <v>5</v>
      </c>
      <c r="W316" s="895">
        <v>10039.98</v>
      </c>
      <c r="X316" s="894"/>
      <c r="Y316" s="895"/>
      <c r="Z316" s="894"/>
      <c r="AA316" s="895"/>
      <c r="AB316" s="894"/>
      <c r="AC316" s="895"/>
      <c r="AD316" s="894"/>
      <c r="AE316" s="895"/>
      <c r="AF316" s="894"/>
      <c r="AG316" s="895"/>
      <c r="AH316" s="894"/>
      <c r="AI316" s="895"/>
      <c r="AJ316" s="894">
        <v>16</v>
      </c>
      <c r="AK316" s="895">
        <v>8962.0400000000009</v>
      </c>
      <c r="AL316" s="894">
        <v>33</v>
      </c>
      <c r="AM316" s="895">
        <v>1376867.38</v>
      </c>
      <c r="AN316" s="894"/>
      <c r="AO316" s="895"/>
      <c r="AP316" s="894"/>
      <c r="AQ316" s="895"/>
      <c r="AR316" s="894"/>
      <c r="AS316" s="895"/>
      <c r="AT316" s="894"/>
      <c r="AU316" s="895"/>
      <c r="AV316" s="894"/>
      <c r="AW316" s="895"/>
      <c r="AX316" s="894">
        <v>5</v>
      </c>
      <c r="AY316" s="895">
        <v>10726.15</v>
      </c>
      <c r="AZ316" s="894">
        <v>3</v>
      </c>
      <c r="BA316" s="895">
        <v>3131.53</v>
      </c>
      <c r="BB316" s="894"/>
      <c r="BC316" s="895"/>
      <c r="BD316" s="894">
        <v>13</v>
      </c>
      <c r="BE316" s="895">
        <v>22882.639999999999</v>
      </c>
      <c r="BF316" s="894"/>
      <c r="BG316" s="895"/>
      <c r="BH316" s="894"/>
      <c r="BI316" s="895"/>
      <c r="BJ316" s="894"/>
      <c r="BK316" s="895"/>
      <c r="BL316" s="894"/>
      <c r="BM316" s="895"/>
      <c r="BN316" s="894"/>
      <c r="BO316" s="895"/>
      <c r="BP316" s="894"/>
      <c r="BQ316" s="895"/>
      <c r="BR316" s="894"/>
      <c r="BS316" s="895"/>
      <c r="BT316" s="894"/>
      <c r="BU316" s="895"/>
      <c r="BV316" s="894"/>
      <c r="BW316" s="895"/>
      <c r="BX316" s="894"/>
      <c r="BY316" s="895"/>
      <c r="BZ316" s="894"/>
      <c r="CA316" s="895"/>
      <c r="CB316" s="894"/>
      <c r="CC316" s="895"/>
      <c r="CD316" s="907"/>
      <c r="CE316" s="895"/>
      <c r="CF316" s="907"/>
      <c r="CG316" s="895"/>
      <c r="CH316" s="894"/>
      <c r="CI316" s="895"/>
      <c r="CJ316" s="894"/>
      <c r="CK316" s="895"/>
      <c r="CL316" s="894"/>
      <c r="CM316" s="895"/>
      <c r="CN316" s="894"/>
      <c r="CO316" s="895"/>
      <c r="CP316" s="894"/>
      <c r="CQ316" s="895"/>
      <c r="CR316" s="894"/>
      <c r="CS316" s="895"/>
      <c r="CT316" s="895"/>
      <c r="CU316" s="895"/>
      <c r="CV316" s="894"/>
      <c r="CW316" s="895"/>
      <c r="CX316" s="894"/>
      <c r="CY316" s="895"/>
      <c r="CZ316" s="894"/>
      <c r="DA316" s="895"/>
      <c r="DB316" s="908">
        <f t="shared" si="35"/>
        <v>77</v>
      </c>
      <c r="DC316" s="908">
        <f t="shared" si="37"/>
        <v>1432609.7199999997</v>
      </c>
      <c r="DD316" s="910">
        <v>0</v>
      </c>
      <c r="DE316" s="911">
        <v>0</v>
      </c>
      <c r="DF316" s="912">
        <f t="shared" si="36"/>
        <v>77</v>
      </c>
      <c r="DG316" s="913">
        <f t="shared" si="34"/>
        <v>1432609.7199999997</v>
      </c>
    </row>
    <row r="317" spans="1:111" ht="15" thickBot="1" x14ac:dyDescent="0.35">
      <c r="A317" s="914" t="s">
        <v>962</v>
      </c>
      <c r="B317" s="894"/>
      <c r="C317" s="894"/>
      <c r="D317" s="894"/>
      <c r="E317" s="895"/>
      <c r="F317" s="894"/>
      <c r="G317" s="895"/>
      <c r="H317" s="894"/>
      <c r="I317" s="895"/>
      <c r="J317" s="894"/>
      <c r="K317" s="895"/>
      <c r="L317" s="894"/>
      <c r="M317" s="895"/>
      <c r="N317" s="894"/>
      <c r="O317" s="895"/>
      <c r="P317" s="894"/>
      <c r="Q317" s="895"/>
      <c r="R317" s="894"/>
      <c r="S317" s="895"/>
      <c r="T317" s="894"/>
      <c r="U317" s="895"/>
      <c r="V317" s="894"/>
      <c r="W317" s="895"/>
      <c r="X317" s="894"/>
      <c r="Y317" s="895"/>
      <c r="Z317" s="894"/>
      <c r="AA317" s="895"/>
      <c r="AB317" s="894"/>
      <c r="AC317" s="895"/>
      <c r="AD317" s="894"/>
      <c r="AE317" s="895"/>
      <c r="AF317" s="894"/>
      <c r="AG317" s="895"/>
      <c r="AH317" s="894"/>
      <c r="AI317" s="895"/>
      <c r="AJ317" s="894"/>
      <c r="AK317" s="895"/>
      <c r="AL317" s="894"/>
      <c r="AM317" s="895"/>
      <c r="AN317" s="894"/>
      <c r="AO317" s="895"/>
      <c r="AP317" s="894"/>
      <c r="AQ317" s="895"/>
      <c r="AR317" s="894"/>
      <c r="AS317" s="895"/>
      <c r="AT317" s="894"/>
      <c r="AU317" s="895"/>
      <c r="AV317" s="894"/>
      <c r="AW317" s="895"/>
      <c r="AX317" s="894"/>
      <c r="AY317" s="895"/>
      <c r="AZ317" s="894"/>
      <c r="BA317" s="895"/>
      <c r="BB317" s="894"/>
      <c r="BC317" s="895"/>
      <c r="BD317" s="894"/>
      <c r="BE317" s="895"/>
      <c r="BF317" s="894"/>
      <c r="BG317" s="895"/>
      <c r="BH317" s="894"/>
      <c r="BI317" s="895"/>
      <c r="BJ317" s="894"/>
      <c r="BK317" s="895"/>
      <c r="BL317" s="894"/>
      <c r="BM317" s="895"/>
      <c r="BN317" s="894"/>
      <c r="BO317" s="895"/>
      <c r="BP317" s="894"/>
      <c r="BQ317" s="895"/>
      <c r="BR317" s="894"/>
      <c r="BS317" s="895"/>
      <c r="BT317" s="894"/>
      <c r="BU317" s="895"/>
      <c r="BV317" s="894"/>
      <c r="BW317" s="895"/>
      <c r="BX317" s="894"/>
      <c r="BY317" s="895"/>
      <c r="BZ317" s="894"/>
      <c r="CA317" s="895"/>
      <c r="CB317" s="894"/>
      <c r="CC317" s="895"/>
      <c r="CD317" s="907"/>
      <c r="CE317" s="895"/>
      <c r="CF317" s="907"/>
      <c r="CG317" s="895"/>
      <c r="CH317" s="894"/>
      <c r="CI317" s="895"/>
      <c r="CJ317" s="894"/>
      <c r="CK317" s="895"/>
      <c r="CL317" s="894"/>
      <c r="CM317" s="895"/>
      <c r="CN317" s="894"/>
      <c r="CO317" s="895"/>
      <c r="CP317" s="894"/>
      <c r="CQ317" s="895"/>
      <c r="CR317" s="894"/>
      <c r="CS317" s="895"/>
      <c r="CT317" s="895"/>
      <c r="CU317" s="895"/>
      <c r="CV317" s="894"/>
      <c r="CW317" s="895"/>
      <c r="CX317" s="894"/>
      <c r="CY317" s="895"/>
      <c r="CZ317" s="894"/>
      <c r="DA317" s="895"/>
      <c r="DB317" s="908">
        <f t="shared" si="35"/>
        <v>0</v>
      </c>
      <c r="DC317" s="908">
        <f t="shared" si="37"/>
        <v>0</v>
      </c>
      <c r="DD317" s="910">
        <v>0</v>
      </c>
      <c r="DE317" s="911">
        <v>0</v>
      </c>
      <c r="DF317" s="912">
        <f t="shared" si="36"/>
        <v>0</v>
      </c>
      <c r="DG317" s="913">
        <f t="shared" si="34"/>
        <v>0</v>
      </c>
    </row>
    <row r="318" spans="1:111" ht="15" thickBot="1" x14ac:dyDescent="0.35">
      <c r="A318" s="914" t="s">
        <v>963</v>
      </c>
      <c r="B318" s="894"/>
      <c r="C318" s="994"/>
      <c r="D318" s="894"/>
      <c r="E318" s="895"/>
      <c r="F318" s="894"/>
      <c r="G318" s="895"/>
      <c r="H318" s="894"/>
      <c r="I318" s="895"/>
      <c r="J318" s="894"/>
      <c r="K318" s="895"/>
      <c r="L318" s="894"/>
      <c r="M318" s="895"/>
      <c r="N318" s="894"/>
      <c r="O318" s="895"/>
      <c r="P318" s="894"/>
      <c r="Q318" s="895"/>
      <c r="R318" s="894"/>
      <c r="S318" s="895"/>
      <c r="T318" s="894"/>
      <c r="U318" s="895"/>
      <c r="V318" s="894"/>
      <c r="W318" s="895"/>
      <c r="X318" s="894"/>
      <c r="Y318" s="895"/>
      <c r="Z318" s="894"/>
      <c r="AA318" s="895"/>
      <c r="AB318" s="894"/>
      <c r="AC318" s="895"/>
      <c r="AD318" s="894"/>
      <c r="AE318" s="895"/>
      <c r="AF318" s="894"/>
      <c r="AG318" s="895"/>
      <c r="AH318" s="894"/>
      <c r="AI318" s="895"/>
      <c r="AJ318" s="894"/>
      <c r="AK318" s="895"/>
      <c r="AL318" s="894"/>
      <c r="AM318" s="895"/>
      <c r="AN318" s="894"/>
      <c r="AO318" s="895"/>
      <c r="AP318" s="894"/>
      <c r="AQ318" s="895"/>
      <c r="AR318" s="894"/>
      <c r="AS318" s="895"/>
      <c r="AT318" s="894"/>
      <c r="AU318" s="895"/>
      <c r="AV318" s="894"/>
      <c r="AW318" s="895"/>
      <c r="AX318" s="894"/>
      <c r="AY318" s="895"/>
      <c r="AZ318" s="894"/>
      <c r="BA318" s="895"/>
      <c r="BB318" s="894"/>
      <c r="BC318" s="895"/>
      <c r="BD318" s="894"/>
      <c r="BE318" s="895"/>
      <c r="BF318" s="894"/>
      <c r="BG318" s="895"/>
      <c r="BH318" s="894"/>
      <c r="BI318" s="895"/>
      <c r="BJ318" s="894"/>
      <c r="BK318" s="895"/>
      <c r="BL318" s="894"/>
      <c r="BM318" s="895"/>
      <c r="BN318" s="894"/>
      <c r="BO318" s="895"/>
      <c r="BP318" s="894"/>
      <c r="BQ318" s="895"/>
      <c r="BR318" s="894"/>
      <c r="BS318" s="895"/>
      <c r="BT318" s="894"/>
      <c r="BU318" s="895"/>
      <c r="BV318" s="894"/>
      <c r="BW318" s="895"/>
      <c r="BX318" s="894"/>
      <c r="BY318" s="895"/>
      <c r="BZ318" s="894"/>
      <c r="CA318" s="895"/>
      <c r="CB318" s="894"/>
      <c r="CC318" s="895"/>
      <c r="CD318" s="907"/>
      <c r="CE318" s="895"/>
      <c r="CF318" s="907"/>
      <c r="CG318" s="895"/>
      <c r="CH318" s="894"/>
      <c r="CI318" s="895"/>
      <c r="CJ318" s="894"/>
      <c r="CK318" s="895"/>
      <c r="CL318" s="894"/>
      <c r="CM318" s="895"/>
      <c r="CN318" s="894"/>
      <c r="CO318" s="895"/>
      <c r="CP318" s="894"/>
      <c r="CQ318" s="895"/>
      <c r="CR318" s="894"/>
      <c r="CS318" s="895"/>
      <c r="CT318" s="895"/>
      <c r="CU318" s="895"/>
      <c r="CV318" s="894"/>
      <c r="CW318" s="895"/>
      <c r="CX318" s="894"/>
      <c r="CY318" s="895"/>
      <c r="CZ318" s="894"/>
      <c r="DA318" s="895"/>
      <c r="DB318" s="908">
        <f t="shared" si="35"/>
        <v>0</v>
      </c>
      <c r="DC318" s="908">
        <f t="shared" si="37"/>
        <v>0</v>
      </c>
      <c r="DD318" s="910">
        <v>0</v>
      </c>
      <c r="DE318" s="911">
        <v>0</v>
      </c>
      <c r="DF318" s="916">
        <f t="shared" si="36"/>
        <v>0</v>
      </c>
      <c r="DG318" s="913">
        <f t="shared" si="34"/>
        <v>0</v>
      </c>
    </row>
    <row r="319" spans="1:111" ht="15" thickBot="1" x14ac:dyDescent="0.35">
      <c r="A319" s="914" t="s">
        <v>964</v>
      </c>
      <c r="B319" s="894">
        <v>32</v>
      </c>
      <c r="C319" s="994">
        <v>858368</v>
      </c>
      <c r="D319" s="894"/>
      <c r="E319" s="895"/>
      <c r="F319" s="894"/>
      <c r="G319" s="895"/>
      <c r="H319" s="894">
        <v>12</v>
      </c>
      <c r="I319" s="895">
        <v>215694</v>
      </c>
      <c r="J319" s="894">
        <v>6</v>
      </c>
      <c r="K319" s="895">
        <v>99430</v>
      </c>
      <c r="L319" s="894">
        <v>11</v>
      </c>
      <c r="M319" s="895">
        <v>265215</v>
      </c>
      <c r="N319" s="894">
        <v>13</v>
      </c>
      <c r="O319" s="895">
        <v>266035</v>
      </c>
      <c r="P319" s="894">
        <v>11</v>
      </c>
      <c r="Q319" s="895">
        <v>188241</v>
      </c>
      <c r="R319" s="894">
        <v>15</v>
      </c>
      <c r="S319" s="895">
        <v>288100</v>
      </c>
      <c r="T319" s="894">
        <v>4</v>
      </c>
      <c r="U319" s="895">
        <v>114111</v>
      </c>
      <c r="V319" s="894">
        <v>3</v>
      </c>
      <c r="W319" s="895">
        <v>81015</v>
      </c>
      <c r="X319" s="894"/>
      <c r="Y319" s="895"/>
      <c r="Z319" s="894"/>
      <c r="AA319" s="895"/>
      <c r="AB319" s="894"/>
      <c r="AC319" s="895"/>
      <c r="AD319" s="894"/>
      <c r="AE319" s="895"/>
      <c r="AF319" s="894"/>
      <c r="AG319" s="895"/>
      <c r="AH319" s="894"/>
      <c r="AI319" s="895"/>
      <c r="AJ319" s="894">
        <v>3</v>
      </c>
      <c r="AK319" s="895">
        <v>52828</v>
      </c>
      <c r="AL319" s="894"/>
      <c r="AM319" s="895"/>
      <c r="AN319" s="894"/>
      <c r="AO319" s="895"/>
      <c r="AP319" s="894"/>
      <c r="AQ319" s="895"/>
      <c r="AR319" s="894"/>
      <c r="AS319" s="895"/>
      <c r="AT319" s="894"/>
      <c r="AU319" s="895"/>
      <c r="AV319" s="894">
        <v>5</v>
      </c>
      <c r="AW319" s="895">
        <v>125698</v>
      </c>
      <c r="AX319" s="894"/>
      <c r="AY319" s="895"/>
      <c r="AZ319" s="894"/>
      <c r="BA319" s="895"/>
      <c r="BB319" s="894"/>
      <c r="BC319" s="895"/>
      <c r="BD319" s="894">
        <v>2</v>
      </c>
      <c r="BE319" s="895">
        <v>33562</v>
      </c>
      <c r="BF319" s="894">
        <v>2</v>
      </c>
      <c r="BG319" s="895">
        <v>37179</v>
      </c>
      <c r="BH319" s="894"/>
      <c r="BI319" s="895"/>
      <c r="BJ319" s="894">
        <v>6</v>
      </c>
      <c r="BK319" s="895">
        <v>112661</v>
      </c>
      <c r="BL319" s="894"/>
      <c r="BM319" s="895"/>
      <c r="BN319" s="894"/>
      <c r="BO319" s="895"/>
      <c r="BP319" s="894"/>
      <c r="BQ319" s="895"/>
      <c r="BR319" s="894">
        <v>1</v>
      </c>
      <c r="BS319" s="895">
        <v>27013</v>
      </c>
      <c r="BT319" s="894">
        <v>1</v>
      </c>
      <c r="BU319" s="895">
        <v>19793</v>
      </c>
      <c r="BV319" s="894"/>
      <c r="BW319" s="895"/>
      <c r="BX319" s="894"/>
      <c r="BY319" s="895"/>
      <c r="BZ319" s="894">
        <v>1</v>
      </c>
      <c r="CA319" s="895">
        <v>11100</v>
      </c>
      <c r="CB319" s="894"/>
      <c r="CC319" s="895"/>
      <c r="CD319" s="907"/>
      <c r="CE319" s="895"/>
      <c r="CF319" s="907"/>
      <c r="CG319" s="895"/>
      <c r="CH319" s="894"/>
      <c r="CI319" s="895"/>
      <c r="CJ319" s="894"/>
      <c r="CK319" s="895"/>
      <c r="CL319" s="894"/>
      <c r="CM319" s="895"/>
      <c r="CN319" s="894"/>
      <c r="CO319" s="895"/>
      <c r="CP319" s="894"/>
      <c r="CQ319" s="895"/>
      <c r="CR319" s="894">
        <v>5</v>
      </c>
      <c r="CS319" s="895">
        <v>104277</v>
      </c>
      <c r="CT319" s="895"/>
      <c r="CU319" s="895"/>
      <c r="CV319" s="894"/>
      <c r="CW319" s="895"/>
      <c r="CX319" s="894"/>
      <c r="CY319" s="895"/>
      <c r="CZ319" s="894">
        <v>5</v>
      </c>
      <c r="DA319" s="895">
        <v>112771</v>
      </c>
      <c r="DB319" s="908">
        <f t="shared" si="35"/>
        <v>138</v>
      </c>
      <c r="DC319" s="992">
        <f t="shared" si="37"/>
        <v>3013091</v>
      </c>
      <c r="DD319" s="910">
        <v>0</v>
      </c>
      <c r="DE319" s="911">
        <v>0</v>
      </c>
      <c r="DF319" s="912">
        <f t="shared" si="36"/>
        <v>138</v>
      </c>
      <c r="DG319" s="913">
        <f t="shared" si="34"/>
        <v>3013091</v>
      </c>
    </row>
    <row r="320" spans="1:111" ht="15" thickBot="1" x14ac:dyDescent="0.35">
      <c r="A320" s="914" t="s">
        <v>965</v>
      </c>
      <c r="B320" s="894">
        <v>91</v>
      </c>
      <c r="C320" s="994">
        <v>401500</v>
      </c>
      <c r="D320" s="894"/>
      <c r="E320" s="895"/>
      <c r="F320" s="894"/>
      <c r="G320" s="895"/>
      <c r="H320" s="894"/>
      <c r="I320" s="895"/>
      <c r="J320" s="894"/>
      <c r="K320" s="895"/>
      <c r="L320" s="894">
        <v>79</v>
      </c>
      <c r="M320" s="895">
        <v>288350</v>
      </c>
      <c r="N320" s="894">
        <v>53</v>
      </c>
      <c r="O320" s="895">
        <v>189800</v>
      </c>
      <c r="P320" s="894"/>
      <c r="Q320" s="895"/>
      <c r="R320" s="894">
        <v>7</v>
      </c>
      <c r="S320" s="895">
        <v>25550</v>
      </c>
      <c r="T320" s="894">
        <v>3</v>
      </c>
      <c r="U320" s="895">
        <v>10950</v>
      </c>
      <c r="V320" s="894">
        <v>1</v>
      </c>
      <c r="W320" s="895">
        <v>3650</v>
      </c>
      <c r="X320" s="894"/>
      <c r="Y320" s="895"/>
      <c r="Z320" s="894"/>
      <c r="AA320" s="895"/>
      <c r="AB320" s="894">
        <v>2</v>
      </c>
      <c r="AC320" s="895">
        <v>73000</v>
      </c>
      <c r="AD320" s="894"/>
      <c r="AE320" s="895"/>
      <c r="AF320" s="894"/>
      <c r="AG320" s="895"/>
      <c r="AH320" s="894"/>
      <c r="AI320" s="895"/>
      <c r="AJ320" s="894"/>
      <c r="AK320" s="895"/>
      <c r="AL320" s="894">
        <v>2</v>
      </c>
      <c r="AM320" s="895">
        <v>50077</v>
      </c>
      <c r="AN320" s="894"/>
      <c r="AO320" s="895"/>
      <c r="AP320" s="894"/>
      <c r="AQ320" s="895"/>
      <c r="AR320" s="894"/>
      <c r="AS320" s="895"/>
      <c r="AT320" s="894"/>
      <c r="AU320" s="895"/>
      <c r="AV320" s="894">
        <v>24</v>
      </c>
      <c r="AW320" s="895">
        <v>87600</v>
      </c>
      <c r="AX320" s="894"/>
      <c r="AY320" s="895"/>
      <c r="AZ320" s="894"/>
      <c r="BA320" s="895"/>
      <c r="BB320" s="894"/>
      <c r="BC320" s="895"/>
      <c r="BD320" s="894"/>
      <c r="BE320" s="895"/>
      <c r="BF320" s="894"/>
      <c r="BG320" s="895"/>
      <c r="BH320" s="894"/>
      <c r="BI320" s="895"/>
      <c r="BJ320" s="894">
        <v>5</v>
      </c>
      <c r="BK320" s="895">
        <v>18250</v>
      </c>
      <c r="BL320" s="894">
        <v>4</v>
      </c>
      <c r="BM320" s="895">
        <v>56805</v>
      </c>
      <c r="BN320" s="894"/>
      <c r="BO320" s="895"/>
      <c r="BP320" s="894"/>
      <c r="BQ320" s="895"/>
      <c r="BR320" s="894"/>
      <c r="BS320" s="895"/>
      <c r="BT320" s="894"/>
      <c r="BU320" s="895"/>
      <c r="BV320" s="894"/>
      <c r="BW320" s="895"/>
      <c r="BX320" s="894"/>
      <c r="BY320" s="895"/>
      <c r="BZ320" s="894"/>
      <c r="CA320" s="895"/>
      <c r="CB320" s="894"/>
      <c r="CC320" s="895"/>
      <c r="CD320" s="907"/>
      <c r="CE320" s="895"/>
      <c r="CF320" s="907">
        <v>76</v>
      </c>
      <c r="CG320" s="895">
        <v>29850</v>
      </c>
      <c r="CH320" s="894"/>
      <c r="CI320" s="895"/>
      <c r="CJ320" s="894"/>
      <c r="CK320" s="895"/>
      <c r="CL320" s="894"/>
      <c r="CM320" s="895"/>
      <c r="CN320" s="894"/>
      <c r="CO320" s="895"/>
      <c r="CP320" s="894"/>
      <c r="CQ320" s="895"/>
      <c r="CR320" s="894">
        <v>7</v>
      </c>
      <c r="CS320" s="895">
        <v>25550</v>
      </c>
      <c r="CT320" s="895"/>
      <c r="CU320" s="895"/>
      <c r="CV320" s="894"/>
      <c r="CW320" s="895"/>
      <c r="CX320" s="894"/>
      <c r="CY320" s="895"/>
      <c r="CZ320" s="894">
        <v>19</v>
      </c>
      <c r="DA320" s="895">
        <v>69350</v>
      </c>
      <c r="DB320" s="908">
        <f t="shared" si="35"/>
        <v>373</v>
      </c>
      <c r="DC320" s="992">
        <f t="shared" si="37"/>
        <v>1330282</v>
      </c>
      <c r="DD320" s="910">
        <v>0</v>
      </c>
      <c r="DE320" s="911">
        <v>0</v>
      </c>
      <c r="DF320" s="912">
        <f t="shared" si="36"/>
        <v>373</v>
      </c>
      <c r="DG320" s="913">
        <f t="shared" si="34"/>
        <v>1330282</v>
      </c>
    </row>
    <row r="321" spans="1:111" ht="15" thickBot="1" x14ac:dyDescent="0.35">
      <c r="A321" s="914" t="s">
        <v>966</v>
      </c>
      <c r="B321" s="894">
        <v>45</v>
      </c>
      <c r="C321" s="994">
        <v>13350</v>
      </c>
      <c r="D321" s="894"/>
      <c r="E321" s="895"/>
      <c r="F321" s="894"/>
      <c r="G321" s="895"/>
      <c r="H321" s="894">
        <v>14</v>
      </c>
      <c r="I321" s="895">
        <v>4100</v>
      </c>
      <c r="J321" s="894"/>
      <c r="K321" s="895"/>
      <c r="L321" s="894">
        <v>93</v>
      </c>
      <c r="M321" s="895">
        <v>28550</v>
      </c>
      <c r="N321" s="894">
        <v>5</v>
      </c>
      <c r="O321" s="895">
        <v>28200</v>
      </c>
      <c r="P321" s="894"/>
      <c r="Q321" s="895"/>
      <c r="R321" s="894"/>
      <c r="S321" s="895"/>
      <c r="T321" s="894"/>
      <c r="U321" s="895"/>
      <c r="V321" s="894"/>
      <c r="W321" s="895"/>
      <c r="X321" s="894"/>
      <c r="Y321" s="895"/>
      <c r="Z321" s="894"/>
      <c r="AA321" s="895"/>
      <c r="AB321" s="894"/>
      <c r="AC321" s="895"/>
      <c r="AD321" s="894"/>
      <c r="AE321" s="895"/>
      <c r="AF321" s="894"/>
      <c r="AG321" s="895"/>
      <c r="AH321" s="894"/>
      <c r="AI321" s="895"/>
      <c r="AJ321" s="894"/>
      <c r="AK321" s="895"/>
      <c r="AL321" s="894"/>
      <c r="AM321" s="895"/>
      <c r="AN321" s="894"/>
      <c r="AO321" s="895"/>
      <c r="AP321" s="894"/>
      <c r="AQ321" s="895"/>
      <c r="AR321" s="894"/>
      <c r="AS321" s="895"/>
      <c r="AT321" s="894"/>
      <c r="AU321" s="895"/>
      <c r="AV321" s="894"/>
      <c r="AW321" s="895"/>
      <c r="AX321" s="894"/>
      <c r="AY321" s="895"/>
      <c r="AZ321" s="894"/>
      <c r="BA321" s="895"/>
      <c r="BB321" s="894"/>
      <c r="BC321" s="895"/>
      <c r="BD321" s="894"/>
      <c r="BE321" s="895"/>
      <c r="BF321" s="894"/>
      <c r="BG321" s="895"/>
      <c r="BH321" s="894"/>
      <c r="BI321" s="895"/>
      <c r="BJ321" s="894"/>
      <c r="BK321" s="895"/>
      <c r="BL321" s="894"/>
      <c r="BM321" s="895"/>
      <c r="BN321" s="894"/>
      <c r="BO321" s="895"/>
      <c r="BP321" s="894">
        <v>1</v>
      </c>
      <c r="BQ321" s="895">
        <v>1082</v>
      </c>
      <c r="BR321" s="894"/>
      <c r="BS321" s="895"/>
      <c r="BT321" s="894"/>
      <c r="BU321" s="895"/>
      <c r="BV321" s="894"/>
      <c r="BW321" s="895"/>
      <c r="BX321" s="894"/>
      <c r="BY321" s="895"/>
      <c r="BZ321" s="894"/>
      <c r="CA321" s="895"/>
      <c r="CB321" s="894"/>
      <c r="CC321" s="895"/>
      <c r="CD321" s="907"/>
      <c r="CE321" s="895"/>
      <c r="CF321" s="907"/>
      <c r="CG321" s="895"/>
      <c r="CH321" s="894"/>
      <c r="CI321" s="895"/>
      <c r="CJ321" s="894"/>
      <c r="CK321" s="895"/>
      <c r="CL321" s="894"/>
      <c r="CM321" s="895"/>
      <c r="CN321" s="894"/>
      <c r="CO321" s="895"/>
      <c r="CP321" s="894"/>
      <c r="CQ321" s="895"/>
      <c r="CR321" s="894"/>
      <c r="CS321" s="895"/>
      <c r="CT321" s="895"/>
      <c r="CU321" s="895"/>
      <c r="CV321" s="894"/>
      <c r="CW321" s="895"/>
      <c r="CX321" s="894"/>
      <c r="CY321" s="895"/>
      <c r="CZ321" s="894">
        <v>1</v>
      </c>
      <c r="DA321" s="895">
        <v>2079</v>
      </c>
      <c r="DB321" s="908">
        <f t="shared" si="35"/>
        <v>159</v>
      </c>
      <c r="DC321" s="992">
        <f t="shared" si="37"/>
        <v>77361</v>
      </c>
      <c r="DD321" s="910">
        <v>0</v>
      </c>
      <c r="DE321" s="911">
        <v>0</v>
      </c>
      <c r="DF321" s="912">
        <f t="shared" si="36"/>
        <v>159</v>
      </c>
      <c r="DG321" s="913">
        <f t="shared" si="34"/>
        <v>77361</v>
      </c>
    </row>
    <row r="322" spans="1:111" ht="15" thickBot="1" x14ac:dyDescent="0.35">
      <c r="A322" s="914" t="s">
        <v>967</v>
      </c>
      <c r="B322" s="894"/>
      <c r="C322" s="994"/>
      <c r="D322" s="894"/>
      <c r="E322" s="895"/>
      <c r="F322" s="894"/>
      <c r="G322" s="895"/>
      <c r="H322" s="894">
        <v>2</v>
      </c>
      <c r="I322" s="895">
        <v>757.44</v>
      </c>
      <c r="J322" s="894"/>
      <c r="K322" s="895"/>
      <c r="L322" s="894">
        <v>2</v>
      </c>
      <c r="M322" s="895">
        <v>1600</v>
      </c>
      <c r="N322" s="894">
        <v>30</v>
      </c>
      <c r="O322" s="895">
        <v>27596.17</v>
      </c>
      <c r="P322" s="894">
        <v>7</v>
      </c>
      <c r="Q322" s="895">
        <v>11970.16</v>
      </c>
      <c r="R322" s="894"/>
      <c r="S322" s="895"/>
      <c r="T322" s="894"/>
      <c r="U322" s="895"/>
      <c r="V322" s="894">
        <v>1</v>
      </c>
      <c r="W322" s="895">
        <v>1284.19</v>
      </c>
      <c r="X322" s="894"/>
      <c r="Y322" s="895"/>
      <c r="Z322" s="894"/>
      <c r="AA322" s="895"/>
      <c r="AB322" s="894"/>
      <c r="AC322" s="895"/>
      <c r="AD322" s="894"/>
      <c r="AE322" s="895"/>
      <c r="AF322" s="894"/>
      <c r="AG322" s="895"/>
      <c r="AH322" s="894"/>
      <c r="AI322" s="895"/>
      <c r="AJ322" s="894"/>
      <c r="AK322" s="895"/>
      <c r="AL322" s="894">
        <v>5</v>
      </c>
      <c r="AM322" s="895">
        <v>61313.36</v>
      </c>
      <c r="AN322" s="894"/>
      <c r="AO322" s="895"/>
      <c r="AP322" s="894"/>
      <c r="AQ322" s="895"/>
      <c r="AR322" s="894"/>
      <c r="AS322" s="895"/>
      <c r="AT322" s="894"/>
      <c r="AU322" s="895"/>
      <c r="AV322" s="894">
        <v>2</v>
      </c>
      <c r="AW322" s="895">
        <v>886.8</v>
      </c>
      <c r="AX322" s="894"/>
      <c r="AY322" s="895"/>
      <c r="AZ322" s="894"/>
      <c r="BA322" s="895"/>
      <c r="BB322" s="894"/>
      <c r="BC322" s="895"/>
      <c r="BD322" s="894"/>
      <c r="BE322" s="895"/>
      <c r="BF322" s="894"/>
      <c r="BG322" s="895"/>
      <c r="BH322" s="894"/>
      <c r="BI322" s="895"/>
      <c r="BJ322" s="894"/>
      <c r="BK322" s="895"/>
      <c r="BL322" s="894"/>
      <c r="BM322" s="895"/>
      <c r="BN322" s="894"/>
      <c r="BO322" s="895"/>
      <c r="BP322" s="894"/>
      <c r="BQ322" s="895"/>
      <c r="BR322" s="894"/>
      <c r="BS322" s="895"/>
      <c r="BT322" s="894"/>
      <c r="BU322" s="895"/>
      <c r="BV322" s="894"/>
      <c r="BW322" s="895"/>
      <c r="BX322" s="894"/>
      <c r="BY322" s="895"/>
      <c r="BZ322" s="894"/>
      <c r="CA322" s="895"/>
      <c r="CB322" s="894"/>
      <c r="CC322" s="895"/>
      <c r="CD322" s="907"/>
      <c r="CE322" s="895"/>
      <c r="CF322" s="907"/>
      <c r="CG322" s="895"/>
      <c r="CH322" s="894"/>
      <c r="CI322" s="895"/>
      <c r="CJ322" s="894"/>
      <c r="CK322" s="895"/>
      <c r="CL322" s="894"/>
      <c r="CM322" s="895"/>
      <c r="CN322" s="894"/>
      <c r="CO322" s="895"/>
      <c r="CP322" s="894"/>
      <c r="CQ322" s="895"/>
      <c r="CR322" s="894">
        <v>2</v>
      </c>
      <c r="CS322" s="895">
        <v>1918.26</v>
      </c>
      <c r="CT322" s="895"/>
      <c r="CU322" s="895"/>
      <c r="CV322" s="894"/>
      <c r="CW322" s="895"/>
      <c r="CX322" s="894"/>
      <c r="CY322" s="895"/>
      <c r="CZ322" s="894">
        <v>1</v>
      </c>
      <c r="DA322" s="895">
        <v>332</v>
      </c>
      <c r="DB322" s="908">
        <f t="shared" si="35"/>
        <v>52</v>
      </c>
      <c r="DC322" s="992">
        <f t="shared" si="37"/>
        <v>107658.38</v>
      </c>
      <c r="DD322" s="910">
        <v>0</v>
      </c>
      <c r="DE322" s="911">
        <v>0</v>
      </c>
      <c r="DF322" s="912">
        <f t="shared" si="36"/>
        <v>52</v>
      </c>
      <c r="DG322" s="913">
        <f t="shared" si="34"/>
        <v>107658.38</v>
      </c>
    </row>
    <row r="323" spans="1:111" ht="15" thickBot="1" x14ac:dyDescent="0.35">
      <c r="A323" s="914" t="s">
        <v>968</v>
      </c>
      <c r="B323" s="894"/>
      <c r="C323" s="994"/>
      <c r="D323" s="894"/>
      <c r="E323" s="895"/>
      <c r="F323" s="894"/>
      <c r="G323" s="895"/>
      <c r="H323" s="894"/>
      <c r="I323" s="895"/>
      <c r="J323" s="894"/>
      <c r="K323" s="895"/>
      <c r="L323" s="894">
        <v>1</v>
      </c>
      <c r="M323" s="895">
        <v>200</v>
      </c>
      <c r="N323" s="894"/>
      <c r="O323" s="895"/>
      <c r="P323" s="894"/>
      <c r="Q323" s="895"/>
      <c r="R323" s="894"/>
      <c r="S323" s="895"/>
      <c r="T323" s="894">
        <v>29</v>
      </c>
      <c r="U323" s="895">
        <v>6381511.8200000003</v>
      </c>
      <c r="V323" s="894"/>
      <c r="W323" s="895"/>
      <c r="X323" s="894"/>
      <c r="Y323" s="895"/>
      <c r="Z323" s="894"/>
      <c r="AA323" s="895"/>
      <c r="AB323" s="894"/>
      <c r="AC323" s="895"/>
      <c r="AD323" s="894"/>
      <c r="AE323" s="895"/>
      <c r="AF323" s="894"/>
      <c r="AG323" s="895"/>
      <c r="AH323" s="894"/>
      <c r="AI323" s="895"/>
      <c r="AJ323" s="894"/>
      <c r="AK323" s="895"/>
      <c r="AL323" s="894"/>
      <c r="AM323" s="894"/>
      <c r="AN323" s="894"/>
      <c r="AO323" s="895"/>
      <c r="AP323" s="894"/>
      <c r="AQ323" s="895"/>
      <c r="AR323" s="894"/>
      <c r="AS323" s="895"/>
      <c r="AT323" s="894"/>
      <c r="AU323" s="895"/>
      <c r="AV323" s="894"/>
      <c r="AW323" s="895"/>
      <c r="AX323" s="894"/>
      <c r="AY323" s="895"/>
      <c r="AZ323" s="894"/>
      <c r="BA323" s="895"/>
      <c r="BB323" s="894"/>
      <c r="BC323" s="895"/>
      <c r="BD323" s="894"/>
      <c r="BE323" s="895"/>
      <c r="BF323" s="894"/>
      <c r="BG323" s="895"/>
      <c r="BH323" s="894"/>
      <c r="BI323" s="895"/>
      <c r="BJ323" s="894"/>
      <c r="BK323" s="895"/>
      <c r="BL323" s="894"/>
      <c r="BM323" s="895"/>
      <c r="BN323" s="894"/>
      <c r="BO323" s="895"/>
      <c r="BP323" s="894"/>
      <c r="BQ323" s="895"/>
      <c r="BR323" s="894"/>
      <c r="BS323" s="895"/>
      <c r="BT323" s="894"/>
      <c r="BU323" s="895"/>
      <c r="BV323" s="894"/>
      <c r="BW323" s="895"/>
      <c r="BX323" s="894"/>
      <c r="BY323" s="895"/>
      <c r="BZ323" s="894"/>
      <c r="CA323" s="895"/>
      <c r="CB323" s="894"/>
      <c r="CC323" s="895"/>
      <c r="CD323" s="907"/>
      <c r="CE323" s="895"/>
      <c r="CF323" s="907"/>
      <c r="CG323" s="895"/>
      <c r="CH323" s="894"/>
      <c r="CI323" s="895"/>
      <c r="CJ323" s="894"/>
      <c r="CK323" s="895"/>
      <c r="CL323" s="894"/>
      <c r="CM323" s="895"/>
      <c r="CN323" s="894"/>
      <c r="CO323" s="895"/>
      <c r="CP323" s="894"/>
      <c r="CQ323" s="895"/>
      <c r="CR323" s="894"/>
      <c r="CS323" s="895"/>
      <c r="CT323" s="895"/>
      <c r="CU323" s="895"/>
      <c r="CV323" s="894"/>
      <c r="CW323" s="895"/>
      <c r="CX323" s="894"/>
      <c r="CY323" s="895"/>
      <c r="CZ323" s="894"/>
      <c r="DA323" s="895"/>
      <c r="DB323" s="908">
        <f t="shared" si="35"/>
        <v>30</v>
      </c>
      <c r="DC323" s="992">
        <f t="shared" si="37"/>
        <v>6381711.8200000003</v>
      </c>
      <c r="DD323" s="910">
        <v>0</v>
      </c>
      <c r="DE323" s="911">
        <v>0</v>
      </c>
      <c r="DF323" s="912">
        <f t="shared" si="36"/>
        <v>30</v>
      </c>
      <c r="DG323" s="913">
        <f t="shared" si="34"/>
        <v>6381711.8200000003</v>
      </c>
    </row>
    <row r="324" spans="1:111" ht="15" thickBot="1" x14ac:dyDescent="0.35">
      <c r="A324" s="914" t="s">
        <v>969</v>
      </c>
      <c r="B324" s="894"/>
      <c r="C324" s="994"/>
      <c r="D324" s="894"/>
      <c r="E324" s="895"/>
      <c r="F324" s="894"/>
      <c r="G324" s="895"/>
      <c r="H324" s="894"/>
      <c r="I324" s="895"/>
      <c r="J324" s="894"/>
      <c r="K324" s="895"/>
      <c r="L324" s="894"/>
      <c r="M324" s="895"/>
      <c r="N324" s="894"/>
      <c r="O324" s="895"/>
      <c r="P324" s="894"/>
      <c r="Q324" s="895"/>
      <c r="R324" s="894"/>
      <c r="S324" s="895"/>
      <c r="T324" s="894"/>
      <c r="U324" s="895"/>
      <c r="V324" s="894"/>
      <c r="W324" s="895"/>
      <c r="X324" s="894"/>
      <c r="Y324" s="895"/>
      <c r="Z324" s="894"/>
      <c r="AA324" s="895"/>
      <c r="AB324" s="894"/>
      <c r="AC324" s="895"/>
      <c r="AD324" s="894"/>
      <c r="AE324" s="895"/>
      <c r="AF324" s="894"/>
      <c r="AG324" s="895"/>
      <c r="AH324" s="894"/>
      <c r="AI324" s="895"/>
      <c r="AJ324" s="894"/>
      <c r="AK324" s="895"/>
      <c r="AL324" s="894"/>
      <c r="AM324" s="895"/>
      <c r="AN324" s="894"/>
      <c r="AO324" s="895"/>
      <c r="AP324" s="894"/>
      <c r="AQ324" s="895"/>
      <c r="AR324" s="894"/>
      <c r="AS324" s="895"/>
      <c r="AT324" s="894"/>
      <c r="AU324" s="895"/>
      <c r="AV324" s="894"/>
      <c r="AW324" s="895"/>
      <c r="AX324" s="894"/>
      <c r="AY324" s="895"/>
      <c r="AZ324" s="894"/>
      <c r="BA324" s="895"/>
      <c r="BB324" s="894"/>
      <c r="BC324" s="895"/>
      <c r="BD324" s="894"/>
      <c r="BE324" s="895"/>
      <c r="BF324" s="894"/>
      <c r="BG324" s="895"/>
      <c r="BH324" s="894"/>
      <c r="BI324" s="895"/>
      <c r="BJ324" s="894"/>
      <c r="BK324" s="895"/>
      <c r="BL324" s="894"/>
      <c r="BM324" s="895"/>
      <c r="BN324" s="894"/>
      <c r="BO324" s="895"/>
      <c r="BP324" s="894"/>
      <c r="BQ324" s="895"/>
      <c r="BR324" s="894"/>
      <c r="BS324" s="895"/>
      <c r="BT324" s="894"/>
      <c r="BU324" s="895"/>
      <c r="BV324" s="894"/>
      <c r="BW324" s="895"/>
      <c r="BX324" s="894"/>
      <c r="BY324" s="895"/>
      <c r="BZ324" s="894"/>
      <c r="CA324" s="895"/>
      <c r="CB324" s="894"/>
      <c r="CC324" s="895"/>
      <c r="CD324" s="907"/>
      <c r="CE324" s="895"/>
      <c r="CF324" s="907"/>
      <c r="CG324" s="895"/>
      <c r="CH324" s="894"/>
      <c r="CI324" s="895"/>
      <c r="CJ324" s="894"/>
      <c r="CK324" s="895"/>
      <c r="CL324" s="894"/>
      <c r="CM324" s="895"/>
      <c r="CN324" s="894"/>
      <c r="CO324" s="895"/>
      <c r="CP324" s="894"/>
      <c r="CQ324" s="895"/>
      <c r="CR324" s="894"/>
      <c r="CS324" s="895"/>
      <c r="CT324" s="895"/>
      <c r="CU324" s="895"/>
      <c r="CV324" s="894"/>
      <c r="CW324" s="895"/>
      <c r="CX324" s="894"/>
      <c r="CY324" s="895"/>
      <c r="CZ324" s="894"/>
      <c r="DA324" s="895"/>
      <c r="DB324" s="908">
        <f t="shared" si="35"/>
        <v>0</v>
      </c>
      <c r="DC324" s="908">
        <f t="shared" si="37"/>
        <v>0</v>
      </c>
      <c r="DD324" s="911">
        <v>0</v>
      </c>
      <c r="DE324" s="911">
        <v>0</v>
      </c>
      <c r="DF324" s="912">
        <v>0</v>
      </c>
      <c r="DG324" s="913">
        <v>0</v>
      </c>
    </row>
    <row r="325" spans="1:111" ht="15" thickBot="1" x14ac:dyDescent="0.35">
      <c r="A325" s="914" t="s">
        <v>970</v>
      </c>
      <c r="B325" s="894"/>
      <c r="C325" s="994"/>
      <c r="D325" s="894"/>
      <c r="E325" s="895"/>
      <c r="F325" s="894"/>
      <c r="G325" s="895"/>
      <c r="H325" s="894"/>
      <c r="I325" s="895"/>
      <c r="J325" s="894"/>
      <c r="K325" s="895"/>
      <c r="L325" s="894"/>
      <c r="M325" s="895"/>
      <c r="N325" s="894"/>
      <c r="O325" s="895"/>
      <c r="P325" s="894"/>
      <c r="Q325" s="895"/>
      <c r="R325" s="894"/>
      <c r="S325" s="895"/>
      <c r="T325" s="894"/>
      <c r="U325" s="895"/>
      <c r="V325" s="894"/>
      <c r="W325" s="895"/>
      <c r="X325" s="894"/>
      <c r="Y325" s="895"/>
      <c r="Z325" s="894"/>
      <c r="AA325" s="895"/>
      <c r="AB325" s="894"/>
      <c r="AC325" s="895"/>
      <c r="AD325" s="894"/>
      <c r="AE325" s="895"/>
      <c r="AF325" s="894"/>
      <c r="AG325" s="895"/>
      <c r="AH325" s="894"/>
      <c r="AI325" s="895"/>
      <c r="AJ325" s="894"/>
      <c r="AK325" s="895"/>
      <c r="AL325" s="894"/>
      <c r="AM325" s="895"/>
      <c r="AN325" s="894"/>
      <c r="AO325" s="895"/>
      <c r="AP325" s="894"/>
      <c r="AQ325" s="895"/>
      <c r="AR325" s="894"/>
      <c r="AS325" s="895"/>
      <c r="AT325" s="894"/>
      <c r="AU325" s="895"/>
      <c r="AV325" s="894"/>
      <c r="AW325" s="895"/>
      <c r="AX325" s="894"/>
      <c r="AY325" s="895"/>
      <c r="AZ325" s="894"/>
      <c r="BA325" s="895"/>
      <c r="BB325" s="894"/>
      <c r="BC325" s="895"/>
      <c r="BD325" s="894"/>
      <c r="BE325" s="895"/>
      <c r="BF325" s="894"/>
      <c r="BG325" s="895"/>
      <c r="BH325" s="894"/>
      <c r="BI325" s="895"/>
      <c r="BJ325" s="894"/>
      <c r="BK325" s="895"/>
      <c r="BL325" s="894"/>
      <c r="BM325" s="895"/>
      <c r="BN325" s="894"/>
      <c r="BO325" s="895"/>
      <c r="BP325" s="894"/>
      <c r="BQ325" s="895"/>
      <c r="BR325" s="894"/>
      <c r="BS325" s="895"/>
      <c r="BT325" s="894"/>
      <c r="BU325" s="895"/>
      <c r="BV325" s="894"/>
      <c r="BW325" s="895"/>
      <c r="BX325" s="894"/>
      <c r="BY325" s="895"/>
      <c r="BZ325" s="894"/>
      <c r="CA325" s="895"/>
      <c r="CB325" s="894"/>
      <c r="CC325" s="895"/>
      <c r="CD325" s="907"/>
      <c r="CE325" s="895"/>
      <c r="CF325" s="907"/>
      <c r="CG325" s="895"/>
      <c r="CH325" s="894"/>
      <c r="CI325" s="895"/>
      <c r="CJ325" s="894"/>
      <c r="CK325" s="895"/>
      <c r="CL325" s="894"/>
      <c r="CM325" s="895"/>
      <c r="CN325" s="894"/>
      <c r="CO325" s="895"/>
      <c r="CP325" s="894"/>
      <c r="CQ325" s="895"/>
      <c r="CR325" s="894"/>
      <c r="CS325" s="895"/>
      <c r="CT325" s="895"/>
      <c r="CU325" s="895"/>
      <c r="CV325" s="894"/>
      <c r="CW325" s="895"/>
      <c r="CX325" s="894"/>
      <c r="CY325" s="895"/>
      <c r="CZ325" s="894"/>
      <c r="DA325" s="895"/>
      <c r="DB325" s="908">
        <f t="shared" si="35"/>
        <v>0</v>
      </c>
      <c r="DC325" s="908">
        <f t="shared" si="37"/>
        <v>0</v>
      </c>
      <c r="DD325" s="911">
        <v>0</v>
      </c>
      <c r="DE325" s="911">
        <v>0</v>
      </c>
      <c r="DF325" s="912">
        <v>0</v>
      </c>
      <c r="DG325" s="913">
        <v>0</v>
      </c>
    </row>
    <row r="326" spans="1:111" ht="15" thickBot="1" x14ac:dyDescent="0.35">
      <c r="A326" s="919" t="s">
        <v>971</v>
      </c>
      <c r="B326" s="894"/>
      <c r="C326" s="994"/>
      <c r="D326" s="894"/>
      <c r="E326" s="895"/>
      <c r="F326" s="894"/>
      <c r="G326" s="895"/>
      <c r="H326" s="894"/>
      <c r="I326" s="895"/>
      <c r="J326" s="894"/>
      <c r="K326" s="895"/>
      <c r="L326" s="894"/>
      <c r="M326" s="895"/>
      <c r="N326" s="894"/>
      <c r="O326" s="895"/>
      <c r="P326" s="894"/>
      <c r="Q326" s="895"/>
      <c r="R326" s="894"/>
      <c r="S326" s="895"/>
      <c r="T326" s="894"/>
      <c r="U326" s="895"/>
      <c r="V326" s="894"/>
      <c r="W326" s="895"/>
      <c r="X326" s="894"/>
      <c r="Y326" s="895"/>
      <c r="Z326" s="894"/>
      <c r="AA326" s="895"/>
      <c r="AB326" s="894"/>
      <c r="AC326" s="895"/>
      <c r="AD326" s="894"/>
      <c r="AE326" s="895"/>
      <c r="AF326" s="894"/>
      <c r="AG326" s="895"/>
      <c r="AH326" s="894"/>
      <c r="AI326" s="895"/>
      <c r="AJ326" s="894"/>
      <c r="AK326" s="895"/>
      <c r="AL326" s="894"/>
      <c r="AM326" s="895"/>
      <c r="AN326" s="894"/>
      <c r="AO326" s="895"/>
      <c r="AP326" s="894"/>
      <c r="AQ326" s="895"/>
      <c r="AR326" s="894"/>
      <c r="AS326" s="895"/>
      <c r="AT326" s="894"/>
      <c r="AU326" s="895"/>
      <c r="AV326" s="894"/>
      <c r="AW326" s="895"/>
      <c r="AX326" s="894"/>
      <c r="AY326" s="895"/>
      <c r="AZ326" s="894"/>
      <c r="BA326" s="895"/>
      <c r="BB326" s="894"/>
      <c r="BC326" s="895"/>
      <c r="BD326" s="894"/>
      <c r="BE326" s="895"/>
      <c r="BF326" s="894"/>
      <c r="BG326" s="895"/>
      <c r="BH326" s="894"/>
      <c r="BI326" s="895"/>
      <c r="BJ326" s="894"/>
      <c r="BK326" s="895"/>
      <c r="BL326" s="894"/>
      <c r="BM326" s="895"/>
      <c r="BN326" s="894"/>
      <c r="BO326" s="895"/>
      <c r="BP326" s="894"/>
      <c r="BQ326" s="895"/>
      <c r="BR326" s="894"/>
      <c r="BS326" s="895"/>
      <c r="BT326" s="894"/>
      <c r="BU326" s="895"/>
      <c r="BV326" s="894"/>
      <c r="BW326" s="895"/>
      <c r="BX326" s="894"/>
      <c r="BY326" s="895"/>
      <c r="BZ326" s="894"/>
      <c r="CA326" s="895"/>
      <c r="CB326" s="894"/>
      <c r="CC326" s="895"/>
      <c r="CD326" s="907"/>
      <c r="CE326" s="895"/>
      <c r="CF326" s="907"/>
      <c r="CG326" s="895"/>
      <c r="CH326" s="894"/>
      <c r="CI326" s="895"/>
      <c r="CJ326" s="894"/>
      <c r="CK326" s="895"/>
      <c r="CL326" s="894"/>
      <c r="CM326" s="895"/>
      <c r="CN326" s="894"/>
      <c r="CO326" s="895"/>
      <c r="CP326" s="894"/>
      <c r="CQ326" s="895"/>
      <c r="CR326" s="894"/>
      <c r="CS326" s="895"/>
      <c r="CT326" s="895"/>
      <c r="CU326" s="895"/>
      <c r="CV326" s="894"/>
      <c r="CW326" s="895"/>
      <c r="CX326" s="894"/>
      <c r="CY326" s="895"/>
      <c r="CZ326" s="894"/>
      <c r="DA326" s="895"/>
      <c r="DB326" s="908">
        <f t="shared" si="35"/>
        <v>0</v>
      </c>
      <c r="DC326" s="908">
        <v>0</v>
      </c>
      <c r="DD326" s="910">
        <v>0</v>
      </c>
      <c r="DE326" s="911">
        <v>0</v>
      </c>
      <c r="DF326" s="912">
        <f t="shared" ref="DF326:DG328" si="38">DB326+DD326</f>
        <v>0</v>
      </c>
      <c r="DG326" s="913">
        <f t="shared" si="38"/>
        <v>0</v>
      </c>
    </row>
    <row r="327" spans="1:111" ht="15" thickBot="1" x14ac:dyDescent="0.35">
      <c r="A327" s="919" t="s">
        <v>972</v>
      </c>
      <c r="B327" s="894"/>
      <c r="C327" s="994"/>
      <c r="D327" s="894"/>
      <c r="E327" s="895"/>
      <c r="F327" s="894"/>
      <c r="G327" s="895"/>
      <c r="H327" s="894"/>
      <c r="I327" s="895"/>
      <c r="J327" s="894">
        <v>15</v>
      </c>
      <c r="K327" s="895"/>
      <c r="L327" s="894"/>
      <c r="M327" s="895"/>
      <c r="N327" s="894">
        <v>7</v>
      </c>
      <c r="O327" s="895"/>
      <c r="P327" s="894"/>
      <c r="Q327" s="895"/>
      <c r="R327" s="894"/>
      <c r="S327" s="895"/>
      <c r="T327" s="894"/>
      <c r="U327" s="895"/>
      <c r="V327" s="894"/>
      <c r="W327" s="895"/>
      <c r="X327" s="894"/>
      <c r="Y327" s="895"/>
      <c r="Z327" s="894"/>
      <c r="AA327" s="895"/>
      <c r="AB327" s="894"/>
      <c r="AC327" s="895"/>
      <c r="AD327" s="894"/>
      <c r="AE327" s="895"/>
      <c r="AF327" s="894"/>
      <c r="AG327" s="895"/>
      <c r="AH327" s="894"/>
      <c r="AI327" s="895"/>
      <c r="AJ327" s="894"/>
      <c r="AK327" s="895"/>
      <c r="AL327" s="894"/>
      <c r="AM327" s="895"/>
      <c r="AN327" s="894"/>
      <c r="AO327" s="895"/>
      <c r="AP327" s="894"/>
      <c r="AQ327" s="895"/>
      <c r="AR327" s="894"/>
      <c r="AS327" s="895"/>
      <c r="AT327" s="894"/>
      <c r="AU327" s="895"/>
      <c r="AV327" s="894"/>
      <c r="AW327" s="895"/>
      <c r="AX327" s="894"/>
      <c r="AY327" s="895"/>
      <c r="AZ327" s="894"/>
      <c r="BA327" s="895"/>
      <c r="BB327" s="894"/>
      <c r="BC327" s="895"/>
      <c r="BD327" s="894"/>
      <c r="BE327" s="895"/>
      <c r="BF327" s="894"/>
      <c r="BG327" s="895"/>
      <c r="BH327" s="894"/>
      <c r="BI327" s="895"/>
      <c r="BJ327" s="894"/>
      <c r="BK327" s="895"/>
      <c r="BL327" s="894"/>
      <c r="BM327" s="895"/>
      <c r="BN327" s="894"/>
      <c r="BO327" s="895"/>
      <c r="BP327" s="894"/>
      <c r="BQ327" s="895"/>
      <c r="BR327" s="894"/>
      <c r="BS327" s="895"/>
      <c r="BT327" s="894"/>
      <c r="BU327" s="895"/>
      <c r="BV327" s="894"/>
      <c r="BW327" s="895"/>
      <c r="BX327" s="894"/>
      <c r="BY327" s="895"/>
      <c r="BZ327" s="894"/>
      <c r="CA327" s="895"/>
      <c r="CB327" s="894"/>
      <c r="CC327" s="895"/>
      <c r="CD327" s="907"/>
      <c r="CE327" s="895"/>
      <c r="CF327" s="907"/>
      <c r="CG327" s="895"/>
      <c r="CH327" s="894"/>
      <c r="CI327" s="895"/>
      <c r="CJ327" s="894"/>
      <c r="CK327" s="895"/>
      <c r="CL327" s="894"/>
      <c r="CM327" s="895"/>
      <c r="CN327" s="894"/>
      <c r="CO327" s="895"/>
      <c r="CP327" s="894"/>
      <c r="CQ327" s="895"/>
      <c r="CR327" s="894"/>
      <c r="CS327" s="895"/>
      <c r="CT327" s="895"/>
      <c r="CU327" s="895"/>
      <c r="CV327" s="894"/>
      <c r="CW327" s="895"/>
      <c r="CX327" s="894"/>
      <c r="CY327" s="895"/>
      <c r="CZ327" s="894"/>
      <c r="DA327" s="895"/>
      <c r="DB327" s="908">
        <f t="shared" si="35"/>
        <v>22</v>
      </c>
      <c r="DC327" s="908">
        <v>0</v>
      </c>
      <c r="DD327" s="910">
        <v>0</v>
      </c>
      <c r="DE327" s="911">
        <v>0</v>
      </c>
      <c r="DF327" s="912">
        <f t="shared" si="38"/>
        <v>22</v>
      </c>
      <c r="DG327" s="913">
        <f t="shared" si="38"/>
        <v>0</v>
      </c>
    </row>
    <row r="328" spans="1:111" ht="15" thickBot="1" x14ac:dyDescent="0.35">
      <c r="A328" s="919" t="s">
        <v>973</v>
      </c>
      <c r="B328" s="894"/>
      <c r="C328" s="994"/>
      <c r="D328" s="894"/>
      <c r="E328" s="895"/>
      <c r="F328" s="894"/>
      <c r="G328" s="895"/>
      <c r="H328" s="894"/>
      <c r="I328" s="895"/>
      <c r="J328" s="894">
        <v>10</v>
      </c>
      <c r="K328" s="895"/>
      <c r="L328" s="894">
        <v>78</v>
      </c>
      <c r="M328" s="895"/>
      <c r="N328" s="894">
        <v>9</v>
      </c>
      <c r="O328" s="895"/>
      <c r="P328" s="894"/>
      <c r="Q328" s="895"/>
      <c r="R328" s="894"/>
      <c r="S328" s="895"/>
      <c r="T328" s="894">
        <v>12</v>
      </c>
      <c r="U328" s="895"/>
      <c r="V328" s="894">
        <v>22</v>
      </c>
      <c r="W328" s="895"/>
      <c r="X328" s="894"/>
      <c r="Y328" s="895"/>
      <c r="Z328" s="894"/>
      <c r="AA328" s="895"/>
      <c r="AB328" s="894"/>
      <c r="AC328" s="895"/>
      <c r="AD328" s="894"/>
      <c r="AE328" s="895"/>
      <c r="AF328" s="894"/>
      <c r="AG328" s="895"/>
      <c r="AH328" s="894">
        <v>3</v>
      </c>
      <c r="AI328" s="895"/>
      <c r="AJ328" s="894">
        <v>18</v>
      </c>
      <c r="AK328" s="895"/>
      <c r="AL328" s="894"/>
      <c r="AM328" s="895"/>
      <c r="AN328" s="894"/>
      <c r="AO328" s="895"/>
      <c r="AP328" s="894">
        <v>1</v>
      </c>
      <c r="AQ328" s="895"/>
      <c r="AR328" s="894"/>
      <c r="AS328" s="895"/>
      <c r="AT328" s="894"/>
      <c r="AU328" s="895"/>
      <c r="AV328" s="894">
        <v>43</v>
      </c>
      <c r="AW328" s="895"/>
      <c r="AX328" s="894"/>
      <c r="AY328" s="895"/>
      <c r="AZ328" s="894">
        <v>19</v>
      </c>
      <c r="BA328" s="895"/>
      <c r="BB328" s="894"/>
      <c r="BC328" s="895"/>
      <c r="BD328" s="894">
        <v>20</v>
      </c>
      <c r="BE328" s="895"/>
      <c r="BF328" s="894"/>
      <c r="BG328" s="895"/>
      <c r="BH328" s="894">
        <v>2</v>
      </c>
      <c r="BI328" s="895"/>
      <c r="BJ328" s="894"/>
      <c r="BK328" s="895"/>
      <c r="BL328" s="894"/>
      <c r="BM328" s="895"/>
      <c r="BN328" s="894"/>
      <c r="BO328" s="895"/>
      <c r="BP328" s="894">
        <v>6</v>
      </c>
      <c r="BQ328" s="895"/>
      <c r="BR328" s="894"/>
      <c r="BS328" s="895"/>
      <c r="BT328" s="894">
        <v>4</v>
      </c>
      <c r="BU328" s="895"/>
      <c r="BV328" s="894"/>
      <c r="BW328" s="895"/>
      <c r="BX328" s="894"/>
      <c r="BY328" s="895"/>
      <c r="BZ328" s="894"/>
      <c r="CA328" s="895"/>
      <c r="CB328" s="894"/>
      <c r="CC328" s="895"/>
      <c r="CD328" s="907"/>
      <c r="CE328" s="895"/>
      <c r="CF328" s="907"/>
      <c r="CG328" s="895"/>
      <c r="CH328" s="894"/>
      <c r="CI328" s="895"/>
      <c r="CJ328" s="894"/>
      <c r="CK328" s="895"/>
      <c r="CL328" s="894"/>
      <c r="CM328" s="895"/>
      <c r="CN328" s="894"/>
      <c r="CO328" s="895"/>
      <c r="CP328" s="894"/>
      <c r="CQ328" s="895"/>
      <c r="CR328" s="894">
        <v>27</v>
      </c>
      <c r="CS328" s="895"/>
      <c r="CT328" s="895"/>
      <c r="CU328" s="895"/>
      <c r="CV328" s="894"/>
      <c r="CW328" s="895"/>
      <c r="CX328" s="894"/>
      <c r="CY328" s="895"/>
      <c r="CZ328" s="894">
        <v>37</v>
      </c>
      <c r="DA328" s="895"/>
      <c r="DB328" s="908">
        <f t="shared" si="35"/>
        <v>311</v>
      </c>
      <c r="DC328" s="908">
        <v>0</v>
      </c>
      <c r="DD328" s="910">
        <v>769</v>
      </c>
      <c r="DE328" s="911">
        <v>0</v>
      </c>
      <c r="DF328" s="912">
        <f t="shared" si="38"/>
        <v>1080</v>
      </c>
      <c r="DG328" s="913">
        <f t="shared" si="38"/>
        <v>0</v>
      </c>
    </row>
    <row r="333" spans="1:111" ht="24" thickBot="1" x14ac:dyDescent="0.5">
      <c r="A333" s="884" t="s">
        <v>878</v>
      </c>
      <c r="DB333" s="886"/>
      <c r="DC333" s="886"/>
      <c r="DD333" s="886"/>
      <c r="DE333" s="886"/>
      <c r="DF333" s="886"/>
      <c r="DG333" s="886"/>
    </row>
    <row r="334" spans="1:111" ht="21.6" thickBot="1" x14ac:dyDescent="0.45">
      <c r="A334" s="1075" t="s">
        <v>1060</v>
      </c>
      <c r="DB334" s="886"/>
      <c r="DC334" s="886"/>
      <c r="DD334" s="886"/>
      <c r="DE334" s="886"/>
      <c r="DF334" s="886"/>
      <c r="DG334" s="886"/>
    </row>
    <row r="335" spans="1:111" ht="15" thickBot="1" x14ac:dyDescent="0.35">
      <c r="A335" s="889"/>
      <c r="B335" s="1300" t="s">
        <v>50</v>
      </c>
      <c r="C335" s="1301"/>
      <c r="D335" s="1300" t="s">
        <v>879</v>
      </c>
      <c r="E335" s="1301"/>
      <c r="F335" s="1300" t="s">
        <v>880</v>
      </c>
      <c r="G335" s="1301"/>
      <c r="H335" s="1308" t="s">
        <v>881</v>
      </c>
      <c r="I335" s="1309"/>
      <c r="J335" s="1300" t="s">
        <v>882</v>
      </c>
      <c r="K335" s="1301"/>
      <c r="L335" s="1300" t="s">
        <v>883</v>
      </c>
      <c r="M335" s="1301"/>
      <c r="N335" s="1300" t="s">
        <v>884</v>
      </c>
      <c r="O335" s="1301"/>
      <c r="P335" s="1300" t="s">
        <v>885</v>
      </c>
      <c r="Q335" s="1301"/>
      <c r="R335" s="1300" t="s">
        <v>886</v>
      </c>
      <c r="S335" s="1301"/>
      <c r="T335" s="1300" t="s">
        <v>887</v>
      </c>
      <c r="U335" s="1301"/>
      <c r="V335" s="1300" t="s">
        <v>888</v>
      </c>
      <c r="W335" s="1301"/>
      <c r="X335" s="1300" t="s">
        <v>889</v>
      </c>
      <c r="Y335" s="1301"/>
      <c r="Z335" s="1300" t="s">
        <v>890</v>
      </c>
      <c r="AA335" s="1301"/>
      <c r="AB335" s="1300" t="s">
        <v>891</v>
      </c>
      <c r="AC335" s="1301"/>
      <c r="AD335" s="1300" t="s">
        <v>892</v>
      </c>
      <c r="AE335" s="1301"/>
      <c r="AF335" s="1300" t="s">
        <v>893</v>
      </c>
      <c r="AG335" s="1301"/>
      <c r="AH335" s="1300" t="s">
        <v>894</v>
      </c>
      <c r="AI335" s="1301"/>
      <c r="AJ335" s="1300" t="s">
        <v>67</v>
      </c>
      <c r="AK335" s="1301"/>
      <c r="AL335" s="1300" t="s">
        <v>895</v>
      </c>
      <c r="AM335" s="1301"/>
      <c r="AN335" s="1300" t="s">
        <v>896</v>
      </c>
      <c r="AO335" s="1301"/>
      <c r="AP335" s="1300" t="s">
        <v>897</v>
      </c>
      <c r="AQ335" s="1301"/>
      <c r="AR335" s="1300" t="s">
        <v>898</v>
      </c>
      <c r="AS335" s="1301"/>
      <c r="AT335" s="1300" t="s">
        <v>899</v>
      </c>
      <c r="AU335" s="1301"/>
      <c r="AV335" s="1300" t="s">
        <v>900</v>
      </c>
      <c r="AW335" s="1301"/>
      <c r="AX335" s="1300" t="s">
        <v>901</v>
      </c>
      <c r="AY335" s="1301"/>
      <c r="AZ335" s="1300" t="s">
        <v>139</v>
      </c>
      <c r="BA335" s="1301"/>
      <c r="BB335" s="1300" t="s">
        <v>902</v>
      </c>
      <c r="BC335" s="1301"/>
      <c r="BD335" s="1300" t="s">
        <v>903</v>
      </c>
      <c r="BE335" s="1301"/>
      <c r="BF335" s="1300" t="s">
        <v>76</v>
      </c>
      <c r="BG335" s="1301"/>
      <c r="BH335" s="1300" t="s">
        <v>140</v>
      </c>
      <c r="BI335" s="1301"/>
      <c r="BJ335" s="1300" t="s">
        <v>904</v>
      </c>
      <c r="BK335" s="1301"/>
      <c r="BL335" s="1300" t="s">
        <v>905</v>
      </c>
      <c r="BM335" s="1301"/>
      <c r="BN335" s="1300" t="s">
        <v>906</v>
      </c>
      <c r="BO335" s="1301"/>
      <c r="BP335" s="1300" t="s">
        <v>907</v>
      </c>
      <c r="BQ335" s="1301"/>
      <c r="BR335" s="1300" t="s">
        <v>81</v>
      </c>
      <c r="BS335" s="1301"/>
      <c r="BT335" s="1300" t="s">
        <v>82</v>
      </c>
      <c r="BU335" s="1301"/>
      <c r="BV335" s="1300" t="s">
        <v>908</v>
      </c>
      <c r="BW335" s="1301"/>
      <c r="BX335" s="1300" t="s">
        <v>909</v>
      </c>
      <c r="BY335" s="1301"/>
      <c r="BZ335" s="1300" t="s">
        <v>910</v>
      </c>
      <c r="CA335" s="1301"/>
      <c r="CB335" s="1300" t="s">
        <v>911</v>
      </c>
      <c r="CC335" s="1301"/>
      <c r="CD335" s="1300" t="s">
        <v>912</v>
      </c>
      <c r="CE335" s="1301"/>
      <c r="CF335" s="1300" t="s">
        <v>913</v>
      </c>
      <c r="CG335" s="1301"/>
      <c r="CH335" s="1300" t="s">
        <v>914</v>
      </c>
      <c r="CI335" s="1301"/>
      <c r="CJ335" s="1300" t="s">
        <v>915</v>
      </c>
      <c r="CK335" s="1301"/>
      <c r="CL335" s="1300" t="s">
        <v>916</v>
      </c>
      <c r="CM335" s="1301"/>
      <c r="CN335" s="1300" t="s">
        <v>917</v>
      </c>
      <c r="CO335" s="1301"/>
      <c r="CP335" s="1300" t="s">
        <v>918</v>
      </c>
      <c r="CQ335" s="1301"/>
      <c r="CR335" s="1300" t="s">
        <v>919</v>
      </c>
      <c r="CS335" s="1301"/>
      <c r="CT335" s="1300" t="s">
        <v>920</v>
      </c>
      <c r="CU335" s="1301"/>
      <c r="CV335" s="1300" t="s">
        <v>921</v>
      </c>
      <c r="CW335" s="1301"/>
      <c r="CX335" s="1300" t="s">
        <v>922</v>
      </c>
      <c r="CY335" s="1301"/>
      <c r="CZ335" s="1302" t="s">
        <v>857</v>
      </c>
      <c r="DA335" s="1303"/>
      <c r="DB335" s="1304" t="s">
        <v>923</v>
      </c>
      <c r="DC335" s="1305"/>
      <c r="DD335" s="1306" t="s">
        <v>924</v>
      </c>
      <c r="DE335" s="1307"/>
      <c r="DF335" s="1297" t="s">
        <v>925</v>
      </c>
      <c r="DG335" s="1298"/>
    </row>
    <row r="336" spans="1:111" ht="15" thickBot="1" x14ac:dyDescent="0.35">
      <c r="A336" s="890" t="s">
        <v>926</v>
      </c>
      <c r="B336" s="891">
        <v>51</v>
      </c>
      <c r="C336" s="892">
        <v>0</v>
      </c>
      <c r="D336" s="891">
        <v>51</v>
      </c>
      <c r="E336" s="893">
        <v>0</v>
      </c>
      <c r="F336" s="891">
        <v>51</v>
      </c>
      <c r="G336" s="892">
        <v>0</v>
      </c>
      <c r="H336" s="894">
        <v>51</v>
      </c>
      <c r="I336" s="895">
        <v>0</v>
      </c>
      <c r="J336" s="891">
        <v>51</v>
      </c>
      <c r="K336" s="892">
        <v>0</v>
      </c>
      <c r="L336" s="891">
        <v>51</v>
      </c>
      <c r="M336" s="892">
        <v>0</v>
      </c>
      <c r="N336" s="891">
        <v>51</v>
      </c>
      <c r="O336" s="892">
        <v>0</v>
      </c>
      <c r="P336" s="891">
        <v>51</v>
      </c>
      <c r="Q336" s="892">
        <v>0</v>
      </c>
      <c r="R336" s="891">
        <v>51</v>
      </c>
      <c r="S336" s="892">
        <v>0</v>
      </c>
      <c r="T336" s="891">
        <v>51</v>
      </c>
      <c r="U336" s="892">
        <v>0</v>
      </c>
      <c r="V336" s="891">
        <v>51</v>
      </c>
      <c r="W336" s="892">
        <v>0</v>
      </c>
      <c r="X336" s="891">
        <v>51</v>
      </c>
      <c r="Y336" s="892">
        <v>0</v>
      </c>
      <c r="Z336" s="891">
        <v>51</v>
      </c>
      <c r="AA336" s="892">
        <v>0</v>
      </c>
      <c r="AB336" s="891">
        <v>51</v>
      </c>
      <c r="AC336" s="892">
        <v>0</v>
      </c>
      <c r="AD336" s="891">
        <v>51</v>
      </c>
      <c r="AE336" s="892">
        <v>0</v>
      </c>
      <c r="AF336" s="891">
        <v>51</v>
      </c>
      <c r="AG336" s="892">
        <v>0</v>
      </c>
      <c r="AH336" s="891">
        <v>51</v>
      </c>
      <c r="AI336" s="892">
        <v>0</v>
      </c>
      <c r="AJ336" s="891">
        <v>51</v>
      </c>
      <c r="AK336" s="892">
        <v>0</v>
      </c>
      <c r="AL336" s="891">
        <v>51</v>
      </c>
      <c r="AM336" s="893">
        <v>0</v>
      </c>
      <c r="AN336" s="891">
        <v>51</v>
      </c>
      <c r="AO336" s="892">
        <v>0</v>
      </c>
      <c r="AP336" s="891">
        <v>51</v>
      </c>
      <c r="AQ336" s="892">
        <v>0</v>
      </c>
      <c r="AR336" s="891">
        <v>51</v>
      </c>
      <c r="AS336" s="892">
        <v>0</v>
      </c>
      <c r="AT336" s="891">
        <v>51</v>
      </c>
      <c r="AU336" s="892">
        <v>0</v>
      </c>
      <c r="AV336" s="891">
        <v>51</v>
      </c>
      <c r="AW336" s="892">
        <v>0</v>
      </c>
      <c r="AX336" s="891">
        <v>51</v>
      </c>
      <c r="AY336" s="892">
        <v>0</v>
      </c>
      <c r="AZ336" s="891">
        <v>51</v>
      </c>
      <c r="BA336" s="892">
        <v>0</v>
      </c>
      <c r="BB336" s="891">
        <v>51</v>
      </c>
      <c r="BC336" s="892">
        <v>0</v>
      </c>
      <c r="BD336" s="891">
        <v>51</v>
      </c>
      <c r="BE336" s="892">
        <v>0</v>
      </c>
      <c r="BF336" s="891">
        <v>51</v>
      </c>
      <c r="BG336" s="892">
        <v>0</v>
      </c>
      <c r="BH336" s="891">
        <v>51</v>
      </c>
      <c r="BI336" s="892">
        <v>0</v>
      </c>
      <c r="BJ336" s="891">
        <v>51</v>
      </c>
      <c r="BK336" s="892">
        <v>0</v>
      </c>
      <c r="BL336" s="891">
        <v>51</v>
      </c>
      <c r="BM336" s="892">
        <v>0</v>
      </c>
      <c r="BN336" s="891">
        <v>51</v>
      </c>
      <c r="BO336" s="892">
        <v>0</v>
      </c>
      <c r="BP336" s="891">
        <v>51</v>
      </c>
      <c r="BQ336" s="892">
        <v>0</v>
      </c>
      <c r="BR336" s="891">
        <v>51</v>
      </c>
      <c r="BS336" s="892">
        <v>0</v>
      </c>
      <c r="BT336" s="891">
        <v>51</v>
      </c>
      <c r="BU336" s="892">
        <v>0</v>
      </c>
      <c r="BV336" s="891">
        <v>51</v>
      </c>
      <c r="BW336" s="892">
        <v>0</v>
      </c>
      <c r="BX336" s="891">
        <v>51</v>
      </c>
      <c r="BY336" s="892">
        <v>0</v>
      </c>
      <c r="BZ336" s="891">
        <v>51</v>
      </c>
      <c r="CA336" s="892">
        <v>0</v>
      </c>
      <c r="CB336" s="891">
        <v>51</v>
      </c>
      <c r="CC336" s="892">
        <v>0</v>
      </c>
      <c r="CD336" s="891">
        <v>51</v>
      </c>
      <c r="CE336" s="893">
        <v>0</v>
      </c>
      <c r="CF336" s="891">
        <v>51</v>
      </c>
      <c r="CG336" s="892">
        <v>0</v>
      </c>
      <c r="CH336" s="891">
        <v>51</v>
      </c>
      <c r="CI336" s="892">
        <v>0</v>
      </c>
      <c r="CJ336" s="891">
        <v>51</v>
      </c>
      <c r="CK336" s="892">
        <v>0</v>
      </c>
      <c r="CL336" s="891">
        <v>51</v>
      </c>
      <c r="CM336" s="892">
        <v>0</v>
      </c>
      <c r="CN336" s="891">
        <v>51</v>
      </c>
      <c r="CO336" s="892">
        <v>0</v>
      </c>
      <c r="CP336" s="891">
        <v>51</v>
      </c>
      <c r="CQ336" s="892">
        <v>0</v>
      </c>
      <c r="CR336" s="891">
        <v>51</v>
      </c>
      <c r="CS336" s="892">
        <v>0</v>
      </c>
      <c r="CT336" s="891">
        <v>51</v>
      </c>
      <c r="CU336" s="893">
        <v>0</v>
      </c>
      <c r="CV336" s="891">
        <v>51</v>
      </c>
      <c r="CW336" s="892">
        <v>0</v>
      </c>
      <c r="CX336" s="891">
        <v>51</v>
      </c>
      <c r="CY336" s="896">
        <v>0</v>
      </c>
      <c r="CZ336" s="896">
        <v>51</v>
      </c>
      <c r="DA336" s="896">
        <v>0</v>
      </c>
      <c r="DB336" s="897">
        <v>51</v>
      </c>
      <c r="DC336" s="898">
        <v>0</v>
      </c>
      <c r="DD336" s="899">
        <v>51</v>
      </c>
      <c r="DE336" s="900">
        <v>0</v>
      </c>
      <c r="DF336" s="901">
        <v>51</v>
      </c>
      <c r="DG336" s="902">
        <v>0</v>
      </c>
    </row>
    <row r="337" spans="1:111" ht="15" thickBot="1" x14ac:dyDescent="0.35">
      <c r="A337" s="1299" t="s">
        <v>927</v>
      </c>
      <c r="B337" s="1299"/>
      <c r="C337" s="1299"/>
      <c r="E337" s="887"/>
      <c r="H337" s="894"/>
      <c r="I337" s="895">
        <v>0</v>
      </c>
      <c r="CE337" s="887"/>
      <c r="CU337" s="887"/>
    </row>
    <row r="338" spans="1:111" ht="15" thickBot="1" x14ac:dyDescent="0.35">
      <c r="A338" s="906" t="s">
        <v>928</v>
      </c>
      <c r="B338" s="894"/>
      <c r="C338" s="895"/>
      <c r="D338" s="894">
        <v>5</v>
      </c>
      <c r="E338" s="895"/>
      <c r="F338" s="894"/>
      <c r="G338" s="895"/>
      <c r="H338" s="894">
        <v>2</v>
      </c>
      <c r="I338" s="895"/>
      <c r="J338" s="894">
        <v>10</v>
      </c>
      <c r="K338" s="895"/>
      <c r="L338" s="894"/>
      <c r="M338" s="895"/>
      <c r="N338" s="894">
        <v>3</v>
      </c>
      <c r="O338" s="895"/>
      <c r="P338" s="894"/>
      <c r="Q338" s="895"/>
      <c r="R338" s="894">
        <v>4</v>
      </c>
      <c r="S338" s="895"/>
      <c r="T338" s="894">
        <v>3</v>
      </c>
      <c r="U338" s="895"/>
      <c r="V338" s="894"/>
      <c r="W338" s="895"/>
      <c r="X338" s="894">
        <v>13</v>
      </c>
      <c r="Y338" s="895"/>
      <c r="Z338" s="894"/>
      <c r="AA338" s="895"/>
      <c r="AB338" s="894">
        <v>12</v>
      </c>
      <c r="AC338" s="895"/>
      <c r="AD338" s="894"/>
      <c r="AE338" s="895"/>
      <c r="AF338" s="894">
        <v>6</v>
      </c>
      <c r="AG338" s="895">
        <v>145500</v>
      </c>
      <c r="AH338" s="894"/>
      <c r="AI338" s="895"/>
      <c r="AJ338" s="894"/>
      <c r="AK338" s="895"/>
      <c r="AL338" s="894">
        <v>34</v>
      </c>
      <c r="AM338" s="895"/>
      <c r="AN338" s="894"/>
      <c r="AO338" s="895"/>
      <c r="AP338" s="894"/>
      <c r="AQ338" s="895"/>
      <c r="AR338" s="894"/>
      <c r="AS338" s="895"/>
      <c r="AT338" s="894"/>
      <c r="AU338" s="895"/>
      <c r="AV338" s="894">
        <v>16</v>
      </c>
      <c r="AW338" s="895"/>
      <c r="AX338" s="894">
        <v>1</v>
      </c>
      <c r="AY338" s="895"/>
      <c r="AZ338" s="894">
        <v>1</v>
      </c>
      <c r="BA338" s="895">
        <v>360000</v>
      </c>
      <c r="BB338" s="894">
        <v>2</v>
      </c>
      <c r="BC338" s="895"/>
      <c r="BD338" s="894">
        <v>3</v>
      </c>
      <c r="BE338" s="895">
        <v>295000</v>
      </c>
      <c r="BF338" s="894"/>
      <c r="BG338" s="895"/>
      <c r="BH338" s="894"/>
      <c r="BI338" s="895"/>
      <c r="BJ338" s="894"/>
      <c r="BK338" s="895"/>
      <c r="BL338" s="894"/>
      <c r="BM338" s="895"/>
      <c r="BN338" s="894"/>
      <c r="BO338" s="895"/>
      <c r="BP338" s="894"/>
      <c r="BQ338" s="895"/>
      <c r="BR338" s="894"/>
      <c r="BS338" s="895"/>
      <c r="BT338" s="894"/>
      <c r="BU338" s="895"/>
      <c r="BV338" s="894"/>
      <c r="BW338" s="895"/>
      <c r="BX338" s="894">
        <v>6</v>
      </c>
      <c r="BY338" s="895"/>
      <c r="BZ338" s="894"/>
      <c r="CA338" s="895"/>
      <c r="CB338" s="894">
        <v>1</v>
      </c>
      <c r="CC338" s="895">
        <v>120000</v>
      </c>
      <c r="CD338" s="907"/>
      <c r="CE338" s="895"/>
      <c r="CF338" s="907"/>
      <c r="CG338" s="895"/>
      <c r="CH338" s="894"/>
      <c r="CI338" s="895"/>
      <c r="CJ338" s="894"/>
      <c r="CK338" s="895"/>
      <c r="CL338" s="894"/>
      <c r="CM338" s="895"/>
      <c r="CN338" s="894"/>
      <c r="CO338" s="895"/>
      <c r="CP338" s="894"/>
      <c r="CQ338" s="895"/>
      <c r="CR338" s="894">
        <v>5</v>
      </c>
      <c r="CS338" s="895"/>
      <c r="CT338" s="895"/>
      <c r="CU338" s="895"/>
      <c r="CV338" s="894"/>
      <c r="CW338" s="895"/>
      <c r="CX338" s="894"/>
      <c r="CY338" s="895"/>
      <c r="CZ338" s="894"/>
      <c r="DA338" s="895"/>
      <c r="DB338" s="908">
        <f>B338+D338+F338+H338+J338+L338+N338+P338+R338+T338+V338+X338+Z338+AB338+AD338+AF338+AH338+AJ338+AL338+AN338+AP338+AR338+AT338+AV338+AX338+AZ338+BB338+BD338+BF338+BH338+BJ338+BL338+BN338+BP338+BR338+BT338+BV338+BX338+BZ338+CB338+CD338+CF338+CH338+CJ338+CL338+CN338+CP338+CR338+CT338+CV338+CX338+CZ338</f>
        <v>127</v>
      </c>
      <c r="DC338" s="909"/>
      <c r="DD338" s="910">
        <v>0</v>
      </c>
      <c r="DE338" s="911">
        <v>0</v>
      </c>
      <c r="DF338" s="912">
        <f t="shared" ref="DF338:DG342" si="39">DB338+DD338</f>
        <v>127</v>
      </c>
      <c r="DG338" s="913">
        <f t="shared" si="39"/>
        <v>0</v>
      </c>
    </row>
    <row r="339" spans="1:111" ht="15" thickBot="1" x14ac:dyDescent="0.35">
      <c r="A339" s="906" t="s">
        <v>929</v>
      </c>
      <c r="B339" s="894"/>
      <c r="C339" s="895"/>
      <c r="D339" s="894">
        <v>19</v>
      </c>
      <c r="E339" s="895"/>
      <c r="F339" s="894">
        <v>3</v>
      </c>
      <c r="G339" s="895"/>
      <c r="H339" s="894">
        <v>8</v>
      </c>
      <c r="I339" s="895"/>
      <c r="J339" s="894">
        <v>11</v>
      </c>
      <c r="K339" s="895"/>
      <c r="L339" s="894">
        <v>18</v>
      </c>
      <c r="M339" s="895"/>
      <c r="N339" s="894">
        <v>36</v>
      </c>
      <c r="O339" s="895"/>
      <c r="P339" s="894"/>
      <c r="Q339" s="895"/>
      <c r="R339" s="894">
        <v>26</v>
      </c>
      <c r="S339" s="895"/>
      <c r="T339" s="894"/>
      <c r="U339" s="895"/>
      <c r="V339" s="894"/>
      <c r="W339" s="895"/>
      <c r="X339" s="894">
        <v>19</v>
      </c>
      <c r="Y339" s="895"/>
      <c r="Z339" s="894"/>
      <c r="AA339" s="895"/>
      <c r="AB339" s="894">
        <v>77</v>
      </c>
      <c r="AC339" s="895"/>
      <c r="AD339" s="894">
        <v>4</v>
      </c>
      <c r="AE339" s="895"/>
      <c r="AF339" s="894"/>
      <c r="AG339" s="895"/>
      <c r="AH339" s="894"/>
      <c r="AI339" s="895"/>
      <c r="AJ339" s="894">
        <v>23</v>
      </c>
      <c r="AK339" s="895"/>
      <c r="AL339" s="894">
        <v>1</v>
      </c>
      <c r="AM339" s="895"/>
      <c r="AN339" s="894">
        <v>2</v>
      </c>
      <c r="AO339" s="895"/>
      <c r="AP339" s="894"/>
      <c r="AQ339" s="895"/>
      <c r="AR339" s="894"/>
      <c r="AS339" s="895"/>
      <c r="AT339" s="894"/>
      <c r="AU339" s="895"/>
      <c r="AV339" s="894">
        <v>194</v>
      </c>
      <c r="AW339" s="895"/>
      <c r="AX339" s="894">
        <v>8</v>
      </c>
      <c r="AY339" s="895"/>
      <c r="AZ339" s="894">
        <v>11</v>
      </c>
      <c r="BA339" s="895">
        <v>2011000</v>
      </c>
      <c r="BB339" s="894">
        <v>5</v>
      </c>
      <c r="BC339" s="895"/>
      <c r="BD339" s="894">
        <v>12</v>
      </c>
      <c r="BE339" s="895">
        <v>1150000</v>
      </c>
      <c r="BF339" s="894">
        <v>2</v>
      </c>
      <c r="BG339" s="895"/>
      <c r="BH339" s="894"/>
      <c r="BI339" s="895"/>
      <c r="BJ339" s="894">
        <v>13</v>
      </c>
      <c r="BK339" s="895"/>
      <c r="BL339" s="894"/>
      <c r="BM339" s="895"/>
      <c r="BN339" s="894"/>
      <c r="BO339" s="895"/>
      <c r="BP339" s="894">
        <v>5</v>
      </c>
      <c r="BQ339" s="895">
        <v>250000</v>
      </c>
      <c r="BR339" s="894"/>
      <c r="BS339" s="895"/>
      <c r="BT339" s="894"/>
      <c r="BU339" s="895"/>
      <c r="BV339" s="894"/>
      <c r="BW339" s="895"/>
      <c r="BX339" s="894">
        <v>9</v>
      </c>
      <c r="BY339" s="895"/>
      <c r="BZ339" s="894"/>
      <c r="CA339" s="895"/>
      <c r="CB339" s="894">
        <v>22</v>
      </c>
      <c r="CC339" s="895">
        <v>6972000</v>
      </c>
      <c r="CD339" s="907"/>
      <c r="CE339" s="895"/>
      <c r="CF339" s="907"/>
      <c r="CG339" s="895"/>
      <c r="CH339" s="894"/>
      <c r="CI339" s="895"/>
      <c r="CJ339" s="894"/>
      <c r="CK339" s="895"/>
      <c r="CL339" s="894"/>
      <c r="CM339" s="895"/>
      <c r="CN339" s="894">
        <v>2</v>
      </c>
      <c r="CO339" s="895">
        <v>19200</v>
      </c>
      <c r="CP339" s="894"/>
      <c r="CQ339" s="895"/>
      <c r="CR339" s="894">
        <v>23</v>
      </c>
      <c r="CS339" s="895"/>
      <c r="CT339" s="895"/>
      <c r="CU339" s="895"/>
      <c r="CV339" s="894"/>
      <c r="CW339" s="895"/>
      <c r="CX339" s="894"/>
      <c r="CY339" s="895"/>
      <c r="CZ339" s="894"/>
      <c r="DA339" s="895"/>
      <c r="DB339" s="908">
        <f t="shared" ref="DB339:DB345" si="40">B339+D339+F339+H339+J339+L339+N339+P339+R339+T339+V339+X339+Z339+AB339+AD339+AF339+AH339+AJ339+AL339+AN339+AP339+AR339+AT339+AV339+AX339+AZ339+BB339+BD339+BF339+BH339+BJ339+BL339+BN339+BP339+BR339+BT339+BV339+BX339+BZ339+CB339+CD339+CF339+CH339+CJ339+CL339+CN339+CP339+CR339+CT339+CV339+CX339+CZ339</f>
        <v>553</v>
      </c>
      <c r="DC339" s="954">
        <f>'B1104'!T335</f>
        <v>0</v>
      </c>
      <c r="DD339" s="910">
        <v>0</v>
      </c>
      <c r="DE339" s="911">
        <v>0</v>
      </c>
      <c r="DF339" s="912">
        <f t="shared" si="39"/>
        <v>553</v>
      </c>
      <c r="DG339" s="913">
        <f t="shared" si="39"/>
        <v>0</v>
      </c>
    </row>
    <row r="340" spans="1:111" ht="15" thickBot="1" x14ac:dyDescent="0.35">
      <c r="A340" s="906" t="s">
        <v>930</v>
      </c>
      <c r="B340" s="894"/>
      <c r="C340" s="895"/>
      <c r="D340" s="894">
        <v>28</v>
      </c>
      <c r="E340" s="895"/>
      <c r="F340" s="894">
        <v>9</v>
      </c>
      <c r="G340" s="895"/>
      <c r="H340" s="894">
        <v>13</v>
      </c>
      <c r="I340" s="895"/>
      <c r="J340" s="894">
        <v>13</v>
      </c>
      <c r="K340" s="895"/>
      <c r="L340" s="894">
        <v>30</v>
      </c>
      <c r="M340" s="895"/>
      <c r="N340" s="894">
        <v>79</v>
      </c>
      <c r="O340" s="895"/>
      <c r="P340" s="894"/>
      <c r="Q340" s="895"/>
      <c r="R340" s="894">
        <v>23</v>
      </c>
      <c r="S340" s="895">
        <v>1472300</v>
      </c>
      <c r="T340" s="894"/>
      <c r="U340" s="895"/>
      <c r="V340" s="894"/>
      <c r="W340" s="895"/>
      <c r="X340" s="894"/>
      <c r="Y340" s="895"/>
      <c r="Z340" s="894"/>
      <c r="AA340" s="895"/>
      <c r="AB340" s="894">
        <v>107</v>
      </c>
      <c r="AC340" s="895"/>
      <c r="AD340" s="894">
        <v>15</v>
      </c>
      <c r="AE340" s="895"/>
      <c r="AF340" s="894">
        <v>5</v>
      </c>
      <c r="AG340" s="895">
        <v>513000</v>
      </c>
      <c r="AH340" s="894"/>
      <c r="AI340" s="895"/>
      <c r="AJ340" s="894">
        <v>26</v>
      </c>
      <c r="AK340" s="895"/>
      <c r="AL340" s="894">
        <v>35</v>
      </c>
      <c r="AM340" s="895"/>
      <c r="AN340" s="894">
        <v>9</v>
      </c>
      <c r="AO340" s="895"/>
      <c r="AP340" s="894"/>
      <c r="AQ340" s="895"/>
      <c r="AR340" s="894"/>
      <c r="AS340" s="895"/>
      <c r="AT340" s="894"/>
      <c r="AU340" s="895"/>
      <c r="AV340" s="894">
        <v>305</v>
      </c>
      <c r="AW340" s="895"/>
      <c r="AX340" s="894">
        <v>15</v>
      </c>
      <c r="AY340" s="895"/>
      <c r="AZ340" s="894">
        <v>22</v>
      </c>
      <c r="BA340" s="895">
        <v>2589000</v>
      </c>
      <c r="BB340" s="894">
        <v>13</v>
      </c>
      <c r="BC340" s="895">
        <v>161500</v>
      </c>
      <c r="BD340" s="894">
        <v>13</v>
      </c>
      <c r="BE340" s="895">
        <v>781500</v>
      </c>
      <c r="BF340" s="894">
        <v>5</v>
      </c>
      <c r="BG340" s="895"/>
      <c r="BH340" s="894"/>
      <c r="BI340" s="895"/>
      <c r="BJ340" s="894">
        <v>16</v>
      </c>
      <c r="BK340" s="895"/>
      <c r="BL340" s="894"/>
      <c r="BM340" s="895"/>
      <c r="BN340" s="894"/>
      <c r="BO340" s="895"/>
      <c r="BP340" s="894">
        <v>16</v>
      </c>
      <c r="BQ340" s="895">
        <v>1726000</v>
      </c>
      <c r="BR340" s="894"/>
      <c r="BS340" s="895"/>
      <c r="BT340" s="894">
        <v>3</v>
      </c>
      <c r="BU340" s="895"/>
      <c r="BV340" s="894"/>
      <c r="BW340" s="895"/>
      <c r="BX340" s="894">
        <v>8</v>
      </c>
      <c r="BY340" s="895"/>
      <c r="BZ340" s="894"/>
      <c r="CA340" s="895"/>
      <c r="CB340" s="894">
        <v>17</v>
      </c>
      <c r="CC340" s="895">
        <v>9553000</v>
      </c>
      <c r="CD340" s="907"/>
      <c r="CE340" s="895"/>
      <c r="CF340" s="907"/>
      <c r="CG340" s="895"/>
      <c r="CH340" s="894"/>
      <c r="CI340" s="895"/>
      <c r="CJ340" s="894"/>
      <c r="CK340" s="895"/>
      <c r="CL340" s="894"/>
      <c r="CM340" s="895"/>
      <c r="CN340" s="894"/>
      <c r="CO340" s="895"/>
      <c r="CP340" s="894"/>
      <c r="CQ340" s="895"/>
      <c r="CR340" s="894">
        <v>20</v>
      </c>
      <c r="CS340" s="895"/>
      <c r="CT340" s="895"/>
      <c r="CU340" s="895"/>
      <c r="CV340" s="894"/>
      <c r="CW340" s="895"/>
      <c r="CX340" s="894"/>
      <c r="CY340" s="895"/>
      <c r="CZ340" s="894"/>
      <c r="DA340" s="895"/>
      <c r="DB340" s="908">
        <f t="shared" si="40"/>
        <v>845</v>
      </c>
      <c r="DC340" s="954">
        <f>'B1104'!BC335</f>
        <v>0</v>
      </c>
      <c r="DD340" s="910">
        <v>0</v>
      </c>
      <c r="DE340" s="911">
        <v>0</v>
      </c>
      <c r="DF340" s="912">
        <f t="shared" si="39"/>
        <v>845</v>
      </c>
      <c r="DG340" s="913">
        <f t="shared" si="39"/>
        <v>0</v>
      </c>
    </row>
    <row r="341" spans="1:111" ht="15" thickBot="1" x14ac:dyDescent="0.35">
      <c r="A341" s="906" t="s">
        <v>931</v>
      </c>
      <c r="B341" s="894"/>
      <c r="C341" s="895"/>
      <c r="D341" s="894"/>
      <c r="E341" s="895"/>
      <c r="F341" s="894"/>
      <c r="G341" s="895"/>
      <c r="H341" s="894">
        <v>1</v>
      </c>
      <c r="I341" s="895"/>
      <c r="J341" s="894"/>
      <c r="K341" s="895"/>
      <c r="L341" s="894"/>
      <c r="M341" s="895"/>
      <c r="N341" s="894"/>
      <c r="O341" s="895"/>
      <c r="P341" s="894"/>
      <c r="Q341" s="895"/>
      <c r="R341" s="894"/>
      <c r="S341" s="895"/>
      <c r="T341" s="894"/>
      <c r="U341" s="895"/>
      <c r="V341" s="894"/>
      <c r="W341" s="895"/>
      <c r="X341" s="894"/>
      <c r="Y341" s="895"/>
      <c r="Z341" s="894"/>
      <c r="AA341" s="895"/>
      <c r="AB341" s="894"/>
      <c r="AC341" s="895"/>
      <c r="AD341" s="894"/>
      <c r="AE341" s="895"/>
      <c r="AF341" s="894"/>
      <c r="AG341" s="895"/>
      <c r="AH341" s="894"/>
      <c r="AI341" s="895"/>
      <c r="AJ341" s="894"/>
      <c r="AK341" s="895"/>
      <c r="AL341" s="894"/>
      <c r="AM341" s="895"/>
      <c r="AN341" s="894"/>
      <c r="AO341" s="895"/>
      <c r="AP341" s="894"/>
      <c r="AQ341" s="895"/>
      <c r="AR341" s="894"/>
      <c r="AS341" s="895"/>
      <c r="AT341" s="894"/>
      <c r="AU341" s="895"/>
      <c r="AV341" s="894">
        <v>1</v>
      </c>
      <c r="AW341" s="895"/>
      <c r="AX341" s="894"/>
      <c r="AY341" s="895"/>
      <c r="AZ341" s="894"/>
      <c r="BA341" s="895"/>
      <c r="BB341" s="894"/>
      <c r="BC341" s="895"/>
      <c r="BD341" s="894"/>
      <c r="BE341" s="895"/>
      <c r="BF341" s="894"/>
      <c r="BG341" s="895"/>
      <c r="BH341" s="894"/>
      <c r="BI341" s="895"/>
      <c r="BJ341" s="894"/>
      <c r="BK341" s="895"/>
      <c r="BL341" s="894"/>
      <c r="BM341" s="895"/>
      <c r="BN341" s="894"/>
      <c r="BO341" s="895"/>
      <c r="BP341" s="894"/>
      <c r="BQ341" s="895"/>
      <c r="BR341" s="894"/>
      <c r="BS341" s="895"/>
      <c r="BT341" s="894"/>
      <c r="BU341" s="895"/>
      <c r="BV341" s="894"/>
      <c r="BW341" s="895"/>
      <c r="BX341" s="894"/>
      <c r="BY341" s="895"/>
      <c r="BZ341" s="894"/>
      <c r="CA341" s="895"/>
      <c r="CB341" s="894"/>
      <c r="CC341" s="895"/>
      <c r="CD341" s="907"/>
      <c r="CE341" s="895"/>
      <c r="CF341" s="907"/>
      <c r="CG341" s="895"/>
      <c r="CH341" s="894"/>
      <c r="CI341" s="895"/>
      <c r="CJ341" s="894"/>
      <c r="CK341" s="895"/>
      <c r="CL341" s="894"/>
      <c r="CM341" s="895"/>
      <c r="CN341" s="894"/>
      <c r="CO341" s="895"/>
      <c r="CP341" s="894"/>
      <c r="CQ341" s="895"/>
      <c r="CR341" s="894"/>
      <c r="CS341" s="895"/>
      <c r="CT341" s="895"/>
      <c r="CU341" s="895"/>
      <c r="CV341" s="894"/>
      <c r="CW341" s="895"/>
      <c r="CX341" s="894"/>
      <c r="CY341" s="895"/>
      <c r="CZ341" s="894"/>
      <c r="DA341" s="895"/>
      <c r="DB341" s="908">
        <f t="shared" si="40"/>
        <v>2</v>
      </c>
      <c r="DC341" s="909"/>
      <c r="DD341" s="910">
        <v>0</v>
      </c>
      <c r="DE341" s="911">
        <v>0</v>
      </c>
      <c r="DF341" s="912">
        <f t="shared" si="39"/>
        <v>2</v>
      </c>
      <c r="DG341" s="913">
        <f t="shared" si="39"/>
        <v>0</v>
      </c>
    </row>
    <row r="342" spans="1:111" ht="15" thickBot="1" x14ac:dyDescent="0.35">
      <c r="A342" s="914" t="s">
        <v>932</v>
      </c>
      <c r="B342" s="894"/>
      <c r="C342" s="895"/>
      <c r="D342" s="894"/>
      <c r="E342" s="895"/>
      <c r="F342" s="894"/>
      <c r="G342" s="895"/>
      <c r="H342" s="894"/>
      <c r="I342" s="895"/>
      <c r="J342" s="894"/>
      <c r="K342" s="895"/>
      <c r="L342" s="894"/>
      <c r="M342" s="895"/>
      <c r="N342" s="894"/>
      <c r="O342" s="895"/>
      <c r="P342" s="894"/>
      <c r="Q342" s="895"/>
      <c r="R342" s="894"/>
      <c r="S342" s="895"/>
      <c r="T342" s="894"/>
      <c r="U342" s="895"/>
      <c r="V342" s="894"/>
      <c r="W342" s="895"/>
      <c r="X342" s="894"/>
      <c r="Y342" s="895"/>
      <c r="Z342" s="894"/>
      <c r="AA342" s="895"/>
      <c r="AB342" s="894"/>
      <c r="AC342" s="895"/>
      <c r="AD342" s="894"/>
      <c r="AE342" s="895"/>
      <c r="AF342" s="894"/>
      <c r="AG342" s="895"/>
      <c r="AH342" s="894"/>
      <c r="AI342" s="895"/>
      <c r="AJ342" s="894"/>
      <c r="AK342" s="895"/>
      <c r="AL342" s="894"/>
      <c r="AM342" s="895"/>
      <c r="AN342" s="894"/>
      <c r="AO342" s="895"/>
      <c r="AP342" s="894"/>
      <c r="AQ342" s="895"/>
      <c r="AR342" s="894"/>
      <c r="AS342" s="895"/>
      <c r="AT342" s="894"/>
      <c r="AU342" s="895"/>
      <c r="AV342" s="894"/>
      <c r="AW342" s="895"/>
      <c r="AX342" s="894"/>
      <c r="AY342" s="895"/>
      <c r="AZ342" s="894"/>
      <c r="BA342" s="895"/>
      <c r="BB342" s="894"/>
      <c r="BC342" s="895"/>
      <c r="BD342" s="894"/>
      <c r="BE342" s="895"/>
      <c r="BF342" s="894"/>
      <c r="BG342" s="895"/>
      <c r="BH342" s="894"/>
      <c r="BI342" s="895"/>
      <c r="BJ342" s="894"/>
      <c r="BK342" s="895"/>
      <c r="BL342" s="894"/>
      <c r="BM342" s="895"/>
      <c r="BN342" s="894"/>
      <c r="BO342" s="895"/>
      <c r="BP342" s="894"/>
      <c r="BQ342" s="895"/>
      <c r="BR342" s="894"/>
      <c r="BS342" s="895"/>
      <c r="BT342" s="894"/>
      <c r="BU342" s="895"/>
      <c r="BV342" s="894"/>
      <c r="BW342" s="895"/>
      <c r="BX342" s="894"/>
      <c r="BY342" s="895"/>
      <c r="BZ342" s="894"/>
      <c r="CA342" s="895"/>
      <c r="CB342" s="894"/>
      <c r="CC342" s="895"/>
      <c r="CD342" s="907"/>
      <c r="CE342" s="895"/>
      <c r="CF342" s="907"/>
      <c r="CG342" s="895"/>
      <c r="CH342" s="894"/>
      <c r="CI342" s="895"/>
      <c r="CJ342" s="894"/>
      <c r="CK342" s="895"/>
      <c r="CL342" s="894"/>
      <c r="CM342" s="895"/>
      <c r="CN342" s="894"/>
      <c r="CO342" s="895"/>
      <c r="CP342" s="894"/>
      <c r="CQ342" s="895"/>
      <c r="CR342" s="894"/>
      <c r="CS342" s="895"/>
      <c r="CT342" s="895"/>
      <c r="CU342" s="895"/>
      <c r="CV342" s="894"/>
      <c r="CW342" s="895"/>
      <c r="CX342" s="894"/>
      <c r="CY342" s="895"/>
      <c r="CZ342" s="894"/>
      <c r="DA342" s="895"/>
      <c r="DB342" s="908">
        <f t="shared" si="40"/>
        <v>0</v>
      </c>
      <c r="DC342" s="954">
        <f>'B1104'!W389</f>
        <v>0</v>
      </c>
      <c r="DD342" s="910">
        <v>0</v>
      </c>
      <c r="DE342" s="911">
        <v>0</v>
      </c>
      <c r="DF342" s="912">
        <f t="shared" si="39"/>
        <v>0</v>
      </c>
      <c r="DG342" s="913">
        <f t="shared" si="39"/>
        <v>0</v>
      </c>
    </row>
    <row r="343" spans="1:111" ht="15" thickBot="1" x14ac:dyDescent="0.35">
      <c r="A343" s="914" t="s">
        <v>1020</v>
      </c>
      <c r="B343" s="894"/>
      <c r="C343" s="895"/>
      <c r="D343" s="894"/>
      <c r="E343" s="895"/>
      <c r="F343" s="894"/>
      <c r="G343" s="895"/>
      <c r="H343" s="894"/>
      <c r="I343" s="895"/>
      <c r="J343" s="894"/>
      <c r="K343" s="895"/>
      <c r="L343" s="894"/>
      <c r="M343" s="895"/>
      <c r="N343" s="894"/>
      <c r="O343" s="895"/>
      <c r="P343" s="894"/>
      <c r="Q343" s="895"/>
      <c r="R343" s="894"/>
      <c r="S343" s="895"/>
      <c r="T343" s="894"/>
      <c r="U343" s="895"/>
      <c r="V343" s="894"/>
      <c r="W343" s="895"/>
      <c r="X343" s="894"/>
      <c r="Y343" s="895"/>
      <c r="Z343" s="894"/>
      <c r="AA343" s="895"/>
      <c r="AB343" s="894"/>
      <c r="AC343" s="895"/>
      <c r="AD343" s="894"/>
      <c r="AE343" s="895"/>
      <c r="AF343" s="894"/>
      <c r="AG343" s="895"/>
      <c r="AH343" s="894"/>
      <c r="AI343" s="895"/>
      <c r="AJ343" s="894"/>
      <c r="AK343" s="895"/>
      <c r="AL343" s="894"/>
      <c r="AM343" s="895"/>
      <c r="AN343" s="894"/>
      <c r="AO343" s="895"/>
      <c r="AP343" s="894"/>
      <c r="AQ343" s="895"/>
      <c r="AR343" s="894"/>
      <c r="AS343" s="895"/>
      <c r="AT343" s="894"/>
      <c r="AU343" s="895"/>
      <c r="AV343" s="894"/>
      <c r="AW343" s="895"/>
      <c r="AX343" s="894"/>
      <c r="AY343" s="895"/>
      <c r="AZ343" s="894"/>
      <c r="BA343" s="895"/>
      <c r="BB343" s="894"/>
      <c r="BC343" s="895"/>
      <c r="BD343" s="894"/>
      <c r="BE343" s="895"/>
      <c r="BF343" s="894"/>
      <c r="BG343" s="895"/>
      <c r="BH343" s="894"/>
      <c r="BI343" s="895"/>
      <c r="BJ343" s="894"/>
      <c r="BK343" s="895"/>
      <c r="BL343" s="894"/>
      <c r="BM343" s="895"/>
      <c r="BN343" s="894"/>
      <c r="BO343" s="895"/>
      <c r="BP343" s="894"/>
      <c r="BQ343" s="895"/>
      <c r="BR343" s="894"/>
      <c r="BS343" s="895"/>
      <c r="BT343" s="894"/>
      <c r="BU343" s="895"/>
      <c r="BV343" s="894"/>
      <c r="BW343" s="895"/>
      <c r="BX343" s="894"/>
      <c r="BY343" s="895"/>
      <c r="BZ343" s="894"/>
      <c r="CA343" s="895"/>
      <c r="CB343" s="894"/>
      <c r="CC343" s="895"/>
      <c r="CD343" s="907"/>
      <c r="CE343" s="895"/>
      <c r="CF343" s="907"/>
      <c r="CG343" s="895"/>
      <c r="CH343" s="894"/>
      <c r="CI343" s="895"/>
      <c r="CJ343" s="894"/>
      <c r="CK343" s="895"/>
      <c r="CL343" s="894"/>
      <c r="CM343" s="895"/>
      <c r="CN343" s="894"/>
      <c r="CO343" s="895"/>
      <c r="CP343" s="894"/>
      <c r="CQ343" s="895"/>
      <c r="CR343" s="894"/>
      <c r="CS343" s="895"/>
      <c r="CT343" s="895"/>
      <c r="CU343" s="895"/>
      <c r="CV343" s="894"/>
      <c r="CW343" s="895"/>
      <c r="CX343" s="894"/>
      <c r="CY343" s="895"/>
      <c r="CZ343" s="894"/>
      <c r="DA343" s="895"/>
      <c r="DB343" s="908">
        <f t="shared" si="40"/>
        <v>0</v>
      </c>
      <c r="DC343" s="954"/>
      <c r="DD343" s="910"/>
      <c r="DE343" s="911"/>
      <c r="DF343" s="912"/>
      <c r="DG343" s="913"/>
    </row>
    <row r="344" spans="1:111" ht="15" thickBot="1" x14ac:dyDescent="0.35">
      <c r="A344" s="914" t="s">
        <v>933</v>
      </c>
      <c r="B344" s="894"/>
      <c r="C344" s="895"/>
      <c r="D344" s="894"/>
      <c r="E344" s="895"/>
      <c r="F344" s="894"/>
      <c r="G344" s="895"/>
      <c r="H344" s="894"/>
      <c r="I344" s="895"/>
      <c r="J344" s="894"/>
      <c r="K344" s="895"/>
      <c r="L344" s="894"/>
      <c r="M344" s="895"/>
      <c r="N344" s="894"/>
      <c r="O344" s="895"/>
      <c r="P344" s="894"/>
      <c r="Q344" s="895"/>
      <c r="R344" s="894"/>
      <c r="S344" s="895"/>
      <c r="T344" s="894"/>
      <c r="U344" s="895"/>
      <c r="V344" s="894"/>
      <c r="W344" s="895"/>
      <c r="X344" s="894"/>
      <c r="Y344" s="895"/>
      <c r="Z344" s="894"/>
      <c r="AA344" s="895"/>
      <c r="AB344" s="894"/>
      <c r="AC344" s="895"/>
      <c r="AD344" s="894"/>
      <c r="AE344" s="895"/>
      <c r="AF344" s="894"/>
      <c r="AG344" s="895"/>
      <c r="AH344" s="894"/>
      <c r="AI344" s="895"/>
      <c r="AJ344" s="894"/>
      <c r="AK344" s="895"/>
      <c r="AL344" s="894"/>
      <c r="AM344" s="895"/>
      <c r="AN344" s="894"/>
      <c r="AO344" s="895"/>
      <c r="AP344" s="894"/>
      <c r="AQ344" s="895"/>
      <c r="AR344" s="894"/>
      <c r="AS344" s="895"/>
      <c r="AT344" s="894"/>
      <c r="AU344" s="895"/>
      <c r="AV344" s="894"/>
      <c r="AW344" s="895"/>
      <c r="AX344" s="894"/>
      <c r="AY344" s="895"/>
      <c r="AZ344" s="894"/>
      <c r="BA344" s="895"/>
      <c r="BB344" s="894"/>
      <c r="BC344" s="895"/>
      <c r="BD344" s="894"/>
      <c r="BE344" s="895"/>
      <c r="BF344" s="894"/>
      <c r="BG344" s="895"/>
      <c r="BH344" s="894"/>
      <c r="BI344" s="895"/>
      <c r="BJ344" s="894"/>
      <c r="BK344" s="895"/>
      <c r="BL344" s="894"/>
      <c r="BM344" s="895"/>
      <c r="BN344" s="894"/>
      <c r="BO344" s="895"/>
      <c r="BP344" s="894"/>
      <c r="BQ344" s="895"/>
      <c r="BR344" s="894"/>
      <c r="BS344" s="895"/>
      <c r="BT344" s="894"/>
      <c r="BU344" s="895"/>
      <c r="BV344" s="894"/>
      <c r="BW344" s="895"/>
      <c r="BX344" s="894"/>
      <c r="BY344" s="895"/>
      <c r="BZ344" s="894"/>
      <c r="CA344" s="895"/>
      <c r="CB344" s="894"/>
      <c r="CC344" s="895"/>
      <c r="CD344" s="907"/>
      <c r="CE344" s="895"/>
      <c r="CF344" s="907"/>
      <c r="CG344" s="895"/>
      <c r="CH344" s="894"/>
      <c r="CI344" s="895"/>
      <c r="CJ344" s="894"/>
      <c r="CK344" s="895"/>
      <c r="CL344" s="894"/>
      <c r="CM344" s="895"/>
      <c r="CN344" s="894"/>
      <c r="CO344" s="895"/>
      <c r="CP344" s="894"/>
      <c r="CQ344" s="895"/>
      <c r="CR344" s="894"/>
      <c r="CS344" s="895"/>
      <c r="CT344" s="895"/>
      <c r="CU344" s="895"/>
      <c r="CV344" s="894"/>
      <c r="CW344" s="895"/>
      <c r="CX344" s="894"/>
      <c r="CY344" s="895"/>
      <c r="CZ344" s="894"/>
      <c r="DA344" s="895"/>
      <c r="DB344" s="908">
        <f t="shared" si="40"/>
        <v>0</v>
      </c>
      <c r="DC344" s="954">
        <f>'B1104'!BI335</f>
        <v>0</v>
      </c>
      <c r="DD344" s="910">
        <v>0</v>
      </c>
      <c r="DE344" s="911">
        <v>0</v>
      </c>
      <c r="DF344" s="912">
        <f t="shared" ref="DF344:DF353" si="41">DB344+DD344</f>
        <v>0</v>
      </c>
      <c r="DG344" s="913">
        <f t="shared" ref="DG344:DG379" si="42">DC344+DE344</f>
        <v>0</v>
      </c>
    </row>
    <row r="345" spans="1:111" ht="15" thickBot="1" x14ac:dyDescent="0.35">
      <c r="A345" s="914" t="s">
        <v>934</v>
      </c>
      <c r="B345" s="894"/>
      <c r="C345" s="895"/>
      <c r="D345" s="894"/>
      <c r="E345" s="895"/>
      <c r="F345" s="894"/>
      <c r="G345" s="895"/>
      <c r="H345" s="894"/>
      <c r="I345" s="895"/>
      <c r="J345" s="894"/>
      <c r="K345" s="895"/>
      <c r="L345" s="894"/>
      <c r="M345" s="895"/>
      <c r="N345" s="894"/>
      <c r="O345" s="895"/>
      <c r="P345" s="894"/>
      <c r="Q345" s="895"/>
      <c r="R345" s="894"/>
      <c r="S345" s="895"/>
      <c r="T345" s="894"/>
      <c r="U345" s="895"/>
      <c r="V345" s="894"/>
      <c r="W345" s="895"/>
      <c r="X345" s="894"/>
      <c r="Y345" s="895"/>
      <c r="Z345" s="894"/>
      <c r="AA345" s="895"/>
      <c r="AB345" s="894"/>
      <c r="AC345" s="895"/>
      <c r="AD345" s="894"/>
      <c r="AE345" s="895"/>
      <c r="AF345" s="894"/>
      <c r="AG345" s="895"/>
      <c r="AH345" s="894"/>
      <c r="AI345" s="895"/>
      <c r="AJ345" s="894"/>
      <c r="AK345" s="895"/>
      <c r="AL345" s="894"/>
      <c r="AM345" s="895"/>
      <c r="AN345" s="894"/>
      <c r="AO345" s="895"/>
      <c r="AP345" s="894"/>
      <c r="AQ345" s="895"/>
      <c r="AR345" s="894"/>
      <c r="AS345" s="895"/>
      <c r="AT345" s="894"/>
      <c r="AU345" s="895"/>
      <c r="AV345" s="894"/>
      <c r="AW345" s="895"/>
      <c r="AX345" s="894"/>
      <c r="AY345" s="895"/>
      <c r="AZ345" s="894"/>
      <c r="BA345" s="895"/>
      <c r="BB345" s="894"/>
      <c r="BC345" s="895"/>
      <c r="BD345" s="894"/>
      <c r="BE345" s="895"/>
      <c r="BF345" s="894"/>
      <c r="BG345" s="895"/>
      <c r="BH345" s="894"/>
      <c r="BI345" s="895"/>
      <c r="BJ345" s="894"/>
      <c r="BK345" s="895"/>
      <c r="BL345" s="894"/>
      <c r="BM345" s="895"/>
      <c r="BN345" s="894"/>
      <c r="BO345" s="895"/>
      <c r="BP345" s="894"/>
      <c r="BQ345" s="895"/>
      <c r="BR345" s="894"/>
      <c r="BS345" s="895"/>
      <c r="BT345" s="894"/>
      <c r="BU345" s="895"/>
      <c r="BV345" s="894"/>
      <c r="BW345" s="895"/>
      <c r="BX345" s="894"/>
      <c r="BY345" s="895"/>
      <c r="BZ345" s="894"/>
      <c r="CA345" s="895"/>
      <c r="CB345" s="894"/>
      <c r="CC345" s="895"/>
      <c r="CD345" s="907"/>
      <c r="CE345" s="895"/>
      <c r="CF345" s="907"/>
      <c r="CG345" s="895"/>
      <c r="CH345" s="894"/>
      <c r="CI345" s="895"/>
      <c r="CJ345" s="894"/>
      <c r="CK345" s="895"/>
      <c r="CL345" s="894"/>
      <c r="CM345" s="895"/>
      <c r="CN345" s="894"/>
      <c r="CO345" s="895"/>
      <c r="CP345" s="894"/>
      <c r="CQ345" s="895"/>
      <c r="CR345" s="894"/>
      <c r="CS345" s="895"/>
      <c r="CT345" s="895"/>
      <c r="CU345" s="895"/>
      <c r="CV345" s="894"/>
      <c r="CW345" s="895"/>
      <c r="CX345" s="894"/>
      <c r="CY345" s="895"/>
      <c r="CZ345" s="894"/>
      <c r="DA345" s="895"/>
      <c r="DB345" s="908">
        <f t="shared" si="40"/>
        <v>0</v>
      </c>
      <c r="DC345" s="909"/>
      <c r="DD345" s="910">
        <v>0</v>
      </c>
      <c r="DE345" s="911">
        <v>0</v>
      </c>
      <c r="DF345" s="912">
        <f t="shared" si="41"/>
        <v>0</v>
      </c>
      <c r="DG345" s="913">
        <f t="shared" si="42"/>
        <v>0</v>
      </c>
    </row>
    <row r="346" spans="1:111" ht="15" thickBot="1" x14ac:dyDescent="0.35">
      <c r="A346" s="914" t="s">
        <v>935</v>
      </c>
      <c r="B346" s="894"/>
      <c r="C346" s="895"/>
      <c r="D346" s="894"/>
      <c r="E346" s="895"/>
      <c r="F346" s="894"/>
      <c r="G346" s="895"/>
      <c r="H346" s="894"/>
      <c r="I346" s="895"/>
      <c r="J346" s="894"/>
      <c r="K346" s="895"/>
      <c r="L346" s="894"/>
      <c r="M346" s="895"/>
      <c r="N346" s="894"/>
      <c r="O346" s="895"/>
      <c r="P346" s="894"/>
      <c r="Q346" s="895"/>
      <c r="R346" s="894"/>
      <c r="S346" s="895"/>
      <c r="T346" s="894"/>
      <c r="U346" s="895"/>
      <c r="V346" s="894"/>
      <c r="W346" s="895"/>
      <c r="X346" s="894"/>
      <c r="Y346" s="895"/>
      <c r="Z346" s="894"/>
      <c r="AA346" s="895"/>
      <c r="AB346" s="894"/>
      <c r="AC346" s="895"/>
      <c r="AD346" s="894"/>
      <c r="AE346" s="895"/>
      <c r="AF346" s="894"/>
      <c r="AG346" s="895"/>
      <c r="AH346" s="894"/>
      <c r="AI346" s="895"/>
      <c r="AJ346" s="894"/>
      <c r="AK346" s="895"/>
      <c r="AL346" s="894"/>
      <c r="AM346" s="895"/>
      <c r="AN346" s="894"/>
      <c r="AO346" s="895"/>
      <c r="AP346" s="894"/>
      <c r="AQ346" s="895"/>
      <c r="AR346" s="894"/>
      <c r="AS346" s="895"/>
      <c r="AT346" s="894"/>
      <c r="AU346" s="895"/>
      <c r="AV346" s="894"/>
      <c r="AW346" s="895"/>
      <c r="AX346" s="894"/>
      <c r="AY346" s="895"/>
      <c r="AZ346" s="894"/>
      <c r="BA346" s="895"/>
      <c r="BB346" s="894"/>
      <c r="BC346" s="895"/>
      <c r="BD346" s="894"/>
      <c r="BE346" s="895"/>
      <c r="BF346" s="894"/>
      <c r="BG346" s="895"/>
      <c r="BH346" s="894"/>
      <c r="BI346" s="895"/>
      <c r="BJ346" s="894"/>
      <c r="BK346" s="895"/>
      <c r="BL346" s="894"/>
      <c r="BM346" s="895"/>
      <c r="BN346" s="894"/>
      <c r="BO346" s="895"/>
      <c r="BP346" s="894"/>
      <c r="BQ346" s="895"/>
      <c r="BR346" s="894"/>
      <c r="BS346" s="895"/>
      <c r="BT346" s="894"/>
      <c r="BU346" s="895"/>
      <c r="BV346" s="894"/>
      <c r="BW346" s="895"/>
      <c r="BX346" s="894"/>
      <c r="BY346" s="895"/>
      <c r="BZ346" s="894"/>
      <c r="CA346" s="895"/>
      <c r="CB346" s="894"/>
      <c r="CC346" s="895"/>
      <c r="CD346" s="907"/>
      <c r="CE346" s="895"/>
      <c r="CF346" s="907"/>
      <c r="CG346" s="895"/>
      <c r="CH346" s="894"/>
      <c r="CI346" s="895"/>
      <c r="CJ346" s="894"/>
      <c r="CK346" s="895"/>
      <c r="CL346" s="894"/>
      <c r="CM346" s="895"/>
      <c r="CN346" s="894"/>
      <c r="CO346" s="895"/>
      <c r="CP346" s="894"/>
      <c r="CQ346" s="895"/>
      <c r="CR346" s="894"/>
      <c r="CS346" s="895"/>
      <c r="CT346" s="895"/>
      <c r="CU346" s="895"/>
      <c r="CV346" s="894"/>
      <c r="CW346" s="895"/>
      <c r="CX346" s="894"/>
      <c r="CY346" s="895"/>
      <c r="CZ346" s="894"/>
      <c r="DA346" s="895"/>
      <c r="DB346" s="908">
        <f>B346+D346+F346+H346+J346+L346+N346+P346+R346+T346+V346+X346+Z346+AB346+AD346+AF346+AH346+AJ346+AL346+AN346+AP346+AR346+AT346+AV346+AX346+AZ346+BB346+BD346+BF346+BH346+BJ346+BL346+BN346+BP346+BR346+BT346+BV346+BX346+BZ346+CB346+CD346+CF346+CH346+CJ346+CL346+CN346+CP346+CR346+CT346+CV346+CX346+CZ346</f>
        <v>0</v>
      </c>
      <c r="DC346" s="954">
        <f>'B1104'!BL335</f>
        <v>0</v>
      </c>
      <c r="DD346" s="910">
        <v>0</v>
      </c>
      <c r="DE346" s="911">
        <v>0</v>
      </c>
      <c r="DF346" s="912">
        <f t="shared" si="41"/>
        <v>0</v>
      </c>
      <c r="DG346" s="913">
        <f t="shared" si="42"/>
        <v>0</v>
      </c>
    </row>
    <row r="347" spans="1:111" ht="15" thickBot="1" x14ac:dyDescent="0.35">
      <c r="A347" s="914" t="s">
        <v>936</v>
      </c>
      <c r="B347" s="894"/>
      <c r="C347" s="895"/>
      <c r="D347" s="894"/>
      <c r="E347" s="895"/>
      <c r="F347" s="894"/>
      <c r="G347" s="895"/>
      <c r="H347" s="894"/>
      <c r="I347" s="895"/>
      <c r="J347" s="894"/>
      <c r="K347" s="895"/>
      <c r="L347" s="894"/>
      <c r="M347" s="895"/>
      <c r="N347" s="894"/>
      <c r="O347" s="895"/>
      <c r="P347" s="894"/>
      <c r="Q347" s="895"/>
      <c r="R347" s="894"/>
      <c r="S347" s="895"/>
      <c r="T347" s="894"/>
      <c r="U347" s="895"/>
      <c r="V347" s="894"/>
      <c r="W347" s="895"/>
      <c r="X347" s="894"/>
      <c r="Y347" s="895"/>
      <c r="Z347" s="894"/>
      <c r="AA347" s="895"/>
      <c r="AB347" s="894"/>
      <c r="AC347" s="895"/>
      <c r="AD347" s="894"/>
      <c r="AE347" s="895"/>
      <c r="AF347" s="894"/>
      <c r="AG347" s="895"/>
      <c r="AH347" s="894"/>
      <c r="AI347" s="895"/>
      <c r="AJ347" s="894"/>
      <c r="AK347" s="895"/>
      <c r="AL347" s="894"/>
      <c r="AM347" s="895"/>
      <c r="AN347" s="894"/>
      <c r="AO347" s="895"/>
      <c r="AP347" s="894"/>
      <c r="AQ347" s="895"/>
      <c r="AR347" s="894"/>
      <c r="AS347" s="895"/>
      <c r="AT347" s="894"/>
      <c r="AU347" s="895"/>
      <c r="AV347" s="894"/>
      <c r="AW347" s="895"/>
      <c r="AX347" s="894"/>
      <c r="AY347" s="895"/>
      <c r="AZ347" s="894"/>
      <c r="BA347" s="895"/>
      <c r="BB347" s="894"/>
      <c r="BC347" s="895"/>
      <c r="BD347" s="894"/>
      <c r="BE347" s="895"/>
      <c r="BF347" s="894"/>
      <c r="BG347" s="895"/>
      <c r="BH347" s="894"/>
      <c r="BI347" s="895"/>
      <c r="BJ347" s="894"/>
      <c r="BK347" s="895"/>
      <c r="BL347" s="894"/>
      <c r="BM347" s="895"/>
      <c r="BN347" s="894"/>
      <c r="BO347" s="895"/>
      <c r="BP347" s="894"/>
      <c r="BQ347" s="895"/>
      <c r="BR347" s="894"/>
      <c r="BS347" s="895"/>
      <c r="BT347" s="894"/>
      <c r="BU347" s="895"/>
      <c r="BV347" s="894"/>
      <c r="BW347" s="895"/>
      <c r="BX347" s="894"/>
      <c r="BY347" s="895"/>
      <c r="BZ347" s="894"/>
      <c r="CA347" s="895"/>
      <c r="CB347" s="894"/>
      <c r="CC347" s="895"/>
      <c r="CD347" s="907"/>
      <c r="CE347" s="895"/>
      <c r="CF347" s="907"/>
      <c r="CG347" s="895"/>
      <c r="CH347" s="894"/>
      <c r="CI347" s="895"/>
      <c r="CJ347" s="894"/>
      <c r="CK347" s="895"/>
      <c r="CL347" s="894"/>
      <c r="CM347" s="895"/>
      <c r="CN347" s="894"/>
      <c r="CO347" s="895"/>
      <c r="CP347" s="894"/>
      <c r="CQ347" s="895"/>
      <c r="CR347" s="894"/>
      <c r="CS347" s="895"/>
      <c r="CT347" s="895"/>
      <c r="CU347" s="895"/>
      <c r="CV347" s="894"/>
      <c r="CW347" s="895"/>
      <c r="CX347" s="894"/>
      <c r="CY347" s="895"/>
      <c r="CZ347" s="894"/>
      <c r="DA347" s="895"/>
      <c r="DB347" s="908"/>
      <c r="DC347" s="909"/>
      <c r="DD347" s="910">
        <v>0</v>
      </c>
      <c r="DE347" s="911">
        <v>0</v>
      </c>
      <c r="DF347" s="912">
        <f t="shared" si="41"/>
        <v>0</v>
      </c>
      <c r="DG347" s="913">
        <f t="shared" si="42"/>
        <v>0</v>
      </c>
    </row>
    <row r="348" spans="1:111" ht="15" thickBot="1" x14ac:dyDescent="0.35">
      <c r="A348" s="914" t="s">
        <v>937</v>
      </c>
      <c r="B348" s="894"/>
      <c r="C348" s="895"/>
      <c r="D348" s="894"/>
      <c r="E348" s="895"/>
      <c r="F348" s="894"/>
      <c r="G348" s="895"/>
      <c r="H348" s="894"/>
      <c r="I348" s="895"/>
      <c r="J348" s="894"/>
      <c r="K348" s="895"/>
      <c r="L348" s="894"/>
      <c r="M348" s="895"/>
      <c r="N348" s="894">
        <v>32</v>
      </c>
      <c r="O348" s="895">
        <v>741864.54</v>
      </c>
      <c r="P348" s="894"/>
      <c r="Q348" s="895"/>
      <c r="R348" s="894"/>
      <c r="S348" s="895"/>
      <c r="T348" s="894"/>
      <c r="U348" s="895"/>
      <c r="V348" s="894"/>
      <c r="W348" s="895"/>
      <c r="X348" s="894"/>
      <c r="Y348" s="895"/>
      <c r="Z348" s="894"/>
      <c r="AA348" s="895"/>
      <c r="AB348" s="894"/>
      <c r="AC348" s="895"/>
      <c r="AD348" s="894"/>
      <c r="AE348" s="895"/>
      <c r="AF348" s="894"/>
      <c r="AG348" s="895"/>
      <c r="AH348" s="894"/>
      <c r="AI348" s="895"/>
      <c r="AJ348" s="894"/>
      <c r="AK348" s="895"/>
      <c r="AL348" s="894"/>
      <c r="AM348" s="895"/>
      <c r="AN348" s="894"/>
      <c r="AO348" s="895"/>
      <c r="AP348" s="894"/>
      <c r="AQ348" s="895"/>
      <c r="AR348" s="894"/>
      <c r="AS348" s="895"/>
      <c r="AT348" s="894"/>
      <c r="AU348" s="895"/>
      <c r="AV348" s="894"/>
      <c r="AW348" s="895"/>
      <c r="AX348" s="894"/>
      <c r="AY348" s="895"/>
      <c r="AZ348" s="894"/>
      <c r="BA348" s="895"/>
      <c r="BB348" s="894"/>
      <c r="BC348" s="895"/>
      <c r="BD348" s="894"/>
      <c r="BE348" s="895"/>
      <c r="BF348" s="894"/>
      <c r="BG348" s="895"/>
      <c r="BH348" s="894"/>
      <c r="BI348" s="895"/>
      <c r="BJ348" s="894"/>
      <c r="BK348" s="895"/>
      <c r="BL348" s="894"/>
      <c r="BM348" s="895"/>
      <c r="BN348" s="894"/>
      <c r="BO348" s="895"/>
      <c r="BP348" s="894"/>
      <c r="BQ348" s="895"/>
      <c r="BR348" s="894"/>
      <c r="BS348" s="895"/>
      <c r="BT348" s="894"/>
      <c r="BU348" s="895"/>
      <c r="BV348" s="894"/>
      <c r="BW348" s="895"/>
      <c r="BX348" s="894"/>
      <c r="BY348" s="895"/>
      <c r="BZ348" s="894"/>
      <c r="CA348" s="895"/>
      <c r="CB348" s="894"/>
      <c r="CC348" s="895"/>
      <c r="CD348" s="907"/>
      <c r="CE348" s="895"/>
      <c r="CF348" s="907"/>
      <c r="CG348" s="895"/>
      <c r="CH348" s="894"/>
      <c r="CI348" s="895"/>
      <c r="CJ348" s="894"/>
      <c r="CK348" s="895"/>
      <c r="CL348" s="894"/>
      <c r="CM348" s="895"/>
      <c r="CN348" s="894"/>
      <c r="CO348" s="895"/>
      <c r="CP348" s="894"/>
      <c r="CQ348" s="895"/>
      <c r="CR348" s="894"/>
      <c r="CS348" s="895"/>
      <c r="CT348" s="895"/>
      <c r="CU348" s="895"/>
      <c r="CV348" s="894"/>
      <c r="CW348" s="895"/>
      <c r="CX348" s="894"/>
      <c r="CY348" s="895"/>
      <c r="CZ348" s="894"/>
      <c r="DA348" s="895"/>
      <c r="DB348" s="908">
        <f>B348+D348+F348+H348+J348+L348+N348+P348+R348+T348+V348+X348+Z348+AB348+AD348+AF348+AH348+AJ348+AL348+AN348+AP348+AR348+AT348+AV348+AX348+AZ348+BB348+BD348+BF348+BH348+BJ348+BL348+BN348+BP348+BR348+BT348+BV348+BX348+BZ348+CB348+CD348+CF348+CH348+CJ348+CL348+CN348+CP348+CR348+CT348+CV348+CX348+CZ348</f>
        <v>32</v>
      </c>
      <c r="DC348" s="954">
        <f>'westen union'!C342</f>
        <v>0</v>
      </c>
      <c r="DD348" s="910">
        <v>0</v>
      </c>
      <c r="DE348" s="911">
        <v>0</v>
      </c>
      <c r="DF348" s="912">
        <f t="shared" si="41"/>
        <v>32</v>
      </c>
      <c r="DG348" s="913">
        <f t="shared" si="42"/>
        <v>0</v>
      </c>
    </row>
    <row r="349" spans="1:111" ht="15" thickBot="1" x14ac:dyDescent="0.35">
      <c r="A349" s="914" t="s">
        <v>938</v>
      </c>
      <c r="B349" s="894"/>
      <c r="C349" s="895"/>
      <c r="D349" s="894"/>
      <c r="E349" s="895"/>
      <c r="F349" s="894"/>
      <c r="G349" s="895"/>
      <c r="H349" s="894"/>
      <c r="I349" s="895"/>
      <c r="J349" s="894"/>
      <c r="K349" s="895"/>
      <c r="L349" s="894"/>
      <c r="M349" s="895"/>
      <c r="N349" s="894"/>
      <c r="O349" s="895"/>
      <c r="P349" s="894"/>
      <c r="Q349" s="895"/>
      <c r="R349" s="894"/>
      <c r="S349" s="895"/>
      <c r="T349" s="894"/>
      <c r="U349" s="895"/>
      <c r="V349" s="894"/>
      <c r="W349" s="895"/>
      <c r="X349" s="894"/>
      <c r="Y349" s="895"/>
      <c r="Z349" s="894"/>
      <c r="AA349" s="895"/>
      <c r="AB349" s="894"/>
      <c r="AC349" s="895"/>
      <c r="AD349" s="894"/>
      <c r="AE349" s="895"/>
      <c r="AF349" s="894"/>
      <c r="AG349" s="895"/>
      <c r="AH349" s="894"/>
      <c r="AI349" s="895"/>
      <c r="AJ349" s="894"/>
      <c r="AK349" s="895"/>
      <c r="AL349" s="894"/>
      <c r="AM349" s="895"/>
      <c r="AN349" s="894"/>
      <c r="AO349" s="895"/>
      <c r="AP349" s="894"/>
      <c r="AQ349" s="895"/>
      <c r="AR349" s="894"/>
      <c r="AS349" s="895"/>
      <c r="AT349" s="894"/>
      <c r="AU349" s="895"/>
      <c r="AV349" s="894"/>
      <c r="AW349" s="895"/>
      <c r="AX349" s="894"/>
      <c r="AY349" s="895"/>
      <c r="AZ349" s="894"/>
      <c r="BA349" s="895"/>
      <c r="BB349" s="894"/>
      <c r="BC349" s="895"/>
      <c r="BD349" s="894"/>
      <c r="BE349" s="895"/>
      <c r="BF349" s="894"/>
      <c r="BG349" s="895"/>
      <c r="BH349" s="894"/>
      <c r="BI349" s="895"/>
      <c r="BJ349" s="894"/>
      <c r="BK349" s="895"/>
      <c r="BL349" s="894"/>
      <c r="BM349" s="895"/>
      <c r="BN349" s="894"/>
      <c r="BO349" s="895"/>
      <c r="BP349" s="894"/>
      <c r="BQ349" s="895"/>
      <c r="BR349" s="894"/>
      <c r="BS349" s="895"/>
      <c r="BT349" s="894"/>
      <c r="BU349" s="895"/>
      <c r="BV349" s="894"/>
      <c r="BW349" s="895"/>
      <c r="BX349" s="894"/>
      <c r="BY349" s="895"/>
      <c r="BZ349" s="894"/>
      <c r="CA349" s="895"/>
      <c r="CB349" s="894"/>
      <c r="CC349" s="895"/>
      <c r="CD349" s="907"/>
      <c r="CE349" s="895"/>
      <c r="CF349" s="907"/>
      <c r="CG349" s="895"/>
      <c r="CH349" s="894"/>
      <c r="CI349" s="895"/>
      <c r="CJ349" s="894"/>
      <c r="CK349" s="895"/>
      <c r="CL349" s="894"/>
      <c r="CM349" s="895"/>
      <c r="CN349" s="894"/>
      <c r="CO349" s="895"/>
      <c r="CP349" s="894"/>
      <c r="CQ349" s="895"/>
      <c r="CR349" s="894"/>
      <c r="CS349" s="895"/>
      <c r="CT349" s="895"/>
      <c r="CU349" s="895"/>
      <c r="CV349" s="894"/>
      <c r="CW349" s="895"/>
      <c r="CX349" s="894"/>
      <c r="CY349" s="895"/>
      <c r="CZ349" s="894"/>
      <c r="DA349" s="895"/>
      <c r="DB349" s="908">
        <f>B349+D349+F349+H349+J349+L349+N349+P349+R349+T349+V349+X349+Z349+AB349+AD349+AF349+AH349+AJ349+AL349+AN349+AP349+AR349+AT349+AV349+AX349+AZ349+BB349+BD349+BF349+BH349+BJ349+BL349+BN349+BP349+BR349+BT349+BV349+BX349+BZ349+CB349+CD349+CF349+CH349+CJ349+CL349+CN349+CP349+CR349+CT349+CV349+CX349+CZ349</f>
        <v>0</v>
      </c>
      <c r="DC349" s="908">
        <f>C349+E349+G349+I349+K349+M349+O349+Q349+S349+U349+W349+Y349+AA349+AC349+AE349+AG349+AI349+AK349+AM349+AO349+AQ349+AS349+AU349+AW349+AY349+BA349+BC349+BE349+BG349+BI349+BK349+BM349+BO349+BQ349+BS349+BU349+BW349+BY349+CA349+CC349+CE349+CG349+CI349+CK349+CM349+CO349+CQ349+CS349+CU349+CW349+CY349+DA349</f>
        <v>0</v>
      </c>
      <c r="DD349" s="910">
        <v>0</v>
      </c>
      <c r="DE349" s="911">
        <v>0</v>
      </c>
      <c r="DF349" s="912">
        <f t="shared" si="41"/>
        <v>0</v>
      </c>
      <c r="DG349" s="913">
        <f t="shared" si="42"/>
        <v>0</v>
      </c>
    </row>
    <row r="350" spans="1:111" ht="15" thickBot="1" x14ac:dyDescent="0.35">
      <c r="A350" s="914" t="s">
        <v>939</v>
      </c>
      <c r="B350" s="894"/>
      <c r="C350" s="895"/>
      <c r="D350" s="894"/>
      <c r="E350" s="895"/>
      <c r="F350" s="894"/>
      <c r="G350" s="895"/>
      <c r="H350" s="894"/>
      <c r="I350" s="895"/>
      <c r="J350" s="894"/>
      <c r="K350" s="895"/>
      <c r="L350" s="894"/>
      <c r="M350" s="895"/>
      <c r="N350" s="894"/>
      <c r="O350" s="895"/>
      <c r="P350" s="894"/>
      <c r="Q350" s="895"/>
      <c r="R350" s="894"/>
      <c r="S350" s="895"/>
      <c r="T350" s="894"/>
      <c r="U350" s="895"/>
      <c r="V350" s="894"/>
      <c r="W350" s="895"/>
      <c r="X350" s="894"/>
      <c r="Y350" s="895"/>
      <c r="Z350" s="894"/>
      <c r="AA350" s="895"/>
      <c r="AB350" s="894"/>
      <c r="AC350" s="895"/>
      <c r="AD350" s="894"/>
      <c r="AE350" s="895"/>
      <c r="AF350" s="894"/>
      <c r="AG350" s="895"/>
      <c r="AH350" s="894"/>
      <c r="AI350" s="895"/>
      <c r="AJ350" s="894"/>
      <c r="AK350" s="895"/>
      <c r="AL350" s="894"/>
      <c r="AM350" s="895"/>
      <c r="AN350" s="894"/>
      <c r="AO350" s="895"/>
      <c r="AP350" s="894"/>
      <c r="AQ350" s="895"/>
      <c r="AR350" s="894"/>
      <c r="AS350" s="895"/>
      <c r="AT350" s="894"/>
      <c r="AU350" s="895"/>
      <c r="AV350" s="894"/>
      <c r="AW350" s="895"/>
      <c r="AX350" s="894"/>
      <c r="AY350" s="895"/>
      <c r="AZ350" s="894"/>
      <c r="BA350" s="895"/>
      <c r="BB350" s="894"/>
      <c r="BC350" s="895"/>
      <c r="BD350" s="894"/>
      <c r="BE350" s="895"/>
      <c r="BF350" s="894"/>
      <c r="BG350" s="895"/>
      <c r="BH350" s="894"/>
      <c r="BI350" s="895"/>
      <c r="BJ350" s="894"/>
      <c r="BK350" s="895"/>
      <c r="BL350" s="894"/>
      <c r="BM350" s="895"/>
      <c r="BN350" s="894"/>
      <c r="BO350" s="895"/>
      <c r="BP350" s="894"/>
      <c r="BQ350" s="895"/>
      <c r="BR350" s="894"/>
      <c r="BS350" s="895"/>
      <c r="BT350" s="894"/>
      <c r="BU350" s="895"/>
      <c r="BV350" s="894"/>
      <c r="BW350" s="895"/>
      <c r="BX350" s="894"/>
      <c r="BY350" s="895"/>
      <c r="BZ350" s="894"/>
      <c r="CA350" s="895"/>
      <c r="CB350" s="894"/>
      <c r="CC350" s="895"/>
      <c r="CD350" s="907"/>
      <c r="CE350" s="895"/>
      <c r="CF350" s="907"/>
      <c r="CG350" s="895"/>
      <c r="CH350" s="894"/>
      <c r="CI350" s="895"/>
      <c r="CJ350" s="894"/>
      <c r="CK350" s="895"/>
      <c r="CL350" s="894"/>
      <c r="CM350" s="895"/>
      <c r="CN350" s="894"/>
      <c r="CO350" s="895"/>
      <c r="CP350" s="894"/>
      <c r="CQ350" s="895"/>
      <c r="CR350" s="894"/>
      <c r="CS350" s="895"/>
      <c r="CT350" s="895"/>
      <c r="CU350" s="895"/>
      <c r="CV350" s="894"/>
      <c r="CW350" s="895"/>
      <c r="CX350" s="894"/>
      <c r="CY350" s="895"/>
      <c r="CZ350" s="894"/>
      <c r="DA350" s="895"/>
      <c r="DB350" s="908">
        <f>B350+D350+F350+H350+J350+L350+N350+P350+R350+T350+V350+X350+Z350+AB350+AD350+AF350+AH350+AJ350+AL350+AN350+AP350+AR350+AT350+AV350+AX350+AZ350+BB350+BD350+BF350+BH350+BJ350+BL350+BN350+BP350+BR350+BT350+BV350+BX350+BZ350+CB350+CD350+CF350+CH350+CJ350+CL350+CN350+CP350+CR350+CT350+CV350+CX350+CZ350</f>
        <v>0</v>
      </c>
      <c r="DC350" s="992">
        <f>C350+E350+G350+I350+K350+M350+O350+Q350+S350+U350+W350+Y350+AA350+AC350+AE350+AG350+AI350+AK350+AM350+AO350+AQ350+AS350+AU350+AW350+AY350+BA350+BC350+BE350+BG350+BI350+BK350+BM350+BO350+BQ350+BS350+BU350+BW350+BY350+CA350+CC350+CE350+CG350+CI350+CK350+CM350+CO350+CQ350+CS350+CU350+CW350+CY350+DA350</f>
        <v>0</v>
      </c>
      <c r="DD350" s="910">
        <v>0</v>
      </c>
      <c r="DE350" s="911">
        <v>0</v>
      </c>
      <c r="DF350" s="912">
        <f t="shared" si="41"/>
        <v>0</v>
      </c>
      <c r="DG350" s="913">
        <f t="shared" si="42"/>
        <v>0</v>
      </c>
    </row>
    <row r="351" spans="1:111" ht="15" thickBot="1" x14ac:dyDescent="0.35">
      <c r="A351" s="915" t="s">
        <v>940</v>
      </c>
      <c r="B351" s="894">
        <v>36</v>
      </c>
      <c r="C351" s="895"/>
      <c r="D351" s="894"/>
      <c r="E351" s="895"/>
      <c r="F351" s="894"/>
      <c r="G351" s="895"/>
      <c r="H351" s="894"/>
      <c r="I351" s="895"/>
      <c r="J351" s="894"/>
      <c r="K351" s="895"/>
      <c r="L351" s="894"/>
      <c r="M351" s="895"/>
      <c r="N351" s="894"/>
      <c r="O351" s="895"/>
      <c r="P351" s="894"/>
      <c r="Q351" s="895"/>
      <c r="R351" s="894"/>
      <c r="S351" s="895"/>
      <c r="T351" s="894"/>
      <c r="U351" s="895"/>
      <c r="V351" s="894"/>
      <c r="W351" s="895"/>
      <c r="X351" s="894"/>
      <c r="Y351" s="895"/>
      <c r="Z351" s="894"/>
      <c r="AA351" s="895"/>
      <c r="AB351" s="894"/>
      <c r="AC351" s="895"/>
      <c r="AD351" s="894"/>
      <c r="AE351" s="895"/>
      <c r="AF351" s="894"/>
      <c r="AG351" s="895"/>
      <c r="AH351" s="894"/>
      <c r="AI351" s="895"/>
      <c r="AJ351" s="894"/>
      <c r="AK351" s="895"/>
      <c r="AL351" s="894"/>
      <c r="AM351" s="895"/>
      <c r="AN351" s="894"/>
      <c r="AO351" s="895"/>
      <c r="AP351" s="894"/>
      <c r="AQ351" s="895"/>
      <c r="AR351" s="894"/>
      <c r="AS351" s="895"/>
      <c r="AT351" s="894"/>
      <c r="AU351" s="895"/>
      <c r="AV351" s="894"/>
      <c r="AW351" s="895"/>
      <c r="AX351" s="894"/>
      <c r="AY351" s="895"/>
      <c r="AZ351" s="894"/>
      <c r="BA351" s="895"/>
      <c r="BB351" s="894"/>
      <c r="BC351" s="895"/>
      <c r="BD351" s="894"/>
      <c r="BE351" s="895"/>
      <c r="BF351" s="894"/>
      <c r="BG351" s="895"/>
      <c r="BH351" s="894"/>
      <c r="BI351" s="895"/>
      <c r="BJ351" s="894"/>
      <c r="BK351" s="895"/>
      <c r="BL351" s="894"/>
      <c r="BM351" s="895"/>
      <c r="BN351" s="894"/>
      <c r="BO351" s="895"/>
      <c r="BP351" s="894"/>
      <c r="BQ351" s="895"/>
      <c r="BR351" s="894"/>
      <c r="BS351" s="895"/>
      <c r="BT351" s="894"/>
      <c r="BU351" s="895"/>
      <c r="BV351" s="894"/>
      <c r="BW351" s="895"/>
      <c r="BX351" s="894"/>
      <c r="BY351" s="895"/>
      <c r="BZ351" s="894"/>
      <c r="CA351" s="895"/>
      <c r="CB351" s="894"/>
      <c r="CC351" s="895"/>
      <c r="CD351" s="907"/>
      <c r="CE351" s="895"/>
      <c r="CF351" s="907"/>
      <c r="CG351" s="895"/>
      <c r="CH351" s="894"/>
      <c r="CI351" s="895"/>
      <c r="CJ351" s="894"/>
      <c r="CK351" s="895"/>
      <c r="CL351" s="894"/>
      <c r="CM351" s="895"/>
      <c r="CN351" s="894"/>
      <c r="CO351" s="895"/>
      <c r="CP351" s="894"/>
      <c r="CQ351" s="895"/>
      <c r="CR351" s="894"/>
      <c r="CS351" s="895"/>
      <c r="CT351" s="895"/>
      <c r="CU351" s="895"/>
      <c r="CV351" s="894"/>
      <c r="CW351" s="895"/>
      <c r="CX351" s="894"/>
      <c r="CY351" s="895"/>
      <c r="CZ351" s="894"/>
      <c r="DA351" s="895"/>
      <c r="DB351" s="991">
        <v>7</v>
      </c>
      <c r="DC351" s="909"/>
      <c r="DD351" s="910">
        <v>0</v>
      </c>
      <c r="DE351" s="911">
        <v>0</v>
      </c>
      <c r="DF351" s="912">
        <f t="shared" si="41"/>
        <v>7</v>
      </c>
      <c r="DG351" s="913">
        <f t="shared" si="42"/>
        <v>0</v>
      </c>
    </row>
    <row r="352" spans="1:111" ht="15" thickBot="1" x14ac:dyDescent="0.35">
      <c r="A352" s="915" t="s">
        <v>941</v>
      </c>
      <c r="B352" s="894">
        <v>66</v>
      </c>
      <c r="C352" s="895">
        <v>609800</v>
      </c>
      <c r="D352" s="894">
        <v>315</v>
      </c>
      <c r="E352" s="895"/>
      <c r="F352" s="894"/>
      <c r="G352" s="895"/>
      <c r="H352" s="894">
        <v>56</v>
      </c>
      <c r="I352" s="895"/>
      <c r="J352" s="894">
        <v>17</v>
      </c>
      <c r="K352" s="895"/>
      <c r="L352" s="894">
        <v>33</v>
      </c>
      <c r="M352" s="895"/>
      <c r="N352" s="894">
        <v>19</v>
      </c>
      <c r="O352" s="895"/>
      <c r="P352" s="894">
        <v>46</v>
      </c>
      <c r="Q352" s="895"/>
      <c r="R352" s="894">
        <v>38</v>
      </c>
      <c r="S352" s="895"/>
      <c r="T352" s="894">
        <v>20</v>
      </c>
      <c r="U352" s="895"/>
      <c r="V352" s="894">
        <v>44</v>
      </c>
      <c r="W352" s="895"/>
      <c r="X352" s="894"/>
      <c r="Y352" s="895"/>
      <c r="Z352" s="894"/>
      <c r="AA352" s="895"/>
      <c r="AB352" s="894">
        <v>74</v>
      </c>
      <c r="AC352" s="895"/>
      <c r="AD352" s="894">
        <v>47</v>
      </c>
      <c r="AE352" s="895"/>
      <c r="AF352" s="894">
        <v>5</v>
      </c>
      <c r="AG352" s="895"/>
      <c r="AH352" s="894"/>
      <c r="AI352" s="895"/>
      <c r="AJ352" s="894">
        <v>29</v>
      </c>
      <c r="AK352" s="895"/>
      <c r="AL352" s="894">
        <v>56</v>
      </c>
      <c r="AM352" s="895"/>
      <c r="AN352" s="894">
        <v>24</v>
      </c>
      <c r="AO352" s="895"/>
      <c r="AP352" s="894">
        <v>5</v>
      </c>
      <c r="AQ352" s="895"/>
      <c r="AR352" s="894"/>
      <c r="AS352" s="895"/>
      <c r="AT352" s="894"/>
      <c r="AU352" s="895"/>
      <c r="AV352" s="894">
        <v>60</v>
      </c>
      <c r="AW352" s="895"/>
      <c r="AX352" s="894">
        <v>67</v>
      </c>
      <c r="AY352" s="895"/>
      <c r="AZ352" s="894">
        <v>46</v>
      </c>
      <c r="BA352" s="895"/>
      <c r="BB352" s="894">
        <v>26</v>
      </c>
      <c r="BC352" s="895"/>
      <c r="BD352" s="894"/>
      <c r="BE352" s="895"/>
      <c r="BF352" s="894">
        <v>40</v>
      </c>
      <c r="BG352" s="895"/>
      <c r="BH352" s="894">
        <v>28</v>
      </c>
      <c r="BI352" s="895"/>
      <c r="BJ352" s="894">
        <v>10</v>
      </c>
      <c r="BK352" s="895"/>
      <c r="BL352" s="894">
        <v>48</v>
      </c>
      <c r="BM352" s="895"/>
      <c r="BN352" s="894">
        <v>22</v>
      </c>
      <c r="BO352" s="895"/>
      <c r="BP352" s="894"/>
      <c r="BQ352" s="895"/>
      <c r="BR352" s="894"/>
      <c r="BS352" s="895"/>
      <c r="BT352" s="894">
        <v>14</v>
      </c>
      <c r="BU352" s="895"/>
      <c r="BV352" s="894"/>
      <c r="BW352" s="895"/>
      <c r="BX352" s="894"/>
      <c r="BY352" s="895"/>
      <c r="BZ352" s="894">
        <v>13</v>
      </c>
      <c r="CA352" s="895"/>
      <c r="CB352" s="894">
        <v>6</v>
      </c>
      <c r="CC352" s="895"/>
      <c r="CD352" s="907">
        <v>3</v>
      </c>
      <c r="CE352" s="895"/>
      <c r="CF352" s="907">
        <v>8</v>
      </c>
      <c r="CG352" s="895"/>
      <c r="CH352" s="894">
        <v>96</v>
      </c>
      <c r="CI352" s="895"/>
      <c r="CJ352" s="894"/>
      <c r="CK352" s="895"/>
      <c r="CL352" s="894">
        <v>7</v>
      </c>
      <c r="CM352" s="895"/>
      <c r="CN352" s="894"/>
      <c r="CO352" s="895"/>
      <c r="CP352" s="894"/>
      <c r="CQ352" s="895"/>
      <c r="CR352" s="894">
        <v>39</v>
      </c>
      <c r="CS352" s="895"/>
      <c r="CT352" s="895"/>
      <c r="CU352" s="895"/>
      <c r="CV352" s="894"/>
      <c r="CW352" s="895"/>
      <c r="CX352" s="894"/>
      <c r="CY352" s="895"/>
      <c r="CZ352" s="894">
        <v>240</v>
      </c>
      <c r="DA352" s="895"/>
      <c r="DB352" s="991">
        <f>B352+D352+F352+H352+J352+L352+N352+P352+R352+T352+V352+X352+Z352+AB352+AD352+AF352+AH352+AJ352+AL352+AN352+AP352+AR352+AT352+AV352+AX352+AZ352+BB352+BD352+BF352+BH352+BJ352+BL352+BN352+BP352+BR352+BT352+BV352+BX352+BZ352+CB352+CD352+CF352+CH352+CJ352+CL352+CN352+CP352+CR352+CT352+CV352+CX352+CZ352</f>
        <v>1667</v>
      </c>
      <c r="DC352" s="909"/>
      <c r="DD352" s="910">
        <v>0</v>
      </c>
      <c r="DE352" s="911">
        <v>0</v>
      </c>
      <c r="DF352" s="912">
        <f t="shared" si="41"/>
        <v>1667</v>
      </c>
      <c r="DG352" s="913">
        <f t="shared" si="42"/>
        <v>0</v>
      </c>
    </row>
    <row r="353" spans="1:111" ht="15" thickBot="1" x14ac:dyDescent="0.35">
      <c r="A353" s="915" t="s">
        <v>942</v>
      </c>
      <c r="B353" s="894"/>
      <c r="C353" s="994"/>
      <c r="D353" s="894"/>
      <c r="E353" s="895"/>
      <c r="F353" s="894"/>
      <c r="G353" s="895"/>
      <c r="H353" s="894"/>
      <c r="I353" s="895"/>
      <c r="J353" s="894"/>
      <c r="K353" s="895"/>
      <c r="L353" s="894"/>
      <c r="M353" s="895"/>
      <c r="N353" s="894"/>
      <c r="O353" s="895"/>
      <c r="P353" s="894"/>
      <c r="Q353" s="895"/>
      <c r="R353" s="894"/>
      <c r="S353" s="895"/>
      <c r="T353" s="894"/>
      <c r="U353" s="895"/>
      <c r="V353" s="894"/>
      <c r="W353" s="895"/>
      <c r="X353" s="894"/>
      <c r="Y353" s="895"/>
      <c r="Z353" s="894"/>
      <c r="AA353" s="895"/>
      <c r="AB353" s="894"/>
      <c r="AC353" s="895"/>
      <c r="AD353" s="894"/>
      <c r="AE353" s="895"/>
      <c r="AF353" s="894"/>
      <c r="AG353" s="895"/>
      <c r="AH353" s="894"/>
      <c r="AI353" s="895"/>
      <c r="AJ353" s="894"/>
      <c r="AK353" s="895"/>
      <c r="AL353" s="894"/>
      <c r="AM353" s="895"/>
      <c r="AN353" s="894"/>
      <c r="AO353" s="895"/>
      <c r="AP353" s="894"/>
      <c r="AQ353" s="895"/>
      <c r="AR353" s="894"/>
      <c r="AS353" s="895"/>
      <c r="AT353" s="894"/>
      <c r="AU353" s="895"/>
      <c r="AV353" s="894"/>
      <c r="AW353" s="895"/>
      <c r="AX353" s="894"/>
      <c r="AY353" s="895"/>
      <c r="AZ353" s="894"/>
      <c r="BA353" s="895"/>
      <c r="BB353" s="894"/>
      <c r="BC353" s="895"/>
      <c r="BD353" s="894"/>
      <c r="BE353" s="895"/>
      <c r="BF353" s="894"/>
      <c r="BG353" s="895"/>
      <c r="BH353" s="894"/>
      <c r="BI353" s="895"/>
      <c r="BJ353" s="894"/>
      <c r="BK353" s="895"/>
      <c r="BL353" s="894"/>
      <c r="BM353" s="895"/>
      <c r="BN353" s="894"/>
      <c r="BO353" s="895"/>
      <c r="BP353" s="894"/>
      <c r="BQ353" s="895"/>
      <c r="BR353" s="894"/>
      <c r="BS353" s="895"/>
      <c r="BT353" s="894"/>
      <c r="BU353" s="895"/>
      <c r="BV353" s="894"/>
      <c r="BW353" s="895"/>
      <c r="BX353" s="894"/>
      <c r="BY353" s="895"/>
      <c r="BZ353" s="894"/>
      <c r="CA353" s="895"/>
      <c r="CB353" s="894"/>
      <c r="CC353" s="895"/>
      <c r="CD353" s="907"/>
      <c r="CE353" s="895"/>
      <c r="CF353" s="907"/>
      <c r="CG353" s="895"/>
      <c r="CH353" s="894"/>
      <c r="CI353" s="895"/>
      <c r="CJ353" s="894"/>
      <c r="CK353" s="895"/>
      <c r="CL353" s="894"/>
      <c r="CM353" s="895"/>
      <c r="CN353" s="894"/>
      <c r="CO353" s="895"/>
      <c r="CP353" s="894"/>
      <c r="CQ353" s="895"/>
      <c r="CR353" s="894"/>
      <c r="CS353" s="895"/>
      <c r="CT353" s="895"/>
      <c r="CU353" s="895"/>
      <c r="CV353" s="894"/>
      <c r="CW353" s="895"/>
      <c r="CX353" s="894"/>
      <c r="CY353" s="895"/>
      <c r="CZ353" s="894"/>
      <c r="DA353" s="895"/>
      <c r="DB353" s="991">
        <v>1415</v>
      </c>
      <c r="DC353" s="909"/>
      <c r="DD353" s="910">
        <v>0</v>
      </c>
      <c r="DE353" s="911">
        <v>0</v>
      </c>
      <c r="DF353" s="912">
        <f t="shared" si="41"/>
        <v>1415</v>
      </c>
      <c r="DG353" s="913">
        <f t="shared" si="42"/>
        <v>0</v>
      </c>
    </row>
    <row r="354" spans="1:111" ht="15" thickBot="1" x14ac:dyDescent="0.35">
      <c r="A354" s="915" t="s">
        <v>943</v>
      </c>
      <c r="B354" s="894">
        <v>10835</v>
      </c>
      <c r="C354" s="994">
        <v>471866423.61000001</v>
      </c>
      <c r="D354" s="894">
        <v>22</v>
      </c>
      <c r="E354" s="895">
        <v>300500</v>
      </c>
      <c r="F354" s="894">
        <v>2</v>
      </c>
      <c r="G354" s="895">
        <v>29900</v>
      </c>
      <c r="H354" s="894"/>
      <c r="I354" s="895"/>
      <c r="J354" s="894"/>
      <c r="K354" s="895"/>
      <c r="L354" s="894">
        <v>15</v>
      </c>
      <c r="M354" s="895">
        <v>249500</v>
      </c>
      <c r="N354" s="894">
        <v>11</v>
      </c>
      <c r="O354" s="895">
        <v>194000</v>
      </c>
      <c r="P354" s="894"/>
      <c r="Q354" s="895"/>
      <c r="R354" s="894">
        <v>1</v>
      </c>
      <c r="S354" s="895">
        <v>17000</v>
      </c>
      <c r="T354" s="894"/>
      <c r="U354" s="895"/>
      <c r="V354" s="894"/>
      <c r="W354" s="895"/>
      <c r="X354" s="894"/>
      <c r="Y354" s="895"/>
      <c r="Z354" s="894"/>
      <c r="AA354" s="895"/>
      <c r="AB354" s="894">
        <v>36</v>
      </c>
      <c r="AC354" s="895">
        <v>620600</v>
      </c>
      <c r="AD354" s="894"/>
      <c r="AE354" s="895"/>
      <c r="AF354" s="894"/>
      <c r="AG354" s="895"/>
      <c r="AH354" s="894"/>
      <c r="AI354" s="895"/>
      <c r="AJ354" s="894">
        <v>2</v>
      </c>
      <c r="AK354" s="895">
        <v>33900</v>
      </c>
      <c r="AL354" s="894">
        <v>13</v>
      </c>
      <c r="AM354" s="895">
        <v>278600</v>
      </c>
      <c r="AN354" s="894"/>
      <c r="AO354" s="895"/>
      <c r="AP354" s="894"/>
      <c r="AQ354" s="895"/>
      <c r="AR354" s="894"/>
      <c r="AS354" s="895">
        <v>10051859.699999999</v>
      </c>
      <c r="AT354" s="894"/>
      <c r="AU354" s="895"/>
      <c r="AV354" s="894">
        <v>1</v>
      </c>
      <c r="AW354" s="895">
        <v>30000</v>
      </c>
      <c r="AX354" s="894"/>
      <c r="AY354" s="895"/>
      <c r="AZ354" s="894">
        <v>1</v>
      </c>
      <c r="BA354" s="895">
        <v>20000</v>
      </c>
      <c r="BB354" s="894"/>
      <c r="BC354" s="895"/>
      <c r="BD354" s="894"/>
      <c r="BE354" s="895"/>
      <c r="BF354" s="894"/>
      <c r="BG354" s="895"/>
      <c r="BH354" s="894"/>
      <c r="BI354" s="895"/>
      <c r="BJ354" s="894"/>
      <c r="BK354" s="895"/>
      <c r="BL354" s="894"/>
      <c r="BM354" s="895"/>
      <c r="BN354" s="894"/>
      <c r="BO354" s="895"/>
      <c r="BP354" s="894"/>
      <c r="BQ354" s="895"/>
      <c r="BR354" s="894"/>
      <c r="BS354" s="895"/>
      <c r="BT354" s="894"/>
      <c r="BU354" s="895"/>
      <c r="BV354" s="894"/>
      <c r="BW354" s="895"/>
      <c r="BX354" s="894"/>
      <c r="BY354" s="895"/>
      <c r="BZ354" s="894"/>
      <c r="CA354" s="895"/>
      <c r="CB354" s="894">
        <v>3</v>
      </c>
      <c r="CC354" s="895">
        <v>60000</v>
      </c>
      <c r="CD354" s="907"/>
      <c r="CE354" s="895"/>
      <c r="CF354" s="907"/>
      <c r="CG354" s="895"/>
      <c r="CH354" s="894"/>
      <c r="CI354" s="895"/>
      <c r="CJ354" s="894"/>
      <c r="CK354" s="895"/>
      <c r="CL354" s="894"/>
      <c r="CM354" s="895"/>
      <c r="CN354" s="894"/>
      <c r="CO354" s="895"/>
      <c r="CP354" s="894"/>
      <c r="CQ354" s="895"/>
      <c r="CR354" s="894">
        <v>4</v>
      </c>
      <c r="CS354" s="895">
        <v>54800</v>
      </c>
      <c r="CT354" s="895"/>
      <c r="CU354" s="895"/>
      <c r="CV354" s="894"/>
      <c r="CW354" s="895"/>
      <c r="CX354" s="894"/>
      <c r="CY354" s="895"/>
      <c r="CZ354" s="894"/>
      <c r="DA354" s="895"/>
      <c r="DB354" s="908">
        <f t="shared" ref="DB354:DB384" si="43">B354+D354+F354+H354+J354+L354+N354+P354+R354+T354+V354+X354+Z354+AB354+AD354+AF354+AH354+AJ354+AL354+AN354+AP354+AR354+AT354+AV354+AX354+AZ354+BB354+BD354+BF354+BH354+BJ354+BL354+BN354+BP354+BR354+BT354+BV354+BX354+BZ354+CB354+CD354+CF354+CH354+CJ354+CL354+CN354+CP354+CR354+CT354+CV354+CX354+CZ354</f>
        <v>10946</v>
      </c>
      <c r="DC354" s="992">
        <f>C354+E354+G354+I354+K354+M354+O354+Q354+S354+U354+W354+Y354+AA354+AC354+AE354+AG354+AI354+AK354+AM354+AO354+AQ354+AS354+AU354+AW354+AY354+BA354+BC354+BE354+BG354+BI354+BK354+BM354+BO354+BQ354+BS354+BU354+BW354+BY354+CA354+CC354+CE354+CG354+CI354+CK354+CM354+CO354+CQ354+CS354+CU354+CW354+CY354+DA354</f>
        <v>483807083.31</v>
      </c>
      <c r="DD354" s="910">
        <v>0</v>
      </c>
      <c r="DE354" s="911">
        <v>0</v>
      </c>
      <c r="DF354" s="912">
        <f>DB354+DD354</f>
        <v>10946</v>
      </c>
      <c r="DG354" s="913">
        <f t="shared" si="42"/>
        <v>483807083.31</v>
      </c>
    </row>
    <row r="355" spans="1:111" ht="15" thickBot="1" x14ac:dyDescent="0.35">
      <c r="A355" s="915" t="s">
        <v>944</v>
      </c>
      <c r="B355" s="894">
        <v>2336</v>
      </c>
      <c r="C355" s="994">
        <v>120373032.14</v>
      </c>
      <c r="D355" s="894">
        <v>5954</v>
      </c>
      <c r="E355" s="895">
        <v>120288700</v>
      </c>
      <c r="F355" s="894">
        <v>1975</v>
      </c>
      <c r="G355" s="895">
        <v>40078776.799999997</v>
      </c>
      <c r="H355" s="894">
        <v>10</v>
      </c>
      <c r="I355" s="895">
        <v>171011</v>
      </c>
      <c r="J355" s="894">
        <v>2915</v>
      </c>
      <c r="K355" s="895">
        <v>103653066</v>
      </c>
      <c r="L355" s="894">
        <v>6417</v>
      </c>
      <c r="M355" s="895">
        <v>159844920</v>
      </c>
      <c r="N355" s="894"/>
      <c r="O355" s="895">
        <v>196514789.59999999</v>
      </c>
      <c r="P355" s="894">
        <v>15600</v>
      </c>
      <c r="Q355" s="895">
        <v>24678500</v>
      </c>
      <c r="R355" s="894">
        <v>5174</v>
      </c>
      <c r="S355" s="895">
        <v>144583839.59999999</v>
      </c>
      <c r="T355" s="894">
        <v>3250</v>
      </c>
      <c r="U355" s="895">
        <v>79062296.400000006</v>
      </c>
      <c r="V355" s="894">
        <v>3497</v>
      </c>
      <c r="W355" s="895">
        <v>79675627</v>
      </c>
      <c r="X355" s="894">
        <v>5241</v>
      </c>
      <c r="Y355" s="895">
        <v>172735483.44999999</v>
      </c>
      <c r="Z355" s="894">
        <v>537</v>
      </c>
      <c r="AA355" s="895">
        <v>11084320.9</v>
      </c>
      <c r="AB355" s="894">
        <v>7322</v>
      </c>
      <c r="AC355" s="895">
        <v>174571244.05000001</v>
      </c>
      <c r="AD355" s="894">
        <v>1948</v>
      </c>
      <c r="AE355" s="895">
        <v>63098371.200000003</v>
      </c>
      <c r="AF355" s="894">
        <v>144</v>
      </c>
      <c r="AG355" s="895">
        <v>2595544.4</v>
      </c>
      <c r="AH355" s="894"/>
      <c r="AI355" s="895"/>
      <c r="AJ355" s="894">
        <v>2216</v>
      </c>
      <c r="AK355" s="895">
        <v>51433790.200000003</v>
      </c>
      <c r="AL355" s="894"/>
      <c r="AM355" s="895">
        <v>98238400</v>
      </c>
      <c r="AN355" s="894">
        <v>1402</v>
      </c>
      <c r="AO355" s="895">
        <v>33456449.5</v>
      </c>
      <c r="AP355" s="894">
        <v>414</v>
      </c>
      <c r="AQ355" s="895">
        <v>8876792.9000000004</v>
      </c>
      <c r="AR355" s="894"/>
      <c r="AS355" s="895">
        <v>1847342.96</v>
      </c>
      <c r="AT355" s="894"/>
      <c r="AU355" s="895"/>
      <c r="AV355" s="894">
        <v>12696</v>
      </c>
      <c r="AW355" s="895">
        <v>293209633.17000002</v>
      </c>
      <c r="AX355" s="894">
        <v>2448</v>
      </c>
      <c r="AY355" s="895">
        <v>151301300</v>
      </c>
      <c r="AZ355" s="894">
        <v>2360</v>
      </c>
      <c r="BA355" s="895">
        <v>67726760.700000003</v>
      </c>
      <c r="BB355" s="894">
        <v>674</v>
      </c>
      <c r="BC355" s="895">
        <v>18379740.300000001</v>
      </c>
      <c r="BD355" s="894">
        <v>4380</v>
      </c>
      <c r="BE355" s="895">
        <v>122312264.40000001</v>
      </c>
      <c r="BF355" s="894">
        <v>1214</v>
      </c>
      <c r="BG355" s="895">
        <v>33028663</v>
      </c>
      <c r="BH355" s="894">
        <v>2144</v>
      </c>
      <c r="BI355" s="895">
        <v>55366257.799999997</v>
      </c>
      <c r="BJ355" s="894">
        <v>4325</v>
      </c>
      <c r="BK355" s="895">
        <v>106792662.59999999</v>
      </c>
      <c r="BL355" s="894">
        <v>2698</v>
      </c>
      <c r="BM355" s="895">
        <v>1140980.5</v>
      </c>
      <c r="BN355" s="894">
        <v>2209</v>
      </c>
      <c r="BO355" s="895">
        <v>61633828.799999997</v>
      </c>
      <c r="BP355" s="894"/>
      <c r="BQ355" s="895"/>
      <c r="BR355" s="894">
        <v>2198</v>
      </c>
      <c r="BS355" s="895">
        <v>82635776.400000006</v>
      </c>
      <c r="BT355" s="894">
        <v>528</v>
      </c>
      <c r="BU355" s="895">
        <v>16429669.4</v>
      </c>
      <c r="BV355" s="894"/>
      <c r="BW355" s="895">
        <v>5706776.5</v>
      </c>
      <c r="BX355" s="894">
        <v>2568</v>
      </c>
      <c r="BY355" s="895">
        <v>65847585.899999999</v>
      </c>
      <c r="BZ355" s="894"/>
      <c r="CA355" s="895"/>
      <c r="CB355" s="894">
        <v>2240</v>
      </c>
      <c r="CC355" s="895">
        <v>88661515</v>
      </c>
      <c r="CD355" s="907">
        <v>187</v>
      </c>
      <c r="CE355" s="895">
        <v>5655700</v>
      </c>
      <c r="CF355" s="907">
        <v>225</v>
      </c>
      <c r="CG355" s="895">
        <v>6458857.5</v>
      </c>
      <c r="CH355" s="894">
        <v>5098</v>
      </c>
      <c r="CI355" s="895">
        <v>402556400</v>
      </c>
      <c r="CJ355" s="894">
        <v>288</v>
      </c>
      <c r="CK355" s="895"/>
      <c r="CL355" s="894">
        <v>177</v>
      </c>
      <c r="CM355" s="895">
        <v>3636511.9</v>
      </c>
      <c r="CN355" s="894">
        <v>589</v>
      </c>
      <c r="CO355" s="895">
        <v>13694012.300000001</v>
      </c>
      <c r="CP355" s="894">
        <v>635</v>
      </c>
      <c r="CQ355" s="895">
        <v>24688672.399999999</v>
      </c>
      <c r="CR355" s="894">
        <v>4372</v>
      </c>
      <c r="CS355" s="895">
        <v>213576642.5</v>
      </c>
      <c r="CT355" s="895"/>
      <c r="CU355" s="895"/>
      <c r="CV355" s="894">
        <v>539</v>
      </c>
      <c r="CW355" s="895">
        <v>18089153.800000001</v>
      </c>
      <c r="CX355" s="894"/>
      <c r="CY355" s="895">
        <v>45086200</v>
      </c>
      <c r="CZ355" s="894">
        <v>5467</v>
      </c>
      <c r="DA355" s="895">
        <v>166882230</v>
      </c>
      <c r="DB355" s="908">
        <f t="shared" si="43"/>
        <v>126611</v>
      </c>
      <c r="DC355" s="909">
        <f>'B1104'!CX335</f>
        <v>0</v>
      </c>
      <c r="DD355" s="910">
        <v>0</v>
      </c>
      <c r="DE355" s="911">
        <v>0</v>
      </c>
      <c r="DF355" s="916">
        <f t="shared" ref="DF355:DF379" si="44">DB355+DD355</f>
        <v>126611</v>
      </c>
      <c r="DG355" s="913">
        <f t="shared" si="42"/>
        <v>0</v>
      </c>
    </row>
    <row r="356" spans="1:111" ht="15" thickBot="1" x14ac:dyDescent="0.35">
      <c r="A356" s="915" t="s">
        <v>945</v>
      </c>
      <c r="B356" s="894">
        <v>5805</v>
      </c>
      <c r="C356" s="894">
        <v>58050</v>
      </c>
      <c r="D356" s="894">
        <v>510</v>
      </c>
      <c r="E356" s="895">
        <v>14769963.380000001</v>
      </c>
      <c r="F356" s="894">
        <v>304</v>
      </c>
      <c r="G356" s="895">
        <v>4815962.1500000004</v>
      </c>
      <c r="H356" s="894">
        <v>3042</v>
      </c>
      <c r="I356" s="895">
        <v>85352869.599999994</v>
      </c>
      <c r="J356" s="894">
        <v>852</v>
      </c>
      <c r="K356" s="895">
        <v>53548038.939999998</v>
      </c>
      <c r="L356" s="894">
        <v>1407</v>
      </c>
      <c r="M356" s="895">
        <v>35379004.359999999</v>
      </c>
      <c r="N356" s="894">
        <v>1060</v>
      </c>
      <c r="O356" s="895">
        <v>37754958.380000003</v>
      </c>
      <c r="P356" s="894">
        <v>3940</v>
      </c>
      <c r="Q356" s="895">
        <v>31688711.399999999</v>
      </c>
      <c r="R356" s="894">
        <v>810</v>
      </c>
      <c r="S356" s="895">
        <v>31942812.670000002</v>
      </c>
      <c r="T356" s="894">
        <v>373</v>
      </c>
      <c r="U356" s="895">
        <v>16493012.07</v>
      </c>
      <c r="V356" s="894">
        <v>461</v>
      </c>
      <c r="W356" s="895">
        <v>10321952.16</v>
      </c>
      <c r="X356" s="894">
        <v>1013</v>
      </c>
      <c r="Y356" s="895">
        <v>22853129.23</v>
      </c>
      <c r="Z356" s="894">
        <v>32</v>
      </c>
      <c r="AA356" s="895">
        <v>483170</v>
      </c>
      <c r="AB356" s="894">
        <v>835</v>
      </c>
      <c r="AC356" s="895">
        <v>211589489.84999999</v>
      </c>
      <c r="AD356" s="894">
        <v>345</v>
      </c>
      <c r="AE356" s="895">
        <v>7373040.0199999996</v>
      </c>
      <c r="AF356" s="894">
        <v>16</v>
      </c>
      <c r="AG356" s="895">
        <v>763158.35</v>
      </c>
      <c r="AH356" s="894"/>
      <c r="AI356" s="895"/>
      <c r="AJ356" s="894">
        <v>381</v>
      </c>
      <c r="AK356" s="895">
        <v>54590594.049999997</v>
      </c>
      <c r="AL356" s="894"/>
      <c r="AM356" s="895">
        <v>193247750.31999999</v>
      </c>
      <c r="AN356" s="894">
        <v>180</v>
      </c>
      <c r="AO356" s="895">
        <v>4601008</v>
      </c>
      <c r="AP356" s="894">
        <v>43</v>
      </c>
      <c r="AQ356" s="895">
        <v>698124</v>
      </c>
      <c r="AR356" s="894"/>
      <c r="AS356" s="895"/>
      <c r="AT356" s="894"/>
      <c r="AU356" s="895"/>
      <c r="AV356" s="894">
        <v>1597</v>
      </c>
      <c r="AW356" s="895">
        <v>83394562.379999995</v>
      </c>
      <c r="AX356" s="894">
        <v>576</v>
      </c>
      <c r="AY356" s="895">
        <v>32435747.280000001</v>
      </c>
      <c r="AZ356" s="894">
        <v>501</v>
      </c>
      <c r="BA356" s="895">
        <v>9301615.8900000006</v>
      </c>
      <c r="BB356" s="894">
        <v>28</v>
      </c>
      <c r="BC356" s="895">
        <v>20427849.300000001</v>
      </c>
      <c r="BD356" s="894">
        <v>430</v>
      </c>
      <c r="BE356" s="895">
        <v>7482113.8799999999</v>
      </c>
      <c r="BF356" s="894">
        <v>140</v>
      </c>
      <c r="BG356" s="895">
        <v>3649342</v>
      </c>
      <c r="BH356" s="894">
        <v>638</v>
      </c>
      <c r="BI356" s="895">
        <v>5700819.9900000002</v>
      </c>
      <c r="BJ356" s="894">
        <v>721</v>
      </c>
      <c r="BK356" s="895">
        <v>22688232.489999998</v>
      </c>
      <c r="BL356" s="894">
        <v>639</v>
      </c>
      <c r="BM356" s="895">
        <v>39849144.009999998</v>
      </c>
      <c r="BN356" s="894">
        <v>257</v>
      </c>
      <c r="BO356" s="895">
        <v>9282758.1699999999</v>
      </c>
      <c r="BP356" s="894"/>
      <c r="BQ356" s="895"/>
      <c r="BR356" s="894">
        <v>451</v>
      </c>
      <c r="BS356" s="895">
        <v>4630230.6900000004</v>
      </c>
      <c r="BT356" s="894">
        <v>400</v>
      </c>
      <c r="BU356" s="895">
        <v>2453695.1800000002</v>
      </c>
      <c r="BV356" s="894"/>
      <c r="BW356" s="895">
        <v>765800</v>
      </c>
      <c r="BX356" s="894">
        <v>521</v>
      </c>
      <c r="BY356" s="895">
        <v>12875423.220000001</v>
      </c>
      <c r="BZ356" s="894"/>
      <c r="CA356" s="895"/>
      <c r="CB356" s="894">
        <v>1400</v>
      </c>
      <c r="CC356" s="895">
        <v>21502160.75</v>
      </c>
      <c r="CD356" s="907">
        <v>28</v>
      </c>
      <c r="CE356" s="895">
        <v>408534</v>
      </c>
      <c r="CF356" s="907"/>
      <c r="CG356" s="895">
        <v>962189.59</v>
      </c>
      <c r="CH356" s="894">
        <v>2507</v>
      </c>
      <c r="CI356" s="895">
        <v>47326937.369999997</v>
      </c>
      <c r="CJ356" s="894">
        <v>23</v>
      </c>
      <c r="CK356" s="895">
        <v>519800</v>
      </c>
      <c r="CL356" s="894">
        <v>322</v>
      </c>
      <c r="CM356" s="895">
        <v>1200041.3999999999</v>
      </c>
      <c r="CN356" s="894">
        <v>76</v>
      </c>
      <c r="CO356" s="895">
        <v>2447223.54</v>
      </c>
      <c r="CP356" s="894">
        <v>40</v>
      </c>
      <c r="CQ356" s="895">
        <v>1327356.07</v>
      </c>
      <c r="CR356" s="894">
        <v>674</v>
      </c>
      <c r="CS356" s="895">
        <v>224999226.21000001</v>
      </c>
      <c r="CT356" s="895"/>
      <c r="CU356" s="895"/>
      <c r="CV356" s="894">
        <v>70</v>
      </c>
      <c r="CW356" s="895">
        <v>1378670</v>
      </c>
      <c r="CX356" s="894"/>
      <c r="CY356" s="895">
        <v>13248673.93</v>
      </c>
      <c r="CZ356" s="894">
        <v>383</v>
      </c>
      <c r="DA356" s="895">
        <v>35494842.640000001</v>
      </c>
      <c r="DB356" s="908">
        <f t="shared" si="43"/>
        <v>33831</v>
      </c>
      <c r="DC356" s="909">
        <f>'B1104'!CY335</f>
        <v>0</v>
      </c>
      <c r="DD356" s="910">
        <v>0</v>
      </c>
      <c r="DE356" s="911">
        <v>0</v>
      </c>
      <c r="DF356" s="916">
        <f t="shared" si="44"/>
        <v>33831</v>
      </c>
      <c r="DG356" s="913">
        <f t="shared" si="42"/>
        <v>0</v>
      </c>
    </row>
    <row r="357" spans="1:111" ht="15" thickBot="1" x14ac:dyDescent="0.35">
      <c r="A357" s="915" t="s">
        <v>946</v>
      </c>
      <c r="B357" s="894"/>
      <c r="C357" s="894"/>
      <c r="D357" s="894"/>
      <c r="E357" s="895"/>
      <c r="F357" s="894"/>
      <c r="G357" s="895"/>
      <c r="H357" s="894"/>
      <c r="I357" s="895"/>
      <c r="J357" s="894"/>
      <c r="K357" s="895"/>
      <c r="L357" s="894"/>
      <c r="M357" s="895"/>
      <c r="N357" s="894"/>
      <c r="O357" s="895"/>
      <c r="P357" s="894"/>
      <c r="Q357" s="895"/>
      <c r="R357" s="894"/>
      <c r="S357" s="895"/>
      <c r="T357" s="894"/>
      <c r="U357" s="895"/>
      <c r="V357" s="894"/>
      <c r="W357" s="895"/>
      <c r="X357" s="894"/>
      <c r="Y357" s="895"/>
      <c r="Z357" s="894"/>
      <c r="AA357" s="895"/>
      <c r="AB357" s="894"/>
      <c r="AC357" s="895"/>
      <c r="AD357" s="894"/>
      <c r="AE357" s="895"/>
      <c r="AF357" s="894"/>
      <c r="AG357" s="895"/>
      <c r="AH357" s="894"/>
      <c r="AI357" s="895"/>
      <c r="AJ357" s="894"/>
      <c r="AK357" s="895"/>
      <c r="AL357" s="894"/>
      <c r="AM357" s="895"/>
      <c r="AN357" s="894"/>
      <c r="AO357" s="895"/>
      <c r="AP357" s="894"/>
      <c r="AQ357" s="895"/>
      <c r="AR357" s="894"/>
      <c r="AS357" s="895"/>
      <c r="AT357" s="894"/>
      <c r="AU357" s="895"/>
      <c r="AV357" s="894"/>
      <c r="AW357" s="895"/>
      <c r="AX357" s="894"/>
      <c r="AY357" s="895"/>
      <c r="AZ357" s="894"/>
      <c r="BA357" s="895"/>
      <c r="BB357" s="894"/>
      <c r="BC357" s="895"/>
      <c r="BD357" s="894"/>
      <c r="BE357" s="895"/>
      <c r="BF357" s="894"/>
      <c r="BG357" s="895"/>
      <c r="BH357" s="894"/>
      <c r="BI357" s="895"/>
      <c r="BJ357" s="894"/>
      <c r="BK357" s="895"/>
      <c r="BL357" s="894"/>
      <c r="BM357" s="895"/>
      <c r="BN357" s="894"/>
      <c r="BO357" s="895"/>
      <c r="BP357" s="894"/>
      <c r="BQ357" s="895"/>
      <c r="BR357" s="894"/>
      <c r="BS357" s="895"/>
      <c r="BT357" s="894"/>
      <c r="BU357" s="895"/>
      <c r="BV357" s="894"/>
      <c r="BW357" s="895"/>
      <c r="BX357" s="894"/>
      <c r="BY357" s="895"/>
      <c r="BZ357" s="894"/>
      <c r="CA357" s="895"/>
      <c r="CB357" s="894"/>
      <c r="CC357" s="895"/>
      <c r="CD357" s="907"/>
      <c r="CE357" s="895"/>
      <c r="CF357" s="907"/>
      <c r="CG357" s="895"/>
      <c r="CH357" s="894"/>
      <c r="CI357" s="895"/>
      <c r="CJ357" s="894"/>
      <c r="CK357" s="895"/>
      <c r="CL357" s="894"/>
      <c r="CM357" s="895"/>
      <c r="CN357" s="894"/>
      <c r="CO357" s="895"/>
      <c r="CP357" s="894"/>
      <c r="CQ357" s="895"/>
      <c r="CR357" s="894"/>
      <c r="CS357" s="895"/>
      <c r="CT357" s="895"/>
      <c r="CU357" s="895"/>
      <c r="CV357" s="894"/>
      <c r="CW357" s="895"/>
      <c r="CX357" s="894"/>
      <c r="CY357" s="895"/>
      <c r="CZ357" s="894"/>
      <c r="DA357" s="895"/>
      <c r="DB357" s="908">
        <f t="shared" si="43"/>
        <v>0</v>
      </c>
      <c r="DC357" s="909"/>
      <c r="DD357" s="910">
        <v>0</v>
      </c>
      <c r="DE357" s="911">
        <v>0</v>
      </c>
      <c r="DF357" s="912">
        <f t="shared" si="44"/>
        <v>0</v>
      </c>
      <c r="DG357" s="913">
        <f t="shared" si="42"/>
        <v>0</v>
      </c>
    </row>
    <row r="358" spans="1:111" ht="15" thickBot="1" x14ac:dyDescent="0.35">
      <c r="A358" s="915" t="s">
        <v>947</v>
      </c>
      <c r="B358" s="894"/>
      <c r="C358" s="894"/>
      <c r="D358" s="894"/>
      <c r="E358" s="895"/>
      <c r="F358" s="894"/>
      <c r="G358" s="895"/>
      <c r="H358" s="894"/>
      <c r="I358" s="895"/>
      <c r="J358" s="894"/>
      <c r="K358" s="895"/>
      <c r="L358" s="894"/>
      <c r="M358" s="895"/>
      <c r="N358" s="894"/>
      <c r="O358" s="895"/>
      <c r="P358" s="894"/>
      <c r="Q358" s="895"/>
      <c r="R358" s="894"/>
      <c r="S358" s="895"/>
      <c r="T358" s="894"/>
      <c r="U358" s="895"/>
      <c r="V358" s="894"/>
      <c r="W358" s="895"/>
      <c r="X358" s="894"/>
      <c r="Y358" s="895"/>
      <c r="Z358" s="894"/>
      <c r="AA358" s="895"/>
      <c r="AB358" s="894"/>
      <c r="AC358" s="895"/>
      <c r="AD358" s="894"/>
      <c r="AE358" s="895"/>
      <c r="AF358" s="894"/>
      <c r="AG358" s="895"/>
      <c r="AH358" s="894"/>
      <c r="AI358" s="895"/>
      <c r="AJ358" s="894"/>
      <c r="AK358" s="895"/>
      <c r="AL358" s="894"/>
      <c r="AM358" s="895"/>
      <c r="AN358" s="894"/>
      <c r="AO358" s="895"/>
      <c r="AP358" s="894"/>
      <c r="AQ358" s="895"/>
      <c r="AR358" s="894"/>
      <c r="AS358" s="895"/>
      <c r="AT358" s="894"/>
      <c r="AU358" s="895"/>
      <c r="AV358" s="894"/>
      <c r="AW358" s="895"/>
      <c r="AX358" s="894"/>
      <c r="AY358" s="895"/>
      <c r="AZ358" s="894"/>
      <c r="BA358" s="895"/>
      <c r="BB358" s="894"/>
      <c r="BC358" s="895"/>
      <c r="BD358" s="894"/>
      <c r="BE358" s="895"/>
      <c r="BF358" s="894"/>
      <c r="BG358" s="895"/>
      <c r="BH358" s="894"/>
      <c r="BI358" s="895"/>
      <c r="BJ358" s="894"/>
      <c r="BK358" s="895"/>
      <c r="BL358" s="894"/>
      <c r="BM358" s="895"/>
      <c r="BN358" s="894"/>
      <c r="BO358" s="895"/>
      <c r="BP358" s="894"/>
      <c r="BQ358" s="895"/>
      <c r="BR358" s="894"/>
      <c r="BS358" s="895"/>
      <c r="BT358" s="894"/>
      <c r="BU358" s="895"/>
      <c r="BV358" s="894"/>
      <c r="BW358" s="895"/>
      <c r="BX358" s="894"/>
      <c r="BY358" s="895"/>
      <c r="BZ358" s="894"/>
      <c r="CA358" s="895"/>
      <c r="CB358" s="894"/>
      <c r="CC358" s="895"/>
      <c r="CD358" s="907"/>
      <c r="CE358" s="895"/>
      <c r="CF358" s="907"/>
      <c r="CG358" s="895"/>
      <c r="CH358" s="894"/>
      <c r="CI358" s="895"/>
      <c r="CJ358" s="894"/>
      <c r="CK358" s="895"/>
      <c r="CL358" s="894"/>
      <c r="CM358" s="895"/>
      <c r="CN358" s="894"/>
      <c r="CO358" s="895"/>
      <c r="CP358" s="894"/>
      <c r="CQ358" s="895"/>
      <c r="CR358" s="894">
        <v>5</v>
      </c>
      <c r="CS358" s="895">
        <v>14622200</v>
      </c>
      <c r="CT358" s="895"/>
      <c r="CU358" s="895"/>
      <c r="CV358" s="894"/>
      <c r="CW358" s="895"/>
      <c r="CX358" s="894"/>
      <c r="CY358" s="895"/>
      <c r="CZ358" s="894"/>
      <c r="DA358" s="895"/>
      <c r="DB358" s="908">
        <f t="shared" si="43"/>
        <v>5</v>
      </c>
      <c r="DC358" s="909">
        <f>'B1104'!CE389</f>
        <v>0</v>
      </c>
      <c r="DD358" s="910">
        <v>0</v>
      </c>
      <c r="DE358" s="911">
        <v>0</v>
      </c>
      <c r="DF358" s="912">
        <f t="shared" si="44"/>
        <v>5</v>
      </c>
      <c r="DG358" s="913">
        <f t="shared" si="42"/>
        <v>0</v>
      </c>
    </row>
    <row r="359" spans="1:111" ht="15" thickBot="1" x14ac:dyDescent="0.35">
      <c r="A359" s="915" t="s">
        <v>948</v>
      </c>
      <c r="B359" s="894"/>
      <c r="C359" s="894"/>
      <c r="D359" s="894"/>
      <c r="E359" s="895"/>
      <c r="F359" s="894"/>
      <c r="G359" s="895"/>
      <c r="H359" s="894"/>
      <c r="I359" s="895"/>
      <c r="J359" s="894"/>
      <c r="K359" s="895"/>
      <c r="L359" s="894"/>
      <c r="M359" s="895"/>
      <c r="N359" s="894"/>
      <c r="O359" s="895"/>
      <c r="P359" s="894"/>
      <c r="Q359" s="895"/>
      <c r="R359" s="894"/>
      <c r="S359" s="895"/>
      <c r="T359" s="894"/>
      <c r="U359" s="895"/>
      <c r="V359" s="894"/>
      <c r="W359" s="895"/>
      <c r="X359" s="894"/>
      <c r="Y359" s="895"/>
      <c r="Z359" s="894"/>
      <c r="AA359" s="895"/>
      <c r="AB359" s="894"/>
      <c r="AC359" s="895"/>
      <c r="AD359" s="894"/>
      <c r="AE359" s="895"/>
      <c r="AF359" s="894"/>
      <c r="AG359" s="895"/>
      <c r="AH359" s="894"/>
      <c r="AI359" s="895"/>
      <c r="AJ359" s="894"/>
      <c r="AK359" s="895"/>
      <c r="AL359" s="894"/>
      <c r="AM359" s="895"/>
      <c r="AN359" s="894"/>
      <c r="AO359" s="895"/>
      <c r="AP359" s="894"/>
      <c r="AQ359" s="895"/>
      <c r="AR359" s="894"/>
      <c r="AS359" s="895"/>
      <c r="AT359" s="894"/>
      <c r="AU359" s="895"/>
      <c r="AV359" s="894"/>
      <c r="AW359" s="895"/>
      <c r="AX359" s="894"/>
      <c r="AY359" s="895"/>
      <c r="AZ359" s="894"/>
      <c r="BA359" s="895"/>
      <c r="BB359" s="894"/>
      <c r="BC359" s="895"/>
      <c r="BD359" s="894"/>
      <c r="BE359" s="895"/>
      <c r="BF359" s="894"/>
      <c r="BG359" s="895"/>
      <c r="BH359" s="894"/>
      <c r="BI359" s="895"/>
      <c r="BJ359" s="894"/>
      <c r="BK359" s="895"/>
      <c r="BL359" s="894"/>
      <c r="BM359" s="895"/>
      <c r="BN359" s="894"/>
      <c r="BO359" s="895"/>
      <c r="BP359" s="894"/>
      <c r="BQ359" s="895"/>
      <c r="BR359" s="894"/>
      <c r="BS359" s="895"/>
      <c r="BT359" s="894"/>
      <c r="BU359" s="895"/>
      <c r="BV359" s="894"/>
      <c r="BW359" s="895"/>
      <c r="BX359" s="894"/>
      <c r="BY359" s="895"/>
      <c r="BZ359" s="894"/>
      <c r="CA359" s="895"/>
      <c r="CB359" s="894"/>
      <c r="CC359" s="895"/>
      <c r="CD359" s="907"/>
      <c r="CE359" s="895"/>
      <c r="CF359" s="907"/>
      <c r="CG359" s="895"/>
      <c r="CH359" s="894"/>
      <c r="CI359" s="895"/>
      <c r="CJ359" s="894"/>
      <c r="CK359" s="895"/>
      <c r="CL359" s="894"/>
      <c r="CM359" s="895"/>
      <c r="CN359" s="894"/>
      <c r="CO359" s="895"/>
      <c r="CP359" s="894"/>
      <c r="CQ359" s="895"/>
      <c r="CR359" s="894"/>
      <c r="CS359" s="895"/>
      <c r="CT359" s="895"/>
      <c r="CU359" s="895"/>
      <c r="CV359" s="894"/>
      <c r="CW359" s="895"/>
      <c r="CX359" s="894"/>
      <c r="CY359" s="895"/>
      <c r="CZ359" s="894"/>
      <c r="DA359" s="895"/>
      <c r="DB359" s="908">
        <f t="shared" si="43"/>
        <v>0</v>
      </c>
      <c r="DC359" s="909"/>
      <c r="DD359" s="910">
        <v>0</v>
      </c>
      <c r="DE359" s="911">
        <v>0</v>
      </c>
      <c r="DF359" s="912">
        <f t="shared" si="44"/>
        <v>0</v>
      </c>
      <c r="DG359" s="913">
        <f t="shared" si="42"/>
        <v>0</v>
      </c>
    </row>
    <row r="360" spans="1:111" ht="15" thickBot="1" x14ac:dyDescent="0.35">
      <c r="A360" s="915" t="s">
        <v>949</v>
      </c>
      <c r="B360" s="894"/>
      <c r="C360" s="894"/>
      <c r="D360" s="894"/>
      <c r="E360" s="895"/>
      <c r="F360" s="894"/>
      <c r="G360" s="895"/>
      <c r="H360" s="894"/>
      <c r="I360" s="895"/>
      <c r="J360" s="894"/>
      <c r="K360" s="895"/>
      <c r="L360" s="894"/>
      <c r="M360" s="895"/>
      <c r="N360" s="894"/>
      <c r="O360" s="895"/>
      <c r="P360" s="894"/>
      <c r="Q360" s="895"/>
      <c r="R360" s="894"/>
      <c r="S360" s="895"/>
      <c r="T360" s="894"/>
      <c r="U360" s="895"/>
      <c r="V360" s="894"/>
      <c r="W360" s="895"/>
      <c r="X360" s="894"/>
      <c r="Y360" s="895"/>
      <c r="Z360" s="894"/>
      <c r="AA360" s="895"/>
      <c r="AB360" s="894"/>
      <c r="AC360" s="895"/>
      <c r="AD360" s="894"/>
      <c r="AE360" s="895"/>
      <c r="AF360" s="894"/>
      <c r="AG360" s="895"/>
      <c r="AH360" s="894"/>
      <c r="AI360" s="895"/>
      <c r="AJ360" s="894"/>
      <c r="AK360" s="895"/>
      <c r="AL360" s="894"/>
      <c r="AM360" s="895"/>
      <c r="AN360" s="894"/>
      <c r="AO360" s="895"/>
      <c r="AP360" s="894"/>
      <c r="AQ360" s="895"/>
      <c r="AR360" s="894"/>
      <c r="AS360" s="895"/>
      <c r="AT360" s="894"/>
      <c r="AU360" s="895"/>
      <c r="AV360" s="894"/>
      <c r="AW360" s="895"/>
      <c r="AX360" s="894"/>
      <c r="AY360" s="895"/>
      <c r="AZ360" s="894"/>
      <c r="BA360" s="895"/>
      <c r="BB360" s="894"/>
      <c r="BC360" s="895"/>
      <c r="BD360" s="894"/>
      <c r="BE360" s="895"/>
      <c r="BF360" s="894"/>
      <c r="BG360" s="895"/>
      <c r="BH360" s="894"/>
      <c r="BI360" s="895"/>
      <c r="BJ360" s="894"/>
      <c r="BK360" s="895"/>
      <c r="BL360" s="894"/>
      <c r="BM360" s="895"/>
      <c r="BN360" s="894"/>
      <c r="BO360" s="895"/>
      <c r="BP360" s="894"/>
      <c r="BQ360" s="895"/>
      <c r="BR360" s="894"/>
      <c r="BS360" s="895"/>
      <c r="BT360" s="894"/>
      <c r="BU360" s="895"/>
      <c r="BV360" s="894"/>
      <c r="BW360" s="895"/>
      <c r="BX360" s="894"/>
      <c r="BY360" s="895"/>
      <c r="BZ360" s="894"/>
      <c r="CA360" s="895"/>
      <c r="CB360" s="894"/>
      <c r="CC360" s="895"/>
      <c r="CD360" s="907"/>
      <c r="CE360" s="895"/>
      <c r="CF360" s="907"/>
      <c r="CG360" s="895"/>
      <c r="CH360" s="894"/>
      <c r="CI360" s="895"/>
      <c r="CJ360" s="894"/>
      <c r="CK360" s="895"/>
      <c r="CL360" s="894"/>
      <c r="CM360" s="895"/>
      <c r="CN360" s="894"/>
      <c r="CO360" s="895"/>
      <c r="CP360" s="894"/>
      <c r="CQ360" s="895"/>
      <c r="CR360" s="894"/>
      <c r="CS360" s="895"/>
      <c r="CT360" s="895"/>
      <c r="CU360" s="895"/>
      <c r="CV360" s="894"/>
      <c r="CW360" s="895"/>
      <c r="CX360" s="894"/>
      <c r="CY360" s="895"/>
      <c r="CZ360" s="894"/>
      <c r="DA360" s="895"/>
      <c r="DB360" s="908">
        <f t="shared" si="43"/>
        <v>0</v>
      </c>
      <c r="DC360" s="909"/>
      <c r="DD360" s="910">
        <v>0</v>
      </c>
      <c r="DE360" s="911">
        <v>0</v>
      </c>
      <c r="DF360" s="912">
        <f t="shared" si="44"/>
        <v>0</v>
      </c>
      <c r="DG360" s="913">
        <f t="shared" si="42"/>
        <v>0</v>
      </c>
    </row>
    <row r="361" spans="1:111" ht="15" thickBot="1" x14ac:dyDescent="0.35">
      <c r="A361" s="915" t="s">
        <v>950</v>
      </c>
      <c r="B361" s="894"/>
      <c r="C361" s="894"/>
      <c r="D361" s="894"/>
      <c r="E361" s="895"/>
      <c r="F361" s="894"/>
      <c r="G361" s="895"/>
      <c r="H361" s="894"/>
      <c r="I361" s="895"/>
      <c r="J361" s="894"/>
      <c r="K361" s="895"/>
      <c r="L361" s="894"/>
      <c r="M361" s="895"/>
      <c r="N361" s="894"/>
      <c r="O361" s="895"/>
      <c r="P361" s="894"/>
      <c r="Q361" s="895"/>
      <c r="R361" s="894"/>
      <c r="S361" s="895"/>
      <c r="T361" s="894"/>
      <c r="U361" s="895"/>
      <c r="V361" s="894"/>
      <c r="W361" s="895"/>
      <c r="X361" s="894"/>
      <c r="Y361" s="895"/>
      <c r="Z361" s="894"/>
      <c r="AA361" s="895"/>
      <c r="AB361" s="894"/>
      <c r="AC361" s="895"/>
      <c r="AD361" s="894"/>
      <c r="AE361" s="895"/>
      <c r="AF361" s="894"/>
      <c r="AG361" s="895"/>
      <c r="AH361" s="894"/>
      <c r="AI361" s="895"/>
      <c r="AJ361" s="894"/>
      <c r="AK361" s="895"/>
      <c r="AL361" s="894"/>
      <c r="AM361" s="895"/>
      <c r="AN361" s="894"/>
      <c r="AO361" s="895"/>
      <c r="AP361" s="894"/>
      <c r="AQ361" s="895"/>
      <c r="AR361" s="894"/>
      <c r="AS361" s="895"/>
      <c r="AT361" s="894"/>
      <c r="AU361" s="895"/>
      <c r="AV361" s="894"/>
      <c r="AW361" s="895"/>
      <c r="AX361" s="894"/>
      <c r="AY361" s="895"/>
      <c r="AZ361" s="894"/>
      <c r="BA361" s="895"/>
      <c r="BB361" s="894"/>
      <c r="BC361" s="895"/>
      <c r="BD361" s="894"/>
      <c r="BE361" s="895"/>
      <c r="BF361" s="894"/>
      <c r="BG361" s="895"/>
      <c r="BH361" s="894"/>
      <c r="BI361" s="895"/>
      <c r="BJ361" s="894"/>
      <c r="BK361" s="895"/>
      <c r="BL361" s="894"/>
      <c r="BM361" s="895"/>
      <c r="BN361" s="894"/>
      <c r="BO361" s="895"/>
      <c r="BP361" s="894"/>
      <c r="BQ361" s="895"/>
      <c r="BR361" s="894"/>
      <c r="BS361" s="895"/>
      <c r="BT361" s="894"/>
      <c r="BU361" s="895"/>
      <c r="BV361" s="894"/>
      <c r="BW361" s="895"/>
      <c r="BX361" s="894"/>
      <c r="BY361" s="895"/>
      <c r="BZ361" s="894"/>
      <c r="CA361" s="895"/>
      <c r="CB361" s="894"/>
      <c r="CC361" s="895"/>
      <c r="CD361" s="907"/>
      <c r="CE361" s="895"/>
      <c r="CF361" s="907"/>
      <c r="CG361" s="895"/>
      <c r="CH361" s="894"/>
      <c r="CI361" s="895"/>
      <c r="CJ361" s="894"/>
      <c r="CK361" s="895"/>
      <c r="CL361" s="894"/>
      <c r="CM361" s="895"/>
      <c r="CN361" s="894"/>
      <c r="CO361" s="895"/>
      <c r="CP361" s="894"/>
      <c r="CQ361" s="895"/>
      <c r="CR361" s="894"/>
      <c r="CS361" s="895"/>
      <c r="CT361" s="895"/>
      <c r="CU361" s="895"/>
      <c r="CV361" s="894"/>
      <c r="CW361" s="895"/>
      <c r="CX361" s="894"/>
      <c r="CY361" s="895"/>
      <c r="CZ361" s="894"/>
      <c r="DA361" s="895"/>
      <c r="DB361" s="908">
        <f t="shared" si="43"/>
        <v>0</v>
      </c>
      <c r="DC361" s="909"/>
      <c r="DD361" s="910">
        <v>0</v>
      </c>
      <c r="DE361" s="911">
        <v>0</v>
      </c>
      <c r="DF361" s="912">
        <f t="shared" si="44"/>
        <v>0</v>
      </c>
      <c r="DG361" s="913">
        <f t="shared" si="42"/>
        <v>0</v>
      </c>
    </row>
    <row r="362" spans="1:111" ht="15" thickBot="1" x14ac:dyDescent="0.35">
      <c r="A362" s="915" t="s">
        <v>951</v>
      </c>
      <c r="B362" s="894"/>
      <c r="C362" s="894"/>
      <c r="D362" s="894"/>
      <c r="E362" s="895"/>
      <c r="F362" s="894"/>
      <c r="G362" s="895"/>
      <c r="H362" s="894"/>
      <c r="I362" s="895"/>
      <c r="J362" s="894"/>
      <c r="K362" s="895"/>
      <c r="L362" s="894"/>
      <c r="M362" s="895"/>
      <c r="N362" s="894"/>
      <c r="O362" s="895"/>
      <c r="P362" s="894"/>
      <c r="Q362" s="895"/>
      <c r="R362" s="894"/>
      <c r="S362" s="895"/>
      <c r="T362" s="894"/>
      <c r="U362" s="895"/>
      <c r="V362" s="894"/>
      <c r="W362" s="895"/>
      <c r="X362" s="894"/>
      <c r="Y362" s="895"/>
      <c r="Z362" s="894"/>
      <c r="AA362" s="895"/>
      <c r="AB362" s="894"/>
      <c r="AC362" s="895"/>
      <c r="AD362" s="894"/>
      <c r="AE362" s="895"/>
      <c r="AF362" s="894"/>
      <c r="AG362" s="895"/>
      <c r="AH362" s="894"/>
      <c r="AI362" s="895"/>
      <c r="AJ362" s="894"/>
      <c r="AK362" s="895"/>
      <c r="AL362" s="894"/>
      <c r="AM362" s="895"/>
      <c r="AN362" s="894"/>
      <c r="AO362" s="895"/>
      <c r="AP362" s="894"/>
      <c r="AQ362" s="895"/>
      <c r="AR362" s="894"/>
      <c r="AS362" s="895"/>
      <c r="AT362" s="894"/>
      <c r="AU362" s="895"/>
      <c r="AV362" s="894"/>
      <c r="AW362" s="895"/>
      <c r="AX362" s="894"/>
      <c r="AY362" s="895"/>
      <c r="AZ362" s="894"/>
      <c r="BA362" s="895"/>
      <c r="BB362" s="894"/>
      <c r="BC362" s="895"/>
      <c r="BD362" s="894"/>
      <c r="BE362" s="895"/>
      <c r="BF362" s="894"/>
      <c r="BG362" s="895"/>
      <c r="BH362" s="894"/>
      <c r="BI362" s="895"/>
      <c r="BJ362" s="894"/>
      <c r="BK362" s="895"/>
      <c r="BL362" s="894"/>
      <c r="BM362" s="895"/>
      <c r="BN362" s="894"/>
      <c r="BO362" s="895"/>
      <c r="BP362" s="894"/>
      <c r="BQ362" s="895"/>
      <c r="BR362" s="894"/>
      <c r="BS362" s="895"/>
      <c r="BT362" s="894"/>
      <c r="BU362" s="895"/>
      <c r="BV362" s="894"/>
      <c r="BW362" s="895"/>
      <c r="BX362" s="894"/>
      <c r="BY362" s="895"/>
      <c r="BZ362" s="894"/>
      <c r="CA362" s="895"/>
      <c r="CB362" s="894"/>
      <c r="CC362" s="895"/>
      <c r="CD362" s="907"/>
      <c r="CE362" s="895"/>
      <c r="CF362" s="907"/>
      <c r="CG362" s="895"/>
      <c r="CH362" s="894"/>
      <c r="CI362" s="895"/>
      <c r="CJ362" s="894"/>
      <c r="CK362" s="895"/>
      <c r="CL362" s="894"/>
      <c r="CM362" s="895"/>
      <c r="CN362" s="894"/>
      <c r="CO362" s="895"/>
      <c r="CP362" s="894"/>
      <c r="CQ362" s="895"/>
      <c r="CR362" s="894"/>
      <c r="CS362" s="895"/>
      <c r="CT362" s="895"/>
      <c r="CU362" s="895"/>
      <c r="CV362" s="894"/>
      <c r="CW362" s="895"/>
      <c r="CX362" s="894"/>
      <c r="CY362" s="895"/>
      <c r="CZ362" s="894"/>
      <c r="DA362" s="895"/>
      <c r="DB362" s="908">
        <f t="shared" si="43"/>
        <v>0</v>
      </c>
      <c r="DC362" s="909"/>
      <c r="DD362" s="910">
        <v>0</v>
      </c>
      <c r="DE362" s="911">
        <v>0</v>
      </c>
      <c r="DF362" s="912">
        <f t="shared" si="44"/>
        <v>0</v>
      </c>
      <c r="DG362" s="913">
        <f t="shared" si="42"/>
        <v>0</v>
      </c>
    </row>
    <row r="363" spans="1:111" ht="15" thickBot="1" x14ac:dyDescent="0.35">
      <c r="A363" s="915" t="s">
        <v>952</v>
      </c>
      <c r="B363" s="894"/>
      <c r="C363" s="894"/>
      <c r="D363" s="894"/>
      <c r="E363" s="895"/>
      <c r="F363" s="894"/>
      <c r="G363" s="895"/>
      <c r="H363" s="894"/>
      <c r="I363" s="895"/>
      <c r="J363" s="894"/>
      <c r="K363" s="895"/>
      <c r="L363" s="894"/>
      <c r="M363" s="895"/>
      <c r="N363" s="894"/>
      <c r="O363" s="895"/>
      <c r="P363" s="894"/>
      <c r="Q363" s="895"/>
      <c r="R363" s="894"/>
      <c r="S363" s="895"/>
      <c r="T363" s="894"/>
      <c r="U363" s="895"/>
      <c r="V363" s="894"/>
      <c r="W363" s="895"/>
      <c r="X363" s="894"/>
      <c r="Y363" s="895"/>
      <c r="Z363" s="894"/>
      <c r="AA363" s="895"/>
      <c r="AB363" s="894"/>
      <c r="AC363" s="895"/>
      <c r="AD363" s="894"/>
      <c r="AE363" s="895"/>
      <c r="AF363" s="894"/>
      <c r="AG363" s="895"/>
      <c r="AH363" s="894"/>
      <c r="AI363" s="895"/>
      <c r="AJ363" s="894"/>
      <c r="AK363" s="895"/>
      <c r="AL363" s="894"/>
      <c r="AM363" s="895"/>
      <c r="AN363" s="894"/>
      <c r="AO363" s="895"/>
      <c r="AP363" s="894"/>
      <c r="AQ363" s="895"/>
      <c r="AR363" s="894"/>
      <c r="AS363" s="895"/>
      <c r="AT363" s="894"/>
      <c r="AU363" s="895"/>
      <c r="AV363" s="894"/>
      <c r="AW363" s="895"/>
      <c r="AX363" s="894"/>
      <c r="AY363" s="895"/>
      <c r="AZ363" s="894"/>
      <c r="BA363" s="895"/>
      <c r="BB363" s="894"/>
      <c r="BC363" s="895"/>
      <c r="BD363" s="894"/>
      <c r="BE363" s="895"/>
      <c r="BF363" s="894"/>
      <c r="BG363" s="895"/>
      <c r="BH363" s="894"/>
      <c r="BI363" s="895"/>
      <c r="BJ363" s="894"/>
      <c r="BK363" s="895"/>
      <c r="BL363" s="894"/>
      <c r="BM363" s="895"/>
      <c r="BN363" s="894"/>
      <c r="BO363" s="895"/>
      <c r="BP363" s="894"/>
      <c r="BQ363" s="895"/>
      <c r="BR363" s="894"/>
      <c r="BS363" s="895"/>
      <c r="BT363" s="894"/>
      <c r="BU363" s="895"/>
      <c r="BV363" s="894"/>
      <c r="BW363" s="895"/>
      <c r="BX363" s="894"/>
      <c r="BY363" s="895"/>
      <c r="BZ363" s="894"/>
      <c r="CA363" s="895"/>
      <c r="CB363" s="894"/>
      <c r="CC363" s="895"/>
      <c r="CD363" s="907"/>
      <c r="CE363" s="895"/>
      <c r="CF363" s="907"/>
      <c r="CG363" s="895"/>
      <c r="CH363" s="894"/>
      <c r="CI363" s="895"/>
      <c r="CJ363" s="894"/>
      <c r="CK363" s="895"/>
      <c r="CL363" s="894"/>
      <c r="CM363" s="895"/>
      <c r="CN363" s="894"/>
      <c r="CO363" s="895"/>
      <c r="CP363" s="894"/>
      <c r="CQ363" s="895"/>
      <c r="CR363" s="894"/>
      <c r="CS363" s="895"/>
      <c r="CT363" s="895"/>
      <c r="CU363" s="895"/>
      <c r="CV363" s="894"/>
      <c r="CW363" s="895"/>
      <c r="CX363" s="894"/>
      <c r="CY363" s="895"/>
      <c r="CZ363" s="894"/>
      <c r="DA363" s="895"/>
      <c r="DB363" s="908">
        <f t="shared" si="43"/>
        <v>0</v>
      </c>
      <c r="DC363" s="909"/>
      <c r="DD363" s="910">
        <v>0</v>
      </c>
      <c r="DE363" s="911">
        <v>0</v>
      </c>
      <c r="DF363" s="912">
        <f t="shared" si="44"/>
        <v>0</v>
      </c>
      <c r="DG363" s="913">
        <f t="shared" si="42"/>
        <v>0</v>
      </c>
    </row>
    <row r="364" spans="1:111" ht="15" thickBot="1" x14ac:dyDescent="0.35">
      <c r="A364" s="915" t="s">
        <v>953</v>
      </c>
      <c r="B364" s="894"/>
      <c r="C364" s="894"/>
      <c r="D364" s="894"/>
      <c r="E364" s="895"/>
      <c r="F364" s="894"/>
      <c r="G364" s="895"/>
      <c r="H364" s="894"/>
      <c r="I364" s="895"/>
      <c r="J364" s="894"/>
      <c r="K364" s="895"/>
      <c r="L364" s="894"/>
      <c r="M364" s="895"/>
      <c r="N364" s="894"/>
      <c r="O364" s="895"/>
      <c r="P364" s="894"/>
      <c r="Q364" s="895"/>
      <c r="R364" s="894"/>
      <c r="S364" s="895"/>
      <c r="T364" s="894"/>
      <c r="U364" s="895"/>
      <c r="V364" s="894"/>
      <c r="W364" s="895"/>
      <c r="X364" s="894"/>
      <c r="Y364" s="895"/>
      <c r="Z364" s="894"/>
      <c r="AA364" s="895"/>
      <c r="AB364" s="894"/>
      <c r="AC364" s="895"/>
      <c r="AD364" s="894"/>
      <c r="AE364" s="895"/>
      <c r="AF364" s="894"/>
      <c r="AG364" s="895"/>
      <c r="AH364" s="894"/>
      <c r="AI364" s="895"/>
      <c r="AJ364" s="894"/>
      <c r="AK364" s="895"/>
      <c r="AL364" s="894"/>
      <c r="AM364" s="895"/>
      <c r="AN364" s="894"/>
      <c r="AO364" s="895"/>
      <c r="AP364" s="894"/>
      <c r="AQ364" s="895"/>
      <c r="AR364" s="894"/>
      <c r="AS364" s="895"/>
      <c r="AT364" s="894"/>
      <c r="AU364" s="895"/>
      <c r="AV364" s="894"/>
      <c r="AW364" s="895"/>
      <c r="AX364" s="894"/>
      <c r="AY364" s="895"/>
      <c r="AZ364" s="894"/>
      <c r="BA364" s="895"/>
      <c r="BB364" s="894"/>
      <c r="BC364" s="895"/>
      <c r="BD364" s="894"/>
      <c r="BE364" s="895"/>
      <c r="BF364" s="894"/>
      <c r="BG364" s="895"/>
      <c r="BH364" s="894"/>
      <c r="BI364" s="895"/>
      <c r="BJ364" s="894"/>
      <c r="BK364" s="895"/>
      <c r="BL364" s="894"/>
      <c r="BM364" s="895"/>
      <c r="BN364" s="894"/>
      <c r="BO364" s="895"/>
      <c r="BP364" s="894"/>
      <c r="BQ364" s="895"/>
      <c r="BR364" s="894"/>
      <c r="BS364" s="895"/>
      <c r="BT364" s="894"/>
      <c r="BU364" s="895"/>
      <c r="BV364" s="894"/>
      <c r="BW364" s="895"/>
      <c r="BX364" s="894"/>
      <c r="BY364" s="895"/>
      <c r="BZ364" s="894"/>
      <c r="CA364" s="895"/>
      <c r="CB364" s="894"/>
      <c r="CC364" s="895"/>
      <c r="CD364" s="907"/>
      <c r="CE364" s="895"/>
      <c r="CF364" s="907"/>
      <c r="CG364" s="895"/>
      <c r="CH364" s="894"/>
      <c r="CI364" s="895"/>
      <c r="CJ364" s="894"/>
      <c r="CK364" s="895"/>
      <c r="CL364" s="894"/>
      <c r="CM364" s="895"/>
      <c r="CN364" s="894"/>
      <c r="CO364" s="895"/>
      <c r="CP364" s="894"/>
      <c r="CQ364" s="895"/>
      <c r="CR364" s="894"/>
      <c r="CS364" s="895"/>
      <c r="CT364" s="895"/>
      <c r="CU364" s="895"/>
      <c r="CV364" s="894"/>
      <c r="CW364" s="895"/>
      <c r="CX364" s="894"/>
      <c r="CY364" s="895"/>
      <c r="CZ364" s="894"/>
      <c r="DA364" s="895"/>
      <c r="DB364" s="908">
        <f t="shared" si="43"/>
        <v>0</v>
      </c>
      <c r="DC364" s="954">
        <f>'B1104'!CF335</f>
        <v>0</v>
      </c>
      <c r="DD364" s="910">
        <v>0</v>
      </c>
      <c r="DE364" s="911">
        <v>0</v>
      </c>
      <c r="DF364" s="912">
        <f t="shared" si="44"/>
        <v>0</v>
      </c>
      <c r="DG364" s="913">
        <f t="shared" si="42"/>
        <v>0</v>
      </c>
    </row>
    <row r="365" spans="1:111" ht="15" thickBot="1" x14ac:dyDescent="0.35">
      <c r="A365" s="917" t="s">
        <v>954</v>
      </c>
      <c r="B365" s="894"/>
      <c r="C365" s="894"/>
      <c r="D365" s="894"/>
      <c r="E365" s="895"/>
      <c r="F365" s="894"/>
      <c r="G365" s="895"/>
      <c r="H365" s="894"/>
      <c r="I365" s="895"/>
      <c r="J365" s="894"/>
      <c r="K365" s="895"/>
      <c r="L365" s="894"/>
      <c r="M365" s="895"/>
      <c r="N365" s="894"/>
      <c r="O365" s="895"/>
      <c r="P365" s="894"/>
      <c r="Q365" s="895"/>
      <c r="R365" s="894"/>
      <c r="S365" s="895"/>
      <c r="T365" s="894"/>
      <c r="U365" s="895"/>
      <c r="V365" s="894"/>
      <c r="W365" s="895"/>
      <c r="X365" s="894"/>
      <c r="Y365" s="895"/>
      <c r="Z365" s="894"/>
      <c r="AA365" s="895"/>
      <c r="AB365" s="894"/>
      <c r="AC365" s="895"/>
      <c r="AD365" s="894"/>
      <c r="AE365" s="895"/>
      <c r="AF365" s="894"/>
      <c r="AG365" s="895"/>
      <c r="AH365" s="894"/>
      <c r="AI365" s="895"/>
      <c r="AJ365" s="894"/>
      <c r="AK365" s="895"/>
      <c r="AL365" s="894"/>
      <c r="AM365" s="895"/>
      <c r="AN365" s="894"/>
      <c r="AO365" s="895"/>
      <c r="AP365" s="894"/>
      <c r="AQ365" s="895"/>
      <c r="AR365" s="894"/>
      <c r="AS365" s="895"/>
      <c r="AT365" s="894"/>
      <c r="AU365" s="895"/>
      <c r="AV365" s="894"/>
      <c r="AW365" s="895"/>
      <c r="AX365" s="894"/>
      <c r="AY365" s="895"/>
      <c r="AZ365" s="894"/>
      <c r="BA365" s="895"/>
      <c r="BB365" s="894"/>
      <c r="BC365" s="895"/>
      <c r="BD365" s="894"/>
      <c r="BE365" s="895"/>
      <c r="BF365" s="894"/>
      <c r="BG365" s="895"/>
      <c r="BH365" s="894"/>
      <c r="BI365" s="895"/>
      <c r="BJ365" s="894"/>
      <c r="BK365" s="895"/>
      <c r="BL365" s="894"/>
      <c r="BM365" s="895"/>
      <c r="BN365" s="894"/>
      <c r="BO365" s="895"/>
      <c r="BP365" s="894"/>
      <c r="BQ365" s="895"/>
      <c r="BR365" s="894"/>
      <c r="BS365" s="895"/>
      <c r="BT365" s="894"/>
      <c r="BU365" s="895"/>
      <c r="BV365" s="894"/>
      <c r="BW365" s="895"/>
      <c r="BX365" s="894"/>
      <c r="BY365" s="895"/>
      <c r="BZ365" s="894"/>
      <c r="CA365" s="895"/>
      <c r="CB365" s="894"/>
      <c r="CC365" s="895"/>
      <c r="CD365" s="907"/>
      <c r="CE365" s="895"/>
      <c r="CF365" s="907"/>
      <c r="CG365" s="895"/>
      <c r="CH365" s="894"/>
      <c r="CI365" s="895"/>
      <c r="CJ365" s="894"/>
      <c r="CK365" s="895"/>
      <c r="CL365" s="894"/>
      <c r="CM365" s="895"/>
      <c r="CN365" s="894"/>
      <c r="CO365" s="895"/>
      <c r="CP365" s="894"/>
      <c r="CQ365" s="895"/>
      <c r="CR365" s="894"/>
      <c r="CS365" s="895"/>
      <c r="CT365" s="895"/>
      <c r="CU365" s="895"/>
      <c r="CV365" s="894"/>
      <c r="CW365" s="895"/>
      <c r="CX365" s="894"/>
      <c r="CY365" s="895"/>
      <c r="CZ365" s="894"/>
      <c r="DA365" s="895"/>
      <c r="DB365" s="908">
        <f t="shared" si="43"/>
        <v>0</v>
      </c>
      <c r="DC365" s="909"/>
      <c r="DD365" s="910">
        <v>0</v>
      </c>
      <c r="DE365" s="911">
        <v>0</v>
      </c>
      <c r="DF365" s="912">
        <f t="shared" si="44"/>
        <v>0</v>
      </c>
      <c r="DG365" s="913">
        <f t="shared" si="42"/>
        <v>0</v>
      </c>
    </row>
    <row r="366" spans="1:111" ht="15" thickBot="1" x14ac:dyDescent="0.35">
      <c r="A366" s="917" t="s">
        <v>955</v>
      </c>
      <c r="B366" s="894"/>
      <c r="C366" s="894"/>
      <c r="D366" s="894"/>
      <c r="E366" s="895"/>
      <c r="F366" s="894"/>
      <c r="G366" s="895"/>
      <c r="H366" s="894"/>
      <c r="I366" s="895"/>
      <c r="J366" s="894"/>
      <c r="K366" s="895"/>
      <c r="L366" s="894"/>
      <c r="M366" s="895"/>
      <c r="N366" s="894"/>
      <c r="O366" s="895"/>
      <c r="P366" s="894"/>
      <c r="Q366" s="895"/>
      <c r="R366" s="894"/>
      <c r="S366" s="895"/>
      <c r="T366" s="894"/>
      <c r="U366" s="895"/>
      <c r="V366" s="894"/>
      <c r="W366" s="895"/>
      <c r="X366" s="894"/>
      <c r="Y366" s="895"/>
      <c r="Z366" s="894"/>
      <c r="AA366" s="895"/>
      <c r="AB366" s="894"/>
      <c r="AC366" s="895"/>
      <c r="AD366" s="894"/>
      <c r="AE366" s="895"/>
      <c r="AF366" s="894"/>
      <c r="AG366" s="895"/>
      <c r="AH366" s="894"/>
      <c r="AI366" s="895"/>
      <c r="AJ366" s="894"/>
      <c r="AK366" s="895"/>
      <c r="AL366" s="894"/>
      <c r="AM366" s="895"/>
      <c r="AN366" s="894"/>
      <c r="AO366" s="895"/>
      <c r="AP366" s="894"/>
      <c r="AQ366" s="895"/>
      <c r="AR366" s="894"/>
      <c r="AS366" s="895"/>
      <c r="AT366" s="894"/>
      <c r="AU366" s="895"/>
      <c r="AV366" s="894"/>
      <c r="AW366" s="895"/>
      <c r="AX366" s="894"/>
      <c r="AY366" s="895"/>
      <c r="AZ366" s="894"/>
      <c r="BA366" s="895"/>
      <c r="BB366" s="894"/>
      <c r="BC366" s="895"/>
      <c r="BD366" s="894"/>
      <c r="BE366" s="895"/>
      <c r="BF366" s="894"/>
      <c r="BG366" s="895"/>
      <c r="BH366" s="894"/>
      <c r="BI366" s="895"/>
      <c r="BJ366" s="894"/>
      <c r="BK366" s="895"/>
      <c r="BL366" s="894"/>
      <c r="BM366" s="895"/>
      <c r="BN366" s="894"/>
      <c r="BO366" s="895"/>
      <c r="BP366" s="894"/>
      <c r="BQ366" s="895"/>
      <c r="BR366" s="894"/>
      <c r="BS366" s="895"/>
      <c r="BT366" s="894"/>
      <c r="BU366" s="895"/>
      <c r="BV366" s="894"/>
      <c r="BW366" s="895"/>
      <c r="BX366" s="894"/>
      <c r="BY366" s="895"/>
      <c r="BZ366" s="894"/>
      <c r="CA366" s="895"/>
      <c r="CB366" s="894"/>
      <c r="CC366" s="895"/>
      <c r="CD366" s="907"/>
      <c r="CE366" s="895"/>
      <c r="CF366" s="907"/>
      <c r="CG366" s="895"/>
      <c r="CH366" s="894"/>
      <c r="CI366" s="895"/>
      <c r="CJ366" s="894"/>
      <c r="CK366" s="895"/>
      <c r="CL366" s="894"/>
      <c r="CM366" s="895"/>
      <c r="CN366" s="894"/>
      <c r="CO366" s="895"/>
      <c r="CP366" s="894"/>
      <c r="CQ366" s="895"/>
      <c r="CR366" s="894"/>
      <c r="CS366" s="895"/>
      <c r="CT366" s="895"/>
      <c r="CU366" s="895"/>
      <c r="CV366" s="894"/>
      <c r="CW366" s="895"/>
      <c r="CX366" s="894"/>
      <c r="CY366" s="895"/>
      <c r="CZ366" s="894"/>
      <c r="DA366" s="895"/>
      <c r="DB366" s="908">
        <f t="shared" si="43"/>
        <v>0</v>
      </c>
      <c r="DC366" s="909"/>
      <c r="DD366" s="910">
        <v>0</v>
      </c>
      <c r="DE366" s="911">
        <v>0</v>
      </c>
      <c r="DF366" s="912">
        <f t="shared" si="44"/>
        <v>0</v>
      </c>
      <c r="DG366" s="913">
        <f t="shared" si="42"/>
        <v>0</v>
      </c>
    </row>
    <row r="367" spans="1:111" ht="15" thickBot="1" x14ac:dyDescent="0.35">
      <c r="A367" s="917" t="s">
        <v>956</v>
      </c>
      <c r="B367" s="894"/>
      <c r="C367" s="894"/>
      <c r="D367" s="894"/>
      <c r="E367" s="895"/>
      <c r="F367" s="894"/>
      <c r="G367" s="895"/>
      <c r="H367" s="894"/>
      <c r="I367" s="895"/>
      <c r="J367" s="894"/>
      <c r="K367" s="895"/>
      <c r="L367" s="894"/>
      <c r="M367" s="895"/>
      <c r="N367" s="894"/>
      <c r="O367" s="895"/>
      <c r="P367" s="894"/>
      <c r="Q367" s="895"/>
      <c r="R367" s="894"/>
      <c r="S367" s="895"/>
      <c r="T367" s="894"/>
      <c r="U367" s="895"/>
      <c r="V367" s="894"/>
      <c r="W367" s="895"/>
      <c r="X367" s="894"/>
      <c r="Y367" s="895"/>
      <c r="Z367" s="894"/>
      <c r="AA367" s="895"/>
      <c r="AB367" s="894"/>
      <c r="AC367" s="895"/>
      <c r="AD367" s="894"/>
      <c r="AE367" s="895"/>
      <c r="AF367" s="894"/>
      <c r="AG367" s="895"/>
      <c r="AH367" s="894"/>
      <c r="AI367" s="895"/>
      <c r="AJ367" s="894"/>
      <c r="AK367" s="895"/>
      <c r="AL367" s="894"/>
      <c r="AM367" s="895"/>
      <c r="AN367" s="894"/>
      <c r="AO367" s="895"/>
      <c r="AP367" s="894"/>
      <c r="AQ367" s="895"/>
      <c r="AR367" s="894"/>
      <c r="AS367" s="895"/>
      <c r="AT367" s="894"/>
      <c r="AU367" s="895"/>
      <c r="AV367" s="894"/>
      <c r="AW367" s="895"/>
      <c r="AX367" s="894"/>
      <c r="AY367" s="895"/>
      <c r="AZ367" s="894"/>
      <c r="BA367" s="895"/>
      <c r="BB367" s="894"/>
      <c r="BC367" s="895"/>
      <c r="BD367" s="894"/>
      <c r="BE367" s="895"/>
      <c r="BF367" s="894"/>
      <c r="BG367" s="895"/>
      <c r="BH367" s="894"/>
      <c r="BI367" s="895"/>
      <c r="BJ367" s="894"/>
      <c r="BK367" s="895"/>
      <c r="BL367" s="894"/>
      <c r="BM367" s="895"/>
      <c r="BN367" s="894"/>
      <c r="BO367" s="895"/>
      <c r="BP367" s="894"/>
      <c r="BQ367" s="895"/>
      <c r="BR367" s="894"/>
      <c r="BS367" s="895"/>
      <c r="BT367" s="894"/>
      <c r="BU367" s="895"/>
      <c r="BV367" s="894"/>
      <c r="BW367" s="895"/>
      <c r="BX367" s="894"/>
      <c r="BY367" s="895"/>
      <c r="BZ367" s="894"/>
      <c r="CA367" s="895"/>
      <c r="CB367" s="894"/>
      <c r="CC367" s="895"/>
      <c r="CD367" s="907"/>
      <c r="CE367" s="895"/>
      <c r="CF367" s="907"/>
      <c r="CG367" s="895"/>
      <c r="CH367" s="894"/>
      <c r="CI367" s="895"/>
      <c r="CJ367" s="894"/>
      <c r="CK367" s="895"/>
      <c r="CL367" s="894"/>
      <c r="CM367" s="895"/>
      <c r="CN367" s="894"/>
      <c r="CO367" s="895"/>
      <c r="CP367" s="894"/>
      <c r="CQ367" s="895"/>
      <c r="CR367" s="894"/>
      <c r="CS367" s="895"/>
      <c r="CT367" s="895"/>
      <c r="CU367" s="895"/>
      <c r="CV367" s="894"/>
      <c r="CW367" s="895"/>
      <c r="CX367" s="894"/>
      <c r="CY367" s="895"/>
      <c r="CZ367" s="894"/>
      <c r="DA367" s="895"/>
      <c r="DB367" s="908">
        <f t="shared" si="43"/>
        <v>0</v>
      </c>
      <c r="DC367" s="909"/>
      <c r="DD367" s="910">
        <v>0</v>
      </c>
      <c r="DE367" s="911">
        <v>0</v>
      </c>
      <c r="DF367" s="912">
        <f t="shared" si="44"/>
        <v>0</v>
      </c>
      <c r="DG367" s="913">
        <f t="shared" si="42"/>
        <v>0</v>
      </c>
    </row>
    <row r="368" spans="1:111" ht="15" thickBot="1" x14ac:dyDescent="0.35">
      <c r="A368" s="917" t="s">
        <v>957</v>
      </c>
      <c r="B368" s="894"/>
      <c r="C368" s="894"/>
      <c r="D368" s="894"/>
      <c r="E368" s="895"/>
      <c r="F368" s="894"/>
      <c r="G368" s="895"/>
      <c r="H368" s="894"/>
      <c r="I368" s="895"/>
      <c r="J368" s="894"/>
      <c r="K368" s="895"/>
      <c r="L368" s="894"/>
      <c r="M368" s="895"/>
      <c r="N368" s="894"/>
      <c r="O368" s="895"/>
      <c r="P368" s="894"/>
      <c r="Q368" s="895"/>
      <c r="R368" s="894"/>
      <c r="S368" s="895"/>
      <c r="T368" s="894"/>
      <c r="U368" s="895"/>
      <c r="V368" s="894"/>
      <c r="W368" s="895"/>
      <c r="X368" s="894"/>
      <c r="Y368" s="895"/>
      <c r="Z368" s="894"/>
      <c r="AA368" s="895"/>
      <c r="AB368" s="894"/>
      <c r="AC368" s="895"/>
      <c r="AD368" s="894"/>
      <c r="AE368" s="895"/>
      <c r="AF368" s="894"/>
      <c r="AG368" s="895"/>
      <c r="AH368" s="894"/>
      <c r="AI368" s="895"/>
      <c r="AJ368" s="894"/>
      <c r="AK368" s="895"/>
      <c r="AL368" s="894"/>
      <c r="AM368" s="895"/>
      <c r="AN368" s="894"/>
      <c r="AO368" s="895"/>
      <c r="AP368" s="894"/>
      <c r="AQ368" s="895"/>
      <c r="AR368" s="894"/>
      <c r="AS368" s="895"/>
      <c r="AT368" s="894"/>
      <c r="AU368" s="895"/>
      <c r="AV368" s="894"/>
      <c r="AW368" s="895"/>
      <c r="AX368" s="894"/>
      <c r="AY368" s="895"/>
      <c r="AZ368" s="894"/>
      <c r="BA368" s="895"/>
      <c r="BB368" s="894"/>
      <c r="BC368" s="895"/>
      <c r="BD368" s="894"/>
      <c r="BE368" s="895"/>
      <c r="BF368" s="894"/>
      <c r="BG368" s="895"/>
      <c r="BH368" s="894"/>
      <c r="BI368" s="895"/>
      <c r="BJ368" s="894"/>
      <c r="BK368" s="895"/>
      <c r="BL368" s="894"/>
      <c r="BM368" s="895"/>
      <c r="BN368" s="894"/>
      <c r="BO368" s="895"/>
      <c r="BP368" s="894"/>
      <c r="BQ368" s="895"/>
      <c r="BR368" s="894"/>
      <c r="BS368" s="895"/>
      <c r="BT368" s="894"/>
      <c r="BU368" s="895"/>
      <c r="BV368" s="894"/>
      <c r="BW368" s="895"/>
      <c r="BX368" s="894"/>
      <c r="BY368" s="895"/>
      <c r="BZ368" s="894"/>
      <c r="CA368" s="895"/>
      <c r="CB368" s="894"/>
      <c r="CC368" s="895"/>
      <c r="CD368" s="907"/>
      <c r="CE368" s="895"/>
      <c r="CF368" s="907"/>
      <c r="CG368" s="895"/>
      <c r="CH368" s="894"/>
      <c r="CI368" s="895"/>
      <c r="CJ368" s="894"/>
      <c r="CK368" s="895"/>
      <c r="CL368" s="894"/>
      <c r="CM368" s="895"/>
      <c r="CN368" s="894"/>
      <c r="CO368" s="895"/>
      <c r="CP368" s="894"/>
      <c r="CQ368" s="895"/>
      <c r="CR368" s="894"/>
      <c r="CS368" s="895"/>
      <c r="CT368" s="895"/>
      <c r="CU368" s="895"/>
      <c r="CV368" s="894"/>
      <c r="CW368" s="895"/>
      <c r="CX368" s="894"/>
      <c r="CY368" s="895"/>
      <c r="CZ368" s="894"/>
      <c r="DA368" s="895"/>
      <c r="DB368" s="908">
        <f t="shared" si="43"/>
        <v>0</v>
      </c>
      <c r="DC368" s="909"/>
      <c r="DD368" s="910">
        <v>0</v>
      </c>
      <c r="DE368" s="911">
        <v>0</v>
      </c>
      <c r="DF368" s="912">
        <f t="shared" si="44"/>
        <v>0</v>
      </c>
      <c r="DG368" s="913">
        <f t="shared" si="42"/>
        <v>0</v>
      </c>
    </row>
    <row r="369" spans="1:111" ht="15" thickBot="1" x14ac:dyDescent="0.35">
      <c r="A369" s="917" t="s">
        <v>958</v>
      </c>
      <c r="B369" s="894"/>
      <c r="C369" s="894"/>
      <c r="D369" s="894"/>
      <c r="E369" s="895"/>
      <c r="F369" s="894"/>
      <c r="G369" s="895"/>
      <c r="H369" s="894"/>
      <c r="I369" s="895"/>
      <c r="J369" s="894"/>
      <c r="K369" s="895"/>
      <c r="L369" s="894"/>
      <c r="M369" s="895"/>
      <c r="N369" s="894"/>
      <c r="O369" s="895"/>
      <c r="P369" s="894"/>
      <c r="Q369" s="895"/>
      <c r="R369" s="894"/>
      <c r="S369" s="895"/>
      <c r="T369" s="894"/>
      <c r="U369" s="895"/>
      <c r="V369" s="894"/>
      <c r="W369" s="895"/>
      <c r="X369" s="894"/>
      <c r="Y369" s="895"/>
      <c r="Z369" s="894"/>
      <c r="AA369" s="895"/>
      <c r="AB369" s="894"/>
      <c r="AC369" s="895"/>
      <c r="AD369" s="894"/>
      <c r="AE369" s="895"/>
      <c r="AF369" s="894"/>
      <c r="AG369" s="895"/>
      <c r="AH369" s="894"/>
      <c r="AI369" s="895"/>
      <c r="AJ369" s="894"/>
      <c r="AK369" s="895"/>
      <c r="AL369" s="894"/>
      <c r="AM369" s="895"/>
      <c r="AN369" s="894"/>
      <c r="AO369" s="895"/>
      <c r="AP369" s="894"/>
      <c r="AQ369" s="895"/>
      <c r="AR369" s="894"/>
      <c r="AS369" s="895"/>
      <c r="AT369" s="894"/>
      <c r="AU369" s="895"/>
      <c r="AV369" s="894"/>
      <c r="AW369" s="895"/>
      <c r="AX369" s="894"/>
      <c r="AY369" s="895"/>
      <c r="AZ369" s="894"/>
      <c r="BA369" s="895"/>
      <c r="BB369" s="894"/>
      <c r="BC369" s="895"/>
      <c r="BD369" s="894"/>
      <c r="BE369" s="895"/>
      <c r="BF369" s="894"/>
      <c r="BG369" s="895"/>
      <c r="BH369" s="894"/>
      <c r="BI369" s="895"/>
      <c r="BJ369" s="894"/>
      <c r="BK369" s="895"/>
      <c r="BL369" s="894"/>
      <c r="BM369" s="895"/>
      <c r="BN369" s="894"/>
      <c r="BO369" s="895"/>
      <c r="BP369" s="894"/>
      <c r="BQ369" s="895"/>
      <c r="BR369" s="894"/>
      <c r="BS369" s="895"/>
      <c r="BT369" s="894"/>
      <c r="BU369" s="895"/>
      <c r="BV369" s="894"/>
      <c r="BW369" s="895"/>
      <c r="BX369" s="894"/>
      <c r="BY369" s="895"/>
      <c r="BZ369" s="894"/>
      <c r="CA369" s="895"/>
      <c r="CB369" s="894"/>
      <c r="CC369" s="895"/>
      <c r="CD369" s="907"/>
      <c r="CE369" s="895"/>
      <c r="CF369" s="907"/>
      <c r="CG369" s="895"/>
      <c r="CH369" s="894"/>
      <c r="CI369" s="895"/>
      <c r="CJ369" s="894"/>
      <c r="CK369" s="895"/>
      <c r="CL369" s="894"/>
      <c r="CM369" s="895"/>
      <c r="CN369" s="894"/>
      <c r="CO369" s="895"/>
      <c r="CP369" s="894"/>
      <c r="CQ369" s="895"/>
      <c r="CR369" s="894"/>
      <c r="CS369" s="895"/>
      <c r="CT369" s="895"/>
      <c r="CU369" s="895"/>
      <c r="CV369" s="894"/>
      <c r="CW369" s="895"/>
      <c r="CX369" s="894"/>
      <c r="CY369" s="895"/>
      <c r="CZ369" s="894"/>
      <c r="DA369" s="895"/>
      <c r="DB369" s="908">
        <f t="shared" si="43"/>
        <v>0</v>
      </c>
      <c r="DC369" s="909"/>
      <c r="DD369" s="910">
        <v>0</v>
      </c>
      <c r="DE369" s="911">
        <v>0</v>
      </c>
      <c r="DF369" s="912">
        <f t="shared" si="44"/>
        <v>0</v>
      </c>
      <c r="DG369" s="913">
        <f t="shared" si="42"/>
        <v>0</v>
      </c>
    </row>
    <row r="370" spans="1:111" ht="15" thickBot="1" x14ac:dyDescent="0.35">
      <c r="A370" s="918" t="s">
        <v>959</v>
      </c>
      <c r="B370" s="894"/>
      <c r="C370" s="894"/>
      <c r="D370" s="894"/>
      <c r="E370" s="895"/>
      <c r="F370" s="894"/>
      <c r="G370" s="895"/>
      <c r="H370" s="894">
        <v>2</v>
      </c>
      <c r="I370" s="895">
        <v>101403.5</v>
      </c>
      <c r="J370" s="894"/>
      <c r="K370" s="895"/>
      <c r="L370" s="894"/>
      <c r="M370" s="895"/>
      <c r="N370" s="894"/>
      <c r="O370" s="895"/>
      <c r="P370" s="894"/>
      <c r="Q370" s="895"/>
      <c r="R370" s="894"/>
      <c r="S370" s="895"/>
      <c r="T370" s="894"/>
      <c r="U370" s="895"/>
      <c r="V370" s="894"/>
      <c r="W370" s="895"/>
      <c r="X370" s="894"/>
      <c r="Y370" s="895"/>
      <c r="Z370" s="894"/>
      <c r="AA370" s="895"/>
      <c r="AB370" s="894"/>
      <c r="AC370" s="895"/>
      <c r="AD370" s="894"/>
      <c r="AE370" s="895"/>
      <c r="AF370" s="894"/>
      <c r="AG370" s="895"/>
      <c r="AH370" s="894"/>
      <c r="AI370" s="895"/>
      <c r="AJ370" s="894">
        <v>2</v>
      </c>
      <c r="AK370" s="895">
        <v>100024.29</v>
      </c>
      <c r="AL370" s="894"/>
      <c r="AM370" s="895"/>
      <c r="AN370" s="894"/>
      <c r="AO370" s="895"/>
      <c r="AP370" s="894"/>
      <c r="AQ370" s="895"/>
      <c r="AR370" s="894"/>
      <c r="AS370" s="895"/>
      <c r="AT370" s="894"/>
      <c r="AU370" s="895"/>
      <c r="AV370" s="894">
        <v>33</v>
      </c>
      <c r="AW370" s="895">
        <v>1728029.57</v>
      </c>
      <c r="AX370" s="894"/>
      <c r="AY370" s="895"/>
      <c r="AZ370" s="894"/>
      <c r="BA370" s="895"/>
      <c r="BB370" s="894"/>
      <c r="BC370" s="895"/>
      <c r="BD370" s="894">
        <v>4</v>
      </c>
      <c r="BE370" s="895">
        <v>202807</v>
      </c>
      <c r="BF370" s="894"/>
      <c r="BG370" s="895"/>
      <c r="BH370" s="894"/>
      <c r="BI370" s="895"/>
      <c r="BJ370" s="894"/>
      <c r="BK370" s="895"/>
      <c r="BL370" s="894"/>
      <c r="BM370" s="895"/>
      <c r="BN370" s="894"/>
      <c r="BO370" s="895"/>
      <c r="BP370" s="894"/>
      <c r="BQ370" s="895"/>
      <c r="BR370" s="894"/>
      <c r="BS370" s="895"/>
      <c r="BT370" s="894">
        <v>2</v>
      </c>
      <c r="BU370" s="895">
        <v>266430.49</v>
      </c>
      <c r="BV370" s="894"/>
      <c r="BW370" s="895"/>
      <c r="BX370" s="894"/>
      <c r="BY370" s="895"/>
      <c r="BZ370" s="894"/>
      <c r="CA370" s="895"/>
      <c r="CB370" s="894"/>
      <c r="CC370" s="895"/>
      <c r="CD370" s="907"/>
      <c r="CE370" s="895"/>
      <c r="CF370" s="907"/>
      <c r="CG370" s="895"/>
      <c r="CH370" s="894"/>
      <c r="CI370" s="895"/>
      <c r="CJ370" s="894"/>
      <c r="CK370" s="895"/>
      <c r="CL370" s="894"/>
      <c r="CM370" s="895"/>
      <c r="CN370" s="894"/>
      <c r="CO370" s="895"/>
      <c r="CP370" s="894"/>
      <c r="CQ370" s="895"/>
      <c r="CR370" s="894"/>
      <c r="CS370" s="895"/>
      <c r="CT370" s="895"/>
      <c r="CU370" s="895"/>
      <c r="CV370" s="894"/>
      <c r="CW370" s="895"/>
      <c r="CX370" s="894"/>
      <c r="CY370" s="895"/>
      <c r="CZ370" s="894"/>
      <c r="DA370" s="895"/>
      <c r="DB370" s="908">
        <f t="shared" si="43"/>
        <v>43</v>
      </c>
      <c r="DC370" s="954">
        <f>pensions!G350</f>
        <v>0</v>
      </c>
      <c r="DD370" s="910">
        <v>0</v>
      </c>
      <c r="DE370" s="911">
        <v>0</v>
      </c>
      <c r="DF370" s="912">
        <f t="shared" si="44"/>
        <v>43</v>
      </c>
      <c r="DG370" s="913">
        <f t="shared" si="42"/>
        <v>0</v>
      </c>
    </row>
    <row r="371" spans="1:111" ht="15" thickBot="1" x14ac:dyDescent="0.35">
      <c r="A371" s="918" t="s">
        <v>960</v>
      </c>
      <c r="B371" s="894"/>
      <c r="C371" s="894"/>
      <c r="D371" s="894"/>
      <c r="E371" s="895"/>
      <c r="F371" s="894"/>
      <c r="G371" s="895"/>
      <c r="H371" s="894"/>
      <c r="I371" s="895"/>
      <c r="J371" s="894"/>
      <c r="K371" s="895"/>
      <c r="L371" s="894"/>
      <c r="M371" s="895"/>
      <c r="N371" s="894"/>
      <c r="O371" s="895"/>
      <c r="P371" s="894"/>
      <c r="Q371" s="895"/>
      <c r="R371" s="894"/>
      <c r="S371" s="895"/>
      <c r="T371" s="894"/>
      <c r="U371" s="895"/>
      <c r="V371" s="894"/>
      <c r="W371" s="895"/>
      <c r="X371" s="894"/>
      <c r="Y371" s="895"/>
      <c r="Z371" s="894"/>
      <c r="AA371" s="895"/>
      <c r="AB371" s="894"/>
      <c r="AC371" s="895"/>
      <c r="AD371" s="894">
        <v>1</v>
      </c>
      <c r="AE371" s="895">
        <v>123450.79</v>
      </c>
      <c r="AF371" s="894"/>
      <c r="AG371" s="895"/>
      <c r="AH371" s="894"/>
      <c r="AI371" s="895"/>
      <c r="AJ371" s="894"/>
      <c r="AK371" s="895"/>
      <c r="AL371" s="894"/>
      <c r="AM371" s="895"/>
      <c r="AN371" s="894"/>
      <c r="AO371" s="895"/>
      <c r="AP371" s="894"/>
      <c r="AQ371" s="895"/>
      <c r="AR371" s="894"/>
      <c r="AS371" s="895"/>
      <c r="AT371" s="894"/>
      <c r="AU371" s="895"/>
      <c r="AV371" s="894"/>
      <c r="AW371" s="895"/>
      <c r="AX371" s="894"/>
      <c r="AY371" s="895"/>
      <c r="AZ371" s="894"/>
      <c r="BA371" s="895"/>
      <c r="BB371" s="894"/>
      <c r="BC371" s="895"/>
      <c r="BD371" s="894">
        <v>6</v>
      </c>
      <c r="BE371" s="895"/>
      <c r="BF371" s="894"/>
      <c r="BG371" s="895"/>
      <c r="BH371" s="894"/>
      <c r="BI371" s="895"/>
      <c r="BJ371" s="894"/>
      <c r="BK371" s="895"/>
      <c r="BL371" s="894"/>
      <c r="BM371" s="895"/>
      <c r="BN371" s="894"/>
      <c r="BO371" s="895"/>
      <c r="BP371" s="894"/>
      <c r="BQ371" s="895"/>
      <c r="BR371" s="894"/>
      <c r="BS371" s="895"/>
      <c r="BT371" s="894"/>
      <c r="BU371" s="895"/>
      <c r="BV371" s="894"/>
      <c r="BW371" s="895"/>
      <c r="BX371" s="894"/>
      <c r="BY371" s="895"/>
      <c r="BZ371" s="894"/>
      <c r="CA371" s="895"/>
      <c r="CB371" s="894"/>
      <c r="CC371" s="895"/>
      <c r="CD371" s="907"/>
      <c r="CE371" s="895"/>
      <c r="CF371" s="907"/>
      <c r="CG371" s="895"/>
      <c r="CH371" s="894"/>
      <c r="CI371" s="895"/>
      <c r="CJ371" s="894"/>
      <c r="CK371" s="895"/>
      <c r="CL371" s="894"/>
      <c r="CM371" s="895"/>
      <c r="CN371" s="894"/>
      <c r="CO371" s="895"/>
      <c r="CP371" s="894"/>
      <c r="CQ371" s="895"/>
      <c r="CR371" s="894"/>
      <c r="CS371" s="895"/>
      <c r="CT371" s="895"/>
      <c r="CU371" s="895"/>
      <c r="CV371" s="894"/>
      <c r="CW371" s="895"/>
      <c r="CX371" s="894"/>
      <c r="CY371" s="895"/>
      <c r="CZ371" s="894"/>
      <c r="DA371" s="895"/>
      <c r="DB371" s="908">
        <f t="shared" si="43"/>
        <v>7</v>
      </c>
      <c r="DC371" s="908">
        <f t="shared" ref="DC371:DC377" si="45">C371+E371+G371+I371+K371+M371+O371+Q371+S371+U371+W371+Y371+AA371+AC371+AE371+AG371+AI371+AK371+AM371+AO371+AQ371+AS371+AU371+AW371+AY371+BA371+BC371+BE371+BG371+BI371+BK371+BM371+BO371+BQ371+BS371+BU371+BW371+BY371+CA371+CC371+CE371+CG371+CI371+CK371+CM371+CO371+CQ371+CS371+CU371+CW371+CY371+DA371</f>
        <v>123450.79</v>
      </c>
      <c r="DD371" s="910">
        <v>0</v>
      </c>
      <c r="DE371" s="911">
        <v>0</v>
      </c>
      <c r="DF371" s="912">
        <f t="shared" si="44"/>
        <v>7</v>
      </c>
      <c r="DG371" s="913">
        <f t="shared" si="42"/>
        <v>123450.79</v>
      </c>
    </row>
    <row r="372" spans="1:111" ht="15" thickBot="1" x14ac:dyDescent="0.35">
      <c r="A372" s="914" t="s">
        <v>961</v>
      </c>
      <c r="B372" s="894"/>
      <c r="C372" s="894"/>
      <c r="D372" s="894"/>
      <c r="E372" s="895"/>
      <c r="F372" s="894"/>
      <c r="G372" s="895"/>
      <c r="H372" s="894"/>
      <c r="I372" s="895"/>
      <c r="J372" s="894"/>
      <c r="K372" s="895"/>
      <c r="L372" s="894"/>
      <c r="M372" s="895"/>
      <c r="N372" s="894"/>
      <c r="O372" s="895"/>
      <c r="P372" s="894"/>
      <c r="Q372" s="895"/>
      <c r="R372" s="894"/>
      <c r="S372" s="895"/>
      <c r="T372" s="894"/>
      <c r="U372" s="895"/>
      <c r="V372" s="894"/>
      <c r="W372" s="895"/>
      <c r="X372" s="894"/>
      <c r="Y372" s="895"/>
      <c r="Z372" s="894"/>
      <c r="AA372" s="895"/>
      <c r="AB372" s="894"/>
      <c r="AC372" s="895"/>
      <c r="AD372" s="894"/>
      <c r="AE372" s="895"/>
      <c r="AF372" s="894"/>
      <c r="AG372" s="895"/>
      <c r="AH372" s="894"/>
      <c r="AI372" s="895"/>
      <c r="AJ372" s="894">
        <v>2</v>
      </c>
      <c r="AK372" s="895">
        <v>1805</v>
      </c>
      <c r="AL372" s="894"/>
      <c r="AM372" s="895"/>
      <c r="AN372" s="894"/>
      <c r="AO372" s="895"/>
      <c r="AP372" s="894"/>
      <c r="AQ372" s="895"/>
      <c r="AR372" s="894"/>
      <c r="AS372" s="895"/>
      <c r="AT372" s="894"/>
      <c r="AU372" s="895"/>
      <c r="AV372" s="894">
        <v>1</v>
      </c>
      <c r="AW372" s="895">
        <v>722</v>
      </c>
      <c r="AX372" s="894"/>
      <c r="AY372" s="895"/>
      <c r="AZ372" s="894">
        <v>4</v>
      </c>
      <c r="BA372" s="895">
        <v>219554.65</v>
      </c>
      <c r="BB372" s="894"/>
      <c r="BC372" s="895"/>
      <c r="BD372" s="894"/>
      <c r="BE372" s="895"/>
      <c r="BF372" s="894"/>
      <c r="BG372" s="895"/>
      <c r="BH372" s="894"/>
      <c r="BI372" s="895"/>
      <c r="BJ372" s="894"/>
      <c r="BK372" s="895"/>
      <c r="BL372" s="894"/>
      <c r="BM372" s="895"/>
      <c r="BN372" s="894">
        <v>39</v>
      </c>
      <c r="BO372" s="895">
        <v>44280</v>
      </c>
      <c r="BP372" s="894"/>
      <c r="BQ372" s="895"/>
      <c r="BR372" s="894"/>
      <c r="BS372" s="895"/>
      <c r="BT372" s="894"/>
      <c r="BU372" s="895"/>
      <c r="BV372" s="894"/>
      <c r="BW372" s="895"/>
      <c r="BX372" s="894"/>
      <c r="BY372" s="895"/>
      <c r="BZ372" s="894"/>
      <c r="CA372" s="895"/>
      <c r="CB372" s="894"/>
      <c r="CC372" s="895"/>
      <c r="CD372" s="907"/>
      <c r="CE372" s="895"/>
      <c r="CF372" s="907"/>
      <c r="CG372" s="895"/>
      <c r="CH372" s="894"/>
      <c r="CI372" s="895"/>
      <c r="CJ372" s="894"/>
      <c r="CK372" s="895"/>
      <c r="CL372" s="894"/>
      <c r="CM372" s="895"/>
      <c r="CN372" s="894"/>
      <c r="CO372" s="895"/>
      <c r="CP372" s="894"/>
      <c r="CQ372" s="895"/>
      <c r="CR372" s="894"/>
      <c r="CS372" s="895"/>
      <c r="CT372" s="895"/>
      <c r="CU372" s="895"/>
      <c r="CV372" s="894"/>
      <c r="CW372" s="895"/>
      <c r="CX372" s="894"/>
      <c r="CY372" s="895"/>
      <c r="CZ372" s="894">
        <v>22</v>
      </c>
      <c r="DA372" s="895">
        <v>1767844.77</v>
      </c>
      <c r="DB372" s="908">
        <f t="shared" si="43"/>
        <v>68</v>
      </c>
      <c r="DC372" s="908">
        <f t="shared" si="45"/>
        <v>2034206.42</v>
      </c>
      <c r="DD372" s="910">
        <v>0</v>
      </c>
      <c r="DE372" s="911">
        <v>0</v>
      </c>
      <c r="DF372" s="912">
        <f t="shared" si="44"/>
        <v>68</v>
      </c>
      <c r="DG372" s="913">
        <f t="shared" si="42"/>
        <v>2034206.42</v>
      </c>
    </row>
    <row r="373" spans="1:111" ht="15" thickBot="1" x14ac:dyDescent="0.35">
      <c r="A373" s="914" t="s">
        <v>962</v>
      </c>
      <c r="B373" s="894"/>
      <c r="C373" s="894"/>
      <c r="D373" s="894"/>
      <c r="E373" s="895"/>
      <c r="F373" s="894"/>
      <c r="G373" s="895"/>
      <c r="H373" s="894"/>
      <c r="I373" s="895"/>
      <c r="J373" s="894"/>
      <c r="K373" s="895"/>
      <c r="L373" s="894"/>
      <c r="M373" s="895"/>
      <c r="N373" s="894"/>
      <c r="O373" s="895"/>
      <c r="P373" s="894"/>
      <c r="Q373" s="895"/>
      <c r="R373" s="894"/>
      <c r="S373" s="895"/>
      <c r="T373" s="894"/>
      <c r="U373" s="895"/>
      <c r="V373" s="894"/>
      <c r="W373" s="895"/>
      <c r="X373" s="894"/>
      <c r="Y373" s="895"/>
      <c r="Z373" s="894"/>
      <c r="AA373" s="895"/>
      <c r="AB373" s="894"/>
      <c r="AC373" s="895"/>
      <c r="AD373" s="894"/>
      <c r="AE373" s="895"/>
      <c r="AF373" s="894"/>
      <c r="AG373" s="895"/>
      <c r="AH373" s="894"/>
      <c r="AI373" s="895"/>
      <c r="AJ373" s="894"/>
      <c r="AK373" s="895"/>
      <c r="AL373" s="894"/>
      <c r="AM373" s="895"/>
      <c r="AN373" s="894"/>
      <c r="AO373" s="895"/>
      <c r="AP373" s="894"/>
      <c r="AQ373" s="895"/>
      <c r="AR373" s="894"/>
      <c r="AS373" s="895"/>
      <c r="AT373" s="894"/>
      <c r="AU373" s="895"/>
      <c r="AV373" s="894"/>
      <c r="AW373" s="895"/>
      <c r="AX373" s="894"/>
      <c r="AY373" s="895"/>
      <c r="AZ373" s="894"/>
      <c r="BA373" s="895"/>
      <c r="BB373" s="894"/>
      <c r="BC373" s="895"/>
      <c r="BD373" s="894"/>
      <c r="BE373" s="895"/>
      <c r="BF373" s="894"/>
      <c r="BG373" s="895"/>
      <c r="BH373" s="894"/>
      <c r="BI373" s="895"/>
      <c r="BJ373" s="894"/>
      <c r="BK373" s="895"/>
      <c r="BL373" s="894"/>
      <c r="BM373" s="895"/>
      <c r="BN373" s="894"/>
      <c r="BO373" s="895"/>
      <c r="BP373" s="894"/>
      <c r="BQ373" s="895"/>
      <c r="BR373" s="894"/>
      <c r="BS373" s="895"/>
      <c r="BT373" s="894"/>
      <c r="BU373" s="895"/>
      <c r="BV373" s="894"/>
      <c r="BW373" s="895"/>
      <c r="BX373" s="894"/>
      <c r="BY373" s="895"/>
      <c r="BZ373" s="894"/>
      <c r="CA373" s="895"/>
      <c r="CB373" s="894"/>
      <c r="CC373" s="895"/>
      <c r="CD373" s="907"/>
      <c r="CE373" s="895"/>
      <c r="CF373" s="907"/>
      <c r="CG373" s="895"/>
      <c r="CH373" s="894"/>
      <c r="CI373" s="895"/>
      <c r="CJ373" s="894"/>
      <c r="CK373" s="895"/>
      <c r="CL373" s="894"/>
      <c r="CM373" s="895"/>
      <c r="CN373" s="894"/>
      <c r="CO373" s="895"/>
      <c r="CP373" s="894"/>
      <c r="CQ373" s="895"/>
      <c r="CR373" s="894"/>
      <c r="CS373" s="895"/>
      <c r="CT373" s="895"/>
      <c r="CU373" s="895"/>
      <c r="CV373" s="894"/>
      <c r="CW373" s="895"/>
      <c r="CX373" s="894"/>
      <c r="CY373" s="895"/>
      <c r="CZ373" s="894"/>
      <c r="DA373" s="895"/>
      <c r="DB373" s="908">
        <f t="shared" si="43"/>
        <v>0</v>
      </c>
      <c r="DC373" s="908">
        <f t="shared" si="45"/>
        <v>0</v>
      </c>
      <c r="DD373" s="910">
        <v>0</v>
      </c>
      <c r="DE373" s="911">
        <v>0</v>
      </c>
      <c r="DF373" s="912">
        <f t="shared" si="44"/>
        <v>0</v>
      </c>
      <c r="DG373" s="913">
        <f t="shared" si="42"/>
        <v>0</v>
      </c>
    </row>
    <row r="374" spans="1:111" ht="15" thickBot="1" x14ac:dyDescent="0.35">
      <c r="A374" s="914" t="s">
        <v>963</v>
      </c>
      <c r="B374" s="894"/>
      <c r="C374" s="994"/>
      <c r="D374" s="894"/>
      <c r="E374" s="895"/>
      <c r="F374" s="894"/>
      <c r="G374" s="895"/>
      <c r="H374" s="894">
        <v>568</v>
      </c>
      <c r="I374" s="895">
        <v>3249199.52</v>
      </c>
      <c r="J374" s="894">
        <v>322</v>
      </c>
      <c r="K374" s="895">
        <v>1731716.21</v>
      </c>
      <c r="L374" s="894">
        <v>629</v>
      </c>
      <c r="M374" s="895">
        <v>3440363.17</v>
      </c>
      <c r="N374" s="894">
        <v>525</v>
      </c>
      <c r="O374" s="895">
        <v>3235002.04</v>
      </c>
      <c r="P374" s="894">
        <v>1075</v>
      </c>
      <c r="Q374" s="895">
        <v>3257228.59</v>
      </c>
      <c r="R374" s="894">
        <v>651</v>
      </c>
      <c r="S374" s="895">
        <v>3138431.64</v>
      </c>
      <c r="T374" s="894">
        <v>169</v>
      </c>
      <c r="U374" s="895">
        <v>889422</v>
      </c>
      <c r="V374" s="894">
        <v>849</v>
      </c>
      <c r="W374" s="895">
        <v>3621737.76</v>
      </c>
      <c r="X374" s="894">
        <v>333</v>
      </c>
      <c r="Y374" s="895">
        <v>1405267.52</v>
      </c>
      <c r="Z374" s="894"/>
      <c r="AA374" s="895"/>
      <c r="AB374" s="894">
        <v>524</v>
      </c>
      <c r="AC374" s="895">
        <v>2376160</v>
      </c>
      <c r="AD374" s="894">
        <v>166</v>
      </c>
      <c r="AE374" s="895">
        <v>869432.59</v>
      </c>
      <c r="AF374" s="894">
        <v>30</v>
      </c>
      <c r="AG374" s="895">
        <v>121558.2</v>
      </c>
      <c r="AH374" s="894"/>
      <c r="AI374" s="895"/>
      <c r="AJ374" s="894">
        <v>98</v>
      </c>
      <c r="AK374" s="895">
        <v>621596.63</v>
      </c>
      <c r="AL374" s="894">
        <v>302</v>
      </c>
      <c r="AM374" s="895">
        <v>2060213.67</v>
      </c>
      <c r="AN374" s="894"/>
      <c r="AO374" s="895"/>
      <c r="AP374" s="894">
        <v>83</v>
      </c>
      <c r="AQ374" s="895">
        <v>278933.64</v>
      </c>
      <c r="AR374" s="894"/>
      <c r="AS374" s="895"/>
      <c r="AT374" s="894"/>
      <c r="AU374" s="895"/>
      <c r="AV374" s="894">
        <v>420</v>
      </c>
      <c r="AW374" s="895">
        <v>2436073.7999999998</v>
      </c>
      <c r="AX374" s="894"/>
      <c r="AY374" s="895"/>
      <c r="AZ374" s="894">
        <v>284</v>
      </c>
      <c r="BA374" s="895">
        <v>1055389.24</v>
      </c>
      <c r="BB374" s="894">
        <v>53</v>
      </c>
      <c r="BC374" s="895">
        <v>272592.32</v>
      </c>
      <c r="BD374" s="894">
        <v>191</v>
      </c>
      <c r="BE374" s="895">
        <v>678617.97</v>
      </c>
      <c r="BF374" s="894">
        <v>239</v>
      </c>
      <c r="BG374" s="895">
        <v>919697.18</v>
      </c>
      <c r="BH374" s="894">
        <v>432</v>
      </c>
      <c r="BI374" s="895">
        <v>2049757.99</v>
      </c>
      <c r="BJ374" s="894">
        <v>117</v>
      </c>
      <c r="BK374" s="895">
        <v>652558.79</v>
      </c>
      <c r="BL374" s="894"/>
      <c r="BM374" s="895"/>
      <c r="BN374" s="894">
        <v>421</v>
      </c>
      <c r="BO374" s="895">
        <v>1617507.8</v>
      </c>
      <c r="BP374" s="894">
        <v>709</v>
      </c>
      <c r="BQ374" s="895">
        <v>2652239.87</v>
      </c>
      <c r="BR374" s="894"/>
      <c r="BS374" s="895"/>
      <c r="BT374" s="894">
        <v>314</v>
      </c>
      <c r="BU374" s="895">
        <v>700801.74</v>
      </c>
      <c r="BV374" s="894"/>
      <c r="BW374" s="895"/>
      <c r="BX374" s="894">
        <v>426</v>
      </c>
      <c r="BY374" s="895">
        <v>2161567.34</v>
      </c>
      <c r="BZ374" s="894"/>
      <c r="CA374" s="895"/>
      <c r="CB374" s="894"/>
      <c r="CC374" s="895">
        <v>9772180</v>
      </c>
      <c r="CD374" s="907"/>
      <c r="CE374" s="895"/>
      <c r="CF374" s="907"/>
      <c r="CG374" s="895"/>
      <c r="CH374" s="894"/>
      <c r="CI374" s="895"/>
      <c r="CJ374" s="894">
        <v>107</v>
      </c>
      <c r="CK374" s="895">
        <v>248119.77</v>
      </c>
      <c r="CL374" s="894">
        <v>169</v>
      </c>
      <c r="CM374" s="895">
        <v>427971.4</v>
      </c>
      <c r="CN374" s="894"/>
      <c r="CO374" s="895"/>
      <c r="CP374" s="894">
        <v>175</v>
      </c>
      <c r="CQ374" s="895">
        <v>561134.24</v>
      </c>
      <c r="CR374" s="894">
        <v>231</v>
      </c>
      <c r="CS374" s="895">
        <v>2418516.83</v>
      </c>
      <c r="CT374" s="895"/>
      <c r="CU374" s="895"/>
      <c r="CV374" s="894">
        <v>25</v>
      </c>
      <c r="CW374" s="895">
        <v>116805.78</v>
      </c>
      <c r="CX374" s="894">
        <v>25</v>
      </c>
      <c r="CY374" s="895">
        <v>116805.78</v>
      </c>
      <c r="CZ374" s="894">
        <v>323</v>
      </c>
      <c r="DA374" s="895">
        <v>4338676.38</v>
      </c>
      <c r="DB374" s="908">
        <f t="shared" si="43"/>
        <v>10985</v>
      </c>
      <c r="DC374" s="908">
        <f t="shared" si="45"/>
        <v>63493277.400000006</v>
      </c>
      <c r="DD374" s="910">
        <v>0</v>
      </c>
      <c r="DE374" s="911">
        <v>0</v>
      </c>
      <c r="DF374" s="916">
        <f t="shared" si="44"/>
        <v>10985</v>
      </c>
      <c r="DG374" s="913">
        <f t="shared" si="42"/>
        <v>63493277.400000006</v>
      </c>
    </row>
    <row r="375" spans="1:111" ht="15" thickBot="1" x14ac:dyDescent="0.35">
      <c r="A375" s="914" t="s">
        <v>964</v>
      </c>
      <c r="B375" s="894">
        <v>31</v>
      </c>
      <c r="C375" s="994">
        <v>779628</v>
      </c>
      <c r="D375" s="894">
        <v>2</v>
      </c>
      <c r="E375" s="895">
        <v>35778</v>
      </c>
      <c r="F375" s="894"/>
      <c r="G375" s="895"/>
      <c r="H375" s="894"/>
      <c r="I375" s="895"/>
      <c r="J375" s="894">
        <v>4</v>
      </c>
      <c r="K375" s="895">
        <v>63369</v>
      </c>
      <c r="L375" s="894">
        <v>10</v>
      </c>
      <c r="M375" s="895">
        <v>2662781</v>
      </c>
      <c r="N375" s="894">
        <v>24</v>
      </c>
      <c r="O375" s="895">
        <v>481721</v>
      </c>
      <c r="P375" s="894">
        <v>19</v>
      </c>
      <c r="Q375" s="895">
        <v>347950</v>
      </c>
      <c r="R375" s="894">
        <v>12</v>
      </c>
      <c r="S375" s="895">
        <v>289543</v>
      </c>
      <c r="T375" s="894">
        <v>5</v>
      </c>
      <c r="U375" s="895">
        <v>110883</v>
      </c>
      <c r="V375" s="894">
        <v>3</v>
      </c>
      <c r="W375" s="895">
        <v>74120</v>
      </c>
      <c r="X375" s="894"/>
      <c r="Y375" s="895"/>
      <c r="Z375" s="894"/>
      <c r="AA375" s="895"/>
      <c r="AB375" s="894"/>
      <c r="AC375" s="895"/>
      <c r="AD375" s="894">
        <v>6</v>
      </c>
      <c r="AE375" s="895">
        <v>112227</v>
      </c>
      <c r="AF375" s="894"/>
      <c r="AG375" s="895"/>
      <c r="AH375" s="894"/>
      <c r="AI375" s="895"/>
      <c r="AJ375" s="894">
        <v>3</v>
      </c>
      <c r="AK375" s="895">
        <v>52828</v>
      </c>
      <c r="AL375" s="894">
        <v>4</v>
      </c>
      <c r="AM375" s="895">
        <v>94732</v>
      </c>
      <c r="AN375" s="894">
        <v>1</v>
      </c>
      <c r="AO375" s="895">
        <v>28384</v>
      </c>
      <c r="AP375" s="894"/>
      <c r="AQ375" s="895"/>
      <c r="AR375" s="894"/>
      <c r="AS375" s="895"/>
      <c r="AT375" s="894"/>
      <c r="AU375" s="895"/>
      <c r="AV375" s="894">
        <v>9</v>
      </c>
      <c r="AW375" s="895">
        <v>215653</v>
      </c>
      <c r="AX375" s="894"/>
      <c r="AY375" s="895"/>
      <c r="AZ375" s="894"/>
      <c r="BA375" s="895"/>
      <c r="BB375" s="894"/>
      <c r="BC375" s="895"/>
      <c r="BD375" s="894">
        <v>2</v>
      </c>
      <c r="BE375" s="895">
        <v>33562</v>
      </c>
      <c r="BF375" s="894">
        <v>1</v>
      </c>
      <c r="BG375" s="895">
        <v>22120</v>
      </c>
      <c r="BH375" s="894"/>
      <c r="BI375" s="895"/>
      <c r="BJ375" s="894">
        <v>6</v>
      </c>
      <c r="BK375" s="895">
        <v>130493</v>
      </c>
      <c r="BL375" s="894"/>
      <c r="BM375" s="895"/>
      <c r="BN375" s="894"/>
      <c r="BO375" s="895"/>
      <c r="BP375" s="894"/>
      <c r="BQ375" s="895"/>
      <c r="BR375" s="894"/>
      <c r="BS375" s="895"/>
      <c r="BT375" s="894">
        <v>1</v>
      </c>
      <c r="BU375" s="895">
        <v>19793</v>
      </c>
      <c r="BV375" s="894"/>
      <c r="BW375" s="895"/>
      <c r="BX375" s="894">
        <v>1</v>
      </c>
      <c r="BY375" s="895">
        <v>20293</v>
      </c>
      <c r="BZ375" s="894">
        <v>1</v>
      </c>
      <c r="CA375" s="895">
        <v>11100</v>
      </c>
      <c r="CB375" s="894"/>
      <c r="CC375" s="895"/>
      <c r="CD375" s="907"/>
      <c r="CE375" s="895"/>
      <c r="CF375" s="907"/>
      <c r="CG375" s="895"/>
      <c r="CH375" s="894"/>
      <c r="CI375" s="895"/>
      <c r="CJ375" s="894"/>
      <c r="CK375" s="895"/>
      <c r="CL375" s="894"/>
      <c r="CM375" s="895"/>
      <c r="CN375" s="894"/>
      <c r="CO375" s="895"/>
      <c r="CP375" s="894"/>
      <c r="CQ375" s="895"/>
      <c r="CR375" s="894">
        <v>5</v>
      </c>
      <c r="CS375" s="895">
        <v>132466</v>
      </c>
      <c r="CT375" s="895"/>
      <c r="CU375" s="895"/>
      <c r="CV375" s="894"/>
      <c r="CW375" s="895"/>
      <c r="CX375" s="894"/>
      <c r="CY375" s="895"/>
      <c r="CZ375" s="894">
        <v>10</v>
      </c>
      <c r="DA375" s="895">
        <v>285374</v>
      </c>
      <c r="DB375" s="908">
        <f t="shared" si="43"/>
        <v>160</v>
      </c>
      <c r="DC375" s="992">
        <f t="shared" si="45"/>
        <v>6004798</v>
      </c>
      <c r="DD375" s="910">
        <v>0</v>
      </c>
      <c r="DE375" s="911">
        <v>0</v>
      </c>
      <c r="DF375" s="912">
        <f t="shared" si="44"/>
        <v>160</v>
      </c>
      <c r="DG375" s="913">
        <f t="shared" si="42"/>
        <v>6004798</v>
      </c>
    </row>
    <row r="376" spans="1:111" ht="15" thickBot="1" x14ac:dyDescent="0.35">
      <c r="A376" s="914" t="s">
        <v>965</v>
      </c>
      <c r="B376" s="894">
        <v>117</v>
      </c>
      <c r="C376" s="994">
        <v>452600</v>
      </c>
      <c r="D376" s="894">
        <v>11</v>
      </c>
      <c r="E376" s="895">
        <v>40150</v>
      </c>
      <c r="F376" s="894"/>
      <c r="G376" s="895"/>
      <c r="H376" s="894">
        <v>7</v>
      </c>
      <c r="I376" s="895">
        <v>134781</v>
      </c>
      <c r="J376" s="894"/>
      <c r="K376" s="895"/>
      <c r="L376" s="894">
        <v>71</v>
      </c>
      <c r="M376" s="895">
        <v>259150</v>
      </c>
      <c r="N376" s="894">
        <v>54</v>
      </c>
      <c r="O376" s="895">
        <v>197100</v>
      </c>
      <c r="P376" s="894">
        <v>26</v>
      </c>
      <c r="Q376" s="895">
        <v>94900</v>
      </c>
      <c r="R376" s="894">
        <v>11</v>
      </c>
      <c r="S376" s="895">
        <v>40150</v>
      </c>
      <c r="T376" s="894">
        <v>4</v>
      </c>
      <c r="U376" s="895">
        <v>14600</v>
      </c>
      <c r="V376" s="894">
        <v>6</v>
      </c>
      <c r="W376" s="895">
        <v>21900</v>
      </c>
      <c r="X376" s="894"/>
      <c r="Y376" s="895"/>
      <c r="Z376" s="894"/>
      <c r="AA376" s="895"/>
      <c r="AB376" s="894"/>
      <c r="AC376" s="895"/>
      <c r="AD376" s="894"/>
      <c r="AE376" s="895"/>
      <c r="AF376" s="894"/>
      <c r="AG376" s="895"/>
      <c r="AH376" s="894"/>
      <c r="AI376" s="895"/>
      <c r="AJ376" s="894"/>
      <c r="AK376" s="895"/>
      <c r="AL376" s="894">
        <v>14</v>
      </c>
      <c r="AM376" s="895">
        <v>51100</v>
      </c>
      <c r="AN376" s="894"/>
      <c r="AO376" s="895"/>
      <c r="AP376" s="894"/>
      <c r="AQ376" s="895"/>
      <c r="AR376" s="894"/>
      <c r="AS376" s="895"/>
      <c r="AT376" s="894"/>
      <c r="AU376" s="895"/>
      <c r="AV376" s="894">
        <v>23</v>
      </c>
      <c r="AW376" s="895">
        <v>83950</v>
      </c>
      <c r="AX376" s="894"/>
      <c r="AY376" s="895"/>
      <c r="AZ376" s="894"/>
      <c r="BA376" s="895"/>
      <c r="BB376" s="894"/>
      <c r="BC376" s="895"/>
      <c r="BD376" s="894"/>
      <c r="BE376" s="895"/>
      <c r="BF376" s="894"/>
      <c r="BG376" s="895"/>
      <c r="BH376" s="894"/>
      <c r="BI376" s="895"/>
      <c r="BJ376" s="894"/>
      <c r="BK376" s="895"/>
      <c r="BL376" s="894"/>
      <c r="BM376" s="895"/>
      <c r="BN376" s="894"/>
      <c r="BO376" s="895"/>
      <c r="BP376" s="894"/>
      <c r="BQ376" s="895"/>
      <c r="BR376" s="894"/>
      <c r="BS376" s="895"/>
      <c r="BT376" s="894"/>
      <c r="BU376" s="895"/>
      <c r="BV376" s="894"/>
      <c r="BW376" s="895"/>
      <c r="BX376" s="894">
        <v>1</v>
      </c>
      <c r="BY376" s="895">
        <v>3650</v>
      </c>
      <c r="BZ376" s="894">
        <v>1</v>
      </c>
      <c r="CA376" s="895">
        <v>38751</v>
      </c>
      <c r="CB376" s="894"/>
      <c r="CC376" s="895"/>
      <c r="CD376" s="907"/>
      <c r="CE376" s="895"/>
      <c r="CF376" s="907"/>
      <c r="CG376" s="895"/>
      <c r="CH376" s="894"/>
      <c r="CI376" s="895"/>
      <c r="CJ376" s="894"/>
      <c r="CK376" s="895"/>
      <c r="CL376" s="894"/>
      <c r="CM376" s="895"/>
      <c r="CN376" s="894"/>
      <c r="CO376" s="895"/>
      <c r="CP376" s="894"/>
      <c r="CQ376" s="895"/>
      <c r="CR376" s="894">
        <v>18</v>
      </c>
      <c r="CS376" s="895">
        <v>65700</v>
      </c>
      <c r="CT376" s="895"/>
      <c r="CU376" s="895"/>
      <c r="CV376" s="894"/>
      <c r="CW376" s="895"/>
      <c r="CX376" s="894"/>
      <c r="CY376" s="895"/>
      <c r="CZ376" s="894">
        <v>38</v>
      </c>
      <c r="DA376" s="895">
        <v>138700</v>
      </c>
      <c r="DB376" s="908">
        <f t="shared" si="43"/>
        <v>402</v>
      </c>
      <c r="DC376" s="992">
        <f t="shared" si="45"/>
        <v>1637182</v>
      </c>
      <c r="DD376" s="910">
        <v>0</v>
      </c>
      <c r="DE376" s="911">
        <v>0</v>
      </c>
      <c r="DF376" s="912">
        <f t="shared" si="44"/>
        <v>402</v>
      </c>
      <c r="DG376" s="913">
        <f t="shared" si="42"/>
        <v>1637182</v>
      </c>
    </row>
    <row r="377" spans="1:111" ht="15" thickBot="1" x14ac:dyDescent="0.35">
      <c r="A377" s="914" t="s">
        <v>966</v>
      </c>
      <c r="B377" s="894"/>
      <c r="C377" s="994"/>
      <c r="D377" s="894"/>
      <c r="E377" s="895"/>
      <c r="F377" s="894"/>
      <c r="G377" s="895"/>
      <c r="H377" s="894"/>
      <c r="I377" s="895"/>
      <c r="J377" s="894"/>
      <c r="K377" s="895"/>
      <c r="L377" s="894">
        <v>104</v>
      </c>
      <c r="M377" s="895">
        <v>60020</v>
      </c>
      <c r="N377" s="894"/>
      <c r="O377" s="895"/>
      <c r="P377" s="894"/>
      <c r="Q377" s="895"/>
      <c r="R377" s="894"/>
      <c r="S377" s="895"/>
      <c r="T377" s="894">
        <v>39</v>
      </c>
      <c r="U377" s="895">
        <v>9899511.6300000008</v>
      </c>
      <c r="V377" s="894"/>
      <c r="W377" s="895"/>
      <c r="X377" s="894"/>
      <c r="Y377" s="895"/>
      <c r="Z377" s="894"/>
      <c r="AA377" s="895"/>
      <c r="AB377" s="894">
        <v>4</v>
      </c>
      <c r="AC377" s="895">
        <v>14600</v>
      </c>
      <c r="AD377" s="894"/>
      <c r="AE377" s="895"/>
      <c r="AF377" s="894"/>
      <c r="AG377" s="895"/>
      <c r="AH377" s="894"/>
      <c r="AI377" s="895"/>
      <c r="AJ377" s="894"/>
      <c r="AK377" s="895"/>
      <c r="AL377" s="894"/>
      <c r="AM377" s="895"/>
      <c r="AN377" s="894"/>
      <c r="AO377" s="895"/>
      <c r="AP377" s="894"/>
      <c r="AQ377" s="895"/>
      <c r="AR377" s="894"/>
      <c r="AS377" s="895"/>
      <c r="AT377" s="894"/>
      <c r="AU377" s="895"/>
      <c r="AV377" s="894"/>
      <c r="AW377" s="895"/>
      <c r="AX377" s="894"/>
      <c r="AY377" s="895"/>
      <c r="AZ377" s="894"/>
      <c r="BA377" s="895"/>
      <c r="BB377" s="894"/>
      <c r="BC377" s="895"/>
      <c r="BD377" s="894"/>
      <c r="BE377" s="895"/>
      <c r="BF377" s="894"/>
      <c r="BG377" s="895"/>
      <c r="BH377" s="894"/>
      <c r="BI377" s="895"/>
      <c r="BJ377" s="894"/>
      <c r="BK377" s="895"/>
      <c r="BL377" s="894"/>
      <c r="BM377" s="895"/>
      <c r="BN377" s="894"/>
      <c r="BO377" s="895"/>
      <c r="BP377" s="894"/>
      <c r="BQ377" s="895"/>
      <c r="BR377" s="894"/>
      <c r="BS377" s="895"/>
      <c r="BT377" s="894"/>
      <c r="BU377" s="895"/>
      <c r="BV377" s="894"/>
      <c r="BW377" s="895">
        <v>7650</v>
      </c>
      <c r="BX377" s="894"/>
      <c r="BY377" s="895"/>
      <c r="BZ377" s="894"/>
      <c r="CA377" s="895"/>
      <c r="CB377" s="894"/>
      <c r="CC377" s="895"/>
      <c r="CD377" s="907"/>
      <c r="CE377" s="895"/>
      <c r="CF377" s="907"/>
      <c r="CG377" s="895">
        <v>42120</v>
      </c>
      <c r="CH377" s="894"/>
      <c r="CI377" s="895"/>
      <c r="CJ377" s="894"/>
      <c r="CK377" s="895"/>
      <c r="CL377" s="894"/>
      <c r="CM377" s="895"/>
      <c r="CN377" s="894"/>
      <c r="CO377" s="895"/>
      <c r="CP377" s="894"/>
      <c r="CQ377" s="895"/>
      <c r="CR377" s="894"/>
      <c r="CS377" s="895"/>
      <c r="CT377" s="895"/>
      <c r="CU377" s="895"/>
      <c r="CV377" s="894">
        <v>24</v>
      </c>
      <c r="CW377" s="895">
        <v>23980</v>
      </c>
      <c r="CX377" s="894">
        <v>24</v>
      </c>
      <c r="CY377" s="895">
        <v>23980</v>
      </c>
      <c r="CZ377" s="894"/>
      <c r="DA377" s="895"/>
      <c r="DB377" s="908">
        <f t="shared" si="43"/>
        <v>195</v>
      </c>
      <c r="DC377" s="992">
        <f t="shared" si="45"/>
        <v>10071861.630000001</v>
      </c>
      <c r="DD377" s="910">
        <v>0</v>
      </c>
      <c r="DE377" s="911">
        <v>0</v>
      </c>
      <c r="DF377" s="912">
        <f t="shared" si="44"/>
        <v>195</v>
      </c>
      <c r="DG377" s="913">
        <f t="shared" si="42"/>
        <v>10071861.630000001</v>
      </c>
    </row>
    <row r="378" spans="1:111" ht="15" thickBot="1" x14ac:dyDescent="0.35">
      <c r="A378" s="914" t="s">
        <v>967</v>
      </c>
      <c r="B378" s="894"/>
      <c r="C378" s="994"/>
      <c r="D378" s="894">
        <v>6</v>
      </c>
      <c r="E378" s="895">
        <v>7941.94</v>
      </c>
      <c r="F378" s="894"/>
      <c r="G378" s="895"/>
      <c r="H378" s="894"/>
      <c r="I378" s="895"/>
      <c r="J378" s="894"/>
      <c r="K378" s="895"/>
      <c r="L378" s="894"/>
      <c r="M378" s="895"/>
      <c r="N378" s="894">
        <v>87</v>
      </c>
      <c r="O378" s="895">
        <v>92554.11</v>
      </c>
      <c r="P378" s="894">
        <v>27</v>
      </c>
      <c r="Q378" s="895">
        <v>91200.77</v>
      </c>
      <c r="R378" s="894">
        <v>57</v>
      </c>
      <c r="S378" s="895">
        <v>63054.78</v>
      </c>
      <c r="T378" s="894">
        <v>4</v>
      </c>
      <c r="U378" s="895">
        <v>14600</v>
      </c>
      <c r="V378" s="894">
        <v>43</v>
      </c>
      <c r="W378" s="895">
        <v>37177.769999999997</v>
      </c>
      <c r="X378" s="894"/>
      <c r="Y378" s="895"/>
      <c r="Z378" s="894"/>
      <c r="AA378" s="895"/>
      <c r="AB378" s="894"/>
      <c r="AC378" s="895"/>
      <c r="AD378" s="894"/>
      <c r="AE378" s="895"/>
      <c r="AF378" s="894"/>
      <c r="AG378" s="895"/>
      <c r="AH378" s="894"/>
      <c r="AI378" s="895"/>
      <c r="AJ378" s="894"/>
      <c r="AK378" s="895"/>
      <c r="AL378" s="894"/>
      <c r="AM378" s="895"/>
      <c r="AN378" s="894"/>
      <c r="AO378" s="895"/>
      <c r="AP378" s="894"/>
      <c r="AQ378" s="895"/>
      <c r="AR378" s="894"/>
      <c r="AS378" s="895"/>
      <c r="AT378" s="894"/>
      <c r="AU378" s="895"/>
      <c r="AV378" s="894">
        <v>23</v>
      </c>
      <c r="AW378" s="895">
        <v>25701.72</v>
      </c>
      <c r="AX378" s="894"/>
      <c r="AY378" s="895"/>
      <c r="AZ378" s="894"/>
      <c r="BA378" s="895"/>
      <c r="BB378" s="894"/>
      <c r="BC378" s="895"/>
      <c r="BD378" s="894"/>
      <c r="BE378" s="895"/>
      <c r="BF378" s="894"/>
      <c r="BG378" s="895"/>
      <c r="BH378" s="894"/>
      <c r="BI378" s="895"/>
      <c r="BJ378" s="894"/>
      <c r="BK378" s="895"/>
      <c r="BL378" s="894"/>
      <c r="BM378" s="895"/>
      <c r="BN378" s="894"/>
      <c r="BO378" s="895"/>
      <c r="BP378" s="894"/>
      <c r="BQ378" s="895"/>
      <c r="BR378" s="894"/>
      <c r="BS378" s="895"/>
      <c r="BT378" s="894"/>
      <c r="BU378" s="895"/>
      <c r="BV378" s="894"/>
      <c r="BW378" s="895"/>
      <c r="BX378" s="894">
        <v>8</v>
      </c>
      <c r="BY378" s="895">
        <v>10276.049999999999</v>
      </c>
      <c r="BZ378" s="894"/>
      <c r="CA378" s="895"/>
      <c r="CB378" s="894"/>
      <c r="CC378" s="895">
        <v>19770</v>
      </c>
      <c r="CD378" s="907"/>
      <c r="CE378" s="895"/>
      <c r="CF378" s="907"/>
      <c r="CG378" s="895"/>
      <c r="CH378" s="894"/>
      <c r="CI378" s="895"/>
      <c r="CJ378" s="894"/>
      <c r="CK378" s="895"/>
      <c r="CL378" s="894"/>
      <c r="CM378" s="895"/>
      <c r="CN378" s="894"/>
      <c r="CO378" s="895"/>
      <c r="CP378" s="894"/>
      <c r="CQ378" s="895"/>
      <c r="CR378" s="894"/>
      <c r="CS378" s="895"/>
      <c r="CT378" s="895"/>
      <c r="CU378" s="895"/>
      <c r="CV378" s="894"/>
      <c r="CW378" s="895"/>
      <c r="CX378" s="894"/>
      <c r="CY378" s="895"/>
      <c r="CZ378" s="894">
        <v>9</v>
      </c>
      <c r="DA378" s="895">
        <v>139520.32999999999</v>
      </c>
      <c r="DB378" s="908">
        <f t="shared" si="43"/>
        <v>264</v>
      </c>
      <c r="DC378" s="992">
        <f>C378+E378+G378+I378+K378+M378+O378+Q378+S378+U378+W378+Y378+AA378+AC378+AE378+AG378+AI378+AK378+AM378+AO378+AQ378+AS378+AU378+AW378+AY378+BA378+BC378+BE378+BG378+BI378+BK378+BM378+BO378+BQ378+BS378+BU378+BW378+BY378+CA378+CC378+CE378+CG378+CI378+CK378+CM378+CO378+CQ378+CS378+CU378+CW378+CY378+DA378</f>
        <v>501797.47</v>
      </c>
      <c r="DD378" s="910">
        <v>0</v>
      </c>
      <c r="DE378" s="911">
        <v>0</v>
      </c>
      <c r="DF378" s="912">
        <f t="shared" si="44"/>
        <v>264</v>
      </c>
      <c r="DG378" s="913">
        <f t="shared" si="42"/>
        <v>501797.47</v>
      </c>
    </row>
    <row r="379" spans="1:111" ht="15" thickBot="1" x14ac:dyDescent="0.35">
      <c r="A379" s="914" t="s">
        <v>968</v>
      </c>
      <c r="B379" s="894"/>
      <c r="C379" s="994"/>
      <c r="D379" s="894"/>
      <c r="E379" s="895"/>
      <c r="F379" s="894"/>
      <c r="G379" s="895"/>
      <c r="H379" s="894"/>
      <c r="I379" s="895"/>
      <c r="J379" s="894"/>
      <c r="K379" s="895"/>
      <c r="L379" s="894"/>
      <c r="M379" s="895"/>
      <c r="N379" s="894"/>
      <c r="O379" s="895"/>
      <c r="P379" s="894"/>
      <c r="Q379" s="895"/>
      <c r="R379" s="894"/>
      <c r="S379" s="895"/>
      <c r="T379" s="894"/>
      <c r="U379" s="895"/>
      <c r="V379" s="894"/>
      <c r="W379" s="895"/>
      <c r="X379" s="894"/>
      <c r="Y379" s="895"/>
      <c r="Z379" s="894"/>
      <c r="AA379" s="895"/>
      <c r="AB379" s="894"/>
      <c r="AC379" s="895"/>
      <c r="AD379" s="894"/>
      <c r="AE379" s="895"/>
      <c r="AF379" s="894"/>
      <c r="AG379" s="895"/>
      <c r="AH379" s="894"/>
      <c r="AI379" s="895"/>
      <c r="AJ379" s="894"/>
      <c r="AK379" s="895"/>
      <c r="AL379" s="894">
        <v>1</v>
      </c>
      <c r="AM379" s="895">
        <v>1751.41</v>
      </c>
      <c r="AN379" s="894"/>
      <c r="AO379" s="895"/>
      <c r="AP379" s="894"/>
      <c r="AQ379" s="895"/>
      <c r="AR379" s="894"/>
      <c r="AS379" s="895"/>
      <c r="AT379" s="894"/>
      <c r="AU379" s="895"/>
      <c r="AV379" s="894"/>
      <c r="AW379" s="895"/>
      <c r="AX379" s="894"/>
      <c r="AY379" s="895"/>
      <c r="AZ379" s="894"/>
      <c r="BA379" s="895"/>
      <c r="BB379" s="894"/>
      <c r="BC379" s="895"/>
      <c r="BD379" s="894"/>
      <c r="BE379" s="895"/>
      <c r="BF379" s="894"/>
      <c r="BG379" s="895"/>
      <c r="BH379" s="894"/>
      <c r="BI379" s="895"/>
      <c r="BJ379" s="894"/>
      <c r="BK379" s="895"/>
      <c r="BL379" s="894"/>
      <c r="BM379" s="895"/>
      <c r="BN379" s="894"/>
      <c r="BO379" s="895"/>
      <c r="BP379" s="894"/>
      <c r="BQ379" s="895"/>
      <c r="BR379" s="894"/>
      <c r="BS379" s="895"/>
      <c r="BT379" s="894"/>
      <c r="BU379" s="895"/>
      <c r="BV379" s="894"/>
      <c r="BW379" s="895"/>
      <c r="BX379" s="894"/>
      <c r="BY379" s="895"/>
      <c r="BZ379" s="894"/>
      <c r="CA379" s="895"/>
      <c r="CB379" s="894"/>
      <c r="CC379" s="895"/>
      <c r="CD379" s="907"/>
      <c r="CE379" s="895"/>
      <c r="CF379" s="907"/>
      <c r="CG379" s="895"/>
      <c r="CH379" s="894"/>
      <c r="CI379" s="895"/>
      <c r="CJ379" s="894"/>
      <c r="CK379" s="895"/>
      <c r="CL379" s="894"/>
      <c r="CM379" s="895"/>
      <c r="CN379" s="894"/>
      <c r="CO379" s="895"/>
      <c r="CP379" s="894"/>
      <c r="CQ379" s="895"/>
      <c r="CR379" s="894"/>
      <c r="CS379" s="895"/>
      <c r="CT379" s="895"/>
      <c r="CU379" s="895"/>
      <c r="CV379" s="894"/>
      <c r="CW379" s="895"/>
      <c r="CX379" s="894"/>
      <c r="CY379" s="895"/>
      <c r="CZ379" s="894"/>
      <c r="DA379" s="895"/>
      <c r="DB379" s="908">
        <f t="shared" si="43"/>
        <v>1</v>
      </c>
      <c r="DC379" s="992">
        <f>C379+E379+G379+I379+K379+M379+O379+Q379+S379+U379+W379+Y379+AA379+AC379+AE379+AG379+AI379+AK379+AM379+AO379+AQ379+AS379+AU379+AW379+AY379+BA379+BC379+BE379+BG379+BI379+BK379+BM379+BO379+BQ379+BS379+BU379+BW379+BY379+CA379+CC379+CE379+CG379+CI379+CK379+CM379+CO379+CQ379+CS379+CU379+CW379+CY379+DA379</f>
        <v>1751.41</v>
      </c>
      <c r="DD379" s="910">
        <v>0</v>
      </c>
      <c r="DE379" s="911">
        <v>0</v>
      </c>
      <c r="DF379" s="912">
        <f t="shared" si="44"/>
        <v>1</v>
      </c>
      <c r="DG379" s="913">
        <f t="shared" si="42"/>
        <v>1751.41</v>
      </c>
    </row>
    <row r="380" spans="1:111" ht="15" thickBot="1" x14ac:dyDescent="0.35">
      <c r="A380" s="914" t="s">
        <v>969</v>
      </c>
      <c r="B380" s="894"/>
      <c r="C380" s="994"/>
      <c r="D380" s="894"/>
      <c r="E380" s="895"/>
      <c r="F380" s="894"/>
      <c r="G380" s="895"/>
      <c r="H380" s="894"/>
      <c r="I380" s="895"/>
      <c r="J380" s="894"/>
      <c r="K380" s="895"/>
      <c r="L380" s="894"/>
      <c r="M380" s="895"/>
      <c r="N380" s="894"/>
      <c r="O380" s="895"/>
      <c r="P380" s="894"/>
      <c r="Q380" s="895"/>
      <c r="R380" s="894"/>
      <c r="S380" s="895"/>
      <c r="T380" s="894"/>
      <c r="U380" s="895"/>
      <c r="V380" s="894"/>
      <c r="W380" s="895"/>
      <c r="X380" s="894"/>
      <c r="Y380" s="895"/>
      <c r="Z380" s="894"/>
      <c r="AA380" s="895"/>
      <c r="AB380" s="894"/>
      <c r="AC380" s="895"/>
      <c r="AD380" s="894"/>
      <c r="AE380" s="895"/>
      <c r="AF380" s="894"/>
      <c r="AG380" s="895"/>
      <c r="AH380" s="894"/>
      <c r="AI380" s="895"/>
      <c r="AJ380" s="894"/>
      <c r="AK380" s="895"/>
      <c r="AL380" s="894"/>
      <c r="AM380" s="895"/>
      <c r="AN380" s="894"/>
      <c r="AO380" s="895"/>
      <c r="AP380" s="894"/>
      <c r="AQ380" s="895"/>
      <c r="AR380" s="894"/>
      <c r="AS380" s="895"/>
      <c r="AT380" s="894"/>
      <c r="AU380" s="895"/>
      <c r="AV380" s="894"/>
      <c r="AW380" s="895"/>
      <c r="AX380" s="894"/>
      <c r="AY380" s="895"/>
      <c r="AZ380" s="894"/>
      <c r="BA380" s="895"/>
      <c r="BB380" s="894"/>
      <c r="BC380" s="895"/>
      <c r="BD380" s="894"/>
      <c r="BE380" s="895"/>
      <c r="BF380" s="894"/>
      <c r="BG380" s="895"/>
      <c r="BH380" s="894"/>
      <c r="BI380" s="895"/>
      <c r="BJ380" s="894"/>
      <c r="BK380" s="895"/>
      <c r="BL380" s="894"/>
      <c r="BM380" s="895"/>
      <c r="BN380" s="894">
        <v>1</v>
      </c>
      <c r="BO380" s="895">
        <v>1500</v>
      </c>
      <c r="BP380" s="894"/>
      <c r="BQ380" s="895"/>
      <c r="BR380" s="894"/>
      <c r="BS380" s="895"/>
      <c r="BT380" s="894"/>
      <c r="BU380" s="895"/>
      <c r="BV380" s="894"/>
      <c r="BW380" s="895"/>
      <c r="BX380" s="894"/>
      <c r="BY380" s="895"/>
      <c r="BZ380" s="894"/>
      <c r="CA380" s="895"/>
      <c r="CB380" s="894"/>
      <c r="CC380" s="895"/>
      <c r="CD380" s="907"/>
      <c r="CE380" s="895"/>
      <c r="CF380" s="907"/>
      <c r="CG380" s="895"/>
      <c r="CH380" s="894"/>
      <c r="CI380" s="895"/>
      <c r="CJ380" s="894"/>
      <c r="CK380" s="895"/>
      <c r="CL380" s="894"/>
      <c r="CM380" s="895"/>
      <c r="CN380" s="894"/>
      <c r="CO380" s="895"/>
      <c r="CP380" s="894"/>
      <c r="CQ380" s="895"/>
      <c r="CR380" s="894"/>
      <c r="CS380" s="895"/>
      <c r="CT380" s="895"/>
      <c r="CU380" s="895"/>
      <c r="CV380" s="894">
        <v>12</v>
      </c>
      <c r="CW380" s="895">
        <v>4500</v>
      </c>
      <c r="CX380" s="894">
        <v>12</v>
      </c>
      <c r="CY380" s="895">
        <v>4500</v>
      </c>
      <c r="CZ380" s="894"/>
      <c r="DA380" s="895"/>
      <c r="DB380" s="908">
        <f t="shared" si="43"/>
        <v>25</v>
      </c>
      <c r="DC380" s="908">
        <f>C380+E380+G380+I380+K380+M380+O380+Q380+S380+U380+W380+Y380+AA380+AC380+AE380+AG380+AI380+AK380+AM380+AO380+AQ380+AS380+AU380+AW380+AY380+BA380+BC380+BE380+BG380+BI380+BK380+BM380+BO380+BQ380+BS380+BU380+BW380+BY380+CA380+CC380+CE380+CG380+CI380+CK380+CM380+CO380+CQ380+CS380+CU380+CW380+CY380+DA380</f>
        <v>10500</v>
      </c>
      <c r="DD380" s="911">
        <v>0</v>
      </c>
      <c r="DE380" s="911">
        <v>0</v>
      </c>
      <c r="DF380" s="912">
        <v>0</v>
      </c>
      <c r="DG380" s="913">
        <v>0</v>
      </c>
    </row>
    <row r="381" spans="1:111" ht="15" thickBot="1" x14ac:dyDescent="0.35">
      <c r="A381" s="914" t="s">
        <v>970</v>
      </c>
      <c r="B381" s="894"/>
      <c r="C381" s="994"/>
      <c r="D381" s="894"/>
      <c r="E381" s="895"/>
      <c r="F381" s="894"/>
      <c r="G381" s="895"/>
      <c r="H381" s="894"/>
      <c r="I381" s="895"/>
      <c r="J381" s="894"/>
      <c r="K381" s="895"/>
      <c r="L381" s="894"/>
      <c r="M381" s="895"/>
      <c r="N381" s="894"/>
      <c r="O381" s="895"/>
      <c r="P381" s="894"/>
      <c r="Q381" s="895"/>
      <c r="R381" s="894"/>
      <c r="S381" s="895"/>
      <c r="T381" s="894"/>
      <c r="U381" s="895"/>
      <c r="V381" s="894"/>
      <c r="W381" s="895"/>
      <c r="X381" s="894"/>
      <c r="Y381" s="895"/>
      <c r="Z381" s="894"/>
      <c r="AA381" s="895"/>
      <c r="AB381" s="894"/>
      <c r="AC381" s="895"/>
      <c r="AD381" s="894"/>
      <c r="AE381" s="895"/>
      <c r="AF381" s="894"/>
      <c r="AG381" s="895"/>
      <c r="AH381" s="894"/>
      <c r="AI381" s="895"/>
      <c r="AJ381" s="894"/>
      <c r="AK381" s="895"/>
      <c r="AL381" s="894"/>
      <c r="AM381" s="895"/>
      <c r="AN381" s="894"/>
      <c r="AO381" s="895"/>
      <c r="AP381" s="894"/>
      <c r="AQ381" s="895"/>
      <c r="AR381" s="894"/>
      <c r="AS381" s="895"/>
      <c r="AT381" s="894"/>
      <c r="AU381" s="895"/>
      <c r="AV381" s="894"/>
      <c r="AW381" s="895"/>
      <c r="AX381" s="894"/>
      <c r="AY381" s="895"/>
      <c r="AZ381" s="894"/>
      <c r="BA381" s="895"/>
      <c r="BB381" s="894"/>
      <c r="BC381" s="895"/>
      <c r="BD381" s="894"/>
      <c r="BE381" s="895"/>
      <c r="BF381" s="894"/>
      <c r="BG381" s="895"/>
      <c r="BH381" s="894"/>
      <c r="BI381" s="895"/>
      <c r="BJ381" s="894"/>
      <c r="BK381" s="895"/>
      <c r="BL381" s="894"/>
      <c r="BM381" s="895"/>
      <c r="BN381" s="894"/>
      <c r="BO381" s="895"/>
      <c r="BP381" s="894"/>
      <c r="BQ381" s="895"/>
      <c r="BR381" s="894"/>
      <c r="BS381" s="895"/>
      <c r="BT381" s="894"/>
      <c r="BU381" s="895"/>
      <c r="BV381" s="894"/>
      <c r="BW381" s="895"/>
      <c r="BX381" s="894"/>
      <c r="BY381" s="895"/>
      <c r="BZ381" s="894"/>
      <c r="CA381" s="895"/>
      <c r="CB381" s="894"/>
      <c r="CC381" s="895"/>
      <c r="CD381" s="907"/>
      <c r="CE381" s="895"/>
      <c r="CF381" s="907"/>
      <c r="CG381" s="895"/>
      <c r="CH381" s="894"/>
      <c r="CI381" s="895"/>
      <c r="CJ381" s="894"/>
      <c r="CK381" s="895"/>
      <c r="CL381" s="894"/>
      <c r="CM381" s="895"/>
      <c r="CN381" s="894"/>
      <c r="CO381" s="895"/>
      <c r="CP381" s="894"/>
      <c r="CQ381" s="895"/>
      <c r="CR381" s="894"/>
      <c r="CS381" s="895"/>
      <c r="CT381" s="895"/>
      <c r="CU381" s="895"/>
      <c r="CV381" s="894">
        <v>2</v>
      </c>
      <c r="CW381" s="895">
        <v>1200</v>
      </c>
      <c r="CX381" s="894">
        <v>2</v>
      </c>
      <c r="CY381" s="895">
        <v>1200</v>
      </c>
      <c r="CZ381" s="894"/>
      <c r="DA381" s="895"/>
      <c r="DB381" s="908">
        <f t="shared" si="43"/>
        <v>4</v>
      </c>
      <c r="DC381" s="908">
        <f>C381+E381+G381+I381+K381+M381+O381+Q381+S381+U381+W381+Y381+AA381+AC381+AE381+AG381+AI381+AK381+AM381+AO381+AQ381+AS381+AU381+AW381+AY381+BA381+BC381+BE381+BG381+BI381+BK381+BM381+BO381+BQ381+BS381+BU381+BW381+BY381+CA381+CC381+CE381+CG381+CI381+CK381+CM381+CO381+CQ381+CS381+CU381+CW381+CY381+DA381</f>
        <v>2400</v>
      </c>
      <c r="DD381" s="911">
        <v>0</v>
      </c>
      <c r="DE381" s="911">
        <v>0</v>
      </c>
      <c r="DF381" s="912">
        <v>0</v>
      </c>
      <c r="DG381" s="913">
        <v>0</v>
      </c>
    </row>
    <row r="382" spans="1:111" ht="15" thickBot="1" x14ac:dyDescent="0.35">
      <c r="A382" s="919" t="s">
        <v>971</v>
      </c>
      <c r="B382" s="894"/>
      <c r="C382" s="994"/>
      <c r="D382" s="894"/>
      <c r="E382" s="895"/>
      <c r="F382" s="894"/>
      <c r="G382" s="895"/>
      <c r="H382" s="894"/>
      <c r="I382" s="895"/>
      <c r="J382" s="894"/>
      <c r="K382" s="895"/>
      <c r="L382" s="894"/>
      <c r="M382" s="895"/>
      <c r="N382" s="894"/>
      <c r="O382" s="895"/>
      <c r="P382" s="894">
        <v>206</v>
      </c>
      <c r="Q382" s="895"/>
      <c r="R382" s="894"/>
      <c r="S382" s="895"/>
      <c r="T382" s="894"/>
      <c r="U382" s="895"/>
      <c r="V382" s="894"/>
      <c r="W382" s="895"/>
      <c r="X382" s="894"/>
      <c r="Y382" s="895"/>
      <c r="Z382" s="894"/>
      <c r="AA382" s="895"/>
      <c r="AB382" s="894"/>
      <c r="AC382" s="895"/>
      <c r="AD382" s="894"/>
      <c r="AE382" s="895"/>
      <c r="AF382" s="894"/>
      <c r="AG382" s="895"/>
      <c r="AH382" s="894"/>
      <c r="AI382" s="895"/>
      <c r="AJ382" s="894"/>
      <c r="AK382" s="895"/>
      <c r="AL382" s="894"/>
      <c r="AM382" s="895"/>
      <c r="AN382" s="894"/>
      <c r="AO382" s="895"/>
      <c r="AP382" s="894"/>
      <c r="AQ382" s="895"/>
      <c r="AR382" s="894"/>
      <c r="AS382" s="895"/>
      <c r="AT382" s="894"/>
      <c r="AU382" s="895"/>
      <c r="AV382" s="894"/>
      <c r="AW382" s="895"/>
      <c r="AX382" s="894"/>
      <c r="AY382" s="895"/>
      <c r="AZ382" s="894"/>
      <c r="BA382" s="895"/>
      <c r="BB382" s="894"/>
      <c r="BC382" s="895"/>
      <c r="BD382" s="894"/>
      <c r="BE382" s="895"/>
      <c r="BF382" s="894"/>
      <c r="BG382" s="895"/>
      <c r="BH382" s="894"/>
      <c r="BI382" s="895"/>
      <c r="BJ382" s="894"/>
      <c r="BK382" s="895"/>
      <c r="BL382" s="894"/>
      <c r="BM382" s="895"/>
      <c r="BN382" s="894"/>
      <c r="BO382" s="895"/>
      <c r="BP382" s="894"/>
      <c r="BQ382" s="895"/>
      <c r="BR382" s="894"/>
      <c r="BS382" s="895"/>
      <c r="BT382" s="894"/>
      <c r="BU382" s="895"/>
      <c r="BV382" s="894"/>
      <c r="BW382" s="895"/>
      <c r="BX382" s="894"/>
      <c r="BY382" s="895"/>
      <c r="BZ382" s="894"/>
      <c r="CA382" s="895"/>
      <c r="CB382" s="894"/>
      <c r="CC382" s="895"/>
      <c r="CD382" s="907"/>
      <c r="CE382" s="895"/>
      <c r="CF382" s="907"/>
      <c r="CG382" s="895"/>
      <c r="CH382" s="894"/>
      <c r="CI382" s="895"/>
      <c r="CJ382" s="894"/>
      <c r="CK382" s="895"/>
      <c r="CL382" s="894"/>
      <c r="CM382" s="895"/>
      <c r="CN382" s="894"/>
      <c r="CO382" s="895"/>
      <c r="CP382" s="894"/>
      <c r="CQ382" s="895"/>
      <c r="CR382" s="894"/>
      <c r="CS382" s="895"/>
      <c r="CT382" s="895"/>
      <c r="CU382" s="895"/>
      <c r="CV382" s="894"/>
      <c r="CW382" s="895"/>
      <c r="CX382" s="894"/>
      <c r="CY382" s="895"/>
      <c r="CZ382" s="894"/>
      <c r="DA382" s="895"/>
      <c r="DB382" s="908">
        <f t="shared" si="43"/>
        <v>206</v>
      </c>
      <c r="DC382" s="908">
        <v>0</v>
      </c>
      <c r="DD382" s="910">
        <v>0</v>
      </c>
      <c r="DE382" s="911">
        <v>0</v>
      </c>
      <c r="DF382" s="912">
        <f t="shared" ref="DF382:DG384" si="46">DB382+DD382</f>
        <v>206</v>
      </c>
      <c r="DG382" s="913">
        <f t="shared" si="46"/>
        <v>0</v>
      </c>
    </row>
    <row r="383" spans="1:111" ht="15" thickBot="1" x14ac:dyDescent="0.35">
      <c r="A383" s="919" t="s">
        <v>972</v>
      </c>
      <c r="B383" s="894"/>
      <c r="C383" s="994"/>
      <c r="D383" s="894"/>
      <c r="E383" s="895"/>
      <c r="F383" s="894"/>
      <c r="G383" s="895"/>
      <c r="H383" s="894"/>
      <c r="I383" s="895"/>
      <c r="J383" s="894">
        <v>12</v>
      </c>
      <c r="K383" s="895">
        <v>12</v>
      </c>
      <c r="L383" s="894"/>
      <c r="M383" s="895"/>
      <c r="N383" s="894"/>
      <c r="O383" s="895"/>
      <c r="P383" s="894"/>
      <c r="Q383" s="895"/>
      <c r="R383" s="894"/>
      <c r="S383" s="895"/>
      <c r="T383" s="894"/>
      <c r="U383" s="895"/>
      <c r="V383" s="894"/>
      <c r="W383" s="895"/>
      <c r="X383" s="894"/>
      <c r="Y383" s="895"/>
      <c r="Z383" s="894"/>
      <c r="AA383" s="895"/>
      <c r="AB383" s="894"/>
      <c r="AC383" s="895"/>
      <c r="AD383" s="894"/>
      <c r="AE383" s="895"/>
      <c r="AF383" s="894"/>
      <c r="AG383" s="895"/>
      <c r="AH383" s="894"/>
      <c r="AI383" s="895"/>
      <c r="AJ383" s="894"/>
      <c r="AK383" s="895"/>
      <c r="AL383" s="894"/>
      <c r="AM383" s="895"/>
      <c r="AN383" s="894"/>
      <c r="AO383" s="895"/>
      <c r="AP383" s="894"/>
      <c r="AQ383" s="895"/>
      <c r="AR383" s="894"/>
      <c r="AS383" s="895"/>
      <c r="AT383" s="894"/>
      <c r="AU383" s="895"/>
      <c r="AV383" s="894"/>
      <c r="AW383" s="895"/>
      <c r="AX383" s="894"/>
      <c r="AY383" s="895"/>
      <c r="AZ383" s="894"/>
      <c r="BA383" s="895"/>
      <c r="BB383" s="894"/>
      <c r="BC383" s="895"/>
      <c r="BD383" s="894"/>
      <c r="BE383" s="895"/>
      <c r="BF383" s="894"/>
      <c r="BG383" s="895"/>
      <c r="BH383" s="894"/>
      <c r="BI383" s="895"/>
      <c r="BJ383" s="894"/>
      <c r="BK383" s="895"/>
      <c r="BL383" s="894"/>
      <c r="BM383" s="895"/>
      <c r="BN383" s="894"/>
      <c r="BO383" s="895"/>
      <c r="BP383" s="894"/>
      <c r="BQ383" s="895"/>
      <c r="BR383" s="894"/>
      <c r="BS383" s="895"/>
      <c r="BT383" s="894"/>
      <c r="BU383" s="895"/>
      <c r="BV383" s="894"/>
      <c r="BW383" s="895"/>
      <c r="BX383" s="894"/>
      <c r="BY383" s="895"/>
      <c r="BZ383" s="894"/>
      <c r="CA383" s="895"/>
      <c r="CB383" s="894"/>
      <c r="CC383" s="895"/>
      <c r="CD383" s="907"/>
      <c r="CE383" s="895"/>
      <c r="CF383" s="907"/>
      <c r="CG383" s="895"/>
      <c r="CH383" s="894"/>
      <c r="CI383" s="895"/>
      <c r="CJ383" s="894"/>
      <c r="CK383" s="895"/>
      <c r="CL383" s="894"/>
      <c r="CM383" s="895"/>
      <c r="CN383" s="894"/>
      <c r="CO383" s="895"/>
      <c r="CP383" s="894"/>
      <c r="CQ383" s="895"/>
      <c r="CR383" s="894"/>
      <c r="CS383" s="895"/>
      <c r="CT383" s="895"/>
      <c r="CU383" s="895"/>
      <c r="CV383" s="894"/>
      <c r="CW383" s="895"/>
      <c r="CX383" s="894"/>
      <c r="CY383" s="895"/>
      <c r="CZ383" s="894"/>
      <c r="DA383" s="895"/>
      <c r="DB383" s="908">
        <f t="shared" si="43"/>
        <v>12</v>
      </c>
      <c r="DC383" s="908">
        <v>0</v>
      </c>
      <c r="DD383" s="910">
        <v>0</v>
      </c>
      <c r="DE383" s="911">
        <v>0</v>
      </c>
      <c r="DF383" s="912">
        <f t="shared" si="46"/>
        <v>12</v>
      </c>
      <c r="DG383" s="913">
        <f t="shared" si="46"/>
        <v>0</v>
      </c>
    </row>
    <row r="384" spans="1:111" ht="15" thickBot="1" x14ac:dyDescent="0.35">
      <c r="A384" s="919" t="s">
        <v>973</v>
      </c>
      <c r="B384" s="894"/>
      <c r="C384" s="994"/>
      <c r="D384" s="894">
        <v>28</v>
      </c>
      <c r="E384" s="895"/>
      <c r="F384" s="894"/>
      <c r="G384" s="895"/>
      <c r="H384" s="894"/>
      <c r="I384" s="895"/>
      <c r="J384" s="894">
        <v>15</v>
      </c>
      <c r="K384" s="895">
        <v>15</v>
      </c>
      <c r="L384" s="894">
        <v>49</v>
      </c>
      <c r="M384" s="895"/>
      <c r="N384" s="894"/>
      <c r="O384" s="895"/>
      <c r="P384" s="894">
        <v>215</v>
      </c>
      <c r="Q384" s="895"/>
      <c r="R384" s="894"/>
      <c r="S384" s="895"/>
      <c r="T384" s="894">
        <v>103</v>
      </c>
      <c r="U384" s="895"/>
      <c r="V384" s="894">
        <v>15</v>
      </c>
      <c r="W384" s="895"/>
      <c r="X384" s="894"/>
      <c r="Y384" s="895"/>
      <c r="Z384" s="894"/>
      <c r="AA384" s="895"/>
      <c r="AB384" s="894"/>
      <c r="AC384" s="895"/>
      <c r="AD384" s="894"/>
      <c r="AE384" s="895"/>
      <c r="AF384" s="894"/>
      <c r="AG384" s="895"/>
      <c r="AH384" s="894"/>
      <c r="AI384" s="895"/>
      <c r="AJ384" s="894">
        <v>7</v>
      </c>
      <c r="AK384" s="895"/>
      <c r="AL384" s="894">
        <v>10</v>
      </c>
      <c r="AM384" s="895"/>
      <c r="AN384" s="894"/>
      <c r="AO384" s="895"/>
      <c r="AP384" s="894">
        <v>1</v>
      </c>
      <c r="AQ384" s="895"/>
      <c r="AR384" s="894"/>
      <c r="AS384" s="895"/>
      <c r="AT384" s="894"/>
      <c r="AU384" s="895"/>
      <c r="AV384" s="894">
        <v>57</v>
      </c>
      <c r="AW384" s="895"/>
      <c r="AX384" s="894"/>
      <c r="AY384" s="895"/>
      <c r="AZ384" s="894">
        <v>9</v>
      </c>
      <c r="BA384" s="895"/>
      <c r="BB384" s="894"/>
      <c r="BC384" s="895"/>
      <c r="BD384" s="894"/>
      <c r="BE384" s="895"/>
      <c r="BF384" s="894"/>
      <c r="BG384" s="895"/>
      <c r="BH384" s="894">
        <v>7</v>
      </c>
      <c r="BI384" s="895"/>
      <c r="BJ384" s="894"/>
      <c r="BK384" s="895"/>
      <c r="BL384" s="894"/>
      <c r="BM384" s="895"/>
      <c r="BN384" s="894"/>
      <c r="BO384" s="895"/>
      <c r="BP384" s="894">
        <v>9</v>
      </c>
      <c r="BQ384" s="895"/>
      <c r="BR384" s="894"/>
      <c r="BS384" s="895"/>
      <c r="BT384" s="894">
        <v>3</v>
      </c>
      <c r="BU384" s="895"/>
      <c r="BV384" s="894"/>
      <c r="BW384" s="895"/>
      <c r="BX384" s="894"/>
      <c r="BY384" s="895"/>
      <c r="BZ384" s="894"/>
      <c r="CA384" s="895"/>
      <c r="CB384" s="894"/>
      <c r="CC384" s="895"/>
      <c r="CD384" s="907"/>
      <c r="CE384" s="895"/>
      <c r="CF384" s="907">
        <v>1</v>
      </c>
      <c r="CG384" s="895"/>
      <c r="CH384" s="894"/>
      <c r="CI384" s="895"/>
      <c r="CJ384" s="894"/>
      <c r="CK384" s="895"/>
      <c r="CL384" s="894"/>
      <c r="CM384" s="895"/>
      <c r="CN384" s="894"/>
      <c r="CO384" s="895"/>
      <c r="CP384" s="894"/>
      <c r="CQ384" s="895"/>
      <c r="CR384" s="894">
        <v>21</v>
      </c>
      <c r="CS384" s="895"/>
      <c r="CT384" s="895"/>
      <c r="CU384" s="895"/>
      <c r="CV384" s="894"/>
      <c r="CW384" s="895"/>
      <c r="CX384" s="894"/>
      <c r="CY384" s="895"/>
      <c r="CZ384" s="894">
        <v>144</v>
      </c>
      <c r="DA384" s="895"/>
      <c r="DB384" s="908">
        <f t="shared" si="43"/>
        <v>694</v>
      </c>
      <c r="DC384" s="908">
        <v>0</v>
      </c>
      <c r="DD384" s="910">
        <v>769</v>
      </c>
      <c r="DE384" s="911">
        <v>0</v>
      </c>
      <c r="DF384" s="912">
        <f t="shared" si="46"/>
        <v>1463</v>
      </c>
      <c r="DG384" s="913">
        <f t="shared" si="46"/>
        <v>0</v>
      </c>
    </row>
    <row r="388" spans="1:111" ht="24" thickBot="1" x14ac:dyDescent="0.5">
      <c r="A388" s="884" t="s">
        <v>878</v>
      </c>
      <c r="DB388" s="886"/>
      <c r="DC388" s="886"/>
      <c r="DD388" s="886"/>
      <c r="DE388" s="886"/>
      <c r="DF388" s="886"/>
      <c r="DG388" s="886"/>
    </row>
    <row r="389" spans="1:111" ht="21.6" thickBot="1" x14ac:dyDescent="0.45">
      <c r="A389" s="1075" t="s">
        <v>1081</v>
      </c>
      <c r="DB389" s="886"/>
      <c r="DC389" s="886"/>
      <c r="DD389" s="886"/>
      <c r="DE389" s="886"/>
      <c r="DF389" s="886"/>
      <c r="DG389" s="886"/>
    </row>
    <row r="390" spans="1:111" ht="15" thickBot="1" x14ac:dyDescent="0.35">
      <c r="A390" s="889"/>
      <c r="B390" s="1300" t="s">
        <v>50</v>
      </c>
      <c r="C390" s="1301"/>
      <c r="D390" s="1300" t="s">
        <v>879</v>
      </c>
      <c r="E390" s="1301"/>
      <c r="F390" s="1300" t="s">
        <v>880</v>
      </c>
      <c r="G390" s="1301"/>
      <c r="H390" s="1308" t="s">
        <v>881</v>
      </c>
      <c r="I390" s="1309"/>
      <c r="J390" s="1300" t="s">
        <v>882</v>
      </c>
      <c r="K390" s="1301"/>
      <c r="L390" s="1300" t="s">
        <v>883</v>
      </c>
      <c r="M390" s="1301"/>
      <c r="N390" s="1300" t="s">
        <v>884</v>
      </c>
      <c r="O390" s="1301"/>
      <c r="P390" s="1300" t="s">
        <v>885</v>
      </c>
      <c r="Q390" s="1301"/>
      <c r="R390" s="1300" t="s">
        <v>886</v>
      </c>
      <c r="S390" s="1301"/>
      <c r="T390" s="1300" t="s">
        <v>887</v>
      </c>
      <c r="U390" s="1301"/>
      <c r="V390" s="1300" t="s">
        <v>888</v>
      </c>
      <c r="W390" s="1301"/>
      <c r="X390" s="1300" t="s">
        <v>889</v>
      </c>
      <c r="Y390" s="1301"/>
      <c r="Z390" s="1300" t="s">
        <v>890</v>
      </c>
      <c r="AA390" s="1301"/>
      <c r="AB390" s="1300" t="s">
        <v>891</v>
      </c>
      <c r="AC390" s="1301"/>
      <c r="AD390" s="1300" t="s">
        <v>892</v>
      </c>
      <c r="AE390" s="1301"/>
      <c r="AF390" s="1300" t="s">
        <v>893</v>
      </c>
      <c r="AG390" s="1301"/>
      <c r="AH390" s="1300" t="s">
        <v>894</v>
      </c>
      <c r="AI390" s="1301"/>
      <c r="AJ390" s="1300" t="s">
        <v>67</v>
      </c>
      <c r="AK390" s="1301"/>
      <c r="AL390" s="1300" t="s">
        <v>895</v>
      </c>
      <c r="AM390" s="1301"/>
      <c r="AN390" s="1300" t="s">
        <v>896</v>
      </c>
      <c r="AO390" s="1301"/>
      <c r="AP390" s="1300" t="s">
        <v>897</v>
      </c>
      <c r="AQ390" s="1301"/>
      <c r="AR390" s="1300" t="s">
        <v>898</v>
      </c>
      <c r="AS390" s="1301"/>
      <c r="AT390" s="1300" t="s">
        <v>899</v>
      </c>
      <c r="AU390" s="1301"/>
      <c r="AV390" s="1300" t="s">
        <v>900</v>
      </c>
      <c r="AW390" s="1301"/>
      <c r="AX390" s="1300" t="s">
        <v>901</v>
      </c>
      <c r="AY390" s="1301"/>
      <c r="AZ390" s="1300" t="s">
        <v>139</v>
      </c>
      <c r="BA390" s="1301"/>
      <c r="BB390" s="1300" t="s">
        <v>902</v>
      </c>
      <c r="BC390" s="1301"/>
      <c r="BD390" s="1300" t="s">
        <v>903</v>
      </c>
      <c r="BE390" s="1301"/>
      <c r="BF390" s="1300" t="s">
        <v>76</v>
      </c>
      <c r="BG390" s="1301"/>
      <c r="BH390" s="1300" t="s">
        <v>140</v>
      </c>
      <c r="BI390" s="1301"/>
      <c r="BJ390" s="1300" t="s">
        <v>904</v>
      </c>
      <c r="BK390" s="1301"/>
      <c r="BL390" s="1300" t="s">
        <v>905</v>
      </c>
      <c r="BM390" s="1301"/>
      <c r="BN390" s="1300" t="s">
        <v>906</v>
      </c>
      <c r="BO390" s="1301"/>
      <c r="BP390" s="1300" t="s">
        <v>907</v>
      </c>
      <c r="BQ390" s="1301"/>
      <c r="BR390" s="1300" t="s">
        <v>81</v>
      </c>
      <c r="BS390" s="1301"/>
      <c r="BT390" s="1300" t="s">
        <v>82</v>
      </c>
      <c r="BU390" s="1301"/>
      <c r="BV390" s="1300" t="s">
        <v>908</v>
      </c>
      <c r="BW390" s="1301"/>
      <c r="BX390" s="1300" t="s">
        <v>909</v>
      </c>
      <c r="BY390" s="1301"/>
      <c r="BZ390" s="1300" t="s">
        <v>910</v>
      </c>
      <c r="CA390" s="1301"/>
      <c r="CB390" s="1300" t="s">
        <v>911</v>
      </c>
      <c r="CC390" s="1301"/>
      <c r="CD390" s="1300" t="s">
        <v>912</v>
      </c>
      <c r="CE390" s="1301"/>
      <c r="CF390" s="1300" t="s">
        <v>913</v>
      </c>
      <c r="CG390" s="1301"/>
      <c r="CH390" s="1300" t="s">
        <v>914</v>
      </c>
      <c r="CI390" s="1301"/>
      <c r="CJ390" s="1300" t="s">
        <v>915</v>
      </c>
      <c r="CK390" s="1301"/>
      <c r="CL390" s="1300" t="s">
        <v>916</v>
      </c>
      <c r="CM390" s="1301"/>
      <c r="CN390" s="1300" t="s">
        <v>917</v>
      </c>
      <c r="CO390" s="1301"/>
      <c r="CP390" s="1300" t="s">
        <v>918</v>
      </c>
      <c r="CQ390" s="1301"/>
      <c r="CR390" s="1300" t="s">
        <v>919</v>
      </c>
      <c r="CS390" s="1301"/>
      <c r="CT390" s="1300" t="s">
        <v>920</v>
      </c>
      <c r="CU390" s="1301"/>
      <c r="CV390" s="1300" t="s">
        <v>921</v>
      </c>
      <c r="CW390" s="1301"/>
      <c r="CX390" s="1300" t="s">
        <v>922</v>
      </c>
      <c r="CY390" s="1301"/>
      <c r="CZ390" s="1302" t="s">
        <v>857</v>
      </c>
      <c r="DA390" s="1303"/>
      <c r="DB390" s="1304" t="s">
        <v>923</v>
      </c>
      <c r="DC390" s="1305"/>
      <c r="DD390" s="1306" t="s">
        <v>924</v>
      </c>
      <c r="DE390" s="1307"/>
      <c r="DF390" s="1297" t="s">
        <v>925</v>
      </c>
      <c r="DG390" s="1298"/>
    </row>
    <row r="391" spans="1:111" ht="15" thickBot="1" x14ac:dyDescent="0.35">
      <c r="A391" s="890" t="s">
        <v>926</v>
      </c>
      <c r="B391" s="891">
        <v>51</v>
      </c>
      <c r="C391" s="892">
        <v>0</v>
      </c>
      <c r="D391" s="891">
        <v>51</v>
      </c>
      <c r="E391" s="893">
        <v>0</v>
      </c>
      <c r="F391" s="891">
        <v>51</v>
      </c>
      <c r="G391" s="892">
        <v>0</v>
      </c>
      <c r="H391" s="894">
        <v>51</v>
      </c>
      <c r="I391" s="895">
        <v>0</v>
      </c>
      <c r="J391" s="891">
        <v>51</v>
      </c>
      <c r="K391" s="892">
        <v>0</v>
      </c>
      <c r="L391" s="891">
        <v>51</v>
      </c>
      <c r="M391" s="892">
        <v>0</v>
      </c>
      <c r="N391" s="891">
        <v>51</v>
      </c>
      <c r="O391" s="892">
        <v>0</v>
      </c>
      <c r="P391" s="891">
        <v>51</v>
      </c>
      <c r="Q391" s="892">
        <v>0</v>
      </c>
      <c r="R391" s="891">
        <v>51</v>
      </c>
      <c r="S391" s="892">
        <v>0</v>
      </c>
      <c r="T391" s="891">
        <v>51</v>
      </c>
      <c r="U391" s="892">
        <v>0</v>
      </c>
      <c r="V391" s="891">
        <v>51</v>
      </c>
      <c r="W391" s="892">
        <v>0</v>
      </c>
      <c r="X391" s="891">
        <v>51</v>
      </c>
      <c r="Y391" s="892">
        <v>0</v>
      </c>
      <c r="Z391" s="891">
        <v>51</v>
      </c>
      <c r="AA391" s="892">
        <v>0</v>
      </c>
      <c r="AB391" s="891">
        <v>51</v>
      </c>
      <c r="AC391" s="892">
        <v>0</v>
      </c>
      <c r="AD391" s="891">
        <v>51</v>
      </c>
      <c r="AE391" s="892">
        <v>0</v>
      </c>
      <c r="AF391" s="891">
        <v>51</v>
      </c>
      <c r="AG391" s="892">
        <v>0</v>
      </c>
      <c r="AH391" s="891">
        <v>51</v>
      </c>
      <c r="AI391" s="892">
        <v>0</v>
      </c>
      <c r="AJ391" s="891">
        <v>51</v>
      </c>
      <c r="AK391" s="892">
        <v>0</v>
      </c>
      <c r="AL391" s="891">
        <v>51</v>
      </c>
      <c r="AM391" s="893">
        <v>0</v>
      </c>
      <c r="AN391" s="891">
        <v>51</v>
      </c>
      <c r="AO391" s="892">
        <v>0</v>
      </c>
      <c r="AP391" s="891">
        <v>51</v>
      </c>
      <c r="AQ391" s="892">
        <v>0</v>
      </c>
      <c r="AR391" s="891">
        <v>51</v>
      </c>
      <c r="AS391" s="892">
        <v>0</v>
      </c>
      <c r="AT391" s="891">
        <v>51</v>
      </c>
      <c r="AU391" s="892">
        <v>0</v>
      </c>
      <c r="AV391" s="891">
        <v>51</v>
      </c>
      <c r="AW391" s="892">
        <v>0</v>
      </c>
      <c r="AX391" s="891">
        <v>51</v>
      </c>
      <c r="AY391" s="892">
        <v>0</v>
      </c>
      <c r="AZ391" s="891">
        <v>51</v>
      </c>
      <c r="BA391" s="892">
        <v>0</v>
      </c>
      <c r="BB391" s="891">
        <v>51</v>
      </c>
      <c r="BC391" s="892">
        <v>0</v>
      </c>
      <c r="BD391" s="891">
        <v>51</v>
      </c>
      <c r="BE391" s="892">
        <v>0</v>
      </c>
      <c r="BF391" s="891">
        <v>51</v>
      </c>
      <c r="BG391" s="892">
        <v>0</v>
      </c>
      <c r="BH391" s="891">
        <v>51</v>
      </c>
      <c r="BI391" s="892">
        <v>0</v>
      </c>
      <c r="BJ391" s="891">
        <v>51</v>
      </c>
      <c r="BK391" s="892">
        <v>0</v>
      </c>
      <c r="BL391" s="891">
        <v>51</v>
      </c>
      <c r="BM391" s="892">
        <v>0</v>
      </c>
      <c r="BN391" s="891">
        <v>51</v>
      </c>
      <c r="BO391" s="892">
        <v>0</v>
      </c>
      <c r="BP391" s="891">
        <v>51</v>
      </c>
      <c r="BQ391" s="892">
        <v>0</v>
      </c>
      <c r="BR391" s="891">
        <v>51</v>
      </c>
      <c r="BS391" s="892">
        <v>0</v>
      </c>
      <c r="BT391" s="891">
        <v>51</v>
      </c>
      <c r="BU391" s="892">
        <v>0</v>
      </c>
      <c r="BV391" s="891">
        <v>51</v>
      </c>
      <c r="BW391" s="892">
        <v>0</v>
      </c>
      <c r="BX391" s="891">
        <v>51</v>
      </c>
      <c r="BY391" s="892">
        <v>0</v>
      </c>
      <c r="BZ391" s="891">
        <v>51</v>
      </c>
      <c r="CA391" s="892">
        <v>0</v>
      </c>
      <c r="CB391" s="891">
        <v>51</v>
      </c>
      <c r="CC391" s="892">
        <v>0</v>
      </c>
      <c r="CD391" s="891">
        <v>51</v>
      </c>
      <c r="CE391" s="893">
        <v>0</v>
      </c>
      <c r="CF391" s="891">
        <v>51</v>
      </c>
      <c r="CG391" s="892">
        <v>0</v>
      </c>
      <c r="CH391" s="891">
        <v>51</v>
      </c>
      <c r="CI391" s="892">
        <v>0</v>
      </c>
      <c r="CJ391" s="891">
        <v>51</v>
      </c>
      <c r="CK391" s="892">
        <v>0</v>
      </c>
      <c r="CL391" s="891">
        <v>51</v>
      </c>
      <c r="CM391" s="892">
        <v>0</v>
      </c>
      <c r="CN391" s="891">
        <v>51</v>
      </c>
      <c r="CO391" s="892">
        <v>0</v>
      </c>
      <c r="CP391" s="891">
        <v>51</v>
      </c>
      <c r="CQ391" s="892">
        <v>0</v>
      </c>
      <c r="CR391" s="891">
        <v>51</v>
      </c>
      <c r="CS391" s="892">
        <v>0</v>
      </c>
      <c r="CT391" s="891">
        <v>51</v>
      </c>
      <c r="CU391" s="893">
        <v>0</v>
      </c>
      <c r="CV391" s="891">
        <v>51</v>
      </c>
      <c r="CW391" s="892">
        <v>0</v>
      </c>
      <c r="CX391" s="891">
        <v>51</v>
      </c>
      <c r="CY391" s="896">
        <v>0</v>
      </c>
      <c r="CZ391" s="896">
        <v>51</v>
      </c>
      <c r="DA391" s="896">
        <v>0</v>
      </c>
      <c r="DB391" s="897">
        <v>51</v>
      </c>
      <c r="DC391" s="898">
        <v>0</v>
      </c>
      <c r="DD391" s="899">
        <v>51</v>
      </c>
      <c r="DE391" s="900">
        <v>0</v>
      </c>
      <c r="DF391" s="901">
        <v>51</v>
      </c>
      <c r="DG391" s="902">
        <v>0</v>
      </c>
    </row>
    <row r="392" spans="1:111" ht="15" thickBot="1" x14ac:dyDescent="0.35">
      <c r="A392" s="1299" t="s">
        <v>927</v>
      </c>
      <c r="B392" s="1299"/>
      <c r="C392" s="1299"/>
      <c r="E392" s="887"/>
      <c r="H392" s="894"/>
      <c r="I392" s="895">
        <v>0</v>
      </c>
      <c r="CE392" s="887"/>
      <c r="CU392" s="887"/>
    </row>
    <row r="393" spans="1:111" ht="15" thickBot="1" x14ac:dyDescent="0.35">
      <c r="A393" s="906" t="s">
        <v>928</v>
      </c>
      <c r="B393" s="894">
        <v>4</v>
      </c>
      <c r="C393" s="895">
        <v>82000</v>
      </c>
      <c r="D393" s="894"/>
      <c r="E393" s="895"/>
      <c r="F393" s="894"/>
      <c r="G393" s="895"/>
      <c r="H393" s="894">
        <v>1</v>
      </c>
      <c r="I393" s="895">
        <v>1470000</v>
      </c>
      <c r="J393" s="894">
        <v>1</v>
      </c>
      <c r="K393" s="895"/>
      <c r="L393" s="894"/>
      <c r="M393" s="895"/>
      <c r="N393" s="894">
        <v>1</v>
      </c>
      <c r="O393" s="895"/>
      <c r="P393" s="894"/>
      <c r="Q393" s="895"/>
      <c r="R393" s="894">
        <v>4</v>
      </c>
      <c r="S393" s="895"/>
      <c r="T393" s="894">
        <v>1</v>
      </c>
      <c r="U393" s="895"/>
      <c r="V393" s="894"/>
      <c r="W393" s="895"/>
      <c r="X393" s="894"/>
      <c r="Y393" s="895"/>
      <c r="Z393" s="894"/>
      <c r="AA393" s="895"/>
      <c r="AB393" s="894">
        <v>10</v>
      </c>
      <c r="AC393" s="895"/>
      <c r="AD393" s="894"/>
      <c r="AE393" s="895"/>
      <c r="AF393" s="894"/>
      <c r="AG393" s="895"/>
      <c r="AH393" s="894">
        <v>1</v>
      </c>
      <c r="AI393" s="895"/>
      <c r="AJ393" s="894">
        <v>1</v>
      </c>
      <c r="AK393" s="895"/>
      <c r="AL393" s="894">
        <v>2</v>
      </c>
      <c r="AM393" s="895"/>
      <c r="AN393" s="894">
        <v>2</v>
      </c>
      <c r="AO393" s="895"/>
      <c r="AP393" s="894"/>
      <c r="AQ393" s="895"/>
      <c r="AR393" s="894"/>
      <c r="AS393" s="895"/>
      <c r="AT393" s="894"/>
      <c r="AU393" s="895"/>
      <c r="AV393" s="894">
        <v>3</v>
      </c>
      <c r="AW393" s="895"/>
      <c r="AX393" s="894"/>
      <c r="AY393" s="895"/>
      <c r="AZ393" s="894">
        <v>1</v>
      </c>
      <c r="BA393" s="895"/>
      <c r="BB393" s="894">
        <v>3</v>
      </c>
      <c r="BC393" s="895"/>
      <c r="BD393" s="894"/>
      <c r="BE393" s="895"/>
      <c r="BF393" s="894">
        <v>1</v>
      </c>
      <c r="BG393" s="895"/>
      <c r="BH393" s="894"/>
      <c r="BI393" s="895"/>
      <c r="BJ393" s="894">
        <v>1</v>
      </c>
      <c r="BK393" s="895"/>
      <c r="BL393" s="894"/>
      <c r="BM393" s="895"/>
      <c r="BN393" s="894"/>
      <c r="BO393" s="895"/>
      <c r="BP393" s="894"/>
      <c r="BQ393" s="895"/>
      <c r="BR393" s="894">
        <v>5</v>
      </c>
      <c r="BS393" s="895"/>
      <c r="BT393" s="894"/>
      <c r="BU393" s="895"/>
      <c r="BV393" s="894"/>
      <c r="BW393" s="895"/>
      <c r="BX393" s="894">
        <v>2</v>
      </c>
      <c r="BY393" s="895"/>
      <c r="BZ393" s="894">
        <v>2</v>
      </c>
      <c r="CA393" s="895"/>
      <c r="CB393" s="894"/>
      <c r="CC393" s="895"/>
      <c r="CD393" s="907"/>
      <c r="CE393" s="895"/>
      <c r="CF393" s="907"/>
      <c r="CG393" s="895"/>
      <c r="CH393" s="894">
        <v>5</v>
      </c>
      <c r="CI393" s="895"/>
      <c r="CJ393" s="894"/>
      <c r="CK393" s="895"/>
      <c r="CL393" s="894"/>
      <c r="CM393" s="895"/>
      <c r="CN393" s="894"/>
      <c r="CO393" s="895"/>
      <c r="CP393" s="894"/>
      <c r="CQ393" s="895"/>
      <c r="CR393" s="894">
        <v>3</v>
      </c>
      <c r="CS393" s="895"/>
      <c r="CT393" s="895"/>
      <c r="CU393" s="895"/>
      <c r="CV393" s="894"/>
      <c r="CW393" s="895"/>
      <c r="CX393" s="894"/>
      <c r="CY393" s="895"/>
      <c r="CZ393" s="894">
        <v>7</v>
      </c>
      <c r="DA393" s="895"/>
      <c r="DB393" s="908">
        <f>B393+D393+F393+H393+J393+L393+N393+P393+R393+T393+V393+X393+Z393+AB393+AD393+AF393+AH393+AJ393+AL393+AN393+AP393+AR393+AT393+AV393+AX393+AZ393+BB393+BD393+BF393+BH393+BJ393+BL393+BN393+BP393+BR393+BT393+BV393+BX393+BZ393+CB393+CD393+CF393+CH393+CJ393+CL393+CN393+CP393+CR393+CT393+CV393+CX393+CZ393</f>
        <v>61</v>
      </c>
      <c r="DC393" s="909"/>
      <c r="DD393" s="910">
        <v>0</v>
      </c>
      <c r="DE393" s="911">
        <v>0</v>
      </c>
      <c r="DF393" s="912">
        <f t="shared" ref="DF393:DG397" si="47">DB393+DD393</f>
        <v>61</v>
      </c>
      <c r="DG393" s="913">
        <f t="shared" si="47"/>
        <v>0</v>
      </c>
    </row>
    <row r="394" spans="1:111" ht="15" thickBot="1" x14ac:dyDescent="0.35">
      <c r="A394" s="906" t="s">
        <v>929</v>
      </c>
      <c r="B394" s="894">
        <v>101</v>
      </c>
      <c r="C394" s="895"/>
      <c r="D394" s="894"/>
      <c r="E394" s="895"/>
      <c r="F394" s="894">
        <v>3</v>
      </c>
      <c r="G394" s="895">
        <v>555000</v>
      </c>
      <c r="H394" s="894">
        <v>5</v>
      </c>
      <c r="I394" s="895">
        <v>2238000</v>
      </c>
      <c r="J394" s="894">
        <v>5</v>
      </c>
      <c r="K394" s="895"/>
      <c r="L394" s="894">
        <v>11</v>
      </c>
      <c r="M394" s="895"/>
      <c r="N394" s="894">
        <v>44</v>
      </c>
      <c r="O394" s="895"/>
      <c r="P394" s="894"/>
      <c r="Q394" s="895"/>
      <c r="R394" s="894">
        <v>23</v>
      </c>
      <c r="S394" s="895"/>
      <c r="T394" s="894">
        <v>1</v>
      </c>
      <c r="U394" s="895"/>
      <c r="V394" s="894"/>
      <c r="W394" s="895"/>
      <c r="X394" s="894">
        <v>10</v>
      </c>
      <c r="Y394" s="895"/>
      <c r="Z394" s="894"/>
      <c r="AA394" s="895"/>
      <c r="AB394" s="894">
        <v>97</v>
      </c>
      <c r="AC394" s="895"/>
      <c r="AD394" s="894">
        <v>9</v>
      </c>
      <c r="AE394" s="895"/>
      <c r="AF394" s="894"/>
      <c r="AG394" s="895"/>
      <c r="AH394" s="894">
        <v>4</v>
      </c>
      <c r="AI394" s="895"/>
      <c r="AJ394" s="894">
        <v>23</v>
      </c>
      <c r="AK394" s="895"/>
      <c r="AL394" s="894">
        <v>37</v>
      </c>
      <c r="AM394" s="895"/>
      <c r="AN394" s="894">
        <v>2</v>
      </c>
      <c r="AO394" s="895"/>
      <c r="AP394" s="894"/>
      <c r="AQ394" s="895"/>
      <c r="AR394" s="894"/>
      <c r="AS394" s="895"/>
      <c r="AT394" s="894"/>
      <c r="AU394" s="895"/>
      <c r="AV394" s="894">
        <v>161</v>
      </c>
      <c r="AW394" s="895"/>
      <c r="AX394" s="894">
        <v>15</v>
      </c>
      <c r="AY394" s="895"/>
      <c r="AZ394" s="894">
        <v>15</v>
      </c>
      <c r="BA394" s="895"/>
      <c r="BB394" s="894">
        <v>8</v>
      </c>
      <c r="BC394" s="895"/>
      <c r="BD394" s="894">
        <v>4</v>
      </c>
      <c r="BE394" s="895"/>
      <c r="BF394" s="894">
        <v>1</v>
      </c>
      <c r="BG394" s="895"/>
      <c r="BH394" s="894"/>
      <c r="BI394" s="895"/>
      <c r="BJ394" s="894">
        <v>24</v>
      </c>
      <c r="BK394" s="895"/>
      <c r="BL394" s="894"/>
      <c r="BM394" s="895"/>
      <c r="BN394" s="894"/>
      <c r="BO394" s="895"/>
      <c r="BP394" s="894">
        <v>3</v>
      </c>
      <c r="BQ394" s="895"/>
      <c r="BR394" s="894">
        <v>42</v>
      </c>
      <c r="BS394" s="895"/>
      <c r="BT394" s="894"/>
      <c r="BU394" s="895"/>
      <c r="BV394" s="894"/>
      <c r="BW394" s="895"/>
      <c r="BX394" s="894">
        <v>10</v>
      </c>
      <c r="BY394" s="895"/>
      <c r="BZ394" s="894">
        <v>12</v>
      </c>
      <c r="CA394" s="895"/>
      <c r="CB394" s="894">
        <v>19</v>
      </c>
      <c r="CC394" s="895"/>
      <c r="CD394" s="907"/>
      <c r="CE394" s="895"/>
      <c r="CF394" s="907"/>
      <c r="CG394" s="895"/>
      <c r="CH394" s="894">
        <v>24</v>
      </c>
      <c r="CI394" s="895"/>
      <c r="CJ394" s="894"/>
      <c r="CK394" s="895"/>
      <c r="CL394" s="894"/>
      <c r="CM394" s="895"/>
      <c r="CN394" s="894"/>
      <c r="CO394" s="895"/>
      <c r="CP394" s="894"/>
      <c r="CQ394" s="895"/>
      <c r="CR394" s="894">
        <v>29</v>
      </c>
      <c r="CS394" s="895"/>
      <c r="CT394" s="895"/>
      <c r="CU394" s="895"/>
      <c r="CV394" s="894"/>
      <c r="CW394" s="895"/>
      <c r="CX394" s="894"/>
      <c r="CY394" s="895"/>
      <c r="CZ394" s="894">
        <v>7</v>
      </c>
      <c r="DA394" s="895"/>
      <c r="DB394" s="908">
        <f t="shared" ref="DB394:DB400" si="48">B394+D394+F394+H394+J394+L394+N394+P394+R394+T394+V394+X394+Z394+AB394+AD394+AF394+AH394+AJ394+AL394+AN394+AP394+AR394+AT394+AV394+AX394+AZ394+BB394+BD394+BF394+BH394+BJ394+BL394+BN394+BP394+BR394+BT394+BV394+BX394+BZ394+CB394+CD394+CF394+CH394+CJ394+CL394+CN394+CP394+CR394+CT394+CV394+CX394+CZ394</f>
        <v>749</v>
      </c>
      <c r="DC394" s="954">
        <f>'B1104'!T390</f>
        <v>0</v>
      </c>
      <c r="DD394" s="910">
        <v>0</v>
      </c>
      <c r="DE394" s="911">
        <v>0</v>
      </c>
      <c r="DF394" s="912">
        <f t="shared" si="47"/>
        <v>749</v>
      </c>
      <c r="DG394" s="913">
        <f t="shared" si="47"/>
        <v>0</v>
      </c>
    </row>
    <row r="395" spans="1:111" ht="15" thickBot="1" x14ac:dyDescent="0.35">
      <c r="A395" s="906" t="s">
        <v>930</v>
      </c>
      <c r="B395" s="894">
        <v>193</v>
      </c>
      <c r="C395" s="895"/>
      <c r="D395" s="894"/>
      <c r="E395" s="895"/>
      <c r="F395" s="894">
        <v>4</v>
      </c>
      <c r="G395" s="895">
        <v>380000</v>
      </c>
      <c r="H395" s="894">
        <v>12</v>
      </c>
      <c r="I395" s="895">
        <v>1760400</v>
      </c>
      <c r="J395" s="894">
        <v>14</v>
      </c>
      <c r="K395" s="895"/>
      <c r="L395" s="894">
        <v>30</v>
      </c>
      <c r="M395" s="895"/>
      <c r="N395" s="894">
        <v>72</v>
      </c>
      <c r="O395" s="895"/>
      <c r="P395" s="894">
        <v>3</v>
      </c>
      <c r="Q395" s="895"/>
      <c r="R395" s="894">
        <v>32</v>
      </c>
      <c r="S395" s="895"/>
      <c r="T395" s="894">
        <v>8</v>
      </c>
      <c r="U395" s="895"/>
      <c r="V395" s="894"/>
      <c r="W395" s="895"/>
      <c r="X395" s="894">
        <v>14</v>
      </c>
      <c r="Y395" s="895"/>
      <c r="Z395" s="894"/>
      <c r="AA395" s="895"/>
      <c r="AB395" s="894">
        <v>121</v>
      </c>
      <c r="AC395" s="895"/>
      <c r="AD395" s="894">
        <v>15</v>
      </c>
      <c r="AE395" s="895"/>
      <c r="AF395" s="894"/>
      <c r="AG395" s="895"/>
      <c r="AH395" s="894">
        <v>4</v>
      </c>
      <c r="AI395" s="895"/>
      <c r="AJ395" s="894">
        <v>44</v>
      </c>
      <c r="AK395" s="895"/>
      <c r="AL395" s="894">
        <v>48</v>
      </c>
      <c r="AM395" s="895"/>
      <c r="AN395" s="894">
        <v>9</v>
      </c>
      <c r="AO395" s="895"/>
      <c r="AP395" s="894"/>
      <c r="AQ395" s="895"/>
      <c r="AR395" s="894"/>
      <c r="AS395" s="895"/>
      <c r="AT395" s="894"/>
      <c r="AU395" s="895"/>
      <c r="AV395" s="894">
        <v>283</v>
      </c>
      <c r="AW395" s="895"/>
      <c r="AX395" s="894">
        <v>20</v>
      </c>
      <c r="AY395" s="895"/>
      <c r="AZ395" s="894">
        <v>26</v>
      </c>
      <c r="BA395" s="895"/>
      <c r="BB395" s="894">
        <v>83</v>
      </c>
      <c r="BC395" s="895"/>
      <c r="BD395" s="894">
        <v>15</v>
      </c>
      <c r="BE395" s="895"/>
      <c r="BF395" s="894">
        <v>7</v>
      </c>
      <c r="BG395" s="895"/>
      <c r="BH395" s="894"/>
      <c r="BI395" s="895"/>
      <c r="BJ395" s="894">
        <v>23</v>
      </c>
      <c r="BK395" s="895"/>
      <c r="BL395" s="894"/>
      <c r="BM395" s="895"/>
      <c r="BN395" s="894"/>
      <c r="BO395" s="895"/>
      <c r="BP395" s="894">
        <v>12</v>
      </c>
      <c r="BQ395" s="895"/>
      <c r="BR395" s="894">
        <v>55</v>
      </c>
      <c r="BS395" s="895"/>
      <c r="BT395" s="894">
        <v>1</v>
      </c>
      <c r="BU395" s="895"/>
      <c r="BV395" s="894"/>
      <c r="BW395" s="895"/>
      <c r="BX395" s="894"/>
      <c r="BY395" s="895"/>
      <c r="BZ395" s="894">
        <v>8</v>
      </c>
      <c r="CA395" s="895"/>
      <c r="CB395" s="894">
        <v>48</v>
      </c>
      <c r="CC395" s="895"/>
      <c r="CD395" s="907"/>
      <c r="CE395" s="895"/>
      <c r="CF395" s="907">
        <v>2</v>
      </c>
      <c r="CG395" s="895"/>
      <c r="CH395" s="894">
        <v>46</v>
      </c>
      <c r="CI395" s="895"/>
      <c r="CJ395" s="894"/>
      <c r="CK395" s="895"/>
      <c r="CL395" s="894"/>
      <c r="CM395" s="895"/>
      <c r="CN395" s="894">
        <v>1</v>
      </c>
      <c r="CO395" s="895"/>
      <c r="CP395" s="894"/>
      <c r="CQ395" s="895"/>
      <c r="CR395" s="894">
        <v>22</v>
      </c>
      <c r="CS395" s="895"/>
      <c r="CT395" s="895"/>
      <c r="CU395" s="895"/>
      <c r="CV395" s="894"/>
      <c r="CW395" s="895"/>
      <c r="CX395" s="894"/>
      <c r="CY395" s="895"/>
      <c r="CZ395" s="894">
        <v>2</v>
      </c>
      <c r="DA395" s="895"/>
      <c r="DB395" s="908">
        <f t="shared" si="48"/>
        <v>1277</v>
      </c>
      <c r="DC395" s="954">
        <f>'B1104'!BC390</f>
        <v>0</v>
      </c>
      <c r="DD395" s="910">
        <v>0</v>
      </c>
      <c r="DE395" s="911">
        <v>0</v>
      </c>
      <c r="DF395" s="912">
        <f t="shared" si="47"/>
        <v>1277</v>
      </c>
      <c r="DG395" s="913">
        <f t="shared" si="47"/>
        <v>0</v>
      </c>
    </row>
    <row r="396" spans="1:111" ht="15" thickBot="1" x14ac:dyDescent="0.35">
      <c r="A396" s="906" t="s">
        <v>931</v>
      </c>
      <c r="B396" s="894">
        <v>1</v>
      </c>
      <c r="C396" s="895"/>
      <c r="D396" s="894"/>
      <c r="E396" s="895"/>
      <c r="F396" s="894"/>
      <c r="G396" s="895"/>
      <c r="H396" s="894"/>
      <c r="I396" s="895"/>
      <c r="J396" s="894"/>
      <c r="K396" s="895"/>
      <c r="L396" s="894"/>
      <c r="M396" s="895"/>
      <c r="N396" s="894"/>
      <c r="O396" s="895"/>
      <c r="P396" s="894"/>
      <c r="Q396" s="895"/>
      <c r="R396" s="894"/>
      <c r="S396" s="895"/>
      <c r="T396" s="894"/>
      <c r="U396" s="895"/>
      <c r="V396" s="894"/>
      <c r="W396" s="895"/>
      <c r="X396" s="894"/>
      <c r="Y396" s="895"/>
      <c r="Z396" s="894"/>
      <c r="AA396" s="895"/>
      <c r="AB396" s="894"/>
      <c r="AC396" s="895"/>
      <c r="AD396" s="894"/>
      <c r="AE396" s="895"/>
      <c r="AF396" s="894"/>
      <c r="AG396" s="895"/>
      <c r="AH396" s="894"/>
      <c r="AI396" s="895"/>
      <c r="AJ396" s="894"/>
      <c r="AK396" s="895"/>
      <c r="AL396" s="894">
        <v>1</v>
      </c>
      <c r="AM396" s="895"/>
      <c r="AN396" s="894"/>
      <c r="AO396" s="895"/>
      <c r="AP396" s="894"/>
      <c r="AQ396" s="895"/>
      <c r="AR396" s="894"/>
      <c r="AS396" s="895"/>
      <c r="AT396" s="894"/>
      <c r="AU396" s="895"/>
      <c r="AV396" s="894"/>
      <c r="AW396" s="895"/>
      <c r="AX396" s="894"/>
      <c r="AY396" s="895"/>
      <c r="AZ396" s="894"/>
      <c r="BA396" s="895"/>
      <c r="BB396" s="894"/>
      <c r="BC396" s="895"/>
      <c r="BD396" s="894"/>
      <c r="BE396" s="895"/>
      <c r="BF396" s="894"/>
      <c r="BG396" s="895"/>
      <c r="BH396" s="894"/>
      <c r="BI396" s="895"/>
      <c r="BJ396" s="894"/>
      <c r="BK396" s="895"/>
      <c r="BL396" s="894"/>
      <c r="BM396" s="895"/>
      <c r="BN396" s="894"/>
      <c r="BO396" s="895"/>
      <c r="BP396" s="894"/>
      <c r="BQ396" s="895"/>
      <c r="BR396" s="894"/>
      <c r="BS396" s="895"/>
      <c r="BT396" s="894"/>
      <c r="BU396" s="895"/>
      <c r="BV396" s="894"/>
      <c r="BW396" s="895"/>
      <c r="BX396" s="894"/>
      <c r="BY396" s="895"/>
      <c r="BZ396" s="894"/>
      <c r="CA396" s="895"/>
      <c r="CB396" s="894"/>
      <c r="CC396" s="895"/>
      <c r="CD396" s="907"/>
      <c r="CE396" s="895"/>
      <c r="CF396" s="907"/>
      <c r="CG396" s="895"/>
      <c r="CH396" s="894">
        <v>2</v>
      </c>
      <c r="CI396" s="895"/>
      <c r="CJ396" s="894"/>
      <c r="CK396" s="895"/>
      <c r="CL396" s="894"/>
      <c r="CM396" s="895"/>
      <c r="CN396" s="894"/>
      <c r="CO396" s="895"/>
      <c r="CP396" s="894"/>
      <c r="CQ396" s="895"/>
      <c r="CR396" s="894"/>
      <c r="CS396" s="895"/>
      <c r="CT396" s="895"/>
      <c r="CU396" s="895"/>
      <c r="CV396" s="894"/>
      <c r="CW396" s="895"/>
      <c r="CX396" s="894"/>
      <c r="CY396" s="895"/>
      <c r="CZ396" s="894"/>
      <c r="DA396" s="895"/>
      <c r="DB396" s="908">
        <f t="shared" si="48"/>
        <v>4</v>
      </c>
      <c r="DC396" s="909"/>
      <c r="DD396" s="910">
        <v>0</v>
      </c>
      <c r="DE396" s="911">
        <v>0</v>
      </c>
      <c r="DF396" s="912">
        <f t="shared" si="47"/>
        <v>4</v>
      </c>
      <c r="DG396" s="913">
        <f t="shared" si="47"/>
        <v>0</v>
      </c>
    </row>
    <row r="397" spans="1:111" ht="15" thickBot="1" x14ac:dyDescent="0.35">
      <c r="A397" s="914" t="s">
        <v>932</v>
      </c>
      <c r="B397" s="894"/>
      <c r="C397" s="895"/>
      <c r="D397" s="894"/>
      <c r="E397" s="895"/>
      <c r="F397" s="894"/>
      <c r="G397" s="895"/>
      <c r="H397" s="894"/>
      <c r="I397" s="895"/>
      <c r="J397" s="894"/>
      <c r="K397" s="895"/>
      <c r="L397" s="894">
        <v>112</v>
      </c>
      <c r="M397" s="895">
        <v>699000</v>
      </c>
      <c r="N397" s="894">
        <v>50</v>
      </c>
      <c r="O397" s="895">
        <v>411100</v>
      </c>
      <c r="P397" s="894">
        <v>64</v>
      </c>
      <c r="Q397" s="895">
        <v>243500</v>
      </c>
      <c r="R397" s="894"/>
      <c r="S397" s="895"/>
      <c r="T397" s="894">
        <v>12</v>
      </c>
      <c r="U397" s="895">
        <v>45800</v>
      </c>
      <c r="V397" s="894"/>
      <c r="W397" s="895"/>
      <c r="X397" s="894"/>
      <c r="Y397" s="895"/>
      <c r="Z397" s="894"/>
      <c r="AA397" s="895"/>
      <c r="AB397" s="894">
        <v>28</v>
      </c>
      <c r="AC397" s="895">
        <v>192400</v>
      </c>
      <c r="AD397" s="894"/>
      <c r="AE397" s="895"/>
      <c r="AF397" s="894"/>
      <c r="AG397" s="895"/>
      <c r="AH397" s="894"/>
      <c r="AI397" s="895"/>
      <c r="AJ397" s="894">
        <v>20</v>
      </c>
      <c r="AK397" s="895">
        <v>157000</v>
      </c>
      <c r="AL397" s="894"/>
      <c r="AM397" s="895"/>
      <c r="AN397" s="894">
        <v>6</v>
      </c>
      <c r="AO397" s="895">
        <v>23500</v>
      </c>
      <c r="AP397" s="894"/>
      <c r="AQ397" s="895"/>
      <c r="AR397" s="894"/>
      <c r="AS397" s="895"/>
      <c r="AT397" s="894"/>
      <c r="AU397" s="895"/>
      <c r="AV397" s="894">
        <v>76</v>
      </c>
      <c r="AW397" s="895">
        <v>497800</v>
      </c>
      <c r="AX397" s="894"/>
      <c r="AY397" s="895"/>
      <c r="AZ397" s="894">
        <v>18</v>
      </c>
      <c r="BA397" s="895">
        <v>146500</v>
      </c>
      <c r="BB397" s="894"/>
      <c r="BC397" s="895"/>
      <c r="BD397" s="894"/>
      <c r="BE397" s="895"/>
      <c r="BF397" s="894"/>
      <c r="BG397" s="895"/>
      <c r="BH397" s="894"/>
      <c r="BI397" s="895"/>
      <c r="BJ397" s="894">
        <v>11</v>
      </c>
      <c r="BK397" s="895">
        <v>186500</v>
      </c>
      <c r="BL397" s="894">
        <v>21</v>
      </c>
      <c r="BM397" s="895">
        <v>352700</v>
      </c>
      <c r="BN397" s="894"/>
      <c r="BO397" s="895"/>
      <c r="BP397" s="894">
        <v>10</v>
      </c>
      <c r="BQ397" s="895"/>
      <c r="BR397" s="894"/>
      <c r="BS397" s="895"/>
      <c r="BT397" s="894"/>
      <c r="BU397" s="895"/>
      <c r="BV397" s="894"/>
      <c r="BW397" s="895"/>
      <c r="BX397" s="894"/>
      <c r="BY397" s="895">
        <v>628900</v>
      </c>
      <c r="BZ397" s="894"/>
      <c r="CA397" s="895"/>
      <c r="CB397" s="894">
        <v>26</v>
      </c>
      <c r="CC397" s="895"/>
      <c r="CD397" s="907"/>
      <c r="CE397" s="895"/>
      <c r="CF397" s="907"/>
      <c r="CG397" s="895"/>
      <c r="CH397" s="894">
        <v>28</v>
      </c>
      <c r="CI397" s="895">
        <v>230400</v>
      </c>
      <c r="CJ397" s="894"/>
      <c r="CK397" s="895"/>
      <c r="CL397" s="894"/>
      <c r="CM397" s="895"/>
      <c r="CN397" s="894">
        <v>1</v>
      </c>
      <c r="CO397" s="895">
        <v>5000</v>
      </c>
      <c r="CP397" s="894"/>
      <c r="CQ397" s="895"/>
      <c r="CR397" s="894"/>
      <c r="CS397" s="895"/>
      <c r="CT397" s="895"/>
      <c r="CU397" s="895"/>
      <c r="CV397" s="894"/>
      <c r="CW397" s="895"/>
      <c r="CX397" s="894"/>
      <c r="CY397" s="895"/>
      <c r="CZ397" s="894"/>
      <c r="DA397" s="895"/>
      <c r="DB397" s="908">
        <f t="shared" si="48"/>
        <v>483</v>
      </c>
      <c r="DC397" s="954">
        <f>'B1104'!W444</f>
        <v>0</v>
      </c>
      <c r="DD397" s="910">
        <v>0</v>
      </c>
      <c r="DE397" s="911">
        <v>0</v>
      </c>
      <c r="DF397" s="912">
        <f t="shared" si="47"/>
        <v>483</v>
      </c>
      <c r="DG397" s="913">
        <f t="shared" si="47"/>
        <v>0</v>
      </c>
    </row>
    <row r="398" spans="1:111" ht="15" thickBot="1" x14ac:dyDescent="0.35">
      <c r="A398" s="914" t="s">
        <v>1020</v>
      </c>
      <c r="B398" s="894">
        <v>2</v>
      </c>
      <c r="C398" s="895">
        <v>7800</v>
      </c>
      <c r="D398" s="894"/>
      <c r="E398" s="895"/>
      <c r="F398" s="894"/>
      <c r="G398" s="895"/>
      <c r="H398" s="894"/>
      <c r="I398" s="895"/>
      <c r="J398" s="894"/>
      <c r="K398" s="895"/>
      <c r="L398" s="894">
        <v>1</v>
      </c>
      <c r="M398" s="895">
        <v>10000</v>
      </c>
      <c r="N398" s="894">
        <v>11</v>
      </c>
      <c r="O398" s="895">
        <v>104389.06</v>
      </c>
      <c r="P398" s="894">
        <v>19</v>
      </c>
      <c r="Q398" s="895">
        <v>206200</v>
      </c>
      <c r="R398" s="894"/>
      <c r="S398" s="895"/>
      <c r="T398" s="894">
        <v>2</v>
      </c>
      <c r="U398" s="895">
        <v>6000</v>
      </c>
      <c r="V398" s="894"/>
      <c r="W398" s="895"/>
      <c r="X398" s="894"/>
      <c r="Y398" s="895"/>
      <c r="Z398" s="894"/>
      <c r="AA398" s="895"/>
      <c r="AB398" s="894">
        <v>31</v>
      </c>
      <c r="AC398" s="895">
        <v>362008.02</v>
      </c>
      <c r="AD398" s="894"/>
      <c r="AE398" s="895"/>
      <c r="AF398" s="894"/>
      <c r="AG398" s="895"/>
      <c r="AH398" s="894"/>
      <c r="AI398" s="895"/>
      <c r="AJ398" s="894">
        <v>12</v>
      </c>
      <c r="AK398" s="895">
        <v>113600</v>
      </c>
      <c r="AL398" s="894"/>
      <c r="AM398" s="895"/>
      <c r="AN398" s="894"/>
      <c r="AO398" s="895"/>
      <c r="AP398" s="894"/>
      <c r="AQ398" s="895"/>
      <c r="AR398" s="894"/>
      <c r="AS398" s="895"/>
      <c r="AT398" s="894"/>
      <c r="AU398" s="895"/>
      <c r="AV398" s="894">
        <v>92</v>
      </c>
      <c r="AW398" s="895">
        <v>996087.64</v>
      </c>
      <c r="AX398" s="894"/>
      <c r="AY398" s="895"/>
      <c r="AZ398" s="894">
        <v>31</v>
      </c>
      <c r="BA398" s="895">
        <v>273186.03999999998</v>
      </c>
      <c r="BB398" s="894"/>
      <c r="BC398" s="895"/>
      <c r="BD398" s="894"/>
      <c r="BE398" s="895"/>
      <c r="BF398" s="894"/>
      <c r="BG398" s="895"/>
      <c r="BH398" s="894"/>
      <c r="BI398" s="895"/>
      <c r="BJ398" s="894">
        <v>3</v>
      </c>
      <c r="BK398" s="895">
        <v>211050.5</v>
      </c>
      <c r="BL398" s="894">
        <v>23</v>
      </c>
      <c r="BM398" s="895">
        <v>318347.65000000002</v>
      </c>
      <c r="BN398" s="894"/>
      <c r="BO398" s="895"/>
      <c r="BP398" s="894">
        <v>6</v>
      </c>
      <c r="BQ398" s="895"/>
      <c r="BR398" s="894"/>
      <c r="BS398" s="895"/>
      <c r="BT398" s="894"/>
      <c r="BU398" s="895"/>
      <c r="BV398" s="894"/>
      <c r="BW398" s="895"/>
      <c r="BX398" s="894"/>
      <c r="BY398" s="895"/>
      <c r="BZ398" s="894"/>
      <c r="CA398" s="895"/>
      <c r="CB398" s="894">
        <v>48</v>
      </c>
      <c r="CC398" s="895"/>
      <c r="CD398" s="907"/>
      <c r="CE398" s="895"/>
      <c r="CF398" s="907"/>
      <c r="CG398" s="895"/>
      <c r="CH398" s="894">
        <v>21</v>
      </c>
      <c r="CI398" s="895">
        <v>293218.40999999997</v>
      </c>
      <c r="CJ398" s="894"/>
      <c r="CK398" s="895"/>
      <c r="CL398" s="894"/>
      <c r="CM398" s="895"/>
      <c r="CN398" s="894">
        <v>53</v>
      </c>
      <c r="CO398" s="895">
        <v>20195.02</v>
      </c>
      <c r="CP398" s="894"/>
      <c r="CQ398" s="895"/>
      <c r="CR398" s="894"/>
      <c r="CS398" s="895"/>
      <c r="CT398" s="895"/>
      <c r="CU398" s="895"/>
      <c r="CV398" s="894"/>
      <c r="CW398" s="895"/>
      <c r="CX398" s="894"/>
      <c r="CY398" s="895"/>
      <c r="CZ398" s="894"/>
      <c r="DA398" s="895"/>
      <c r="DB398" s="908">
        <f t="shared" si="48"/>
        <v>355</v>
      </c>
      <c r="DC398" s="954"/>
      <c r="DD398" s="910"/>
      <c r="DE398" s="911"/>
      <c r="DF398" s="912"/>
      <c r="DG398" s="913"/>
    </row>
    <row r="399" spans="1:111" ht="15" thickBot="1" x14ac:dyDescent="0.35">
      <c r="A399" s="914" t="s">
        <v>933</v>
      </c>
      <c r="B399" s="894"/>
      <c r="C399" s="895"/>
      <c r="D399" s="894"/>
      <c r="E399" s="895"/>
      <c r="F399" s="894"/>
      <c r="G399" s="895"/>
      <c r="H399" s="894"/>
      <c r="I399" s="895"/>
      <c r="J399" s="894"/>
      <c r="K399" s="895"/>
      <c r="L399" s="894">
        <v>30</v>
      </c>
      <c r="M399" s="895">
        <v>409620.3</v>
      </c>
      <c r="N399" s="894"/>
      <c r="O399" s="895"/>
      <c r="P399" s="894">
        <v>97</v>
      </c>
      <c r="Q399" s="895">
        <v>634024.54</v>
      </c>
      <c r="R399" s="894"/>
      <c r="S399" s="895"/>
      <c r="T399" s="894"/>
      <c r="U399" s="895"/>
      <c r="V399" s="894"/>
      <c r="W399" s="895"/>
      <c r="X399" s="894"/>
      <c r="Y399" s="895"/>
      <c r="Z399" s="894"/>
      <c r="AA399" s="895"/>
      <c r="AB399" s="894"/>
      <c r="AC399" s="895"/>
      <c r="AD399" s="894"/>
      <c r="AE399" s="895"/>
      <c r="AF399" s="894"/>
      <c r="AG399" s="895"/>
      <c r="AH399" s="894">
        <v>1</v>
      </c>
      <c r="AI399" s="895">
        <v>9000</v>
      </c>
      <c r="AJ399" s="894"/>
      <c r="AK399" s="895"/>
      <c r="AL399" s="894"/>
      <c r="AM399" s="895"/>
      <c r="AN399" s="894"/>
      <c r="AO399" s="895"/>
      <c r="AP399" s="894"/>
      <c r="AQ399" s="895"/>
      <c r="AR399" s="894"/>
      <c r="AS399" s="895"/>
      <c r="AT399" s="894"/>
      <c r="AU399" s="895"/>
      <c r="AV399" s="894"/>
      <c r="AW399" s="895"/>
      <c r="AX399" s="894"/>
      <c r="AY399" s="895"/>
      <c r="AZ399" s="894"/>
      <c r="BA399" s="895"/>
      <c r="BB399" s="894"/>
      <c r="BC399" s="895"/>
      <c r="BD399" s="894"/>
      <c r="BE399" s="895"/>
      <c r="BF399" s="894"/>
      <c r="BG399" s="895"/>
      <c r="BH399" s="894">
        <v>4</v>
      </c>
      <c r="BI399" s="895">
        <v>22840.78</v>
      </c>
      <c r="BJ399" s="894"/>
      <c r="BK399" s="895"/>
      <c r="BL399" s="894"/>
      <c r="BM399" s="895"/>
      <c r="BN399" s="894"/>
      <c r="BO399" s="895"/>
      <c r="BP399" s="894"/>
      <c r="BQ399" s="895"/>
      <c r="BR399" s="894"/>
      <c r="BS399" s="895"/>
      <c r="BT399" s="894"/>
      <c r="BU399" s="895"/>
      <c r="BV399" s="894"/>
      <c r="BW399" s="895"/>
      <c r="BX399" s="894">
        <v>165</v>
      </c>
      <c r="BY399" s="895">
        <v>927500</v>
      </c>
      <c r="BZ399" s="894"/>
      <c r="CA399" s="895"/>
      <c r="CB399" s="894"/>
      <c r="CC399" s="895"/>
      <c r="CD399" s="907"/>
      <c r="CE399" s="895"/>
      <c r="CF399" s="907"/>
      <c r="CG399" s="895"/>
      <c r="CH399" s="894"/>
      <c r="CI399" s="895"/>
      <c r="CJ399" s="894"/>
      <c r="CK399" s="895"/>
      <c r="CL399" s="894"/>
      <c r="CM399" s="895"/>
      <c r="CN399" s="894"/>
      <c r="CO399" s="895"/>
      <c r="CP399" s="894"/>
      <c r="CQ399" s="895"/>
      <c r="CR399" s="894"/>
      <c r="CS399" s="895"/>
      <c r="CT399" s="895"/>
      <c r="CU399" s="895"/>
      <c r="CV399" s="894"/>
      <c r="CW399" s="895"/>
      <c r="CX399" s="894"/>
      <c r="CY399" s="895"/>
      <c r="CZ399" s="894"/>
      <c r="DA399" s="895"/>
      <c r="DB399" s="908">
        <f t="shared" si="48"/>
        <v>297</v>
      </c>
      <c r="DC399" s="954">
        <f>'B1104'!BI390</f>
        <v>0</v>
      </c>
      <c r="DD399" s="910">
        <v>0</v>
      </c>
      <c r="DE399" s="911">
        <v>0</v>
      </c>
      <c r="DF399" s="912">
        <f t="shared" ref="DF399:DF408" si="49">DB399+DD399</f>
        <v>297</v>
      </c>
      <c r="DG399" s="913">
        <f t="shared" ref="DG399:DG434" si="50">DC399+DE399</f>
        <v>0</v>
      </c>
    </row>
    <row r="400" spans="1:111" ht="15" thickBot="1" x14ac:dyDescent="0.35">
      <c r="A400" s="914" t="s">
        <v>934</v>
      </c>
      <c r="B400" s="894"/>
      <c r="C400" s="895"/>
      <c r="D400" s="894"/>
      <c r="E400" s="895"/>
      <c r="F400" s="894"/>
      <c r="G400" s="895"/>
      <c r="H400" s="894"/>
      <c r="I400" s="895"/>
      <c r="J400" s="894"/>
      <c r="K400" s="895"/>
      <c r="L400" s="894"/>
      <c r="M400" s="895"/>
      <c r="N400" s="894"/>
      <c r="O400" s="895"/>
      <c r="P400" s="894"/>
      <c r="Q400" s="895"/>
      <c r="R400" s="894"/>
      <c r="S400" s="895"/>
      <c r="T400" s="894"/>
      <c r="U400" s="895"/>
      <c r="V400" s="894"/>
      <c r="W400" s="895"/>
      <c r="X400" s="894"/>
      <c r="Y400" s="895"/>
      <c r="Z400" s="894"/>
      <c r="AA400" s="895"/>
      <c r="AB400" s="894"/>
      <c r="AC400" s="895"/>
      <c r="AD400" s="894"/>
      <c r="AE400" s="895"/>
      <c r="AF400" s="894"/>
      <c r="AG400" s="895"/>
      <c r="AH400" s="894"/>
      <c r="AI400" s="895"/>
      <c r="AJ400" s="894">
        <v>1</v>
      </c>
      <c r="AK400" s="895">
        <v>10950.58</v>
      </c>
      <c r="AL400" s="894"/>
      <c r="AM400" s="895"/>
      <c r="AN400" s="894"/>
      <c r="AO400" s="895"/>
      <c r="AP400" s="894"/>
      <c r="AQ400" s="895"/>
      <c r="AR400" s="894"/>
      <c r="AS400" s="895"/>
      <c r="AT400" s="894"/>
      <c r="AU400" s="895"/>
      <c r="AV400" s="894"/>
      <c r="AW400" s="895"/>
      <c r="AX400" s="894"/>
      <c r="AY400" s="895"/>
      <c r="AZ400" s="894"/>
      <c r="BA400" s="895"/>
      <c r="BB400" s="894"/>
      <c r="BC400" s="895"/>
      <c r="BD400" s="894"/>
      <c r="BE400" s="895"/>
      <c r="BF400" s="894"/>
      <c r="BG400" s="895"/>
      <c r="BH400" s="894"/>
      <c r="BI400" s="895"/>
      <c r="BJ400" s="894"/>
      <c r="BK400" s="895"/>
      <c r="BL400" s="894"/>
      <c r="BM400" s="895"/>
      <c r="BN400" s="894"/>
      <c r="BO400" s="895"/>
      <c r="BP400" s="894"/>
      <c r="BQ400" s="895"/>
      <c r="BR400" s="894"/>
      <c r="BS400" s="895"/>
      <c r="BT400" s="894"/>
      <c r="BU400" s="895"/>
      <c r="BV400" s="894"/>
      <c r="BW400" s="895"/>
      <c r="BX400" s="894"/>
      <c r="BY400" s="895"/>
      <c r="BZ400" s="894"/>
      <c r="CA400" s="895"/>
      <c r="CB400" s="894"/>
      <c r="CC400" s="895"/>
      <c r="CD400" s="907"/>
      <c r="CE400" s="895"/>
      <c r="CF400" s="907"/>
      <c r="CG400" s="895"/>
      <c r="CH400" s="894"/>
      <c r="CI400" s="895"/>
      <c r="CJ400" s="894"/>
      <c r="CK400" s="895"/>
      <c r="CL400" s="894"/>
      <c r="CM400" s="895"/>
      <c r="CN400" s="894"/>
      <c r="CO400" s="895"/>
      <c r="CP400" s="894"/>
      <c r="CQ400" s="895"/>
      <c r="CR400" s="894">
        <v>42</v>
      </c>
      <c r="CS400" s="895">
        <v>260500</v>
      </c>
      <c r="CT400" s="895"/>
      <c r="CU400" s="895"/>
      <c r="CV400" s="894"/>
      <c r="CW400" s="895"/>
      <c r="CX400" s="894"/>
      <c r="CY400" s="895"/>
      <c r="CZ400" s="894"/>
      <c r="DA400" s="895"/>
      <c r="DB400" s="908">
        <f t="shared" si="48"/>
        <v>43</v>
      </c>
      <c r="DC400" s="909"/>
      <c r="DD400" s="910">
        <v>0</v>
      </c>
      <c r="DE400" s="911">
        <v>0</v>
      </c>
      <c r="DF400" s="912">
        <f t="shared" si="49"/>
        <v>43</v>
      </c>
      <c r="DG400" s="913">
        <f t="shared" si="50"/>
        <v>0</v>
      </c>
    </row>
    <row r="401" spans="1:111" ht="15" thickBot="1" x14ac:dyDescent="0.35">
      <c r="A401" s="914" t="s">
        <v>935</v>
      </c>
      <c r="B401" s="894"/>
      <c r="C401" s="895"/>
      <c r="D401" s="894"/>
      <c r="E401" s="895"/>
      <c r="F401" s="894"/>
      <c r="G401" s="895"/>
      <c r="H401" s="894"/>
      <c r="I401" s="895"/>
      <c r="J401" s="894"/>
      <c r="K401" s="895"/>
      <c r="L401" s="894"/>
      <c r="M401" s="895"/>
      <c r="N401" s="894"/>
      <c r="O401" s="895"/>
      <c r="P401" s="894"/>
      <c r="Q401" s="895"/>
      <c r="R401" s="894"/>
      <c r="S401" s="895"/>
      <c r="T401" s="894"/>
      <c r="U401" s="895"/>
      <c r="V401" s="894"/>
      <c r="W401" s="895"/>
      <c r="X401" s="894"/>
      <c r="Y401" s="895"/>
      <c r="Z401" s="894"/>
      <c r="AA401" s="895"/>
      <c r="AB401" s="894"/>
      <c r="AC401" s="895"/>
      <c r="AD401" s="894"/>
      <c r="AE401" s="895"/>
      <c r="AF401" s="894"/>
      <c r="AG401" s="895"/>
      <c r="AH401" s="894"/>
      <c r="AI401" s="895"/>
      <c r="AJ401" s="894"/>
      <c r="AK401" s="895"/>
      <c r="AL401" s="894"/>
      <c r="AM401" s="895"/>
      <c r="AN401" s="894"/>
      <c r="AO401" s="895"/>
      <c r="AP401" s="894"/>
      <c r="AQ401" s="895"/>
      <c r="AR401" s="894"/>
      <c r="AS401" s="895"/>
      <c r="AT401" s="894"/>
      <c r="AU401" s="895"/>
      <c r="AV401" s="894"/>
      <c r="AW401" s="895"/>
      <c r="AX401" s="894"/>
      <c r="AY401" s="895"/>
      <c r="AZ401" s="894"/>
      <c r="BA401" s="895"/>
      <c r="BB401" s="894"/>
      <c r="BC401" s="895"/>
      <c r="BD401" s="894"/>
      <c r="BE401" s="895"/>
      <c r="BF401" s="894">
        <v>2</v>
      </c>
      <c r="BG401" s="895"/>
      <c r="BH401" s="894"/>
      <c r="BI401" s="895"/>
      <c r="BJ401" s="894"/>
      <c r="BK401" s="895"/>
      <c r="BL401" s="894"/>
      <c r="BM401" s="895"/>
      <c r="BN401" s="894"/>
      <c r="BO401" s="895"/>
      <c r="BP401" s="894"/>
      <c r="BQ401" s="895"/>
      <c r="BR401" s="894"/>
      <c r="BS401" s="895"/>
      <c r="BT401" s="894"/>
      <c r="BU401" s="895"/>
      <c r="BV401" s="894"/>
      <c r="BW401" s="895"/>
      <c r="BX401" s="894"/>
      <c r="BY401" s="895"/>
      <c r="BZ401" s="894"/>
      <c r="CA401" s="895"/>
      <c r="CB401" s="894"/>
      <c r="CC401" s="895"/>
      <c r="CD401" s="907"/>
      <c r="CE401" s="895"/>
      <c r="CF401" s="907"/>
      <c r="CG401" s="895"/>
      <c r="CH401" s="894"/>
      <c r="CI401" s="895"/>
      <c r="CJ401" s="894"/>
      <c r="CK401" s="895"/>
      <c r="CL401" s="894"/>
      <c r="CM401" s="895"/>
      <c r="CN401" s="894"/>
      <c r="CO401" s="895"/>
      <c r="CP401" s="894"/>
      <c r="CQ401" s="895"/>
      <c r="CR401" s="894">
        <v>7</v>
      </c>
      <c r="CS401" s="895">
        <v>54000</v>
      </c>
      <c r="CT401" s="895"/>
      <c r="CU401" s="895"/>
      <c r="CV401" s="894"/>
      <c r="CW401" s="895"/>
      <c r="CX401" s="894"/>
      <c r="CY401" s="895"/>
      <c r="CZ401" s="894"/>
      <c r="DA401" s="895"/>
      <c r="DB401" s="908">
        <f>B401+D401+F401+H401+J401+L401+N401+P401+R401+T401+V401+X401+Z401+AB401+AD401+AF401+AH401+AJ401+AL401+AN401+AP401+AR401+AT401+AV401+AX401+AZ401+BB401+BD401+BF401+BH401+BJ401+BL401+BN401+BP401+BR401+BT401+BV401+BX401+BZ401+CB401+CD401+CF401+CH401+CJ401+CL401+CN401+CP401+CR401+CT401+CV401+CX401+CZ401</f>
        <v>9</v>
      </c>
      <c r="DC401" s="954">
        <f>'B1104'!BL390</f>
        <v>0</v>
      </c>
      <c r="DD401" s="910">
        <v>0</v>
      </c>
      <c r="DE401" s="911">
        <v>0</v>
      </c>
      <c r="DF401" s="912">
        <f t="shared" si="49"/>
        <v>9</v>
      </c>
      <c r="DG401" s="913">
        <f t="shared" si="50"/>
        <v>0</v>
      </c>
    </row>
    <row r="402" spans="1:111" ht="15" thickBot="1" x14ac:dyDescent="0.35">
      <c r="A402" s="914" t="s">
        <v>936</v>
      </c>
      <c r="B402" s="894"/>
      <c r="C402" s="895"/>
      <c r="D402" s="894"/>
      <c r="E402" s="895"/>
      <c r="F402" s="894"/>
      <c r="G402" s="895"/>
      <c r="H402" s="894"/>
      <c r="I402" s="895"/>
      <c r="J402" s="894"/>
      <c r="K402" s="895"/>
      <c r="L402" s="894"/>
      <c r="M402" s="895"/>
      <c r="N402" s="894"/>
      <c r="O402" s="895"/>
      <c r="P402" s="894"/>
      <c r="Q402" s="895"/>
      <c r="R402" s="894"/>
      <c r="S402" s="895"/>
      <c r="T402" s="894"/>
      <c r="U402" s="895"/>
      <c r="V402" s="894"/>
      <c r="W402" s="895"/>
      <c r="X402" s="894"/>
      <c r="Y402" s="895"/>
      <c r="Z402" s="894"/>
      <c r="AA402" s="895"/>
      <c r="AB402" s="894"/>
      <c r="AC402" s="895"/>
      <c r="AD402" s="894"/>
      <c r="AE402" s="895"/>
      <c r="AF402" s="894"/>
      <c r="AG402" s="895"/>
      <c r="AH402" s="894"/>
      <c r="AI402" s="895"/>
      <c r="AJ402" s="894"/>
      <c r="AK402" s="895"/>
      <c r="AL402" s="894"/>
      <c r="AM402" s="895"/>
      <c r="AN402" s="894">
        <v>3</v>
      </c>
      <c r="AO402" s="895">
        <v>16500</v>
      </c>
      <c r="AP402" s="894"/>
      <c r="AQ402" s="895"/>
      <c r="AR402" s="894"/>
      <c r="AS402" s="895"/>
      <c r="AT402" s="894"/>
      <c r="AU402" s="895"/>
      <c r="AV402" s="894"/>
      <c r="AW402" s="895"/>
      <c r="AX402" s="894"/>
      <c r="AY402" s="895"/>
      <c r="AZ402" s="894"/>
      <c r="BA402" s="895"/>
      <c r="BB402" s="894"/>
      <c r="BC402" s="895"/>
      <c r="BD402" s="894"/>
      <c r="BE402" s="895"/>
      <c r="BF402" s="894"/>
      <c r="BG402" s="895"/>
      <c r="BH402" s="894"/>
      <c r="BI402" s="895"/>
      <c r="BJ402" s="894"/>
      <c r="BK402" s="895"/>
      <c r="BL402" s="894"/>
      <c r="BM402" s="895"/>
      <c r="BN402" s="894"/>
      <c r="BO402" s="895"/>
      <c r="BP402" s="894"/>
      <c r="BQ402" s="895"/>
      <c r="BR402" s="894"/>
      <c r="BS402" s="895"/>
      <c r="BT402" s="894"/>
      <c r="BU402" s="895"/>
      <c r="BV402" s="894"/>
      <c r="BW402" s="895"/>
      <c r="BX402" s="894"/>
      <c r="BY402" s="895"/>
      <c r="BZ402" s="894"/>
      <c r="CA402" s="895"/>
      <c r="CB402" s="894"/>
      <c r="CC402" s="895"/>
      <c r="CD402" s="907"/>
      <c r="CE402" s="895"/>
      <c r="CF402" s="907"/>
      <c r="CG402" s="895"/>
      <c r="CH402" s="894"/>
      <c r="CI402" s="895"/>
      <c r="CJ402" s="894"/>
      <c r="CK402" s="895"/>
      <c r="CL402" s="894"/>
      <c r="CM402" s="895"/>
      <c r="CN402" s="894"/>
      <c r="CO402" s="895"/>
      <c r="CP402" s="894"/>
      <c r="CQ402" s="895"/>
      <c r="CR402" s="894"/>
      <c r="CS402" s="895"/>
      <c r="CT402" s="895"/>
      <c r="CU402" s="895"/>
      <c r="CV402" s="894"/>
      <c r="CW402" s="895"/>
      <c r="CX402" s="894"/>
      <c r="CY402" s="895"/>
      <c r="CZ402" s="894"/>
      <c r="DA402" s="895"/>
      <c r="DB402" s="908"/>
      <c r="DC402" s="909"/>
      <c r="DD402" s="910">
        <v>0</v>
      </c>
      <c r="DE402" s="911">
        <v>0</v>
      </c>
      <c r="DF402" s="912">
        <f t="shared" si="49"/>
        <v>0</v>
      </c>
      <c r="DG402" s="913">
        <f t="shared" si="50"/>
        <v>0</v>
      </c>
    </row>
    <row r="403" spans="1:111" ht="15" thickBot="1" x14ac:dyDescent="0.35">
      <c r="A403" s="914" t="s">
        <v>937</v>
      </c>
      <c r="B403" s="894">
        <v>7</v>
      </c>
      <c r="C403" s="895">
        <v>282661.15000000002</v>
      </c>
      <c r="D403" s="894"/>
      <c r="E403" s="895"/>
      <c r="F403" s="894"/>
      <c r="G403" s="895"/>
      <c r="H403" s="894"/>
      <c r="I403" s="895"/>
      <c r="J403" s="894"/>
      <c r="K403" s="895"/>
      <c r="L403" s="894"/>
      <c r="M403" s="895"/>
      <c r="N403" s="894"/>
      <c r="O403" s="895"/>
      <c r="P403" s="894"/>
      <c r="Q403" s="895"/>
      <c r="R403" s="894"/>
      <c r="S403" s="895"/>
      <c r="T403" s="894"/>
      <c r="U403" s="895"/>
      <c r="V403" s="894"/>
      <c r="W403" s="895"/>
      <c r="X403" s="894"/>
      <c r="Y403" s="895"/>
      <c r="Z403" s="894"/>
      <c r="AA403" s="895"/>
      <c r="AB403" s="894"/>
      <c r="AC403" s="895"/>
      <c r="AD403" s="894"/>
      <c r="AE403" s="895"/>
      <c r="AF403" s="894"/>
      <c r="AG403" s="895"/>
      <c r="AH403" s="894"/>
      <c r="AI403" s="895"/>
      <c r="AJ403" s="894"/>
      <c r="AK403" s="895"/>
      <c r="AL403" s="894"/>
      <c r="AM403" s="895"/>
      <c r="AN403" s="894"/>
      <c r="AO403" s="895"/>
      <c r="AP403" s="894"/>
      <c r="AQ403" s="895"/>
      <c r="AR403" s="894"/>
      <c r="AS403" s="895"/>
      <c r="AT403" s="894"/>
      <c r="AU403" s="895"/>
      <c r="AV403" s="894"/>
      <c r="AW403" s="895"/>
      <c r="AX403" s="894"/>
      <c r="AY403" s="895"/>
      <c r="AZ403" s="894"/>
      <c r="BA403" s="895"/>
      <c r="BB403" s="894"/>
      <c r="BC403" s="895"/>
      <c r="BD403" s="894"/>
      <c r="BE403" s="895"/>
      <c r="BF403" s="894"/>
      <c r="BG403" s="895"/>
      <c r="BH403" s="894"/>
      <c r="BI403" s="895"/>
      <c r="BJ403" s="894"/>
      <c r="BK403" s="895"/>
      <c r="BL403" s="894"/>
      <c r="BM403" s="895"/>
      <c r="BN403" s="894"/>
      <c r="BO403" s="895"/>
      <c r="BP403" s="894"/>
      <c r="BQ403" s="895"/>
      <c r="BR403" s="894"/>
      <c r="BS403" s="895"/>
      <c r="BT403" s="894"/>
      <c r="BU403" s="895"/>
      <c r="BV403" s="894"/>
      <c r="BW403" s="895"/>
      <c r="BX403" s="894"/>
      <c r="BY403" s="895"/>
      <c r="BZ403" s="894"/>
      <c r="CA403" s="895"/>
      <c r="CB403" s="894"/>
      <c r="CC403" s="895"/>
      <c r="CD403" s="907"/>
      <c r="CE403" s="895"/>
      <c r="CF403" s="907"/>
      <c r="CG403" s="895"/>
      <c r="CH403" s="894"/>
      <c r="CI403" s="895"/>
      <c r="CJ403" s="894"/>
      <c r="CK403" s="895"/>
      <c r="CL403" s="894"/>
      <c r="CM403" s="895"/>
      <c r="CN403" s="894"/>
      <c r="CO403" s="895"/>
      <c r="CP403" s="894"/>
      <c r="CQ403" s="895"/>
      <c r="CR403" s="894"/>
      <c r="CS403" s="895"/>
      <c r="CT403" s="895"/>
      <c r="CU403" s="895"/>
      <c r="CV403" s="894"/>
      <c r="CW403" s="895"/>
      <c r="CX403" s="894"/>
      <c r="CY403" s="895"/>
      <c r="CZ403" s="894"/>
      <c r="DA403" s="895"/>
      <c r="DB403" s="908">
        <f>B403+D403+F403+H403+J403+L403+N403+P403+R403+T403+V403+X403+Z403+AB403+AD403+AF403+AH403+AJ403+AL403+AN403+AP403+AR403+AT403+AV403+AX403+AZ403+BB403+BD403+BF403+BH403+BJ403+BL403+BN403+BP403+BR403+BT403+BV403+BX403+BZ403+CB403+CD403+CF403+CH403+CJ403+CL403+CN403+CP403+CR403+CT403+CV403+CX403+CZ403</f>
        <v>7</v>
      </c>
      <c r="DC403" s="954">
        <f>'westen union'!C397</f>
        <v>0</v>
      </c>
      <c r="DD403" s="910">
        <v>0</v>
      </c>
      <c r="DE403" s="911">
        <v>0</v>
      </c>
      <c r="DF403" s="912">
        <f t="shared" si="49"/>
        <v>7</v>
      </c>
      <c r="DG403" s="913">
        <f t="shared" si="50"/>
        <v>0</v>
      </c>
    </row>
    <row r="404" spans="1:111" ht="15" thickBot="1" x14ac:dyDescent="0.35">
      <c r="A404" s="914" t="s">
        <v>938</v>
      </c>
      <c r="B404" s="894"/>
      <c r="C404" s="895"/>
      <c r="D404" s="894"/>
      <c r="E404" s="895"/>
      <c r="F404" s="894"/>
      <c r="G404" s="895"/>
      <c r="H404" s="894"/>
      <c r="I404" s="895"/>
      <c r="J404" s="894"/>
      <c r="K404" s="895"/>
      <c r="L404" s="894"/>
      <c r="M404" s="895"/>
      <c r="N404" s="894"/>
      <c r="O404" s="895"/>
      <c r="P404" s="894"/>
      <c r="Q404" s="895"/>
      <c r="R404" s="894"/>
      <c r="S404" s="895"/>
      <c r="T404" s="894"/>
      <c r="U404" s="895"/>
      <c r="V404" s="894"/>
      <c r="W404" s="895"/>
      <c r="X404" s="894"/>
      <c r="Y404" s="895"/>
      <c r="Z404" s="894"/>
      <c r="AA404" s="895"/>
      <c r="AB404" s="894"/>
      <c r="AC404" s="895"/>
      <c r="AD404" s="894"/>
      <c r="AE404" s="895"/>
      <c r="AF404" s="894"/>
      <c r="AG404" s="895"/>
      <c r="AH404" s="894"/>
      <c r="AI404" s="895"/>
      <c r="AJ404" s="894"/>
      <c r="AK404" s="895"/>
      <c r="AL404" s="894"/>
      <c r="AM404" s="895"/>
      <c r="AN404" s="894"/>
      <c r="AO404" s="895"/>
      <c r="AP404" s="894"/>
      <c r="AQ404" s="895"/>
      <c r="AR404" s="894"/>
      <c r="AS404" s="895"/>
      <c r="AT404" s="894"/>
      <c r="AU404" s="895"/>
      <c r="AV404" s="894"/>
      <c r="AW404" s="895"/>
      <c r="AX404" s="894"/>
      <c r="AY404" s="895"/>
      <c r="AZ404" s="894"/>
      <c r="BA404" s="895"/>
      <c r="BB404" s="894"/>
      <c r="BC404" s="895"/>
      <c r="BD404" s="894"/>
      <c r="BE404" s="895"/>
      <c r="BF404" s="894"/>
      <c r="BG404" s="895"/>
      <c r="BH404" s="894"/>
      <c r="BI404" s="895"/>
      <c r="BJ404" s="894"/>
      <c r="BK404" s="895"/>
      <c r="BL404" s="894"/>
      <c r="BM404" s="895"/>
      <c r="BN404" s="894"/>
      <c r="BO404" s="895"/>
      <c r="BP404" s="894"/>
      <c r="BQ404" s="895"/>
      <c r="BR404" s="894"/>
      <c r="BS404" s="895"/>
      <c r="BT404" s="894"/>
      <c r="BU404" s="895"/>
      <c r="BV404" s="894"/>
      <c r="BW404" s="895"/>
      <c r="BX404" s="894"/>
      <c r="BY404" s="895"/>
      <c r="BZ404" s="894"/>
      <c r="CA404" s="895"/>
      <c r="CB404" s="894"/>
      <c r="CC404" s="895"/>
      <c r="CD404" s="907"/>
      <c r="CE404" s="895"/>
      <c r="CF404" s="907"/>
      <c r="CG404" s="895"/>
      <c r="CH404" s="894"/>
      <c r="CI404" s="895"/>
      <c r="CJ404" s="894"/>
      <c r="CK404" s="895"/>
      <c r="CL404" s="894"/>
      <c r="CM404" s="895"/>
      <c r="CN404" s="894"/>
      <c r="CO404" s="895"/>
      <c r="CP404" s="894"/>
      <c r="CQ404" s="895"/>
      <c r="CR404" s="894"/>
      <c r="CS404" s="895"/>
      <c r="CT404" s="895"/>
      <c r="CU404" s="895"/>
      <c r="CV404" s="894"/>
      <c r="CW404" s="895"/>
      <c r="CX404" s="894"/>
      <c r="CY404" s="895"/>
      <c r="CZ404" s="894"/>
      <c r="DA404" s="895"/>
      <c r="DB404" s="908">
        <f>B404+D404+F404+H404+J404+L404+N404+P404+R404+T404+V404+X404+Z404+AB404+AD404+AF404+AH404+AJ404+AL404+AN404+AP404+AR404+AT404+AV404+AX404+AZ404+BB404+BD404+BF404+BH404+BJ404+BL404+BN404+BP404+BR404+BT404+BV404+BX404+BZ404+CB404+CD404+CF404+CH404+CJ404+CL404+CN404+CP404+CR404+CT404+CV404+CX404+CZ404</f>
        <v>0</v>
      </c>
      <c r="DC404" s="908">
        <f>C404+E404+G404+I404+K404+M404+O404+Q404+S404+U404+W404+Y404+AA404+AC404+AE404+AG404+AI404+AK404+AM404+AO404+AQ404+AS404+AU404+AW404+AY404+BA404+BC404+BE404+BG404+BI404+BK404+BM404+BO404+BQ404+BS404+BU404+BW404+BY404+CA404+CC404+CE404+CG404+CI404+CK404+CM404+CO404+CQ404+CS404+CU404+CW404+CY404+DA404</f>
        <v>0</v>
      </c>
      <c r="DD404" s="910">
        <v>0</v>
      </c>
      <c r="DE404" s="911">
        <v>0</v>
      </c>
      <c r="DF404" s="912">
        <f t="shared" si="49"/>
        <v>0</v>
      </c>
      <c r="DG404" s="913">
        <f t="shared" si="50"/>
        <v>0</v>
      </c>
    </row>
    <row r="405" spans="1:111" ht="15" thickBot="1" x14ac:dyDescent="0.35">
      <c r="A405" s="914" t="s">
        <v>939</v>
      </c>
      <c r="B405" s="894"/>
      <c r="C405" s="895"/>
      <c r="D405" s="894"/>
      <c r="E405" s="895"/>
      <c r="F405" s="894"/>
      <c r="G405" s="895"/>
      <c r="H405" s="894"/>
      <c r="I405" s="895"/>
      <c r="J405" s="894"/>
      <c r="K405" s="895"/>
      <c r="L405" s="894"/>
      <c r="M405" s="895"/>
      <c r="N405" s="894"/>
      <c r="O405" s="895"/>
      <c r="P405" s="894"/>
      <c r="Q405" s="895"/>
      <c r="R405" s="894"/>
      <c r="S405" s="895"/>
      <c r="T405" s="894"/>
      <c r="U405" s="895"/>
      <c r="V405" s="894"/>
      <c r="W405" s="895"/>
      <c r="X405" s="894"/>
      <c r="Y405" s="895"/>
      <c r="Z405" s="894"/>
      <c r="AA405" s="895"/>
      <c r="AB405" s="894"/>
      <c r="AC405" s="895"/>
      <c r="AD405" s="894"/>
      <c r="AE405" s="895"/>
      <c r="AF405" s="894"/>
      <c r="AG405" s="895"/>
      <c r="AH405" s="894"/>
      <c r="AI405" s="895"/>
      <c r="AJ405" s="894"/>
      <c r="AK405" s="895"/>
      <c r="AL405" s="894"/>
      <c r="AM405" s="895"/>
      <c r="AN405" s="894"/>
      <c r="AO405" s="895"/>
      <c r="AP405" s="894"/>
      <c r="AQ405" s="895"/>
      <c r="AR405" s="894"/>
      <c r="AS405" s="895"/>
      <c r="AT405" s="894"/>
      <c r="AU405" s="895"/>
      <c r="AV405" s="894"/>
      <c r="AW405" s="895"/>
      <c r="AX405" s="894"/>
      <c r="AY405" s="895"/>
      <c r="AZ405" s="894"/>
      <c r="BA405" s="895"/>
      <c r="BB405" s="894"/>
      <c r="BC405" s="895"/>
      <c r="BD405" s="894"/>
      <c r="BE405" s="895"/>
      <c r="BF405" s="894"/>
      <c r="BG405" s="895"/>
      <c r="BH405" s="894"/>
      <c r="BI405" s="895"/>
      <c r="BJ405" s="894"/>
      <c r="BK405" s="895"/>
      <c r="BL405" s="894"/>
      <c r="BM405" s="895"/>
      <c r="BN405" s="894"/>
      <c r="BO405" s="895"/>
      <c r="BP405" s="894"/>
      <c r="BQ405" s="895"/>
      <c r="BR405" s="894"/>
      <c r="BS405" s="895"/>
      <c r="BT405" s="894"/>
      <c r="BU405" s="895"/>
      <c r="BV405" s="894"/>
      <c r="BW405" s="895"/>
      <c r="BX405" s="894"/>
      <c r="BY405" s="895"/>
      <c r="BZ405" s="894"/>
      <c r="CA405" s="895"/>
      <c r="CB405" s="894"/>
      <c r="CC405" s="895"/>
      <c r="CD405" s="907"/>
      <c r="CE405" s="895"/>
      <c r="CF405" s="907"/>
      <c r="CG405" s="895"/>
      <c r="CH405" s="894"/>
      <c r="CI405" s="895"/>
      <c r="CJ405" s="894"/>
      <c r="CK405" s="895"/>
      <c r="CL405" s="894"/>
      <c r="CM405" s="895"/>
      <c r="CN405" s="894"/>
      <c r="CO405" s="895"/>
      <c r="CP405" s="894"/>
      <c r="CQ405" s="895"/>
      <c r="CR405" s="894"/>
      <c r="CS405" s="895"/>
      <c r="CT405" s="895"/>
      <c r="CU405" s="895"/>
      <c r="CV405" s="894"/>
      <c r="CW405" s="895"/>
      <c r="CX405" s="894"/>
      <c r="CY405" s="895"/>
      <c r="CZ405" s="894"/>
      <c r="DA405" s="895"/>
      <c r="DB405" s="908">
        <f>B405+D405+F405+H405+J405+L405+N405+P405+R405+T405+V405+X405+Z405+AB405+AD405+AF405+AH405+AJ405+AL405+AN405+AP405+AR405+AT405+AV405+AX405+AZ405+BB405+BD405+BF405+BH405+BJ405+BL405+BN405+BP405+BR405+BT405+BV405+BX405+BZ405+CB405+CD405+CF405+CH405+CJ405+CL405+CN405+CP405+CR405+CT405+CV405+CX405+CZ405</f>
        <v>0</v>
      </c>
      <c r="DC405" s="992">
        <f>C405+E405+G405+I405+K405+M405+O405+Q405+S405+U405+W405+Y405+AA405+AC405+AE405+AG405+AI405+AK405+AM405+AO405+AQ405+AS405+AU405+AW405+AY405+BA405+BC405+BE405+BG405+BI405+BK405+BM405+BO405+BQ405+BS405+BU405+BW405+BY405+CA405+CC405+CE405+CG405+CI405+CK405+CM405+CO405+CQ405+CS405+CU405+CW405+CY405+DA405</f>
        <v>0</v>
      </c>
      <c r="DD405" s="910">
        <v>0</v>
      </c>
      <c r="DE405" s="911">
        <v>0</v>
      </c>
      <c r="DF405" s="912">
        <f t="shared" si="49"/>
        <v>0</v>
      </c>
      <c r="DG405" s="913">
        <f t="shared" si="50"/>
        <v>0</v>
      </c>
    </row>
    <row r="406" spans="1:111" ht="15" thickBot="1" x14ac:dyDescent="0.35">
      <c r="A406" s="915" t="s">
        <v>940</v>
      </c>
      <c r="B406" s="894">
        <v>2</v>
      </c>
      <c r="C406" s="895"/>
      <c r="D406" s="894"/>
      <c r="E406" s="895"/>
      <c r="F406" s="894"/>
      <c r="G406" s="895"/>
      <c r="H406" s="894"/>
      <c r="I406" s="895"/>
      <c r="J406" s="894"/>
      <c r="K406" s="895"/>
      <c r="L406" s="894"/>
      <c r="M406" s="895"/>
      <c r="N406" s="894"/>
      <c r="O406" s="895"/>
      <c r="P406" s="894"/>
      <c r="Q406" s="895"/>
      <c r="R406" s="894"/>
      <c r="S406" s="895"/>
      <c r="T406" s="894"/>
      <c r="U406" s="895"/>
      <c r="V406" s="894"/>
      <c r="W406" s="895"/>
      <c r="X406" s="894"/>
      <c r="Y406" s="895"/>
      <c r="Z406" s="894"/>
      <c r="AA406" s="895"/>
      <c r="AB406" s="894"/>
      <c r="AC406" s="895"/>
      <c r="AD406" s="894"/>
      <c r="AE406" s="895"/>
      <c r="AF406" s="894"/>
      <c r="AG406" s="895"/>
      <c r="AH406" s="894"/>
      <c r="AI406" s="895"/>
      <c r="AJ406" s="894"/>
      <c r="AK406" s="895"/>
      <c r="AL406" s="894"/>
      <c r="AM406" s="895"/>
      <c r="AN406" s="894"/>
      <c r="AO406" s="895"/>
      <c r="AP406" s="894"/>
      <c r="AQ406" s="895"/>
      <c r="AR406" s="894"/>
      <c r="AS406" s="895"/>
      <c r="AT406" s="894"/>
      <c r="AU406" s="895"/>
      <c r="AV406" s="894"/>
      <c r="AW406" s="895"/>
      <c r="AX406" s="894"/>
      <c r="AY406" s="895"/>
      <c r="AZ406" s="894"/>
      <c r="BA406" s="895"/>
      <c r="BB406" s="894"/>
      <c r="BC406" s="895"/>
      <c r="BD406" s="894"/>
      <c r="BE406" s="895"/>
      <c r="BF406" s="894"/>
      <c r="BG406" s="895"/>
      <c r="BH406" s="894"/>
      <c r="BI406" s="895"/>
      <c r="BJ406" s="894"/>
      <c r="BK406" s="895"/>
      <c r="BL406" s="894"/>
      <c r="BM406" s="895"/>
      <c r="BN406" s="894"/>
      <c r="BO406" s="895"/>
      <c r="BP406" s="894"/>
      <c r="BQ406" s="895"/>
      <c r="BR406" s="894"/>
      <c r="BS406" s="895"/>
      <c r="BT406" s="894"/>
      <c r="BU406" s="895"/>
      <c r="BV406" s="894"/>
      <c r="BW406" s="895"/>
      <c r="BX406" s="894"/>
      <c r="BY406" s="895"/>
      <c r="BZ406" s="894"/>
      <c r="CA406" s="895"/>
      <c r="CB406" s="894"/>
      <c r="CC406" s="895"/>
      <c r="CD406" s="907"/>
      <c r="CE406" s="895"/>
      <c r="CF406" s="907"/>
      <c r="CG406" s="895"/>
      <c r="CH406" s="894"/>
      <c r="CI406" s="895"/>
      <c r="CJ406" s="894"/>
      <c r="CK406" s="895"/>
      <c r="CL406" s="894"/>
      <c r="CM406" s="895"/>
      <c r="CN406" s="894"/>
      <c r="CO406" s="895"/>
      <c r="CP406" s="894"/>
      <c r="CQ406" s="895"/>
      <c r="CR406" s="894"/>
      <c r="CS406" s="895"/>
      <c r="CT406" s="895"/>
      <c r="CU406" s="895"/>
      <c r="CV406" s="894"/>
      <c r="CW406" s="895"/>
      <c r="CX406" s="894"/>
      <c r="CY406" s="895"/>
      <c r="CZ406" s="894"/>
      <c r="DA406" s="895"/>
      <c r="DB406" s="991">
        <v>7</v>
      </c>
      <c r="DC406" s="909"/>
      <c r="DD406" s="910">
        <v>0</v>
      </c>
      <c r="DE406" s="911">
        <v>0</v>
      </c>
      <c r="DF406" s="912">
        <f t="shared" si="49"/>
        <v>7</v>
      </c>
      <c r="DG406" s="913">
        <f t="shared" si="50"/>
        <v>0</v>
      </c>
    </row>
    <row r="407" spans="1:111" ht="15" thickBot="1" x14ac:dyDescent="0.35">
      <c r="A407" s="915" t="s">
        <v>941</v>
      </c>
      <c r="B407" s="894">
        <v>179</v>
      </c>
      <c r="C407" s="895"/>
      <c r="D407" s="894"/>
      <c r="E407" s="895"/>
      <c r="F407" s="894">
        <v>58</v>
      </c>
      <c r="G407" s="895"/>
      <c r="H407" s="894">
        <v>51</v>
      </c>
      <c r="I407" s="895"/>
      <c r="J407" s="894">
        <v>33</v>
      </c>
      <c r="K407" s="895"/>
      <c r="L407" s="894">
        <v>75</v>
      </c>
      <c r="M407" s="895"/>
      <c r="N407" s="894"/>
      <c r="O407" s="895"/>
      <c r="P407" s="894">
        <v>67</v>
      </c>
      <c r="Q407" s="895"/>
      <c r="R407" s="894">
        <v>42</v>
      </c>
      <c r="S407" s="895"/>
      <c r="T407" s="894">
        <v>27</v>
      </c>
      <c r="U407" s="895"/>
      <c r="V407" s="894">
        <v>80</v>
      </c>
      <c r="W407" s="895"/>
      <c r="X407" s="894">
        <v>39</v>
      </c>
      <c r="Y407" s="895"/>
      <c r="Z407" s="894">
        <v>6</v>
      </c>
      <c r="AA407" s="895"/>
      <c r="AB407" s="894"/>
      <c r="AC407" s="895"/>
      <c r="AD407" s="894"/>
      <c r="AE407" s="895"/>
      <c r="AF407" s="894">
        <v>4</v>
      </c>
      <c r="AG407" s="895"/>
      <c r="AH407" s="894">
        <v>10</v>
      </c>
      <c r="AI407" s="895"/>
      <c r="AJ407" s="894">
        <v>30</v>
      </c>
      <c r="AK407" s="895"/>
      <c r="AL407" s="894">
        <v>65</v>
      </c>
      <c r="AM407" s="895"/>
      <c r="AN407" s="894">
        <v>12</v>
      </c>
      <c r="AO407" s="895"/>
      <c r="AP407" s="894">
        <v>3</v>
      </c>
      <c r="AQ407" s="895"/>
      <c r="AR407" s="894"/>
      <c r="AS407" s="895"/>
      <c r="AT407" s="894">
        <v>2</v>
      </c>
      <c r="AU407" s="895"/>
      <c r="AV407" s="894">
        <v>77</v>
      </c>
      <c r="AW407" s="895"/>
      <c r="AX407" s="894">
        <v>26</v>
      </c>
      <c r="AY407" s="895"/>
      <c r="AZ407" s="894">
        <v>30</v>
      </c>
      <c r="BA407" s="895"/>
      <c r="BB407" s="894">
        <v>36</v>
      </c>
      <c r="BC407" s="895"/>
      <c r="BD407" s="894"/>
      <c r="BE407" s="895"/>
      <c r="BF407" s="894">
        <v>19</v>
      </c>
      <c r="BG407" s="895"/>
      <c r="BH407" s="894">
        <v>21</v>
      </c>
      <c r="BI407" s="895"/>
      <c r="BJ407" s="894">
        <v>10</v>
      </c>
      <c r="BK407" s="895"/>
      <c r="BL407" s="894">
        <v>76</v>
      </c>
      <c r="BM407" s="895"/>
      <c r="BN407" s="894"/>
      <c r="BO407" s="895"/>
      <c r="BP407" s="894">
        <v>16</v>
      </c>
      <c r="BQ407" s="895"/>
      <c r="BR407" s="894"/>
      <c r="BS407" s="895"/>
      <c r="BT407" s="894">
        <v>9</v>
      </c>
      <c r="BU407" s="895"/>
      <c r="BV407" s="894"/>
      <c r="BW407" s="895"/>
      <c r="BX407" s="894">
        <v>30</v>
      </c>
      <c r="BY407" s="895"/>
      <c r="BZ407" s="894">
        <v>10</v>
      </c>
      <c r="CA407" s="895"/>
      <c r="CB407" s="894">
        <v>174</v>
      </c>
      <c r="CC407" s="895"/>
      <c r="CD407" s="907">
        <v>3</v>
      </c>
      <c r="CE407" s="895"/>
      <c r="CF407" s="907">
        <v>4</v>
      </c>
      <c r="CG407" s="895">
        <v>16858.27</v>
      </c>
      <c r="CH407" s="894">
        <v>140</v>
      </c>
      <c r="CI407" s="895"/>
      <c r="CJ407" s="894"/>
      <c r="CK407" s="895"/>
      <c r="CL407" s="894"/>
      <c r="CM407" s="895"/>
      <c r="CN407" s="894">
        <v>13</v>
      </c>
      <c r="CO407" s="895"/>
      <c r="CP407" s="894">
        <v>4</v>
      </c>
      <c r="CQ407" s="895"/>
      <c r="CR407" s="894"/>
      <c r="CS407" s="895"/>
      <c r="CT407" s="895"/>
      <c r="CU407" s="895"/>
      <c r="CV407" s="894"/>
      <c r="CW407" s="895"/>
      <c r="CX407" s="894"/>
      <c r="CY407" s="895"/>
      <c r="CZ407" s="894">
        <v>34</v>
      </c>
      <c r="DA407" s="895"/>
      <c r="DB407" s="991">
        <f>B407+D407+F407+H407+J407+L407+N407+P407+R407+T407+V407+X407+Z407+AB407+AD407+AF407+AH407+AJ407+AL407+AN407+AP407+AR407+AT407+AV407+AX407+AZ407+BB407+BD407+BF407+BH407+BJ407+BL407+BN407+BP407+BR407+BT407+BV407+BX407+BZ407+CB407+CD407+CF407+CH407+CJ407+CL407+CN407+CP407+CR407+CT407+CV407+CX407+CZ407</f>
        <v>1515</v>
      </c>
      <c r="DC407" s="909"/>
      <c r="DD407" s="910">
        <v>0</v>
      </c>
      <c r="DE407" s="911">
        <v>0</v>
      </c>
      <c r="DF407" s="912">
        <f t="shared" si="49"/>
        <v>1515</v>
      </c>
      <c r="DG407" s="913">
        <f t="shared" si="50"/>
        <v>0</v>
      </c>
    </row>
    <row r="408" spans="1:111" ht="15" thickBot="1" x14ac:dyDescent="0.35">
      <c r="A408" s="915" t="s">
        <v>942</v>
      </c>
      <c r="B408" s="894"/>
      <c r="C408" s="994"/>
      <c r="D408" s="894"/>
      <c r="E408" s="895"/>
      <c r="F408" s="894"/>
      <c r="G408" s="895"/>
      <c r="H408" s="894"/>
      <c r="I408" s="895"/>
      <c r="J408" s="894"/>
      <c r="K408" s="895"/>
      <c r="L408" s="894"/>
      <c r="M408" s="895"/>
      <c r="N408" s="894"/>
      <c r="O408" s="895"/>
      <c r="P408" s="894"/>
      <c r="Q408" s="895"/>
      <c r="R408" s="894"/>
      <c r="S408" s="895"/>
      <c r="T408" s="894"/>
      <c r="U408" s="895"/>
      <c r="V408" s="894"/>
      <c r="W408" s="895"/>
      <c r="X408" s="894"/>
      <c r="Y408" s="895"/>
      <c r="Z408" s="894"/>
      <c r="AA408" s="895"/>
      <c r="AB408" s="894"/>
      <c r="AC408" s="895"/>
      <c r="AD408" s="894"/>
      <c r="AE408" s="895"/>
      <c r="AF408" s="894"/>
      <c r="AG408" s="895"/>
      <c r="AH408" s="894"/>
      <c r="AI408" s="895"/>
      <c r="AJ408" s="894"/>
      <c r="AK408" s="895"/>
      <c r="AL408" s="894"/>
      <c r="AM408" s="895"/>
      <c r="AN408" s="894"/>
      <c r="AO408" s="895"/>
      <c r="AP408" s="894"/>
      <c r="AQ408" s="895"/>
      <c r="AR408" s="894"/>
      <c r="AS408" s="895"/>
      <c r="AT408" s="894"/>
      <c r="AU408" s="895"/>
      <c r="AV408" s="894"/>
      <c r="AW408" s="895"/>
      <c r="AX408" s="894"/>
      <c r="AY408" s="895"/>
      <c r="AZ408" s="894"/>
      <c r="BA408" s="895"/>
      <c r="BB408" s="894"/>
      <c r="BC408" s="895"/>
      <c r="BD408" s="894"/>
      <c r="BE408" s="895"/>
      <c r="BF408" s="894"/>
      <c r="BG408" s="895"/>
      <c r="BH408" s="894"/>
      <c r="BI408" s="895"/>
      <c r="BJ408" s="894"/>
      <c r="BK408" s="895"/>
      <c r="BL408" s="894"/>
      <c r="BM408" s="895"/>
      <c r="BN408" s="894"/>
      <c r="BO408" s="895"/>
      <c r="BP408" s="894"/>
      <c r="BQ408" s="895"/>
      <c r="BR408" s="894"/>
      <c r="BS408" s="895"/>
      <c r="BT408" s="894"/>
      <c r="BU408" s="895"/>
      <c r="BV408" s="894"/>
      <c r="BW408" s="895"/>
      <c r="BX408" s="894"/>
      <c r="BY408" s="895"/>
      <c r="BZ408" s="894"/>
      <c r="CA408" s="895"/>
      <c r="CB408" s="894"/>
      <c r="CC408" s="895"/>
      <c r="CD408" s="907"/>
      <c r="CE408" s="895"/>
      <c r="CF408" s="907"/>
      <c r="CG408" s="895"/>
      <c r="CH408" s="894"/>
      <c r="CI408" s="895"/>
      <c r="CJ408" s="894"/>
      <c r="CK408" s="895"/>
      <c r="CL408" s="894"/>
      <c r="CM408" s="895"/>
      <c r="CN408" s="894"/>
      <c r="CO408" s="895"/>
      <c r="CP408" s="894"/>
      <c r="CQ408" s="895"/>
      <c r="CR408" s="894"/>
      <c r="CS408" s="895"/>
      <c r="CT408" s="895"/>
      <c r="CU408" s="895"/>
      <c r="CV408" s="894"/>
      <c r="CW408" s="895"/>
      <c r="CX408" s="894"/>
      <c r="CY408" s="895"/>
      <c r="CZ408" s="894"/>
      <c r="DA408" s="895"/>
      <c r="DB408" s="991">
        <v>1415</v>
      </c>
      <c r="DC408" s="909"/>
      <c r="DD408" s="910">
        <v>0</v>
      </c>
      <c r="DE408" s="911">
        <v>0</v>
      </c>
      <c r="DF408" s="912">
        <f t="shared" si="49"/>
        <v>1415</v>
      </c>
      <c r="DG408" s="913">
        <f t="shared" si="50"/>
        <v>0</v>
      </c>
    </row>
    <row r="409" spans="1:111" ht="15" thickBot="1" x14ac:dyDescent="0.35">
      <c r="A409" s="915" t="s">
        <v>943</v>
      </c>
      <c r="B409" s="894"/>
      <c r="C409" s="994"/>
      <c r="D409" s="894"/>
      <c r="E409" s="895"/>
      <c r="F409" s="894"/>
      <c r="G409" s="895"/>
      <c r="H409" s="894">
        <v>6</v>
      </c>
      <c r="I409" s="895">
        <v>127800</v>
      </c>
      <c r="J409" s="894"/>
      <c r="K409" s="895"/>
      <c r="L409" s="894">
        <v>14</v>
      </c>
      <c r="M409" s="895">
        <v>325800</v>
      </c>
      <c r="N409" s="894">
        <v>14</v>
      </c>
      <c r="O409" s="895">
        <v>235000</v>
      </c>
      <c r="P409" s="894"/>
      <c r="Q409" s="895"/>
      <c r="R409" s="894">
        <v>2</v>
      </c>
      <c r="S409" s="895">
        <v>38000</v>
      </c>
      <c r="T409" s="894"/>
      <c r="U409" s="895"/>
      <c r="V409" s="894"/>
      <c r="W409" s="895"/>
      <c r="X409" s="894"/>
      <c r="Y409" s="895"/>
      <c r="Z409" s="894"/>
      <c r="AA409" s="895"/>
      <c r="AB409" s="894">
        <v>9</v>
      </c>
      <c r="AC409" s="895">
        <v>173400</v>
      </c>
      <c r="AD409" s="894"/>
      <c r="AE409" s="895"/>
      <c r="AF409" s="894"/>
      <c r="AG409" s="895"/>
      <c r="AH409" s="894"/>
      <c r="AI409" s="895"/>
      <c r="AJ409" s="894">
        <v>1</v>
      </c>
      <c r="AK409" s="895">
        <v>25650</v>
      </c>
      <c r="AL409" s="894">
        <v>6</v>
      </c>
      <c r="AM409" s="895">
        <v>138000</v>
      </c>
      <c r="AN409" s="894"/>
      <c r="AO409" s="895"/>
      <c r="AP409" s="894"/>
      <c r="AQ409" s="895"/>
      <c r="AR409" s="894"/>
      <c r="AS409" s="895"/>
      <c r="AT409" s="894">
        <v>107</v>
      </c>
      <c r="AU409" s="895">
        <v>356400</v>
      </c>
      <c r="AV409" s="894">
        <v>5</v>
      </c>
      <c r="AW409" s="895">
        <v>87000</v>
      </c>
      <c r="AX409" s="894"/>
      <c r="AY409" s="895"/>
      <c r="AZ409" s="894">
        <v>2</v>
      </c>
      <c r="BA409" s="895">
        <v>21500</v>
      </c>
      <c r="BB409" s="894"/>
      <c r="BC409" s="895"/>
      <c r="BD409" s="894"/>
      <c r="BE409" s="895"/>
      <c r="BF409" s="894"/>
      <c r="BG409" s="895"/>
      <c r="BH409" s="894"/>
      <c r="BI409" s="895"/>
      <c r="BJ409" s="894"/>
      <c r="BK409" s="895"/>
      <c r="BL409" s="894"/>
      <c r="BM409" s="895"/>
      <c r="BN409" s="894"/>
      <c r="BO409" s="895"/>
      <c r="BP409" s="894"/>
      <c r="BQ409" s="895"/>
      <c r="BR409" s="894"/>
      <c r="BS409" s="895"/>
      <c r="BT409" s="894"/>
      <c r="BU409" s="895"/>
      <c r="BV409" s="894"/>
      <c r="BW409" s="895"/>
      <c r="BX409" s="894"/>
      <c r="BY409" s="895"/>
      <c r="BZ409" s="894"/>
      <c r="CA409" s="895"/>
      <c r="CB409" s="894">
        <v>4</v>
      </c>
      <c r="CC409" s="895">
        <v>80000</v>
      </c>
      <c r="CD409" s="907"/>
      <c r="CE409" s="895"/>
      <c r="CF409" s="907">
        <v>261</v>
      </c>
      <c r="CG409" s="895">
        <v>6459831.2999999998</v>
      </c>
      <c r="CH409" s="894"/>
      <c r="CI409" s="895"/>
      <c r="CJ409" s="894"/>
      <c r="CK409" s="895"/>
      <c r="CL409" s="894"/>
      <c r="CM409" s="895"/>
      <c r="CN409" s="894"/>
      <c r="CO409" s="895"/>
      <c r="CP409" s="894"/>
      <c r="CQ409" s="895"/>
      <c r="CR409" s="894">
        <v>8</v>
      </c>
      <c r="CS409" s="895">
        <v>114000</v>
      </c>
      <c r="CT409" s="895"/>
      <c r="CU409" s="895"/>
      <c r="CV409" s="894"/>
      <c r="CW409" s="895"/>
      <c r="CX409" s="894"/>
      <c r="CY409" s="895"/>
      <c r="CZ409" s="894"/>
      <c r="DA409" s="895"/>
      <c r="DB409" s="908">
        <f t="shared" ref="DB409:DB439" si="51">B409+D409+F409+H409+J409+L409+N409+P409+R409+T409+V409+X409+Z409+AB409+AD409+AF409+AH409+AJ409+AL409+AN409+AP409+AR409+AT409+AV409+AX409+AZ409+BB409+BD409+BF409+BH409+BJ409+BL409+BN409+BP409+BR409+BT409+BV409+BX409+BZ409+CB409+CD409+CF409+CH409+CJ409+CL409+CN409+CP409+CR409+CT409+CV409+CX409+CZ409</f>
        <v>439</v>
      </c>
      <c r="DC409" s="992">
        <f>C409+E409+G409+I409+K409+M409+O409+Q409+S409+U409+W409+Y409+AA409+AC409+AE409+AG409+AI409+AK409+AM409+AO409+AQ409+AS409+AU409+AW409+AY409+BA409+BC409+BE409+BG409+BI409+BK409+BM409+BO409+BQ409+BS409+BU409+BW409+BY409+CA409+CC409+CE409+CG409+CI409+CK409+CM409+CO409+CQ409+CS409+CU409+CW409+CY409+DA409</f>
        <v>8182381.2999999998</v>
      </c>
      <c r="DD409" s="910">
        <v>0</v>
      </c>
      <c r="DE409" s="911">
        <v>0</v>
      </c>
      <c r="DF409" s="912">
        <f>DB409+DD409</f>
        <v>439</v>
      </c>
      <c r="DG409" s="913">
        <f t="shared" si="50"/>
        <v>8182381.2999999998</v>
      </c>
    </row>
    <row r="410" spans="1:111" ht="15" thickBot="1" x14ac:dyDescent="0.35">
      <c r="A410" s="915" t="s">
        <v>944</v>
      </c>
      <c r="B410" s="894">
        <v>706</v>
      </c>
      <c r="C410" s="994">
        <v>2202240</v>
      </c>
      <c r="D410" s="894"/>
      <c r="E410" s="895"/>
      <c r="F410" s="894">
        <v>1953</v>
      </c>
      <c r="G410" s="895">
        <v>60348177.5</v>
      </c>
      <c r="H410" s="894">
        <v>4124</v>
      </c>
      <c r="I410" s="895">
        <v>122600574.59999999</v>
      </c>
      <c r="J410" s="894">
        <v>2680</v>
      </c>
      <c r="K410" s="895"/>
      <c r="L410" s="894">
        <v>5989</v>
      </c>
      <c r="M410" s="895">
        <v>152896255</v>
      </c>
      <c r="N410" s="894">
        <v>5780</v>
      </c>
      <c r="O410" s="895">
        <v>187662034.40000001</v>
      </c>
      <c r="P410" s="894">
        <v>39987</v>
      </c>
      <c r="Q410" s="895">
        <v>121086839</v>
      </c>
      <c r="R410" s="894">
        <v>4691</v>
      </c>
      <c r="S410" s="895">
        <v>142162755.59999999</v>
      </c>
      <c r="T410" s="894">
        <v>2993</v>
      </c>
      <c r="U410" s="895">
        <v>78935158.5</v>
      </c>
      <c r="V410" s="894">
        <v>3159</v>
      </c>
      <c r="W410" s="895">
        <v>76973993</v>
      </c>
      <c r="X410" s="894">
        <v>5764</v>
      </c>
      <c r="Y410" s="895">
        <v>183304120.59999999</v>
      </c>
      <c r="Z410" s="894">
        <v>616</v>
      </c>
      <c r="AA410" s="895">
        <v>14815402.699999999</v>
      </c>
      <c r="AB410" s="894">
        <v>4391</v>
      </c>
      <c r="AC410" s="895">
        <v>132510288.90000001</v>
      </c>
      <c r="AD410" s="894">
        <v>1841</v>
      </c>
      <c r="AE410" s="895">
        <v>67406381.799999997</v>
      </c>
      <c r="AF410" s="894">
        <v>230</v>
      </c>
      <c r="AG410" s="895">
        <v>2409531.14</v>
      </c>
      <c r="AH410" s="894">
        <v>854</v>
      </c>
      <c r="AI410" s="895">
        <v>19852266.100000001</v>
      </c>
      <c r="AJ410" s="894">
        <v>2176</v>
      </c>
      <c r="AK410" s="895">
        <v>62220881.5</v>
      </c>
      <c r="AL410" s="894">
        <v>3655</v>
      </c>
      <c r="AM410" s="895">
        <v>102359150</v>
      </c>
      <c r="AN410" s="894">
        <v>1418</v>
      </c>
      <c r="AO410" s="895">
        <v>36072060.100000001</v>
      </c>
      <c r="AP410" s="894">
        <v>429</v>
      </c>
      <c r="AQ410" s="895">
        <v>11063525.5</v>
      </c>
      <c r="AR410" s="894"/>
      <c r="AS410" s="895"/>
      <c r="AT410" s="894">
        <v>1061</v>
      </c>
      <c r="AU410" s="895">
        <v>35095308.600000001</v>
      </c>
      <c r="AV410" s="894">
        <v>6434</v>
      </c>
      <c r="AW410" s="895">
        <v>299438610.94</v>
      </c>
      <c r="AX410" s="894">
        <v>2440</v>
      </c>
      <c r="AY410" s="895">
        <v>166606067.09999999</v>
      </c>
      <c r="AZ410" s="894">
        <v>2569</v>
      </c>
      <c r="BA410" s="895">
        <v>82070370.200000003</v>
      </c>
      <c r="BB410" s="894">
        <v>758</v>
      </c>
      <c r="BC410" s="895">
        <v>15769179</v>
      </c>
      <c r="BD410" s="894">
        <v>4332</v>
      </c>
      <c r="BE410" s="895">
        <v>129254349.40000001</v>
      </c>
      <c r="BF410" s="894">
        <v>1211</v>
      </c>
      <c r="BG410" s="895">
        <v>33875379</v>
      </c>
      <c r="BH410" s="894">
        <v>2226</v>
      </c>
      <c r="BI410" s="895">
        <v>61287529</v>
      </c>
      <c r="BJ410" s="894"/>
      <c r="BK410" s="895"/>
      <c r="BL410" s="894"/>
      <c r="BM410" s="895"/>
      <c r="BN410" s="894"/>
      <c r="BO410" s="895"/>
      <c r="BP410" s="894">
        <v>1122</v>
      </c>
      <c r="BQ410" s="895">
        <v>32210190</v>
      </c>
      <c r="BR410" s="894">
        <v>2868</v>
      </c>
      <c r="BS410" s="895">
        <v>102423949.90000001</v>
      </c>
      <c r="BT410" s="894">
        <v>524</v>
      </c>
      <c r="BU410" s="895">
        <v>15364596.4</v>
      </c>
      <c r="BV410" s="894">
        <v>194</v>
      </c>
      <c r="BW410" s="895">
        <v>4164994</v>
      </c>
      <c r="BX410" s="894">
        <v>2</v>
      </c>
      <c r="BY410" s="895">
        <v>33000</v>
      </c>
      <c r="BZ410" s="894">
        <v>1846</v>
      </c>
      <c r="CA410" s="895">
        <v>41955186.200000003</v>
      </c>
      <c r="CB410" s="894">
        <v>5280</v>
      </c>
      <c r="CC410" s="895">
        <v>93814403.400000006</v>
      </c>
      <c r="CD410" s="907">
        <v>146</v>
      </c>
      <c r="CE410" s="895">
        <v>4412900</v>
      </c>
      <c r="CF410" s="907">
        <v>47</v>
      </c>
      <c r="CG410" s="895">
        <v>888381.81</v>
      </c>
      <c r="CH410" s="894">
        <v>4532</v>
      </c>
      <c r="CI410" s="895">
        <v>412267700</v>
      </c>
      <c r="CJ410" s="894">
        <v>140</v>
      </c>
      <c r="CK410" s="895">
        <v>3192083.5</v>
      </c>
      <c r="CL410" s="894">
        <v>124</v>
      </c>
      <c r="CM410" s="895">
        <v>2529826.2000000002</v>
      </c>
      <c r="CN410" s="894">
        <v>541</v>
      </c>
      <c r="CO410" s="895">
        <v>24749759.600000001</v>
      </c>
      <c r="CP410" s="894">
        <v>716</v>
      </c>
      <c r="CQ410" s="895">
        <v>25582448.199999999</v>
      </c>
      <c r="CR410" s="894">
        <v>4303</v>
      </c>
      <c r="CS410" s="895">
        <v>207805940.69999999</v>
      </c>
      <c r="CT410" s="895"/>
      <c r="CU410" s="895"/>
      <c r="CV410" s="894">
        <v>444</v>
      </c>
      <c r="CW410" s="895">
        <v>12616205.5</v>
      </c>
      <c r="CX410" s="894">
        <v>1378</v>
      </c>
      <c r="CY410" s="895">
        <v>43713300</v>
      </c>
      <c r="CZ410" s="894">
        <v>4094</v>
      </c>
      <c r="DA410" s="895">
        <v>183127900</v>
      </c>
      <c r="DB410" s="908">
        <f t="shared" si="51"/>
        <v>142768</v>
      </c>
      <c r="DC410" s="909">
        <f>'B1104'!CX390</f>
        <v>0</v>
      </c>
      <c r="DD410" s="910">
        <v>0</v>
      </c>
      <c r="DE410" s="911">
        <v>0</v>
      </c>
      <c r="DF410" s="916">
        <f t="shared" ref="DF410:DF434" si="52">DB410+DD410</f>
        <v>142768</v>
      </c>
      <c r="DG410" s="913">
        <f t="shared" si="50"/>
        <v>0</v>
      </c>
    </row>
    <row r="411" spans="1:111" ht="15" thickBot="1" x14ac:dyDescent="0.35">
      <c r="A411" s="915" t="s">
        <v>945</v>
      </c>
      <c r="B411" s="894">
        <v>1944</v>
      </c>
      <c r="C411" s="994">
        <v>94718767.519999996</v>
      </c>
      <c r="D411" s="894"/>
      <c r="E411" s="895"/>
      <c r="F411" s="894">
        <v>265</v>
      </c>
      <c r="G411" s="895">
        <v>10843901.41</v>
      </c>
      <c r="H411" s="894">
        <v>652</v>
      </c>
      <c r="I411" s="895">
        <v>20438077.199999999</v>
      </c>
      <c r="J411" s="894">
        <v>548</v>
      </c>
      <c r="K411" s="895"/>
      <c r="L411" s="894">
        <v>1131</v>
      </c>
      <c r="M411" s="895">
        <v>25949109.25</v>
      </c>
      <c r="N411" s="894">
        <v>841</v>
      </c>
      <c r="O411" s="895">
        <v>46772021.640000001</v>
      </c>
      <c r="P411" s="894">
        <v>2111</v>
      </c>
      <c r="Q411" s="895">
        <v>35549847.539999999</v>
      </c>
      <c r="R411" s="894">
        <v>640</v>
      </c>
      <c r="S411" s="895">
        <v>20303944.170000002</v>
      </c>
      <c r="T411" s="894">
        <v>146</v>
      </c>
      <c r="U411" s="895">
        <v>13597039.91</v>
      </c>
      <c r="V411" s="894">
        <v>375</v>
      </c>
      <c r="W411" s="895">
        <v>10493360.33</v>
      </c>
      <c r="X411" s="894">
        <v>1114</v>
      </c>
      <c r="Y411" s="895">
        <v>16088175.720000001</v>
      </c>
      <c r="Z411" s="894">
        <v>18</v>
      </c>
      <c r="AA411" s="895">
        <v>91530</v>
      </c>
      <c r="AB411" s="894">
        <v>741</v>
      </c>
      <c r="AC411" s="895">
        <v>210130260.38</v>
      </c>
      <c r="AD411" s="894">
        <v>383</v>
      </c>
      <c r="AE411" s="895">
        <v>5634286.1799999997</v>
      </c>
      <c r="AF411" s="894">
        <v>13</v>
      </c>
      <c r="AG411" s="895">
        <v>557356.55000000005</v>
      </c>
      <c r="AH411" s="894">
        <v>120</v>
      </c>
      <c r="AI411" s="895">
        <v>2396100.0299999998</v>
      </c>
      <c r="AJ411" s="894">
        <v>887</v>
      </c>
      <c r="AK411" s="895">
        <v>59752280.859999999</v>
      </c>
      <c r="AL411" s="894">
        <v>755</v>
      </c>
      <c r="AM411" s="895">
        <v>19984598.079999998</v>
      </c>
      <c r="AN411" s="894">
        <v>208</v>
      </c>
      <c r="AO411" s="895">
        <v>4327660.8</v>
      </c>
      <c r="AP411" s="894">
        <v>43</v>
      </c>
      <c r="AQ411" s="895">
        <v>1447424</v>
      </c>
      <c r="AR411" s="894"/>
      <c r="AS411" s="895"/>
      <c r="AT411" s="894">
        <v>90</v>
      </c>
      <c r="AU411" s="895">
        <v>3028500</v>
      </c>
      <c r="AV411" s="894">
        <v>1091</v>
      </c>
      <c r="AW411" s="895">
        <v>60622846.359999999</v>
      </c>
      <c r="AX411" s="894">
        <v>718</v>
      </c>
      <c r="AY411" s="895">
        <v>3360619.23</v>
      </c>
      <c r="AZ411" s="894">
        <v>499</v>
      </c>
      <c r="BA411" s="895">
        <v>10972685.359999999</v>
      </c>
      <c r="BB411" s="894">
        <v>90</v>
      </c>
      <c r="BC411" s="895">
        <v>146130596.53999999</v>
      </c>
      <c r="BD411" s="894">
        <v>405</v>
      </c>
      <c r="BE411" s="895">
        <v>6750430.6500000004</v>
      </c>
      <c r="BF411" s="894">
        <v>155</v>
      </c>
      <c r="BG411" s="895">
        <v>4844482</v>
      </c>
      <c r="BH411" s="894">
        <v>327</v>
      </c>
      <c r="BI411" s="895">
        <v>3887525.25</v>
      </c>
      <c r="BJ411" s="894">
        <v>1321</v>
      </c>
      <c r="BK411" s="895">
        <v>115740036</v>
      </c>
      <c r="BL411" s="894"/>
      <c r="BM411" s="895"/>
      <c r="BN411" s="894"/>
      <c r="BO411" s="895"/>
      <c r="BP411" s="894">
        <v>217</v>
      </c>
      <c r="BQ411" s="895">
        <v>4538675.75</v>
      </c>
      <c r="BR411" s="894">
        <v>384</v>
      </c>
      <c r="BS411" s="895">
        <v>12363238.98</v>
      </c>
      <c r="BT411" s="894">
        <v>108</v>
      </c>
      <c r="BU411" s="895">
        <v>1529093.44</v>
      </c>
      <c r="BV411" s="894">
        <v>37</v>
      </c>
      <c r="BW411" s="895">
        <v>446300</v>
      </c>
      <c r="BX411" s="894">
        <v>2985</v>
      </c>
      <c r="BY411" s="895">
        <v>110798485.90000001</v>
      </c>
      <c r="BZ411" s="894">
        <v>731</v>
      </c>
      <c r="CA411" s="895">
        <v>21757827.120000001</v>
      </c>
      <c r="CB411" s="894">
        <v>790</v>
      </c>
      <c r="CC411" s="895">
        <v>23031348.41</v>
      </c>
      <c r="CD411" s="907">
        <v>19</v>
      </c>
      <c r="CE411" s="895">
        <v>274653</v>
      </c>
      <c r="CF411" s="907">
        <v>4</v>
      </c>
      <c r="CG411" s="895">
        <v>5900000</v>
      </c>
      <c r="CH411" s="894">
        <v>1293</v>
      </c>
      <c r="CI411" s="895">
        <v>35401.06</v>
      </c>
      <c r="CJ411" s="894">
        <v>7</v>
      </c>
      <c r="CK411" s="895">
        <v>28800</v>
      </c>
      <c r="CL411" s="894">
        <v>13</v>
      </c>
      <c r="CM411" s="895">
        <v>378200</v>
      </c>
      <c r="CN411" s="894">
        <v>81</v>
      </c>
      <c r="CO411" s="895">
        <v>3151559.24</v>
      </c>
      <c r="CP411" s="894">
        <v>55</v>
      </c>
      <c r="CQ411" s="895">
        <v>2271638.37</v>
      </c>
      <c r="CR411" s="894">
        <v>603</v>
      </c>
      <c r="CS411" s="895">
        <v>203996927.40000001</v>
      </c>
      <c r="CT411" s="895"/>
      <c r="CU411" s="895"/>
      <c r="CV411" s="894">
        <v>40</v>
      </c>
      <c r="CW411" s="895">
        <v>1077590</v>
      </c>
      <c r="CX411" s="894">
        <v>243</v>
      </c>
      <c r="CY411" s="895">
        <v>13204467.42</v>
      </c>
      <c r="CZ411" s="894">
        <v>728</v>
      </c>
      <c r="DA411" s="895">
        <v>33379357.219999999</v>
      </c>
      <c r="DB411" s="908">
        <f t="shared" si="51"/>
        <v>25969</v>
      </c>
      <c r="DC411" s="909">
        <f>'B1104'!CY390</f>
        <v>0</v>
      </c>
      <c r="DD411" s="910">
        <v>0</v>
      </c>
      <c r="DE411" s="911">
        <v>0</v>
      </c>
      <c r="DF411" s="916">
        <f t="shared" si="52"/>
        <v>25969</v>
      </c>
      <c r="DG411" s="913">
        <f t="shared" si="50"/>
        <v>0</v>
      </c>
    </row>
    <row r="412" spans="1:111" ht="15" thickBot="1" x14ac:dyDescent="0.35">
      <c r="A412" s="915" t="s">
        <v>946</v>
      </c>
      <c r="B412" s="894"/>
      <c r="C412" s="994"/>
      <c r="D412" s="894"/>
      <c r="E412" s="895"/>
      <c r="F412" s="894"/>
      <c r="G412" s="895"/>
      <c r="H412" s="894"/>
      <c r="I412" s="895"/>
      <c r="J412" s="894"/>
      <c r="K412" s="895"/>
      <c r="L412" s="894"/>
      <c r="M412" s="895"/>
      <c r="N412" s="894"/>
      <c r="O412" s="895"/>
      <c r="P412" s="894"/>
      <c r="Q412" s="895"/>
      <c r="R412" s="894"/>
      <c r="S412" s="895"/>
      <c r="T412" s="894"/>
      <c r="U412" s="895"/>
      <c r="V412" s="894"/>
      <c r="W412" s="895"/>
      <c r="X412" s="894"/>
      <c r="Y412" s="895"/>
      <c r="Z412" s="894"/>
      <c r="AA412" s="895"/>
      <c r="AB412" s="894"/>
      <c r="AC412" s="895"/>
      <c r="AD412" s="894"/>
      <c r="AE412" s="895"/>
      <c r="AF412" s="894"/>
      <c r="AG412" s="895"/>
      <c r="AH412" s="894"/>
      <c r="AI412" s="895"/>
      <c r="AJ412" s="894"/>
      <c r="AK412" s="895"/>
      <c r="AL412" s="894">
        <v>1</v>
      </c>
      <c r="AM412" s="895">
        <v>143825.82</v>
      </c>
      <c r="AN412" s="894"/>
      <c r="AO412" s="895"/>
      <c r="AP412" s="894"/>
      <c r="AQ412" s="895"/>
      <c r="AR412" s="894"/>
      <c r="AS412" s="895"/>
      <c r="AT412" s="894"/>
      <c r="AU412" s="895"/>
      <c r="AV412" s="894"/>
      <c r="AW412" s="895"/>
      <c r="AX412" s="894"/>
      <c r="AY412" s="895"/>
      <c r="AZ412" s="894"/>
      <c r="BA412" s="895"/>
      <c r="BB412" s="894"/>
      <c r="BC412" s="895"/>
      <c r="BD412" s="894"/>
      <c r="BE412" s="895"/>
      <c r="BF412" s="894"/>
      <c r="BG412" s="895"/>
      <c r="BH412" s="894"/>
      <c r="BI412" s="895"/>
      <c r="BJ412" s="894">
        <v>782</v>
      </c>
      <c r="BK412" s="895">
        <v>25229157.210000001</v>
      </c>
      <c r="BL412" s="894"/>
      <c r="BM412" s="895"/>
      <c r="BN412" s="894"/>
      <c r="BO412" s="895"/>
      <c r="BP412" s="894"/>
      <c r="BQ412" s="895"/>
      <c r="BR412" s="894"/>
      <c r="BS412" s="895"/>
      <c r="BT412" s="894"/>
      <c r="BU412" s="895"/>
      <c r="BV412" s="894"/>
      <c r="BW412" s="895"/>
      <c r="BX412" s="894">
        <v>563</v>
      </c>
      <c r="BY412" s="895">
        <v>76126684.329999998</v>
      </c>
      <c r="BZ412" s="894"/>
      <c r="CA412" s="895"/>
      <c r="CB412" s="894"/>
      <c r="CC412" s="895"/>
      <c r="CD412" s="907"/>
      <c r="CE412" s="895"/>
      <c r="CF412" s="907"/>
      <c r="CG412" s="895"/>
      <c r="CH412" s="894"/>
      <c r="CI412" s="895"/>
      <c r="CJ412" s="894"/>
      <c r="CK412" s="895"/>
      <c r="CL412" s="894"/>
      <c r="CM412" s="895"/>
      <c r="CN412" s="894"/>
      <c r="CO412" s="895"/>
      <c r="CP412" s="894"/>
      <c r="CQ412" s="895"/>
      <c r="CR412" s="894"/>
      <c r="CS412" s="895"/>
      <c r="CT412" s="895"/>
      <c r="CU412" s="895"/>
      <c r="CV412" s="894"/>
      <c r="CW412" s="895"/>
      <c r="CX412" s="894"/>
      <c r="CY412" s="895"/>
      <c r="CZ412" s="894"/>
      <c r="DA412" s="895"/>
      <c r="DB412" s="908">
        <f t="shared" si="51"/>
        <v>1346</v>
      </c>
      <c r="DC412" s="909"/>
      <c r="DD412" s="910">
        <v>0</v>
      </c>
      <c r="DE412" s="911">
        <v>0</v>
      </c>
      <c r="DF412" s="912">
        <f t="shared" si="52"/>
        <v>1346</v>
      </c>
      <c r="DG412" s="913">
        <f t="shared" si="50"/>
        <v>0</v>
      </c>
    </row>
    <row r="413" spans="1:111" ht="15" thickBot="1" x14ac:dyDescent="0.35">
      <c r="A413" s="915" t="s">
        <v>947</v>
      </c>
      <c r="B413" s="894"/>
      <c r="C413" s="994"/>
      <c r="D413" s="894"/>
      <c r="E413" s="895"/>
      <c r="F413" s="894"/>
      <c r="G413" s="895"/>
      <c r="H413" s="894"/>
      <c r="I413" s="895"/>
      <c r="J413" s="894"/>
      <c r="K413" s="895"/>
      <c r="L413" s="894"/>
      <c r="M413" s="895"/>
      <c r="N413" s="894"/>
      <c r="O413" s="895"/>
      <c r="P413" s="894"/>
      <c r="Q413" s="895"/>
      <c r="R413" s="894"/>
      <c r="S413" s="895"/>
      <c r="T413" s="894"/>
      <c r="U413" s="895"/>
      <c r="V413" s="894"/>
      <c r="W413" s="895"/>
      <c r="X413" s="894"/>
      <c r="Y413" s="895"/>
      <c r="Z413" s="894"/>
      <c r="AA413" s="895"/>
      <c r="AB413" s="894"/>
      <c r="AC413" s="895"/>
      <c r="AD413" s="894"/>
      <c r="AE413" s="895"/>
      <c r="AF413" s="894"/>
      <c r="AG413" s="895"/>
      <c r="AH413" s="894"/>
      <c r="AI413" s="895"/>
      <c r="AJ413" s="894"/>
      <c r="AK413" s="895"/>
      <c r="AL413" s="894"/>
      <c r="AM413" s="895"/>
      <c r="AN413" s="894"/>
      <c r="AO413" s="895"/>
      <c r="AP413" s="894"/>
      <c r="AQ413" s="895"/>
      <c r="AR413" s="894"/>
      <c r="AS413" s="895"/>
      <c r="AT413" s="894"/>
      <c r="AU413" s="895"/>
      <c r="AV413" s="894"/>
      <c r="AW413" s="895"/>
      <c r="AX413" s="894"/>
      <c r="AY413" s="895"/>
      <c r="AZ413" s="894"/>
      <c r="BA413" s="895"/>
      <c r="BB413" s="894"/>
      <c r="BC413" s="895"/>
      <c r="BD413" s="894"/>
      <c r="BE413" s="895"/>
      <c r="BF413" s="894"/>
      <c r="BG413" s="895"/>
      <c r="BH413" s="894"/>
      <c r="BI413" s="895"/>
      <c r="BJ413" s="894"/>
      <c r="BK413" s="895"/>
      <c r="BL413" s="894"/>
      <c r="BM413" s="895"/>
      <c r="BN413" s="894"/>
      <c r="BO413" s="895"/>
      <c r="BP413" s="894"/>
      <c r="BQ413" s="895"/>
      <c r="BR413" s="894"/>
      <c r="BS413" s="895"/>
      <c r="BT413" s="894"/>
      <c r="BU413" s="895"/>
      <c r="BV413" s="894"/>
      <c r="BW413" s="895"/>
      <c r="BX413" s="894">
        <v>2</v>
      </c>
      <c r="BY413" s="895">
        <v>27704480</v>
      </c>
      <c r="BZ413" s="894"/>
      <c r="CA413" s="895"/>
      <c r="CB413" s="894"/>
      <c r="CC413" s="895"/>
      <c r="CD413" s="907"/>
      <c r="CE413" s="895"/>
      <c r="CF413" s="907"/>
      <c r="CG413" s="895"/>
      <c r="CH413" s="894"/>
      <c r="CI413" s="895"/>
      <c r="CJ413" s="894"/>
      <c r="CK413" s="895"/>
      <c r="CL413" s="894"/>
      <c r="CM413" s="895"/>
      <c r="CN413" s="894"/>
      <c r="CO413" s="895"/>
      <c r="CP413" s="894"/>
      <c r="CQ413" s="895"/>
      <c r="CR413" s="894">
        <v>2</v>
      </c>
      <c r="CS413" s="895">
        <v>3148800</v>
      </c>
      <c r="CT413" s="895"/>
      <c r="CU413" s="895"/>
      <c r="CV413" s="894"/>
      <c r="CW413" s="895"/>
      <c r="CX413" s="894"/>
      <c r="CY413" s="895"/>
      <c r="CZ413" s="894"/>
      <c r="DA413" s="895"/>
      <c r="DB413" s="908">
        <f t="shared" si="51"/>
        <v>4</v>
      </c>
      <c r="DC413" s="909">
        <f>'B1104'!CE444</f>
        <v>0</v>
      </c>
      <c r="DD413" s="910">
        <v>0</v>
      </c>
      <c r="DE413" s="911">
        <v>0</v>
      </c>
      <c r="DF413" s="912">
        <f t="shared" si="52"/>
        <v>4</v>
      </c>
      <c r="DG413" s="913">
        <f t="shared" si="50"/>
        <v>0</v>
      </c>
    </row>
    <row r="414" spans="1:111" ht="15" thickBot="1" x14ac:dyDescent="0.35">
      <c r="A414" s="915" t="s">
        <v>948</v>
      </c>
      <c r="B414" s="894"/>
      <c r="C414" s="994"/>
      <c r="D414" s="894"/>
      <c r="E414" s="895"/>
      <c r="F414" s="894"/>
      <c r="G414" s="895"/>
      <c r="H414" s="894"/>
      <c r="I414" s="895"/>
      <c r="J414" s="894"/>
      <c r="K414" s="895"/>
      <c r="L414" s="894"/>
      <c r="M414" s="895"/>
      <c r="N414" s="894"/>
      <c r="O414" s="895"/>
      <c r="P414" s="894"/>
      <c r="Q414" s="895"/>
      <c r="R414" s="894"/>
      <c r="S414" s="895"/>
      <c r="T414" s="894"/>
      <c r="U414" s="895"/>
      <c r="V414" s="894"/>
      <c r="W414" s="895"/>
      <c r="X414" s="894"/>
      <c r="Y414" s="895"/>
      <c r="Z414" s="894"/>
      <c r="AA414" s="895"/>
      <c r="AB414" s="894"/>
      <c r="AC414" s="895"/>
      <c r="AD414" s="894"/>
      <c r="AE414" s="895"/>
      <c r="AF414" s="894"/>
      <c r="AG414" s="895"/>
      <c r="AH414" s="894"/>
      <c r="AI414" s="895"/>
      <c r="AJ414" s="894"/>
      <c r="AK414" s="895"/>
      <c r="AL414" s="894"/>
      <c r="AM414" s="895"/>
      <c r="AN414" s="894"/>
      <c r="AO414" s="895"/>
      <c r="AP414" s="894"/>
      <c r="AQ414" s="895"/>
      <c r="AR414" s="894"/>
      <c r="AS414" s="895"/>
      <c r="AT414" s="894"/>
      <c r="AU414" s="895"/>
      <c r="AV414" s="894"/>
      <c r="AW414" s="895"/>
      <c r="AX414" s="894"/>
      <c r="AY414" s="895"/>
      <c r="AZ414" s="894"/>
      <c r="BA414" s="895"/>
      <c r="BB414" s="894"/>
      <c r="BC414" s="895"/>
      <c r="BD414" s="894"/>
      <c r="BE414" s="895"/>
      <c r="BF414" s="894"/>
      <c r="BG414" s="895"/>
      <c r="BH414" s="894"/>
      <c r="BI414" s="895"/>
      <c r="BJ414" s="894"/>
      <c r="BK414" s="895"/>
      <c r="BL414" s="894"/>
      <c r="BM414" s="895"/>
      <c r="BN414" s="894"/>
      <c r="BO414" s="895"/>
      <c r="BP414" s="894"/>
      <c r="BQ414" s="895"/>
      <c r="BR414" s="894"/>
      <c r="BS414" s="895"/>
      <c r="BT414" s="894"/>
      <c r="BU414" s="895"/>
      <c r="BV414" s="894"/>
      <c r="BW414" s="895"/>
      <c r="BX414" s="894"/>
      <c r="BY414" s="895"/>
      <c r="BZ414" s="894"/>
      <c r="CA414" s="895"/>
      <c r="CB414" s="894"/>
      <c r="CC414" s="895"/>
      <c r="CD414" s="907"/>
      <c r="CE414" s="895"/>
      <c r="CF414" s="907"/>
      <c r="CG414" s="895"/>
      <c r="CH414" s="894"/>
      <c r="CI414" s="895"/>
      <c r="CJ414" s="894"/>
      <c r="CK414" s="895"/>
      <c r="CL414" s="894"/>
      <c r="CM414" s="895"/>
      <c r="CN414" s="894"/>
      <c r="CO414" s="895"/>
      <c r="CP414" s="894"/>
      <c r="CQ414" s="895"/>
      <c r="CR414" s="894"/>
      <c r="CS414" s="895"/>
      <c r="CT414" s="895"/>
      <c r="CU414" s="895"/>
      <c r="CV414" s="894"/>
      <c r="CW414" s="895"/>
      <c r="CX414" s="894"/>
      <c r="CY414" s="895"/>
      <c r="CZ414" s="894"/>
      <c r="DA414" s="895"/>
      <c r="DB414" s="908">
        <f t="shared" si="51"/>
        <v>0</v>
      </c>
      <c r="DC414" s="909"/>
      <c r="DD414" s="910">
        <v>0</v>
      </c>
      <c r="DE414" s="911">
        <v>0</v>
      </c>
      <c r="DF414" s="912">
        <f t="shared" si="52"/>
        <v>0</v>
      </c>
      <c r="DG414" s="913">
        <f t="shared" si="50"/>
        <v>0</v>
      </c>
    </row>
    <row r="415" spans="1:111" ht="15" thickBot="1" x14ac:dyDescent="0.35">
      <c r="A415" s="915" t="s">
        <v>949</v>
      </c>
      <c r="B415" s="894"/>
      <c r="C415" s="994"/>
      <c r="D415" s="894"/>
      <c r="E415" s="895"/>
      <c r="F415" s="894"/>
      <c r="G415" s="895"/>
      <c r="H415" s="894"/>
      <c r="I415" s="895"/>
      <c r="J415" s="894"/>
      <c r="K415" s="895"/>
      <c r="L415" s="894"/>
      <c r="M415" s="895"/>
      <c r="N415" s="894"/>
      <c r="O415" s="895"/>
      <c r="P415" s="894"/>
      <c r="Q415" s="895"/>
      <c r="R415" s="894"/>
      <c r="S415" s="895"/>
      <c r="T415" s="894"/>
      <c r="U415" s="895"/>
      <c r="V415" s="894"/>
      <c r="W415" s="895"/>
      <c r="X415" s="894"/>
      <c r="Y415" s="895"/>
      <c r="Z415" s="894"/>
      <c r="AA415" s="895"/>
      <c r="AB415" s="894"/>
      <c r="AC415" s="895"/>
      <c r="AD415" s="894"/>
      <c r="AE415" s="895"/>
      <c r="AF415" s="894"/>
      <c r="AG415" s="895"/>
      <c r="AH415" s="894"/>
      <c r="AI415" s="895"/>
      <c r="AJ415" s="894"/>
      <c r="AK415" s="895"/>
      <c r="AL415" s="894"/>
      <c r="AM415" s="895"/>
      <c r="AN415" s="894"/>
      <c r="AO415" s="895"/>
      <c r="AP415" s="894"/>
      <c r="AQ415" s="895"/>
      <c r="AR415" s="894"/>
      <c r="AS415" s="895"/>
      <c r="AT415" s="894"/>
      <c r="AU415" s="895"/>
      <c r="AV415" s="894"/>
      <c r="AW415" s="895"/>
      <c r="AX415" s="894"/>
      <c r="AY415" s="895"/>
      <c r="AZ415" s="894"/>
      <c r="BA415" s="895"/>
      <c r="BB415" s="894"/>
      <c r="BC415" s="895"/>
      <c r="BD415" s="894"/>
      <c r="BE415" s="895"/>
      <c r="BF415" s="894"/>
      <c r="BG415" s="895"/>
      <c r="BH415" s="894"/>
      <c r="BI415" s="895"/>
      <c r="BJ415" s="894"/>
      <c r="BK415" s="895"/>
      <c r="BL415" s="894"/>
      <c r="BM415" s="895"/>
      <c r="BN415" s="894"/>
      <c r="BO415" s="895"/>
      <c r="BP415" s="894"/>
      <c r="BQ415" s="895"/>
      <c r="BR415" s="894"/>
      <c r="BS415" s="895"/>
      <c r="BT415" s="894"/>
      <c r="BU415" s="895"/>
      <c r="BV415" s="894"/>
      <c r="BW415" s="895"/>
      <c r="BX415" s="894"/>
      <c r="BY415" s="895"/>
      <c r="BZ415" s="894"/>
      <c r="CA415" s="895"/>
      <c r="CB415" s="894"/>
      <c r="CC415" s="895"/>
      <c r="CD415" s="907"/>
      <c r="CE415" s="895"/>
      <c r="CF415" s="907"/>
      <c r="CG415" s="895"/>
      <c r="CH415" s="894"/>
      <c r="CI415" s="895"/>
      <c r="CJ415" s="894"/>
      <c r="CK415" s="895"/>
      <c r="CL415" s="894"/>
      <c r="CM415" s="895"/>
      <c r="CN415" s="894"/>
      <c r="CO415" s="895"/>
      <c r="CP415" s="894"/>
      <c r="CQ415" s="895"/>
      <c r="CR415" s="894"/>
      <c r="CS415" s="895"/>
      <c r="CT415" s="895"/>
      <c r="CU415" s="895"/>
      <c r="CV415" s="894"/>
      <c r="CW415" s="895"/>
      <c r="CX415" s="894"/>
      <c r="CY415" s="895"/>
      <c r="CZ415" s="894"/>
      <c r="DA415" s="895"/>
      <c r="DB415" s="908">
        <f t="shared" si="51"/>
        <v>0</v>
      </c>
      <c r="DC415" s="909"/>
      <c r="DD415" s="910">
        <v>0</v>
      </c>
      <c r="DE415" s="911">
        <v>0</v>
      </c>
      <c r="DF415" s="912">
        <f t="shared" si="52"/>
        <v>0</v>
      </c>
      <c r="DG415" s="913">
        <f t="shared" si="50"/>
        <v>0</v>
      </c>
    </row>
    <row r="416" spans="1:111" ht="15" thickBot="1" x14ac:dyDescent="0.35">
      <c r="A416" s="915" t="s">
        <v>950</v>
      </c>
      <c r="B416" s="894"/>
      <c r="C416" s="994"/>
      <c r="D416" s="894"/>
      <c r="E416" s="895"/>
      <c r="F416" s="894"/>
      <c r="G416" s="895"/>
      <c r="H416" s="894"/>
      <c r="I416" s="895"/>
      <c r="J416" s="894"/>
      <c r="K416" s="895"/>
      <c r="L416" s="894"/>
      <c r="M416" s="895"/>
      <c r="N416" s="894"/>
      <c r="O416" s="895"/>
      <c r="P416" s="894"/>
      <c r="Q416" s="895"/>
      <c r="R416" s="894"/>
      <c r="S416" s="895"/>
      <c r="T416" s="894"/>
      <c r="U416" s="895"/>
      <c r="V416" s="894"/>
      <c r="W416" s="895"/>
      <c r="X416" s="894"/>
      <c r="Y416" s="895"/>
      <c r="Z416" s="894"/>
      <c r="AA416" s="895"/>
      <c r="AB416" s="894"/>
      <c r="AC416" s="895"/>
      <c r="AD416" s="894"/>
      <c r="AE416" s="895"/>
      <c r="AF416" s="894"/>
      <c r="AG416" s="895"/>
      <c r="AH416" s="894"/>
      <c r="AI416" s="895"/>
      <c r="AJ416" s="894"/>
      <c r="AK416" s="895"/>
      <c r="AL416" s="894"/>
      <c r="AM416" s="895"/>
      <c r="AN416" s="894"/>
      <c r="AO416" s="895"/>
      <c r="AP416" s="894"/>
      <c r="AQ416" s="895"/>
      <c r="AR416" s="894"/>
      <c r="AS416" s="895"/>
      <c r="AT416" s="894"/>
      <c r="AU416" s="895"/>
      <c r="AV416" s="894"/>
      <c r="AW416" s="895"/>
      <c r="AX416" s="894"/>
      <c r="AY416" s="895"/>
      <c r="AZ416" s="894"/>
      <c r="BA416" s="895"/>
      <c r="BB416" s="894"/>
      <c r="BC416" s="895"/>
      <c r="BD416" s="894"/>
      <c r="BE416" s="895"/>
      <c r="BF416" s="894"/>
      <c r="BG416" s="895"/>
      <c r="BH416" s="894"/>
      <c r="BI416" s="895"/>
      <c r="BJ416" s="894"/>
      <c r="BK416" s="895"/>
      <c r="BL416" s="894"/>
      <c r="BM416" s="895"/>
      <c r="BN416" s="894"/>
      <c r="BO416" s="895"/>
      <c r="BP416" s="894"/>
      <c r="BQ416" s="895"/>
      <c r="BR416" s="894"/>
      <c r="BS416" s="895"/>
      <c r="BT416" s="894"/>
      <c r="BU416" s="895"/>
      <c r="BV416" s="894"/>
      <c r="BW416" s="895"/>
      <c r="BX416" s="894"/>
      <c r="BY416" s="895"/>
      <c r="BZ416" s="894"/>
      <c r="CA416" s="895"/>
      <c r="CB416" s="894"/>
      <c r="CC416" s="895"/>
      <c r="CD416" s="907"/>
      <c r="CE416" s="895"/>
      <c r="CF416" s="907"/>
      <c r="CG416" s="895"/>
      <c r="CH416" s="894"/>
      <c r="CI416" s="895"/>
      <c r="CJ416" s="894"/>
      <c r="CK416" s="895"/>
      <c r="CL416" s="894"/>
      <c r="CM416" s="895"/>
      <c r="CN416" s="894"/>
      <c r="CO416" s="895"/>
      <c r="CP416" s="894"/>
      <c r="CQ416" s="895"/>
      <c r="CR416" s="894"/>
      <c r="CS416" s="895"/>
      <c r="CT416" s="895"/>
      <c r="CU416" s="895"/>
      <c r="CV416" s="894"/>
      <c r="CW416" s="895"/>
      <c r="CX416" s="894"/>
      <c r="CY416" s="895"/>
      <c r="CZ416" s="894"/>
      <c r="DA416" s="895"/>
      <c r="DB416" s="908">
        <f t="shared" si="51"/>
        <v>0</v>
      </c>
      <c r="DC416" s="909"/>
      <c r="DD416" s="910">
        <v>0</v>
      </c>
      <c r="DE416" s="911">
        <v>0</v>
      </c>
      <c r="DF416" s="912">
        <f t="shared" si="52"/>
        <v>0</v>
      </c>
      <c r="DG416" s="913">
        <f t="shared" si="50"/>
        <v>0</v>
      </c>
    </row>
    <row r="417" spans="1:111" ht="15" thickBot="1" x14ac:dyDescent="0.35">
      <c r="A417" s="915" t="s">
        <v>951</v>
      </c>
      <c r="B417" s="894"/>
      <c r="C417" s="994"/>
      <c r="D417" s="894"/>
      <c r="E417" s="895"/>
      <c r="F417" s="894"/>
      <c r="G417" s="895"/>
      <c r="H417" s="894"/>
      <c r="I417" s="895"/>
      <c r="J417" s="894"/>
      <c r="K417" s="895"/>
      <c r="L417" s="894"/>
      <c r="M417" s="895"/>
      <c r="N417" s="894"/>
      <c r="O417" s="895"/>
      <c r="P417" s="894"/>
      <c r="Q417" s="895"/>
      <c r="R417" s="894"/>
      <c r="S417" s="895"/>
      <c r="T417" s="894"/>
      <c r="U417" s="895"/>
      <c r="V417" s="894"/>
      <c r="W417" s="895"/>
      <c r="X417" s="894"/>
      <c r="Y417" s="895"/>
      <c r="Z417" s="894"/>
      <c r="AA417" s="895"/>
      <c r="AB417" s="894"/>
      <c r="AC417" s="895"/>
      <c r="AD417" s="894"/>
      <c r="AE417" s="895"/>
      <c r="AF417" s="894"/>
      <c r="AG417" s="895"/>
      <c r="AH417" s="894"/>
      <c r="AI417" s="895"/>
      <c r="AJ417" s="894"/>
      <c r="AK417" s="895"/>
      <c r="AL417" s="894"/>
      <c r="AM417" s="895"/>
      <c r="AN417" s="894"/>
      <c r="AO417" s="895"/>
      <c r="AP417" s="894"/>
      <c r="AQ417" s="895"/>
      <c r="AR417" s="894"/>
      <c r="AS417" s="895"/>
      <c r="AT417" s="894"/>
      <c r="AU417" s="895"/>
      <c r="AV417" s="894"/>
      <c r="AW417" s="895"/>
      <c r="AX417" s="894"/>
      <c r="AY417" s="895"/>
      <c r="AZ417" s="894"/>
      <c r="BA417" s="895"/>
      <c r="BB417" s="894"/>
      <c r="BC417" s="895"/>
      <c r="BD417" s="894"/>
      <c r="BE417" s="895"/>
      <c r="BF417" s="894"/>
      <c r="BG417" s="895"/>
      <c r="BH417" s="894"/>
      <c r="BI417" s="895"/>
      <c r="BJ417" s="894"/>
      <c r="BK417" s="895"/>
      <c r="BL417" s="894"/>
      <c r="BM417" s="895"/>
      <c r="BN417" s="894"/>
      <c r="BO417" s="895"/>
      <c r="BP417" s="894"/>
      <c r="BQ417" s="895"/>
      <c r="BR417" s="894"/>
      <c r="BS417" s="895"/>
      <c r="BT417" s="894"/>
      <c r="BU417" s="895"/>
      <c r="BV417" s="894"/>
      <c r="BW417" s="895"/>
      <c r="BX417" s="894"/>
      <c r="BY417" s="895"/>
      <c r="BZ417" s="894"/>
      <c r="CA417" s="895"/>
      <c r="CB417" s="894"/>
      <c r="CC417" s="895"/>
      <c r="CD417" s="907"/>
      <c r="CE417" s="895"/>
      <c r="CF417" s="907"/>
      <c r="CG417" s="895"/>
      <c r="CH417" s="894"/>
      <c r="CI417" s="895"/>
      <c r="CJ417" s="894"/>
      <c r="CK417" s="895"/>
      <c r="CL417" s="894"/>
      <c r="CM417" s="895"/>
      <c r="CN417" s="894"/>
      <c r="CO417" s="895"/>
      <c r="CP417" s="894"/>
      <c r="CQ417" s="895"/>
      <c r="CR417" s="894"/>
      <c r="CS417" s="895"/>
      <c r="CT417" s="895"/>
      <c r="CU417" s="895"/>
      <c r="CV417" s="894"/>
      <c r="CW417" s="895"/>
      <c r="CX417" s="894"/>
      <c r="CY417" s="895"/>
      <c r="CZ417" s="894"/>
      <c r="DA417" s="895"/>
      <c r="DB417" s="908">
        <f t="shared" si="51"/>
        <v>0</v>
      </c>
      <c r="DC417" s="909"/>
      <c r="DD417" s="910">
        <v>0</v>
      </c>
      <c r="DE417" s="911">
        <v>0</v>
      </c>
      <c r="DF417" s="912">
        <f t="shared" si="52"/>
        <v>0</v>
      </c>
      <c r="DG417" s="913">
        <f t="shared" si="50"/>
        <v>0</v>
      </c>
    </row>
    <row r="418" spans="1:111" ht="15" thickBot="1" x14ac:dyDescent="0.35">
      <c r="A418" s="915" t="s">
        <v>952</v>
      </c>
      <c r="B418" s="894"/>
      <c r="C418" s="994"/>
      <c r="D418" s="894"/>
      <c r="E418" s="895"/>
      <c r="F418" s="894"/>
      <c r="G418" s="895"/>
      <c r="H418" s="894"/>
      <c r="I418" s="895"/>
      <c r="J418" s="894"/>
      <c r="K418" s="895"/>
      <c r="L418" s="894"/>
      <c r="M418" s="895"/>
      <c r="N418" s="894"/>
      <c r="O418" s="895"/>
      <c r="P418" s="894"/>
      <c r="Q418" s="895"/>
      <c r="R418" s="894"/>
      <c r="S418" s="895"/>
      <c r="T418" s="894"/>
      <c r="U418" s="895"/>
      <c r="V418" s="894"/>
      <c r="W418" s="895"/>
      <c r="X418" s="894"/>
      <c r="Y418" s="895"/>
      <c r="Z418" s="894"/>
      <c r="AA418" s="895"/>
      <c r="AB418" s="894"/>
      <c r="AC418" s="895"/>
      <c r="AD418" s="894"/>
      <c r="AE418" s="895"/>
      <c r="AF418" s="894"/>
      <c r="AG418" s="895"/>
      <c r="AH418" s="894"/>
      <c r="AI418" s="895"/>
      <c r="AJ418" s="894"/>
      <c r="AK418" s="895"/>
      <c r="AL418" s="894"/>
      <c r="AM418" s="895"/>
      <c r="AN418" s="894"/>
      <c r="AO418" s="895"/>
      <c r="AP418" s="894"/>
      <c r="AQ418" s="895"/>
      <c r="AR418" s="894"/>
      <c r="AS418" s="895"/>
      <c r="AT418" s="894"/>
      <c r="AU418" s="895"/>
      <c r="AV418" s="894"/>
      <c r="AW418" s="895"/>
      <c r="AX418" s="894"/>
      <c r="AY418" s="895"/>
      <c r="AZ418" s="894"/>
      <c r="BA418" s="895"/>
      <c r="BB418" s="894"/>
      <c r="BC418" s="895"/>
      <c r="BD418" s="894"/>
      <c r="BE418" s="895"/>
      <c r="BF418" s="894"/>
      <c r="BG418" s="895"/>
      <c r="BH418" s="894"/>
      <c r="BI418" s="895"/>
      <c r="BJ418" s="894"/>
      <c r="BK418" s="895"/>
      <c r="BL418" s="894"/>
      <c r="BM418" s="895"/>
      <c r="BN418" s="894"/>
      <c r="BO418" s="895"/>
      <c r="BP418" s="894"/>
      <c r="BQ418" s="895"/>
      <c r="BR418" s="894"/>
      <c r="BS418" s="895"/>
      <c r="BT418" s="894"/>
      <c r="BU418" s="895"/>
      <c r="BV418" s="894"/>
      <c r="BW418" s="895"/>
      <c r="BX418" s="894"/>
      <c r="BY418" s="895"/>
      <c r="BZ418" s="894"/>
      <c r="CA418" s="895"/>
      <c r="CB418" s="894"/>
      <c r="CC418" s="895"/>
      <c r="CD418" s="907"/>
      <c r="CE418" s="895"/>
      <c r="CF418" s="907"/>
      <c r="CG418" s="895"/>
      <c r="CH418" s="894"/>
      <c r="CI418" s="895"/>
      <c r="CJ418" s="894"/>
      <c r="CK418" s="895"/>
      <c r="CL418" s="894"/>
      <c r="CM418" s="895"/>
      <c r="CN418" s="894"/>
      <c r="CO418" s="895"/>
      <c r="CP418" s="894"/>
      <c r="CQ418" s="895"/>
      <c r="CR418" s="894"/>
      <c r="CS418" s="895"/>
      <c r="CT418" s="895"/>
      <c r="CU418" s="895"/>
      <c r="CV418" s="894"/>
      <c r="CW418" s="895"/>
      <c r="CX418" s="894"/>
      <c r="CY418" s="895"/>
      <c r="CZ418" s="894"/>
      <c r="DA418" s="895"/>
      <c r="DB418" s="908">
        <f t="shared" si="51"/>
        <v>0</v>
      </c>
      <c r="DC418" s="909"/>
      <c r="DD418" s="910">
        <v>0</v>
      </c>
      <c r="DE418" s="911">
        <v>0</v>
      </c>
      <c r="DF418" s="912">
        <f t="shared" si="52"/>
        <v>0</v>
      </c>
      <c r="DG418" s="913">
        <f t="shared" si="50"/>
        <v>0</v>
      </c>
    </row>
    <row r="419" spans="1:111" ht="15" thickBot="1" x14ac:dyDescent="0.35">
      <c r="A419" s="915" t="s">
        <v>953</v>
      </c>
      <c r="B419" s="894">
        <v>69</v>
      </c>
      <c r="C419" s="994">
        <v>1402992135.7</v>
      </c>
      <c r="D419" s="894"/>
      <c r="E419" s="895"/>
      <c r="F419" s="894"/>
      <c r="G419" s="895"/>
      <c r="H419" s="894"/>
      <c r="I419" s="895"/>
      <c r="J419" s="894"/>
      <c r="K419" s="895"/>
      <c r="L419" s="894"/>
      <c r="M419" s="895"/>
      <c r="N419" s="894"/>
      <c r="O419" s="895"/>
      <c r="P419" s="894"/>
      <c r="Q419" s="895"/>
      <c r="R419" s="894"/>
      <c r="S419" s="895"/>
      <c r="T419" s="894"/>
      <c r="U419" s="895"/>
      <c r="V419" s="894"/>
      <c r="W419" s="895"/>
      <c r="X419" s="894"/>
      <c r="Y419" s="895"/>
      <c r="Z419" s="894"/>
      <c r="AA419" s="895"/>
      <c r="AB419" s="894"/>
      <c r="AC419" s="895"/>
      <c r="AD419" s="894"/>
      <c r="AE419" s="895"/>
      <c r="AF419" s="894"/>
      <c r="AG419" s="895"/>
      <c r="AH419" s="894"/>
      <c r="AI419" s="895"/>
      <c r="AJ419" s="894"/>
      <c r="AK419" s="895"/>
      <c r="AL419" s="894"/>
      <c r="AM419" s="895"/>
      <c r="AN419" s="894"/>
      <c r="AO419" s="895"/>
      <c r="AP419" s="894"/>
      <c r="AQ419" s="895"/>
      <c r="AR419" s="894"/>
      <c r="AS419" s="895"/>
      <c r="AT419" s="894"/>
      <c r="AU419" s="895"/>
      <c r="AV419" s="894"/>
      <c r="AW419" s="895"/>
      <c r="AX419" s="894"/>
      <c r="AY419" s="895"/>
      <c r="AZ419" s="894"/>
      <c r="BA419" s="895"/>
      <c r="BB419" s="894"/>
      <c r="BC419" s="895"/>
      <c r="BD419" s="894"/>
      <c r="BE419" s="895"/>
      <c r="BF419" s="894"/>
      <c r="BG419" s="895"/>
      <c r="BH419" s="894"/>
      <c r="BI419" s="895"/>
      <c r="BJ419" s="894"/>
      <c r="BK419" s="895"/>
      <c r="BL419" s="894"/>
      <c r="BM419" s="895"/>
      <c r="BN419" s="894"/>
      <c r="BO419" s="895"/>
      <c r="BP419" s="894"/>
      <c r="BQ419" s="895"/>
      <c r="BR419" s="894"/>
      <c r="BS419" s="895"/>
      <c r="BT419" s="894"/>
      <c r="BU419" s="895"/>
      <c r="BV419" s="894"/>
      <c r="BW419" s="895"/>
      <c r="BX419" s="894"/>
      <c r="BY419" s="895"/>
      <c r="BZ419" s="894"/>
      <c r="CA419" s="895"/>
      <c r="CB419" s="894"/>
      <c r="CC419" s="895"/>
      <c r="CD419" s="907"/>
      <c r="CE419" s="895"/>
      <c r="CF419" s="907"/>
      <c r="CG419" s="895"/>
      <c r="CH419" s="894"/>
      <c r="CI419" s="895"/>
      <c r="CJ419" s="894"/>
      <c r="CK419" s="895"/>
      <c r="CL419" s="894"/>
      <c r="CM419" s="895"/>
      <c r="CN419" s="894"/>
      <c r="CO419" s="895"/>
      <c r="CP419" s="894"/>
      <c r="CQ419" s="895"/>
      <c r="CR419" s="894"/>
      <c r="CS419" s="895"/>
      <c r="CT419" s="895"/>
      <c r="CU419" s="895"/>
      <c r="CV419" s="894"/>
      <c r="CW419" s="895"/>
      <c r="CX419" s="894"/>
      <c r="CY419" s="895"/>
      <c r="CZ419" s="894"/>
      <c r="DA419" s="895"/>
      <c r="DB419" s="908">
        <f t="shared" si="51"/>
        <v>69</v>
      </c>
      <c r="DC419" s="954">
        <f>'B1104'!CF390</f>
        <v>0</v>
      </c>
      <c r="DD419" s="910">
        <v>0</v>
      </c>
      <c r="DE419" s="911">
        <v>0</v>
      </c>
      <c r="DF419" s="912">
        <f t="shared" si="52"/>
        <v>69</v>
      </c>
      <c r="DG419" s="913">
        <f t="shared" si="50"/>
        <v>0</v>
      </c>
    </row>
    <row r="420" spans="1:111" ht="15" thickBot="1" x14ac:dyDescent="0.35">
      <c r="A420" s="917" t="s">
        <v>954</v>
      </c>
      <c r="B420" s="894"/>
      <c r="C420" s="994"/>
      <c r="D420" s="894"/>
      <c r="E420" s="895"/>
      <c r="F420" s="894"/>
      <c r="G420" s="895"/>
      <c r="H420" s="894"/>
      <c r="I420" s="895"/>
      <c r="J420" s="894"/>
      <c r="K420" s="895"/>
      <c r="L420" s="894"/>
      <c r="M420" s="895"/>
      <c r="N420" s="894"/>
      <c r="O420" s="895"/>
      <c r="P420" s="894"/>
      <c r="Q420" s="895"/>
      <c r="R420" s="894"/>
      <c r="S420" s="895"/>
      <c r="T420" s="894"/>
      <c r="U420" s="895"/>
      <c r="V420" s="894"/>
      <c r="W420" s="895"/>
      <c r="X420" s="894"/>
      <c r="Y420" s="895"/>
      <c r="Z420" s="894"/>
      <c r="AA420" s="895"/>
      <c r="AB420" s="894"/>
      <c r="AC420" s="895"/>
      <c r="AD420" s="894"/>
      <c r="AE420" s="895"/>
      <c r="AF420" s="894"/>
      <c r="AG420" s="895"/>
      <c r="AH420" s="894"/>
      <c r="AI420" s="895"/>
      <c r="AJ420" s="894"/>
      <c r="AK420" s="895"/>
      <c r="AL420" s="894"/>
      <c r="AM420" s="895"/>
      <c r="AN420" s="894"/>
      <c r="AO420" s="895"/>
      <c r="AP420" s="894"/>
      <c r="AQ420" s="895"/>
      <c r="AR420" s="894"/>
      <c r="AS420" s="895"/>
      <c r="AT420" s="894"/>
      <c r="AU420" s="895"/>
      <c r="AV420" s="894"/>
      <c r="AW420" s="895"/>
      <c r="AX420" s="894"/>
      <c r="AY420" s="895"/>
      <c r="AZ420" s="894"/>
      <c r="BA420" s="895"/>
      <c r="BB420" s="894"/>
      <c r="BC420" s="895"/>
      <c r="BD420" s="894"/>
      <c r="BE420" s="895"/>
      <c r="BF420" s="894"/>
      <c r="BG420" s="895"/>
      <c r="BH420" s="894"/>
      <c r="BI420" s="895"/>
      <c r="BJ420" s="894"/>
      <c r="BK420" s="895"/>
      <c r="BL420" s="894"/>
      <c r="BM420" s="895"/>
      <c r="BN420" s="894"/>
      <c r="BO420" s="895"/>
      <c r="BP420" s="894"/>
      <c r="BQ420" s="895"/>
      <c r="BR420" s="894"/>
      <c r="BS420" s="895"/>
      <c r="BT420" s="894"/>
      <c r="BU420" s="895"/>
      <c r="BV420" s="894"/>
      <c r="BW420" s="895"/>
      <c r="BX420" s="894"/>
      <c r="BY420" s="895"/>
      <c r="BZ420" s="894"/>
      <c r="CA420" s="895"/>
      <c r="CB420" s="894"/>
      <c r="CC420" s="895"/>
      <c r="CD420" s="907"/>
      <c r="CE420" s="895"/>
      <c r="CF420" s="907"/>
      <c r="CG420" s="895"/>
      <c r="CH420" s="894"/>
      <c r="CI420" s="895"/>
      <c r="CJ420" s="894"/>
      <c r="CK420" s="895"/>
      <c r="CL420" s="894"/>
      <c r="CM420" s="895"/>
      <c r="CN420" s="894"/>
      <c r="CO420" s="895"/>
      <c r="CP420" s="894"/>
      <c r="CQ420" s="895"/>
      <c r="CR420" s="894"/>
      <c r="CS420" s="895"/>
      <c r="CT420" s="895"/>
      <c r="CU420" s="895"/>
      <c r="CV420" s="894"/>
      <c r="CW420" s="895"/>
      <c r="CX420" s="894"/>
      <c r="CY420" s="895"/>
      <c r="CZ420" s="894"/>
      <c r="DA420" s="895"/>
      <c r="DB420" s="908">
        <f t="shared" si="51"/>
        <v>0</v>
      </c>
      <c r="DC420" s="909"/>
      <c r="DD420" s="910">
        <v>0</v>
      </c>
      <c r="DE420" s="911">
        <v>0</v>
      </c>
      <c r="DF420" s="912">
        <f t="shared" si="52"/>
        <v>0</v>
      </c>
      <c r="DG420" s="913">
        <f t="shared" si="50"/>
        <v>0</v>
      </c>
    </row>
    <row r="421" spans="1:111" ht="15" thickBot="1" x14ac:dyDescent="0.35">
      <c r="A421" s="917" t="s">
        <v>955</v>
      </c>
      <c r="B421" s="894"/>
      <c r="C421" s="994"/>
      <c r="D421" s="894"/>
      <c r="E421" s="895"/>
      <c r="F421" s="894"/>
      <c r="G421" s="895"/>
      <c r="H421" s="894"/>
      <c r="I421" s="895"/>
      <c r="J421" s="894"/>
      <c r="K421" s="895"/>
      <c r="L421" s="894"/>
      <c r="M421" s="895"/>
      <c r="N421" s="894"/>
      <c r="O421" s="895"/>
      <c r="P421" s="894"/>
      <c r="Q421" s="895"/>
      <c r="R421" s="894"/>
      <c r="S421" s="895"/>
      <c r="T421" s="894"/>
      <c r="U421" s="895"/>
      <c r="V421" s="894"/>
      <c r="W421" s="895"/>
      <c r="X421" s="894"/>
      <c r="Y421" s="895"/>
      <c r="Z421" s="894"/>
      <c r="AA421" s="895"/>
      <c r="AB421" s="894"/>
      <c r="AC421" s="895"/>
      <c r="AD421" s="894"/>
      <c r="AE421" s="895"/>
      <c r="AF421" s="894"/>
      <c r="AG421" s="895"/>
      <c r="AH421" s="894"/>
      <c r="AI421" s="895"/>
      <c r="AJ421" s="894"/>
      <c r="AK421" s="895"/>
      <c r="AL421" s="894"/>
      <c r="AM421" s="895"/>
      <c r="AN421" s="894"/>
      <c r="AO421" s="895"/>
      <c r="AP421" s="894"/>
      <c r="AQ421" s="895"/>
      <c r="AR421" s="894"/>
      <c r="AS421" s="895"/>
      <c r="AT421" s="894"/>
      <c r="AU421" s="895"/>
      <c r="AV421" s="894"/>
      <c r="AW421" s="895"/>
      <c r="AX421" s="894"/>
      <c r="AY421" s="895"/>
      <c r="AZ421" s="894"/>
      <c r="BA421" s="895"/>
      <c r="BB421" s="894"/>
      <c r="BC421" s="895"/>
      <c r="BD421" s="894"/>
      <c r="BE421" s="895"/>
      <c r="BF421" s="894"/>
      <c r="BG421" s="895"/>
      <c r="BH421" s="894"/>
      <c r="BI421" s="895"/>
      <c r="BJ421" s="894"/>
      <c r="BK421" s="895"/>
      <c r="BL421" s="894"/>
      <c r="BM421" s="895"/>
      <c r="BN421" s="894"/>
      <c r="BO421" s="895"/>
      <c r="BP421" s="894"/>
      <c r="BQ421" s="895"/>
      <c r="BR421" s="894"/>
      <c r="BS421" s="895"/>
      <c r="BT421" s="894"/>
      <c r="BU421" s="895"/>
      <c r="BV421" s="894"/>
      <c r="BW421" s="895"/>
      <c r="BX421" s="894"/>
      <c r="BY421" s="895"/>
      <c r="BZ421" s="894"/>
      <c r="CA421" s="895"/>
      <c r="CB421" s="894"/>
      <c r="CC421" s="895"/>
      <c r="CD421" s="907"/>
      <c r="CE421" s="895"/>
      <c r="CF421" s="907"/>
      <c r="CG421" s="895"/>
      <c r="CH421" s="894"/>
      <c r="CI421" s="895"/>
      <c r="CJ421" s="894"/>
      <c r="CK421" s="895"/>
      <c r="CL421" s="894"/>
      <c r="CM421" s="895"/>
      <c r="CN421" s="894"/>
      <c r="CO421" s="895"/>
      <c r="CP421" s="894"/>
      <c r="CQ421" s="895"/>
      <c r="CR421" s="894"/>
      <c r="CS421" s="895"/>
      <c r="CT421" s="895"/>
      <c r="CU421" s="895"/>
      <c r="CV421" s="894"/>
      <c r="CW421" s="895"/>
      <c r="CX421" s="894"/>
      <c r="CY421" s="895"/>
      <c r="CZ421" s="894"/>
      <c r="DA421" s="895"/>
      <c r="DB421" s="908">
        <f t="shared" si="51"/>
        <v>0</v>
      </c>
      <c r="DC421" s="909"/>
      <c r="DD421" s="910">
        <v>0</v>
      </c>
      <c r="DE421" s="911">
        <v>0</v>
      </c>
      <c r="DF421" s="912">
        <f t="shared" si="52"/>
        <v>0</v>
      </c>
      <c r="DG421" s="913">
        <f t="shared" si="50"/>
        <v>0</v>
      </c>
    </row>
    <row r="422" spans="1:111" ht="15" thickBot="1" x14ac:dyDescent="0.35">
      <c r="A422" s="917" t="s">
        <v>956</v>
      </c>
      <c r="B422" s="894"/>
      <c r="C422" s="994"/>
      <c r="D422" s="894"/>
      <c r="E422" s="895"/>
      <c r="F422" s="894"/>
      <c r="G422" s="895"/>
      <c r="H422" s="894"/>
      <c r="I422" s="895"/>
      <c r="J422" s="894"/>
      <c r="K422" s="895"/>
      <c r="L422" s="894"/>
      <c r="M422" s="895"/>
      <c r="N422" s="894"/>
      <c r="O422" s="895"/>
      <c r="P422" s="894"/>
      <c r="Q422" s="895"/>
      <c r="R422" s="894"/>
      <c r="S422" s="895"/>
      <c r="T422" s="894"/>
      <c r="U422" s="895"/>
      <c r="V422" s="894"/>
      <c r="W422" s="895"/>
      <c r="X422" s="894"/>
      <c r="Y422" s="895"/>
      <c r="Z422" s="894"/>
      <c r="AA422" s="895"/>
      <c r="AB422" s="894"/>
      <c r="AC422" s="895"/>
      <c r="AD422" s="894"/>
      <c r="AE422" s="895"/>
      <c r="AF422" s="894"/>
      <c r="AG422" s="895"/>
      <c r="AH422" s="894"/>
      <c r="AI422" s="895"/>
      <c r="AJ422" s="894"/>
      <c r="AK422" s="895"/>
      <c r="AL422" s="894"/>
      <c r="AM422" s="895"/>
      <c r="AN422" s="894"/>
      <c r="AO422" s="895"/>
      <c r="AP422" s="894"/>
      <c r="AQ422" s="895"/>
      <c r="AR422" s="894"/>
      <c r="AS422" s="895"/>
      <c r="AT422" s="894"/>
      <c r="AU422" s="895"/>
      <c r="AV422" s="894"/>
      <c r="AW422" s="895"/>
      <c r="AX422" s="894"/>
      <c r="AY422" s="895"/>
      <c r="AZ422" s="894"/>
      <c r="BA422" s="895"/>
      <c r="BB422" s="894"/>
      <c r="BC422" s="895"/>
      <c r="BD422" s="894"/>
      <c r="BE422" s="895"/>
      <c r="BF422" s="894"/>
      <c r="BG422" s="895"/>
      <c r="BH422" s="894"/>
      <c r="BI422" s="895"/>
      <c r="BJ422" s="894"/>
      <c r="BK422" s="895"/>
      <c r="BL422" s="894"/>
      <c r="BM422" s="895"/>
      <c r="BN422" s="894"/>
      <c r="BO422" s="895"/>
      <c r="BP422" s="894"/>
      <c r="BQ422" s="895"/>
      <c r="BR422" s="894"/>
      <c r="BS422" s="895"/>
      <c r="BT422" s="894"/>
      <c r="BU422" s="895"/>
      <c r="BV422" s="894"/>
      <c r="BW422" s="895"/>
      <c r="BX422" s="894"/>
      <c r="BY422" s="895"/>
      <c r="BZ422" s="894"/>
      <c r="CA422" s="895"/>
      <c r="CB422" s="894"/>
      <c r="CC422" s="895"/>
      <c r="CD422" s="907"/>
      <c r="CE422" s="895"/>
      <c r="CF422" s="907"/>
      <c r="CG422" s="895"/>
      <c r="CH422" s="894"/>
      <c r="CI422" s="895"/>
      <c r="CJ422" s="894"/>
      <c r="CK422" s="895"/>
      <c r="CL422" s="894"/>
      <c r="CM422" s="895"/>
      <c r="CN422" s="894"/>
      <c r="CO422" s="895"/>
      <c r="CP422" s="894"/>
      <c r="CQ422" s="895"/>
      <c r="CR422" s="894"/>
      <c r="CS422" s="895"/>
      <c r="CT422" s="895"/>
      <c r="CU422" s="895"/>
      <c r="CV422" s="894"/>
      <c r="CW422" s="895"/>
      <c r="CX422" s="894"/>
      <c r="CY422" s="895"/>
      <c r="CZ422" s="894"/>
      <c r="DA422" s="895"/>
      <c r="DB422" s="908">
        <f t="shared" si="51"/>
        <v>0</v>
      </c>
      <c r="DC422" s="909"/>
      <c r="DD422" s="910">
        <v>0</v>
      </c>
      <c r="DE422" s="911">
        <v>0</v>
      </c>
      <c r="DF422" s="912">
        <f t="shared" si="52"/>
        <v>0</v>
      </c>
      <c r="DG422" s="913">
        <f t="shared" si="50"/>
        <v>0</v>
      </c>
    </row>
    <row r="423" spans="1:111" ht="15" thickBot="1" x14ac:dyDescent="0.35">
      <c r="A423" s="917" t="s">
        <v>957</v>
      </c>
      <c r="B423" s="894"/>
      <c r="C423" s="994"/>
      <c r="D423" s="894"/>
      <c r="E423" s="895"/>
      <c r="F423" s="894"/>
      <c r="G423" s="895"/>
      <c r="H423" s="894"/>
      <c r="I423" s="895"/>
      <c r="J423" s="894"/>
      <c r="K423" s="895"/>
      <c r="L423" s="894"/>
      <c r="M423" s="895"/>
      <c r="N423" s="894"/>
      <c r="O423" s="895"/>
      <c r="P423" s="894"/>
      <c r="Q423" s="895"/>
      <c r="R423" s="894"/>
      <c r="S423" s="895"/>
      <c r="T423" s="894"/>
      <c r="U423" s="895"/>
      <c r="V423" s="894"/>
      <c r="W423" s="895"/>
      <c r="X423" s="894"/>
      <c r="Y423" s="895"/>
      <c r="Z423" s="894"/>
      <c r="AA423" s="895"/>
      <c r="AB423" s="894"/>
      <c r="AC423" s="895"/>
      <c r="AD423" s="894"/>
      <c r="AE423" s="895"/>
      <c r="AF423" s="894"/>
      <c r="AG423" s="895"/>
      <c r="AH423" s="894"/>
      <c r="AI423" s="895"/>
      <c r="AJ423" s="894"/>
      <c r="AK423" s="895"/>
      <c r="AL423" s="894"/>
      <c r="AM423" s="895"/>
      <c r="AN423" s="894"/>
      <c r="AO423" s="895"/>
      <c r="AP423" s="894"/>
      <c r="AQ423" s="895"/>
      <c r="AR423" s="894"/>
      <c r="AS423" s="895"/>
      <c r="AT423" s="894"/>
      <c r="AU423" s="895"/>
      <c r="AV423" s="894"/>
      <c r="AW423" s="895"/>
      <c r="AX423" s="894"/>
      <c r="AY423" s="895"/>
      <c r="AZ423" s="894"/>
      <c r="BA423" s="895"/>
      <c r="BB423" s="894"/>
      <c r="BC423" s="895"/>
      <c r="BD423" s="894"/>
      <c r="BE423" s="895"/>
      <c r="BF423" s="894"/>
      <c r="BG423" s="895"/>
      <c r="BH423" s="894"/>
      <c r="BI423" s="895"/>
      <c r="BJ423" s="894"/>
      <c r="BK423" s="895"/>
      <c r="BL423" s="894"/>
      <c r="BM423" s="895"/>
      <c r="BN423" s="894"/>
      <c r="BO423" s="895"/>
      <c r="BP423" s="894"/>
      <c r="BQ423" s="895"/>
      <c r="BR423" s="894"/>
      <c r="BS423" s="895"/>
      <c r="BT423" s="894"/>
      <c r="BU423" s="895"/>
      <c r="BV423" s="894"/>
      <c r="BW423" s="895"/>
      <c r="BX423" s="894"/>
      <c r="BY423" s="895"/>
      <c r="BZ423" s="894"/>
      <c r="CA423" s="895"/>
      <c r="CB423" s="894"/>
      <c r="CC423" s="895"/>
      <c r="CD423" s="907"/>
      <c r="CE423" s="895"/>
      <c r="CF423" s="907"/>
      <c r="CG423" s="895"/>
      <c r="CH423" s="894"/>
      <c r="CI423" s="895"/>
      <c r="CJ423" s="894"/>
      <c r="CK423" s="895"/>
      <c r="CL423" s="894"/>
      <c r="CM423" s="895"/>
      <c r="CN423" s="894"/>
      <c r="CO423" s="895"/>
      <c r="CP423" s="894"/>
      <c r="CQ423" s="895"/>
      <c r="CR423" s="894"/>
      <c r="CS423" s="895"/>
      <c r="CT423" s="895"/>
      <c r="CU423" s="895"/>
      <c r="CV423" s="894"/>
      <c r="CW423" s="895"/>
      <c r="CX423" s="894"/>
      <c r="CY423" s="895"/>
      <c r="CZ423" s="894"/>
      <c r="DA423" s="895"/>
      <c r="DB423" s="908">
        <f t="shared" si="51"/>
        <v>0</v>
      </c>
      <c r="DC423" s="909"/>
      <c r="DD423" s="910">
        <v>0</v>
      </c>
      <c r="DE423" s="911">
        <v>0</v>
      </c>
      <c r="DF423" s="912">
        <f t="shared" si="52"/>
        <v>0</v>
      </c>
      <c r="DG423" s="913">
        <f t="shared" si="50"/>
        <v>0</v>
      </c>
    </row>
    <row r="424" spans="1:111" ht="15" thickBot="1" x14ac:dyDescent="0.35">
      <c r="A424" s="917" t="s">
        <v>958</v>
      </c>
      <c r="B424" s="894"/>
      <c r="C424" s="994"/>
      <c r="D424" s="894"/>
      <c r="E424" s="895"/>
      <c r="F424" s="894"/>
      <c r="G424" s="895"/>
      <c r="H424" s="894"/>
      <c r="I424" s="895"/>
      <c r="J424" s="894"/>
      <c r="K424" s="895"/>
      <c r="L424" s="894"/>
      <c r="M424" s="895"/>
      <c r="N424" s="894"/>
      <c r="O424" s="895"/>
      <c r="P424" s="894"/>
      <c r="Q424" s="895"/>
      <c r="R424" s="894"/>
      <c r="S424" s="895"/>
      <c r="T424" s="894"/>
      <c r="U424" s="895"/>
      <c r="V424" s="894"/>
      <c r="W424" s="895"/>
      <c r="X424" s="894"/>
      <c r="Y424" s="895"/>
      <c r="Z424" s="894"/>
      <c r="AA424" s="895"/>
      <c r="AB424" s="894"/>
      <c r="AC424" s="895"/>
      <c r="AD424" s="894"/>
      <c r="AE424" s="895"/>
      <c r="AF424" s="894"/>
      <c r="AG424" s="895"/>
      <c r="AH424" s="894"/>
      <c r="AI424" s="895"/>
      <c r="AJ424" s="894"/>
      <c r="AK424" s="895"/>
      <c r="AL424" s="894"/>
      <c r="AM424" s="895"/>
      <c r="AN424" s="894"/>
      <c r="AO424" s="895"/>
      <c r="AP424" s="894"/>
      <c r="AQ424" s="895"/>
      <c r="AR424" s="894"/>
      <c r="AS424" s="895"/>
      <c r="AT424" s="894"/>
      <c r="AU424" s="895"/>
      <c r="AV424" s="894"/>
      <c r="AW424" s="895"/>
      <c r="AX424" s="894"/>
      <c r="AY424" s="895"/>
      <c r="AZ424" s="894"/>
      <c r="BA424" s="895"/>
      <c r="BB424" s="894"/>
      <c r="BC424" s="895"/>
      <c r="BD424" s="894"/>
      <c r="BE424" s="895"/>
      <c r="BF424" s="894"/>
      <c r="BG424" s="895"/>
      <c r="BH424" s="894"/>
      <c r="BI424" s="895"/>
      <c r="BJ424" s="894"/>
      <c r="BK424" s="895"/>
      <c r="BL424" s="894"/>
      <c r="BM424" s="895"/>
      <c r="BN424" s="894"/>
      <c r="BO424" s="895"/>
      <c r="BP424" s="894"/>
      <c r="BQ424" s="895"/>
      <c r="BR424" s="894"/>
      <c r="BS424" s="895"/>
      <c r="BT424" s="894"/>
      <c r="BU424" s="895"/>
      <c r="BV424" s="894"/>
      <c r="BW424" s="895"/>
      <c r="BX424" s="894"/>
      <c r="BY424" s="895"/>
      <c r="BZ424" s="894"/>
      <c r="CA424" s="895"/>
      <c r="CB424" s="894"/>
      <c r="CC424" s="895"/>
      <c r="CD424" s="907"/>
      <c r="CE424" s="895"/>
      <c r="CF424" s="907"/>
      <c r="CG424" s="895"/>
      <c r="CH424" s="894"/>
      <c r="CI424" s="895"/>
      <c r="CJ424" s="894"/>
      <c r="CK424" s="895"/>
      <c r="CL424" s="894"/>
      <c r="CM424" s="895"/>
      <c r="CN424" s="894"/>
      <c r="CO424" s="895"/>
      <c r="CP424" s="894"/>
      <c r="CQ424" s="895"/>
      <c r="CR424" s="894"/>
      <c r="CS424" s="895"/>
      <c r="CT424" s="895"/>
      <c r="CU424" s="895"/>
      <c r="CV424" s="894"/>
      <c r="CW424" s="895"/>
      <c r="CX424" s="894"/>
      <c r="CY424" s="895"/>
      <c r="CZ424" s="894"/>
      <c r="DA424" s="895"/>
      <c r="DB424" s="908">
        <f t="shared" si="51"/>
        <v>0</v>
      </c>
      <c r="DC424" s="909"/>
      <c r="DD424" s="910">
        <v>0</v>
      </c>
      <c r="DE424" s="911">
        <v>0</v>
      </c>
      <c r="DF424" s="912">
        <f t="shared" si="52"/>
        <v>0</v>
      </c>
      <c r="DG424" s="913">
        <f t="shared" si="50"/>
        <v>0</v>
      </c>
    </row>
    <row r="425" spans="1:111" ht="15" thickBot="1" x14ac:dyDescent="0.35">
      <c r="A425" s="918" t="s">
        <v>959</v>
      </c>
      <c r="B425" s="894"/>
      <c r="C425" s="994"/>
      <c r="D425" s="894"/>
      <c r="E425" s="895"/>
      <c r="F425" s="894"/>
      <c r="G425" s="895"/>
      <c r="H425" s="894"/>
      <c r="I425" s="895"/>
      <c r="J425" s="894"/>
      <c r="K425" s="895"/>
      <c r="L425" s="894"/>
      <c r="M425" s="895"/>
      <c r="N425" s="894"/>
      <c r="O425" s="895"/>
      <c r="P425" s="894"/>
      <c r="Q425" s="895"/>
      <c r="R425" s="894"/>
      <c r="S425" s="895"/>
      <c r="T425" s="894"/>
      <c r="U425" s="895"/>
      <c r="V425" s="894"/>
      <c r="W425" s="895"/>
      <c r="X425" s="894"/>
      <c r="Y425" s="895"/>
      <c r="Z425" s="894"/>
      <c r="AA425" s="895"/>
      <c r="AB425" s="894"/>
      <c r="AC425" s="895"/>
      <c r="AD425" s="894"/>
      <c r="AE425" s="895"/>
      <c r="AF425" s="894"/>
      <c r="AG425" s="895"/>
      <c r="AH425" s="894"/>
      <c r="AI425" s="895"/>
      <c r="AJ425" s="894"/>
      <c r="AK425" s="895"/>
      <c r="AL425" s="894"/>
      <c r="AM425" s="895"/>
      <c r="AN425" s="894"/>
      <c r="AO425" s="895"/>
      <c r="AP425" s="894"/>
      <c r="AQ425" s="895"/>
      <c r="AR425" s="894"/>
      <c r="AS425" s="895"/>
      <c r="AT425" s="894"/>
      <c r="AU425" s="895"/>
      <c r="AV425" s="894"/>
      <c r="AW425" s="895"/>
      <c r="AX425" s="894"/>
      <c r="AY425" s="895"/>
      <c r="AZ425" s="894"/>
      <c r="BA425" s="895"/>
      <c r="BB425" s="894"/>
      <c r="BC425" s="895"/>
      <c r="BD425" s="894"/>
      <c r="BE425" s="895"/>
      <c r="BF425" s="894"/>
      <c r="BG425" s="895"/>
      <c r="BH425" s="894"/>
      <c r="BI425" s="895"/>
      <c r="BJ425" s="894"/>
      <c r="BK425" s="895"/>
      <c r="BL425" s="894"/>
      <c r="BM425" s="895"/>
      <c r="BN425" s="894"/>
      <c r="BO425" s="895"/>
      <c r="BP425" s="894"/>
      <c r="BQ425" s="895"/>
      <c r="BR425" s="894"/>
      <c r="BS425" s="895"/>
      <c r="BT425" s="894"/>
      <c r="BU425" s="895"/>
      <c r="BV425" s="894"/>
      <c r="BW425" s="895"/>
      <c r="BX425" s="894"/>
      <c r="BY425" s="895"/>
      <c r="BZ425" s="894"/>
      <c r="CA425" s="895"/>
      <c r="CB425" s="894"/>
      <c r="CC425" s="895"/>
      <c r="CD425" s="907"/>
      <c r="CE425" s="895"/>
      <c r="CF425" s="907"/>
      <c r="CG425" s="895"/>
      <c r="CH425" s="894"/>
      <c r="CI425" s="895"/>
      <c r="CJ425" s="894"/>
      <c r="CK425" s="895"/>
      <c r="CL425" s="894"/>
      <c r="CM425" s="895"/>
      <c r="CN425" s="894"/>
      <c r="CO425" s="895"/>
      <c r="CP425" s="894"/>
      <c r="CQ425" s="895"/>
      <c r="CR425" s="894"/>
      <c r="CS425" s="895"/>
      <c r="CT425" s="895"/>
      <c r="CU425" s="895"/>
      <c r="CV425" s="894"/>
      <c r="CW425" s="895"/>
      <c r="CX425" s="894"/>
      <c r="CY425" s="895"/>
      <c r="CZ425" s="894"/>
      <c r="DA425" s="895"/>
      <c r="DB425" s="908">
        <f t="shared" si="51"/>
        <v>0</v>
      </c>
      <c r="DC425" s="954">
        <f>pensions!G405</f>
        <v>0</v>
      </c>
      <c r="DD425" s="910">
        <v>0</v>
      </c>
      <c r="DE425" s="911">
        <v>0</v>
      </c>
      <c r="DF425" s="912">
        <f t="shared" si="52"/>
        <v>0</v>
      </c>
      <c r="DG425" s="913">
        <f t="shared" si="50"/>
        <v>0</v>
      </c>
    </row>
    <row r="426" spans="1:111" ht="15" thickBot="1" x14ac:dyDescent="0.35">
      <c r="A426" s="918" t="s">
        <v>960</v>
      </c>
      <c r="B426" s="894"/>
      <c r="C426" s="994"/>
      <c r="D426" s="894"/>
      <c r="E426" s="895"/>
      <c r="F426" s="894"/>
      <c r="G426" s="895"/>
      <c r="H426" s="894"/>
      <c r="I426" s="895"/>
      <c r="J426" s="894"/>
      <c r="K426" s="895"/>
      <c r="L426" s="894"/>
      <c r="M426" s="895"/>
      <c r="N426" s="894"/>
      <c r="O426" s="895"/>
      <c r="P426" s="894"/>
      <c r="Q426" s="895"/>
      <c r="R426" s="894"/>
      <c r="S426" s="895"/>
      <c r="T426" s="894"/>
      <c r="U426" s="895"/>
      <c r="V426" s="894"/>
      <c r="W426" s="895"/>
      <c r="X426" s="894"/>
      <c r="Y426" s="895"/>
      <c r="Z426" s="894"/>
      <c r="AA426" s="895"/>
      <c r="AB426" s="894"/>
      <c r="AC426" s="895"/>
      <c r="AD426" s="894">
        <v>1</v>
      </c>
      <c r="AE426" s="895">
        <v>123650.9</v>
      </c>
      <c r="AF426" s="894"/>
      <c r="AG426" s="895"/>
      <c r="AH426" s="894"/>
      <c r="AI426" s="895"/>
      <c r="AJ426" s="894"/>
      <c r="AK426" s="895"/>
      <c r="AL426" s="894"/>
      <c r="AM426" s="895"/>
      <c r="AN426" s="894"/>
      <c r="AO426" s="895"/>
      <c r="AP426" s="894"/>
      <c r="AQ426" s="895"/>
      <c r="AR426" s="894"/>
      <c r="AS426" s="895"/>
      <c r="AT426" s="894"/>
      <c r="AU426" s="895"/>
      <c r="AV426" s="894"/>
      <c r="AW426" s="895"/>
      <c r="AX426" s="894"/>
      <c r="AY426" s="895"/>
      <c r="AZ426" s="894"/>
      <c r="BA426" s="895"/>
      <c r="BB426" s="894"/>
      <c r="BC426" s="895"/>
      <c r="BD426" s="894"/>
      <c r="BE426" s="895"/>
      <c r="BF426" s="894"/>
      <c r="BG426" s="895"/>
      <c r="BH426" s="894"/>
      <c r="BI426" s="895"/>
      <c r="BJ426" s="894"/>
      <c r="BK426" s="895"/>
      <c r="BL426" s="894"/>
      <c r="BM426" s="895"/>
      <c r="BN426" s="894"/>
      <c r="BO426" s="895"/>
      <c r="BP426" s="894"/>
      <c r="BQ426" s="895"/>
      <c r="BR426" s="894"/>
      <c r="BS426" s="895"/>
      <c r="BT426" s="894"/>
      <c r="BU426" s="895"/>
      <c r="BV426" s="894"/>
      <c r="BW426" s="895"/>
      <c r="BX426" s="894"/>
      <c r="BY426" s="895"/>
      <c r="BZ426" s="894"/>
      <c r="CA426" s="895"/>
      <c r="CB426" s="894"/>
      <c r="CC426" s="895"/>
      <c r="CD426" s="907"/>
      <c r="CE426" s="895"/>
      <c r="CF426" s="907"/>
      <c r="CG426" s="895"/>
      <c r="CH426" s="894"/>
      <c r="CI426" s="895"/>
      <c r="CJ426" s="894"/>
      <c r="CK426" s="895"/>
      <c r="CL426" s="894"/>
      <c r="CM426" s="895"/>
      <c r="CN426" s="894"/>
      <c r="CO426" s="895"/>
      <c r="CP426" s="894"/>
      <c r="CQ426" s="895"/>
      <c r="CR426" s="894"/>
      <c r="CS426" s="895"/>
      <c r="CT426" s="895"/>
      <c r="CU426" s="895"/>
      <c r="CV426" s="894"/>
      <c r="CW426" s="895"/>
      <c r="CX426" s="894"/>
      <c r="CY426" s="895"/>
      <c r="CZ426" s="894"/>
      <c r="DA426" s="895"/>
      <c r="DB426" s="908">
        <f t="shared" si="51"/>
        <v>1</v>
      </c>
      <c r="DC426" s="908">
        <f t="shared" ref="DC426:DC432" si="53">C426+E426+G426+I426+K426+M426+O426+Q426+S426+U426+W426+Y426+AA426+AC426+AE426+AG426+AI426+AK426+AM426+AO426+AQ426+AS426+AU426+AW426+AY426+BA426+BC426+BE426+BG426+BI426+BK426+BM426+BO426+BQ426+BS426+BU426+BW426+BY426+CA426+CC426+CE426+CG426+CI426+CK426+CM426+CO426+CQ426+CS426+CU426+CW426+CY426+DA426</f>
        <v>123650.9</v>
      </c>
      <c r="DD426" s="910">
        <v>0</v>
      </c>
      <c r="DE426" s="911">
        <v>0</v>
      </c>
      <c r="DF426" s="912">
        <f t="shared" si="52"/>
        <v>1</v>
      </c>
      <c r="DG426" s="913">
        <f t="shared" si="50"/>
        <v>123650.9</v>
      </c>
    </row>
    <row r="427" spans="1:111" ht="15" thickBot="1" x14ac:dyDescent="0.35">
      <c r="A427" s="914" t="s">
        <v>961</v>
      </c>
      <c r="B427" s="894"/>
      <c r="C427" s="994"/>
      <c r="D427" s="894"/>
      <c r="E427" s="895"/>
      <c r="F427" s="894"/>
      <c r="G427" s="895"/>
      <c r="H427" s="894"/>
      <c r="I427" s="895"/>
      <c r="J427" s="894"/>
      <c r="K427" s="895"/>
      <c r="L427" s="894"/>
      <c r="M427" s="895"/>
      <c r="N427" s="894"/>
      <c r="O427" s="895"/>
      <c r="P427" s="894"/>
      <c r="Q427" s="895"/>
      <c r="R427" s="894"/>
      <c r="S427" s="895"/>
      <c r="T427" s="894"/>
      <c r="U427" s="895"/>
      <c r="V427" s="894"/>
      <c r="W427" s="895"/>
      <c r="X427" s="894"/>
      <c r="Y427" s="895"/>
      <c r="Z427" s="894"/>
      <c r="AA427" s="895"/>
      <c r="AB427" s="894">
        <v>8</v>
      </c>
      <c r="AC427" s="895">
        <v>378109.28</v>
      </c>
      <c r="AD427" s="894"/>
      <c r="AE427" s="895"/>
      <c r="AF427" s="894"/>
      <c r="AG427" s="895"/>
      <c r="AH427" s="894"/>
      <c r="AI427" s="895"/>
      <c r="AJ427" s="894">
        <v>1</v>
      </c>
      <c r="AK427" s="895">
        <v>362</v>
      </c>
      <c r="AL427" s="894"/>
      <c r="AM427" s="895"/>
      <c r="AN427" s="894"/>
      <c r="AO427" s="895"/>
      <c r="AP427" s="894"/>
      <c r="AQ427" s="895"/>
      <c r="AR427" s="894"/>
      <c r="AS427" s="895"/>
      <c r="AT427" s="894"/>
      <c r="AU427" s="895"/>
      <c r="AV427" s="894"/>
      <c r="AW427" s="895"/>
      <c r="AX427" s="894"/>
      <c r="AY427" s="895"/>
      <c r="AZ427" s="894">
        <v>1</v>
      </c>
      <c r="BA427" s="895">
        <v>1134.54</v>
      </c>
      <c r="BB427" s="894"/>
      <c r="BC427" s="895"/>
      <c r="BD427" s="894"/>
      <c r="BE427" s="895"/>
      <c r="BF427" s="894"/>
      <c r="BG427" s="895"/>
      <c r="BH427" s="894"/>
      <c r="BI427" s="895"/>
      <c r="BJ427" s="894"/>
      <c r="BK427" s="895"/>
      <c r="BL427" s="894"/>
      <c r="BM427" s="895"/>
      <c r="BN427" s="894"/>
      <c r="BO427" s="895"/>
      <c r="BP427" s="894"/>
      <c r="BQ427" s="895"/>
      <c r="BR427" s="894"/>
      <c r="BS427" s="895"/>
      <c r="BT427" s="894"/>
      <c r="BU427" s="895"/>
      <c r="BV427" s="894"/>
      <c r="BW427" s="895"/>
      <c r="BX427" s="894"/>
      <c r="BY427" s="895"/>
      <c r="BZ427" s="894"/>
      <c r="CA427" s="895"/>
      <c r="CB427" s="894"/>
      <c r="CC427" s="895"/>
      <c r="CD427" s="907"/>
      <c r="CE427" s="895"/>
      <c r="CF427" s="907"/>
      <c r="CG427" s="895"/>
      <c r="CH427" s="894"/>
      <c r="CI427" s="895"/>
      <c r="CJ427" s="894"/>
      <c r="CK427" s="895"/>
      <c r="CL427" s="894"/>
      <c r="CM427" s="895"/>
      <c r="CN427" s="894"/>
      <c r="CO427" s="895"/>
      <c r="CP427" s="894"/>
      <c r="CQ427" s="895"/>
      <c r="CR427" s="894"/>
      <c r="CS427" s="895"/>
      <c r="CT427" s="895"/>
      <c r="CU427" s="895"/>
      <c r="CV427" s="894"/>
      <c r="CW427" s="895"/>
      <c r="CX427" s="894"/>
      <c r="CY427" s="895"/>
      <c r="CZ427" s="894"/>
      <c r="DA427" s="895"/>
      <c r="DB427" s="908">
        <f t="shared" si="51"/>
        <v>10</v>
      </c>
      <c r="DC427" s="908">
        <f t="shared" si="53"/>
        <v>379605.82</v>
      </c>
      <c r="DD427" s="910">
        <v>0</v>
      </c>
      <c r="DE427" s="911">
        <v>0</v>
      </c>
      <c r="DF427" s="912">
        <f t="shared" si="52"/>
        <v>10</v>
      </c>
      <c r="DG427" s="913">
        <f t="shared" si="50"/>
        <v>379605.82</v>
      </c>
    </row>
    <row r="428" spans="1:111" ht="15" thickBot="1" x14ac:dyDescent="0.35">
      <c r="A428" s="914" t="s">
        <v>962</v>
      </c>
      <c r="B428" s="894"/>
      <c r="C428" s="994"/>
      <c r="D428" s="894"/>
      <c r="E428" s="895"/>
      <c r="F428" s="894"/>
      <c r="G428" s="895"/>
      <c r="H428" s="894"/>
      <c r="I428" s="895"/>
      <c r="J428" s="894"/>
      <c r="K428" s="895"/>
      <c r="L428" s="894"/>
      <c r="M428" s="895"/>
      <c r="N428" s="894"/>
      <c r="O428" s="895"/>
      <c r="P428" s="894"/>
      <c r="Q428" s="895"/>
      <c r="R428" s="894"/>
      <c r="S428" s="895"/>
      <c r="T428" s="894"/>
      <c r="U428" s="895"/>
      <c r="V428" s="894"/>
      <c r="W428" s="895"/>
      <c r="X428" s="894"/>
      <c r="Y428" s="895"/>
      <c r="Z428" s="894"/>
      <c r="AA428" s="895"/>
      <c r="AB428" s="894"/>
      <c r="AC428" s="895"/>
      <c r="AD428" s="894"/>
      <c r="AE428" s="895"/>
      <c r="AF428" s="894"/>
      <c r="AG428" s="895"/>
      <c r="AH428" s="894"/>
      <c r="AI428" s="895"/>
      <c r="AJ428" s="894"/>
      <c r="AK428" s="895"/>
      <c r="AL428" s="894"/>
      <c r="AM428" s="895"/>
      <c r="AN428" s="894"/>
      <c r="AO428" s="895"/>
      <c r="AP428" s="894"/>
      <c r="AQ428" s="895"/>
      <c r="AR428" s="894"/>
      <c r="AS428" s="895"/>
      <c r="AT428" s="894"/>
      <c r="AU428" s="895"/>
      <c r="AV428" s="894"/>
      <c r="AW428" s="895"/>
      <c r="AX428" s="894"/>
      <c r="AY428" s="895"/>
      <c r="AZ428" s="894"/>
      <c r="BA428" s="895"/>
      <c r="BB428" s="894"/>
      <c r="BC428" s="895"/>
      <c r="BD428" s="894"/>
      <c r="BE428" s="895"/>
      <c r="BF428" s="894"/>
      <c r="BG428" s="895"/>
      <c r="BH428" s="894"/>
      <c r="BI428" s="895"/>
      <c r="BJ428" s="894"/>
      <c r="BK428" s="895"/>
      <c r="BL428" s="894"/>
      <c r="BM428" s="895"/>
      <c r="BN428" s="894"/>
      <c r="BO428" s="895"/>
      <c r="BP428" s="894"/>
      <c r="BQ428" s="895"/>
      <c r="BR428" s="894"/>
      <c r="BS428" s="895"/>
      <c r="BT428" s="894"/>
      <c r="BU428" s="895"/>
      <c r="BV428" s="894"/>
      <c r="BW428" s="895"/>
      <c r="BX428" s="894"/>
      <c r="BY428" s="895"/>
      <c r="BZ428" s="894"/>
      <c r="CA428" s="895"/>
      <c r="CB428" s="894"/>
      <c r="CC428" s="895"/>
      <c r="CD428" s="907"/>
      <c r="CE428" s="895"/>
      <c r="CF428" s="907"/>
      <c r="CG428" s="895"/>
      <c r="CH428" s="894"/>
      <c r="CI428" s="895"/>
      <c r="CJ428" s="894"/>
      <c r="CK428" s="895"/>
      <c r="CL428" s="894"/>
      <c r="CM428" s="895"/>
      <c r="CN428" s="894"/>
      <c r="CO428" s="895"/>
      <c r="CP428" s="894"/>
      <c r="CQ428" s="895"/>
      <c r="CR428" s="894"/>
      <c r="CS428" s="895"/>
      <c r="CT428" s="895"/>
      <c r="CU428" s="895"/>
      <c r="CV428" s="894"/>
      <c r="CW428" s="895"/>
      <c r="CX428" s="894"/>
      <c r="CY428" s="895"/>
      <c r="CZ428" s="894"/>
      <c r="DA428" s="895"/>
      <c r="DB428" s="908">
        <f t="shared" si="51"/>
        <v>0</v>
      </c>
      <c r="DC428" s="908">
        <f t="shared" si="53"/>
        <v>0</v>
      </c>
      <c r="DD428" s="910">
        <v>0</v>
      </c>
      <c r="DE428" s="911">
        <v>0</v>
      </c>
      <c r="DF428" s="912">
        <f t="shared" si="52"/>
        <v>0</v>
      </c>
      <c r="DG428" s="913">
        <f t="shared" si="50"/>
        <v>0</v>
      </c>
    </row>
    <row r="429" spans="1:111" ht="15" thickBot="1" x14ac:dyDescent="0.35">
      <c r="A429" s="914" t="s">
        <v>963</v>
      </c>
      <c r="B429" s="894"/>
      <c r="C429" s="994"/>
      <c r="D429" s="894"/>
      <c r="E429" s="895"/>
      <c r="F429" s="894"/>
      <c r="G429" s="895"/>
      <c r="H429" s="894"/>
      <c r="I429" s="895"/>
      <c r="J429" s="894"/>
      <c r="K429" s="895"/>
      <c r="L429" s="894"/>
      <c r="M429" s="895"/>
      <c r="N429" s="894"/>
      <c r="O429" s="895"/>
      <c r="P429" s="894"/>
      <c r="Q429" s="895"/>
      <c r="R429" s="894"/>
      <c r="S429" s="895"/>
      <c r="T429" s="894"/>
      <c r="U429" s="895"/>
      <c r="V429" s="894"/>
      <c r="W429" s="895"/>
      <c r="X429" s="894"/>
      <c r="Y429" s="895"/>
      <c r="Z429" s="894"/>
      <c r="AA429" s="895"/>
      <c r="AB429" s="894"/>
      <c r="AC429" s="895"/>
      <c r="AD429" s="894"/>
      <c r="AE429" s="895"/>
      <c r="AF429" s="894"/>
      <c r="AG429" s="895"/>
      <c r="AH429" s="894"/>
      <c r="AI429" s="895"/>
      <c r="AJ429" s="894"/>
      <c r="AK429" s="895"/>
      <c r="AL429" s="894"/>
      <c r="AM429" s="895"/>
      <c r="AN429" s="894"/>
      <c r="AO429" s="895"/>
      <c r="AP429" s="894"/>
      <c r="AQ429" s="895"/>
      <c r="AR429" s="894"/>
      <c r="AS429" s="895"/>
      <c r="AT429" s="894">
        <v>24</v>
      </c>
      <c r="AU429" s="895">
        <v>120602.59</v>
      </c>
      <c r="AV429" s="894"/>
      <c r="AW429" s="895"/>
      <c r="AX429" s="894"/>
      <c r="AY429" s="895"/>
      <c r="AZ429" s="894"/>
      <c r="BA429" s="895"/>
      <c r="BB429" s="894"/>
      <c r="BC429" s="895"/>
      <c r="BD429" s="894"/>
      <c r="BE429" s="895"/>
      <c r="BF429" s="894"/>
      <c r="BG429" s="895"/>
      <c r="BH429" s="894"/>
      <c r="BI429" s="895"/>
      <c r="BJ429" s="894"/>
      <c r="BK429" s="895"/>
      <c r="BL429" s="894"/>
      <c r="BM429" s="895"/>
      <c r="BN429" s="894"/>
      <c r="BO429" s="895"/>
      <c r="BP429" s="894"/>
      <c r="BQ429" s="895"/>
      <c r="BR429" s="894"/>
      <c r="BS429" s="895"/>
      <c r="BT429" s="894"/>
      <c r="BU429" s="895"/>
      <c r="BV429" s="894"/>
      <c r="BW429" s="895"/>
      <c r="BX429" s="894"/>
      <c r="BY429" s="895"/>
      <c r="BZ429" s="894"/>
      <c r="CA429" s="895"/>
      <c r="CB429" s="894"/>
      <c r="CC429" s="895"/>
      <c r="CD429" s="907"/>
      <c r="CE429" s="895"/>
      <c r="CF429" s="907"/>
      <c r="CG429" s="895"/>
      <c r="CH429" s="894"/>
      <c r="CI429" s="895"/>
      <c r="CJ429" s="894"/>
      <c r="CK429" s="895"/>
      <c r="CL429" s="894"/>
      <c r="CM429" s="895"/>
      <c r="CN429" s="894"/>
      <c r="CO429" s="895"/>
      <c r="CP429" s="894"/>
      <c r="CQ429" s="895"/>
      <c r="CR429" s="894"/>
      <c r="CS429" s="895"/>
      <c r="CT429" s="895"/>
      <c r="CU429" s="895"/>
      <c r="CV429" s="894"/>
      <c r="CW429" s="895"/>
      <c r="CX429" s="894"/>
      <c r="CY429" s="895"/>
      <c r="CZ429" s="894"/>
      <c r="DA429" s="895"/>
      <c r="DB429" s="908">
        <f t="shared" si="51"/>
        <v>24</v>
      </c>
      <c r="DC429" s="908">
        <f t="shared" si="53"/>
        <v>120602.59</v>
      </c>
      <c r="DD429" s="910">
        <v>0</v>
      </c>
      <c r="DE429" s="911">
        <v>0</v>
      </c>
      <c r="DF429" s="916">
        <f t="shared" si="52"/>
        <v>24</v>
      </c>
      <c r="DG429" s="913">
        <f t="shared" si="50"/>
        <v>120602.59</v>
      </c>
    </row>
    <row r="430" spans="1:111" ht="15" thickBot="1" x14ac:dyDescent="0.35">
      <c r="A430" s="914" t="s">
        <v>964</v>
      </c>
      <c r="B430" s="894">
        <v>30</v>
      </c>
      <c r="C430" s="994">
        <v>712581</v>
      </c>
      <c r="D430" s="894"/>
      <c r="E430" s="895"/>
      <c r="F430" s="894"/>
      <c r="G430" s="895"/>
      <c r="H430" s="894"/>
      <c r="I430" s="895"/>
      <c r="J430" s="894">
        <v>4</v>
      </c>
      <c r="K430" s="895">
        <v>60051</v>
      </c>
      <c r="L430" s="894">
        <v>13</v>
      </c>
      <c r="M430" s="895">
        <v>320740</v>
      </c>
      <c r="N430" s="894">
        <v>22</v>
      </c>
      <c r="O430" s="895">
        <v>487019</v>
      </c>
      <c r="P430" s="894"/>
      <c r="Q430" s="895"/>
      <c r="R430" s="894">
        <v>18</v>
      </c>
      <c r="S430" s="895">
        <v>415783</v>
      </c>
      <c r="T430" s="894">
        <v>5</v>
      </c>
      <c r="U430" s="895">
        <v>105171</v>
      </c>
      <c r="V430" s="894">
        <v>5</v>
      </c>
      <c r="W430" s="895">
        <v>134013</v>
      </c>
      <c r="X430" s="894"/>
      <c r="Y430" s="895"/>
      <c r="Z430" s="894"/>
      <c r="AA430" s="895"/>
      <c r="AB430" s="894"/>
      <c r="AC430" s="895"/>
      <c r="AD430" s="894">
        <v>7</v>
      </c>
      <c r="AE430" s="895">
        <v>127770</v>
      </c>
      <c r="AF430" s="894"/>
      <c r="AG430" s="895"/>
      <c r="AH430" s="894"/>
      <c r="AI430" s="895"/>
      <c r="AJ430" s="894">
        <v>3</v>
      </c>
      <c r="AK430" s="895">
        <v>52828</v>
      </c>
      <c r="AL430" s="894">
        <v>2</v>
      </c>
      <c r="AM430" s="895">
        <v>42771</v>
      </c>
      <c r="AN430" s="894">
        <v>1</v>
      </c>
      <c r="AO430" s="895">
        <v>28384</v>
      </c>
      <c r="AP430" s="894"/>
      <c r="AQ430" s="895"/>
      <c r="AR430" s="894"/>
      <c r="AS430" s="895"/>
      <c r="AT430" s="894"/>
      <c r="AU430" s="895"/>
      <c r="AV430" s="894">
        <v>12</v>
      </c>
      <c r="AW430" s="895">
        <v>29250</v>
      </c>
      <c r="AX430" s="894"/>
      <c r="AY430" s="895"/>
      <c r="AZ430" s="894">
        <v>1</v>
      </c>
      <c r="BA430" s="895">
        <v>16901</v>
      </c>
      <c r="BB430" s="894"/>
      <c r="BC430" s="895"/>
      <c r="BD430" s="894">
        <v>4</v>
      </c>
      <c r="BE430" s="895">
        <v>84192</v>
      </c>
      <c r="BF430" s="894"/>
      <c r="BG430" s="895"/>
      <c r="BH430" s="894"/>
      <c r="BI430" s="895"/>
      <c r="BJ430" s="894">
        <v>4</v>
      </c>
      <c r="BK430" s="895">
        <v>80192</v>
      </c>
      <c r="BL430" s="894"/>
      <c r="BM430" s="895"/>
      <c r="BN430" s="894"/>
      <c r="BO430" s="895"/>
      <c r="BP430" s="894"/>
      <c r="BQ430" s="895"/>
      <c r="BR430" s="894">
        <v>3</v>
      </c>
      <c r="BS430" s="895">
        <v>72362</v>
      </c>
      <c r="BT430" s="894">
        <v>1</v>
      </c>
      <c r="BU430" s="895">
        <v>19793</v>
      </c>
      <c r="BV430" s="894"/>
      <c r="BW430" s="895"/>
      <c r="BX430" s="894">
        <v>1</v>
      </c>
      <c r="BY430" s="895">
        <v>20293</v>
      </c>
      <c r="BZ430" s="894">
        <v>1</v>
      </c>
      <c r="CA430" s="895">
        <v>11100</v>
      </c>
      <c r="CB430" s="894"/>
      <c r="CC430" s="895"/>
      <c r="CD430" s="907"/>
      <c r="CE430" s="895"/>
      <c r="CF430" s="907"/>
      <c r="CG430" s="895"/>
      <c r="CH430" s="894"/>
      <c r="CI430" s="895"/>
      <c r="CJ430" s="894"/>
      <c r="CK430" s="895"/>
      <c r="CL430" s="894"/>
      <c r="CM430" s="895"/>
      <c r="CN430" s="894"/>
      <c r="CO430" s="895"/>
      <c r="CP430" s="894"/>
      <c r="CQ430" s="895"/>
      <c r="CR430" s="894">
        <v>8</v>
      </c>
      <c r="CS430" s="895">
        <v>236631</v>
      </c>
      <c r="CT430" s="895"/>
      <c r="CU430" s="895"/>
      <c r="CV430" s="894"/>
      <c r="CW430" s="895"/>
      <c r="CX430" s="894"/>
      <c r="CY430" s="895"/>
      <c r="CZ430" s="894">
        <v>8</v>
      </c>
      <c r="DA430" s="895">
        <v>200641</v>
      </c>
      <c r="DB430" s="908">
        <f t="shared" si="51"/>
        <v>153</v>
      </c>
      <c r="DC430" s="992">
        <f t="shared" si="53"/>
        <v>3258466</v>
      </c>
      <c r="DD430" s="910">
        <v>0</v>
      </c>
      <c r="DE430" s="911">
        <v>0</v>
      </c>
      <c r="DF430" s="912">
        <f t="shared" si="52"/>
        <v>153</v>
      </c>
      <c r="DG430" s="913">
        <f t="shared" si="50"/>
        <v>3258466</v>
      </c>
    </row>
    <row r="431" spans="1:111" ht="15" thickBot="1" x14ac:dyDescent="0.35">
      <c r="A431" s="914" t="s">
        <v>965</v>
      </c>
      <c r="B431" s="894">
        <v>64</v>
      </c>
      <c r="C431" s="994">
        <v>233600</v>
      </c>
      <c r="D431" s="894"/>
      <c r="E431" s="895"/>
      <c r="F431" s="894"/>
      <c r="G431" s="895"/>
      <c r="H431" s="894">
        <v>9</v>
      </c>
      <c r="I431" s="895">
        <v>32850</v>
      </c>
      <c r="J431" s="894"/>
      <c r="K431" s="895"/>
      <c r="L431" s="894">
        <v>26</v>
      </c>
      <c r="M431" s="895">
        <v>193450</v>
      </c>
      <c r="N431" s="894">
        <v>40</v>
      </c>
      <c r="O431" s="895">
        <v>146000</v>
      </c>
      <c r="P431" s="894"/>
      <c r="Q431" s="895"/>
      <c r="R431" s="894">
        <v>8</v>
      </c>
      <c r="S431" s="895">
        <v>36500</v>
      </c>
      <c r="T431" s="894"/>
      <c r="U431" s="895"/>
      <c r="V431" s="894">
        <v>5</v>
      </c>
      <c r="W431" s="895">
        <v>18250</v>
      </c>
      <c r="X431" s="894"/>
      <c r="Y431" s="895"/>
      <c r="Z431" s="894"/>
      <c r="AA431" s="895"/>
      <c r="AB431" s="894"/>
      <c r="AC431" s="895"/>
      <c r="AD431" s="894"/>
      <c r="AE431" s="895"/>
      <c r="AF431" s="894"/>
      <c r="AG431" s="895"/>
      <c r="AH431" s="894"/>
      <c r="AI431" s="895"/>
      <c r="AJ431" s="894"/>
      <c r="AK431" s="895"/>
      <c r="AL431" s="894">
        <v>4</v>
      </c>
      <c r="AM431" s="895">
        <v>14600</v>
      </c>
      <c r="AN431" s="894"/>
      <c r="AO431" s="895"/>
      <c r="AP431" s="894"/>
      <c r="AQ431" s="895"/>
      <c r="AR431" s="894"/>
      <c r="AS431" s="895"/>
      <c r="AT431" s="894"/>
      <c r="AU431" s="895"/>
      <c r="AV431" s="894">
        <v>19</v>
      </c>
      <c r="AW431" s="895">
        <v>69250</v>
      </c>
      <c r="AX431" s="894"/>
      <c r="AY431" s="895"/>
      <c r="AZ431" s="894"/>
      <c r="BA431" s="895"/>
      <c r="BB431" s="894"/>
      <c r="BC431" s="895"/>
      <c r="BD431" s="894"/>
      <c r="BE431" s="895"/>
      <c r="BF431" s="894"/>
      <c r="BG431" s="895"/>
      <c r="BH431" s="894"/>
      <c r="BI431" s="895"/>
      <c r="BJ431" s="894">
        <v>3</v>
      </c>
      <c r="BK431" s="895">
        <v>10950</v>
      </c>
      <c r="BL431" s="894"/>
      <c r="BM431" s="895"/>
      <c r="BN431" s="894"/>
      <c r="BO431" s="895"/>
      <c r="BP431" s="894"/>
      <c r="BQ431" s="895"/>
      <c r="BR431" s="894"/>
      <c r="BS431" s="895"/>
      <c r="BT431" s="894"/>
      <c r="BU431" s="895"/>
      <c r="BV431" s="894"/>
      <c r="BW431" s="895"/>
      <c r="BX431" s="894">
        <v>1</v>
      </c>
      <c r="BY431" s="895">
        <v>3650</v>
      </c>
      <c r="BZ431" s="894"/>
      <c r="CA431" s="895"/>
      <c r="CB431" s="894"/>
      <c r="CC431" s="895"/>
      <c r="CD431" s="907"/>
      <c r="CE431" s="895"/>
      <c r="CF431" s="907"/>
      <c r="CG431" s="895"/>
      <c r="CH431" s="894"/>
      <c r="CI431" s="895"/>
      <c r="CJ431" s="894">
        <v>133</v>
      </c>
      <c r="CK431" s="895">
        <v>42750</v>
      </c>
      <c r="CL431" s="894"/>
      <c r="CM431" s="895"/>
      <c r="CN431" s="894"/>
      <c r="CO431" s="895"/>
      <c r="CP431" s="894"/>
      <c r="CQ431" s="895"/>
      <c r="CR431" s="894">
        <v>18</v>
      </c>
      <c r="CS431" s="895">
        <v>65700</v>
      </c>
      <c r="CT431" s="895"/>
      <c r="CU431" s="895"/>
      <c r="CV431" s="894"/>
      <c r="CW431" s="895"/>
      <c r="CX431" s="894"/>
      <c r="CY431" s="895"/>
      <c r="CZ431" s="894">
        <v>15</v>
      </c>
      <c r="DA431" s="895">
        <v>54750</v>
      </c>
      <c r="DB431" s="908">
        <f t="shared" si="51"/>
        <v>345</v>
      </c>
      <c r="DC431" s="992">
        <f t="shared" si="53"/>
        <v>922300</v>
      </c>
      <c r="DD431" s="910">
        <v>0</v>
      </c>
      <c r="DE431" s="911">
        <v>0</v>
      </c>
      <c r="DF431" s="912">
        <f t="shared" si="52"/>
        <v>345</v>
      </c>
      <c r="DG431" s="913">
        <f t="shared" si="50"/>
        <v>922300</v>
      </c>
    </row>
    <row r="432" spans="1:111" ht="15" thickBot="1" x14ac:dyDescent="0.35">
      <c r="A432" s="914" t="s">
        <v>966</v>
      </c>
      <c r="B432" s="894"/>
      <c r="C432" s="994"/>
      <c r="D432" s="894"/>
      <c r="E432" s="895"/>
      <c r="F432" s="894">
        <v>14</v>
      </c>
      <c r="G432" s="895">
        <v>6000</v>
      </c>
      <c r="H432" s="894"/>
      <c r="I432" s="895"/>
      <c r="J432" s="894"/>
      <c r="K432" s="895"/>
      <c r="L432" s="894">
        <v>92</v>
      </c>
      <c r="M432" s="895">
        <v>34800</v>
      </c>
      <c r="N432" s="894"/>
      <c r="O432" s="895"/>
      <c r="P432" s="894"/>
      <c r="Q432" s="895"/>
      <c r="R432" s="894"/>
      <c r="S432" s="895"/>
      <c r="T432" s="894"/>
      <c r="U432" s="895"/>
      <c r="V432" s="894"/>
      <c r="W432" s="895"/>
      <c r="X432" s="894">
        <v>21</v>
      </c>
      <c r="Y432" s="895">
        <v>9100</v>
      </c>
      <c r="Z432" s="894"/>
      <c r="AA432" s="895"/>
      <c r="AB432" s="894"/>
      <c r="AC432" s="895"/>
      <c r="AD432" s="894"/>
      <c r="AE432" s="895"/>
      <c r="AF432" s="894"/>
      <c r="AG432" s="895"/>
      <c r="AH432" s="894"/>
      <c r="AI432" s="895"/>
      <c r="AJ432" s="894"/>
      <c r="AK432" s="895"/>
      <c r="AL432" s="894">
        <v>28</v>
      </c>
      <c r="AM432" s="895">
        <v>1540025.06</v>
      </c>
      <c r="AN432" s="894"/>
      <c r="AO432" s="895"/>
      <c r="AP432" s="894"/>
      <c r="AQ432" s="895"/>
      <c r="AR432" s="894"/>
      <c r="AS432" s="895"/>
      <c r="AT432" s="894"/>
      <c r="AU432" s="895"/>
      <c r="AV432" s="894"/>
      <c r="AW432" s="895"/>
      <c r="AX432" s="894"/>
      <c r="AY432" s="895"/>
      <c r="AZ432" s="894"/>
      <c r="BA432" s="895"/>
      <c r="BB432" s="894"/>
      <c r="BC432" s="895"/>
      <c r="BD432" s="894"/>
      <c r="BE432" s="895"/>
      <c r="BF432" s="894"/>
      <c r="BG432" s="895"/>
      <c r="BH432" s="894"/>
      <c r="BI432" s="895"/>
      <c r="BJ432" s="894"/>
      <c r="BK432" s="895"/>
      <c r="BL432" s="894"/>
      <c r="BM432" s="895"/>
      <c r="BN432" s="894"/>
      <c r="BO432" s="895"/>
      <c r="BP432" s="894"/>
      <c r="BQ432" s="895"/>
      <c r="BR432" s="894"/>
      <c r="BS432" s="895"/>
      <c r="BT432" s="894"/>
      <c r="BU432" s="895"/>
      <c r="BV432" s="894">
        <v>4</v>
      </c>
      <c r="BW432" s="895">
        <v>9400</v>
      </c>
      <c r="BX432" s="894"/>
      <c r="BY432" s="895"/>
      <c r="BZ432" s="894">
        <v>4</v>
      </c>
      <c r="CA432" s="895">
        <v>38470</v>
      </c>
      <c r="CB432" s="894"/>
      <c r="CC432" s="895"/>
      <c r="CD432" s="907">
        <v>96</v>
      </c>
      <c r="CE432" s="895">
        <v>27932.28</v>
      </c>
      <c r="CF432" s="907"/>
      <c r="CG432" s="895"/>
      <c r="CH432" s="894"/>
      <c r="CI432" s="895"/>
      <c r="CJ432" s="894"/>
      <c r="CK432" s="895"/>
      <c r="CL432" s="894">
        <v>2</v>
      </c>
      <c r="CM432" s="895">
        <v>200</v>
      </c>
      <c r="CN432" s="894"/>
      <c r="CO432" s="895"/>
      <c r="CP432" s="894"/>
      <c r="CQ432" s="895"/>
      <c r="CR432" s="894"/>
      <c r="CS432" s="895"/>
      <c r="CT432" s="895"/>
      <c r="CU432" s="895"/>
      <c r="CV432" s="894"/>
      <c r="CW432" s="895"/>
      <c r="CX432" s="894"/>
      <c r="CY432" s="895"/>
      <c r="CZ432" s="894"/>
      <c r="DA432" s="895"/>
      <c r="DB432" s="908">
        <f t="shared" si="51"/>
        <v>261</v>
      </c>
      <c r="DC432" s="992">
        <f t="shared" si="53"/>
        <v>1665927.34</v>
      </c>
      <c r="DD432" s="910">
        <v>0</v>
      </c>
      <c r="DE432" s="911">
        <v>0</v>
      </c>
      <c r="DF432" s="912">
        <f t="shared" si="52"/>
        <v>261</v>
      </c>
      <c r="DG432" s="913">
        <f t="shared" si="50"/>
        <v>1665927.34</v>
      </c>
    </row>
    <row r="433" spans="1:111" ht="15" thickBot="1" x14ac:dyDescent="0.35">
      <c r="A433" s="914" t="s">
        <v>967</v>
      </c>
      <c r="B433" s="894"/>
      <c r="C433" s="994"/>
      <c r="D433" s="894"/>
      <c r="E433" s="895"/>
      <c r="F433" s="894"/>
      <c r="G433" s="895"/>
      <c r="H433" s="894"/>
      <c r="I433" s="895"/>
      <c r="J433" s="894"/>
      <c r="K433" s="895"/>
      <c r="L433" s="894">
        <v>11</v>
      </c>
      <c r="M433" s="895">
        <v>10740.07</v>
      </c>
      <c r="N433" s="894">
        <v>24</v>
      </c>
      <c r="O433" s="895">
        <v>22763.360000000001</v>
      </c>
      <c r="P433" s="894"/>
      <c r="Q433" s="895"/>
      <c r="R433" s="894">
        <v>32</v>
      </c>
      <c r="S433" s="895">
        <v>28410.880000000001</v>
      </c>
      <c r="T433" s="894"/>
      <c r="U433" s="895"/>
      <c r="V433" s="894">
        <v>17</v>
      </c>
      <c r="W433" s="895">
        <v>13985.05</v>
      </c>
      <c r="X433" s="894"/>
      <c r="Y433" s="895"/>
      <c r="Z433" s="894"/>
      <c r="AA433" s="895"/>
      <c r="AB433" s="894"/>
      <c r="AC433" s="895"/>
      <c r="AD433" s="894"/>
      <c r="AE433" s="895"/>
      <c r="AF433" s="894"/>
      <c r="AG433" s="895"/>
      <c r="AH433" s="894"/>
      <c r="AI433" s="895"/>
      <c r="AJ433" s="894"/>
      <c r="AK433" s="895"/>
      <c r="AL433" s="894">
        <v>24</v>
      </c>
      <c r="AM433" s="895">
        <v>1540025.06</v>
      </c>
      <c r="AN433" s="894"/>
      <c r="AO433" s="895"/>
      <c r="AP433" s="894"/>
      <c r="AQ433" s="895"/>
      <c r="AR433" s="894"/>
      <c r="AS433" s="895"/>
      <c r="AT433" s="894"/>
      <c r="AU433" s="895"/>
      <c r="AV433" s="894">
        <v>11</v>
      </c>
      <c r="AW433" s="895">
        <v>7175</v>
      </c>
      <c r="AX433" s="894"/>
      <c r="AY433" s="895"/>
      <c r="AZ433" s="894"/>
      <c r="BA433" s="895"/>
      <c r="BB433" s="894"/>
      <c r="BC433" s="895"/>
      <c r="BD433" s="894"/>
      <c r="BE433" s="895"/>
      <c r="BF433" s="894"/>
      <c r="BG433" s="895"/>
      <c r="BH433" s="894"/>
      <c r="BI433" s="895"/>
      <c r="BJ433" s="894">
        <v>2</v>
      </c>
      <c r="BK433" s="895">
        <v>2065.12</v>
      </c>
      <c r="BL433" s="894"/>
      <c r="BM433" s="895"/>
      <c r="BN433" s="894"/>
      <c r="BO433" s="895"/>
      <c r="BP433" s="894"/>
      <c r="BQ433" s="895"/>
      <c r="BR433" s="894"/>
      <c r="BS433" s="895"/>
      <c r="BT433" s="894"/>
      <c r="BU433" s="895"/>
      <c r="BV433" s="894"/>
      <c r="BW433" s="895"/>
      <c r="BX433" s="894"/>
      <c r="BY433" s="895"/>
      <c r="BZ433" s="894"/>
      <c r="CA433" s="895"/>
      <c r="CB433" s="894"/>
      <c r="CC433" s="895"/>
      <c r="CD433" s="907"/>
      <c r="CE433" s="895"/>
      <c r="CF433" s="907"/>
      <c r="CG433" s="895"/>
      <c r="CH433" s="894"/>
      <c r="CI433" s="895"/>
      <c r="CJ433" s="894"/>
      <c r="CK433" s="895"/>
      <c r="CL433" s="894"/>
      <c r="CM433" s="895"/>
      <c r="CN433" s="894"/>
      <c r="CO433" s="895"/>
      <c r="CP433" s="894"/>
      <c r="CQ433" s="895"/>
      <c r="CR433" s="894">
        <v>4</v>
      </c>
      <c r="CS433" s="895">
        <v>4543.4799999999996</v>
      </c>
      <c r="CT433" s="895"/>
      <c r="CU433" s="895"/>
      <c r="CV433" s="894"/>
      <c r="CW433" s="895"/>
      <c r="CX433" s="894"/>
      <c r="CY433" s="895"/>
      <c r="CZ433" s="894">
        <v>1</v>
      </c>
      <c r="DA433" s="895">
        <v>2360.61</v>
      </c>
      <c r="DB433" s="908">
        <f t="shared" si="51"/>
        <v>126</v>
      </c>
      <c r="DC433" s="992">
        <f>C433+E433+G433+I433+K433+M433+O433+Q433+S433+U433+W433+Y433+AA433+AC433+AE433+AG433+AI433+AK433+AM433+AO433+AQ433+AS433+AU433+AW433+AY433+BA433+BC433+BE433+BG433+BI433+BK433+BM433+BO433+BQ433+BS433+BU433+BW433+BY433+CA433+CC433+CE433+CG433+CI433+CK433+CM433+CO433+CQ433+CS433+CU433+CW433+CY433+DA433</f>
        <v>1632068.6300000004</v>
      </c>
      <c r="DD433" s="910">
        <v>0</v>
      </c>
      <c r="DE433" s="911">
        <v>0</v>
      </c>
      <c r="DF433" s="912">
        <f t="shared" si="52"/>
        <v>126</v>
      </c>
      <c r="DG433" s="913">
        <f t="shared" si="50"/>
        <v>1632068.6300000004</v>
      </c>
    </row>
    <row r="434" spans="1:111" ht="15" thickBot="1" x14ac:dyDescent="0.35">
      <c r="A434" s="914" t="s">
        <v>968</v>
      </c>
      <c r="B434" s="894"/>
      <c r="C434" s="994"/>
      <c r="D434" s="894"/>
      <c r="E434" s="895"/>
      <c r="F434" s="894"/>
      <c r="G434" s="895"/>
      <c r="H434" s="894"/>
      <c r="I434" s="895"/>
      <c r="J434" s="894"/>
      <c r="K434" s="895"/>
      <c r="L434" s="894"/>
      <c r="M434" s="895"/>
      <c r="N434" s="894"/>
      <c r="O434" s="895"/>
      <c r="P434" s="894"/>
      <c r="Q434" s="895"/>
      <c r="R434" s="894"/>
      <c r="S434" s="895"/>
      <c r="T434" s="894"/>
      <c r="U434" s="895"/>
      <c r="V434" s="894"/>
      <c r="W434" s="895"/>
      <c r="X434" s="894"/>
      <c r="Y434" s="895"/>
      <c r="Z434" s="894"/>
      <c r="AA434" s="895"/>
      <c r="AB434" s="894"/>
      <c r="AC434" s="895"/>
      <c r="AD434" s="894"/>
      <c r="AE434" s="895"/>
      <c r="AF434" s="894"/>
      <c r="AG434" s="895"/>
      <c r="AH434" s="894"/>
      <c r="AI434" s="895"/>
      <c r="AJ434" s="894"/>
      <c r="AK434" s="895"/>
      <c r="AL434" s="894">
        <v>17</v>
      </c>
      <c r="AM434" s="895">
        <v>972996.35</v>
      </c>
      <c r="AN434" s="894"/>
      <c r="AO434" s="895"/>
      <c r="AP434" s="894"/>
      <c r="AQ434" s="895"/>
      <c r="AR434" s="894"/>
      <c r="AS434" s="895"/>
      <c r="AT434" s="894"/>
      <c r="AU434" s="895"/>
      <c r="AV434" s="894"/>
      <c r="AW434" s="895"/>
      <c r="AX434" s="894"/>
      <c r="AY434" s="895"/>
      <c r="AZ434" s="894"/>
      <c r="BA434" s="895"/>
      <c r="BB434" s="894"/>
      <c r="BC434" s="895"/>
      <c r="BD434" s="894"/>
      <c r="BE434" s="895"/>
      <c r="BF434" s="894"/>
      <c r="BG434" s="895"/>
      <c r="BH434" s="894"/>
      <c r="BI434" s="895"/>
      <c r="BJ434" s="894"/>
      <c r="BK434" s="895"/>
      <c r="BL434" s="894"/>
      <c r="BM434" s="895"/>
      <c r="BN434" s="894"/>
      <c r="BO434" s="895"/>
      <c r="BP434" s="894"/>
      <c r="BQ434" s="895"/>
      <c r="BR434" s="894"/>
      <c r="BS434" s="895"/>
      <c r="BT434" s="894"/>
      <c r="BU434" s="895"/>
      <c r="BV434" s="894"/>
      <c r="BW434" s="895"/>
      <c r="BX434" s="894"/>
      <c r="BY434" s="895"/>
      <c r="BZ434" s="894"/>
      <c r="CA434" s="895"/>
      <c r="CB434" s="894"/>
      <c r="CC434" s="895"/>
      <c r="CD434" s="907"/>
      <c r="CE434" s="895"/>
      <c r="CF434" s="907"/>
      <c r="CG434" s="895"/>
      <c r="CH434" s="894"/>
      <c r="CI434" s="895"/>
      <c r="CJ434" s="894"/>
      <c r="CK434" s="895"/>
      <c r="CL434" s="894"/>
      <c r="CM434" s="895"/>
      <c r="CN434" s="894"/>
      <c r="CO434" s="895"/>
      <c r="CP434" s="894"/>
      <c r="CQ434" s="895"/>
      <c r="CR434" s="894"/>
      <c r="CS434" s="895"/>
      <c r="CT434" s="895"/>
      <c r="CU434" s="895"/>
      <c r="CV434" s="894"/>
      <c r="CW434" s="895"/>
      <c r="CX434" s="894"/>
      <c r="CY434" s="895"/>
      <c r="CZ434" s="894"/>
      <c r="DA434" s="895"/>
      <c r="DB434" s="908">
        <f t="shared" si="51"/>
        <v>17</v>
      </c>
      <c r="DC434" s="992">
        <f>C434+E434+G434+I434+K434+M434+O434+Q434+S434+U434+W434+Y434+AA434+AC434+AE434+AG434+AI434+AK434+AM434+AO434+AQ434+AS434+AU434+AW434+AY434+BA434+BC434+BE434+BG434+BI434+BK434+BM434+BO434+BQ434+BS434+BU434+BW434+BY434+CA434+CC434+CE434+CG434+CI434+CK434+CM434+CO434+CQ434+CS434+CU434+CW434+CY434+DA434</f>
        <v>972996.35</v>
      </c>
      <c r="DD434" s="910">
        <v>0</v>
      </c>
      <c r="DE434" s="911">
        <v>0</v>
      </c>
      <c r="DF434" s="912">
        <f t="shared" si="52"/>
        <v>17</v>
      </c>
      <c r="DG434" s="913">
        <f t="shared" si="50"/>
        <v>972996.35</v>
      </c>
    </row>
    <row r="435" spans="1:111" ht="15" thickBot="1" x14ac:dyDescent="0.35">
      <c r="A435" s="914" t="s">
        <v>969</v>
      </c>
      <c r="B435" s="894"/>
      <c r="C435" s="994"/>
      <c r="D435" s="894"/>
      <c r="E435" s="895"/>
      <c r="F435" s="894"/>
      <c r="G435" s="895"/>
      <c r="H435" s="894"/>
      <c r="I435" s="895"/>
      <c r="J435" s="894"/>
      <c r="K435" s="895"/>
      <c r="L435" s="894">
        <v>2</v>
      </c>
      <c r="M435" s="895">
        <v>2900</v>
      </c>
      <c r="N435" s="894"/>
      <c r="O435" s="895"/>
      <c r="P435" s="894"/>
      <c r="Q435" s="895"/>
      <c r="R435" s="894"/>
      <c r="S435" s="895"/>
      <c r="T435" s="894"/>
      <c r="U435" s="895"/>
      <c r="V435" s="894"/>
      <c r="W435" s="895"/>
      <c r="X435" s="894"/>
      <c r="Y435" s="895"/>
      <c r="Z435" s="894"/>
      <c r="AA435" s="895"/>
      <c r="AB435" s="894"/>
      <c r="AC435" s="895"/>
      <c r="AD435" s="894"/>
      <c r="AE435" s="895"/>
      <c r="AF435" s="894"/>
      <c r="AG435" s="895"/>
      <c r="AH435" s="894"/>
      <c r="AI435" s="895"/>
      <c r="AJ435" s="894"/>
      <c r="AK435" s="895"/>
      <c r="AL435" s="894"/>
      <c r="AM435" s="895"/>
      <c r="AN435" s="894"/>
      <c r="AO435" s="895"/>
      <c r="AP435" s="894"/>
      <c r="AQ435" s="895"/>
      <c r="AR435" s="894"/>
      <c r="AS435" s="895"/>
      <c r="AT435" s="894"/>
      <c r="AU435" s="895"/>
      <c r="AV435" s="894"/>
      <c r="AW435" s="895"/>
      <c r="AX435" s="894"/>
      <c r="AY435" s="895"/>
      <c r="AZ435" s="894"/>
      <c r="BA435" s="895"/>
      <c r="BB435" s="894"/>
      <c r="BC435" s="895"/>
      <c r="BD435" s="894"/>
      <c r="BE435" s="895"/>
      <c r="BF435" s="894"/>
      <c r="BG435" s="895"/>
      <c r="BH435" s="894"/>
      <c r="BI435" s="895"/>
      <c r="BJ435" s="894"/>
      <c r="BK435" s="895"/>
      <c r="BL435" s="894"/>
      <c r="BM435" s="895"/>
      <c r="BN435" s="894"/>
      <c r="BO435" s="895"/>
      <c r="BP435" s="894"/>
      <c r="BQ435" s="895"/>
      <c r="BR435" s="894"/>
      <c r="BS435" s="895"/>
      <c r="BT435" s="894"/>
      <c r="BU435" s="895"/>
      <c r="BV435" s="894"/>
      <c r="BW435" s="895"/>
      <c r="BX435" s="894"/>
      <c r="BY435" s="895"/>
      <c r="BZ435" s="894"/>
      <c r="CA435" s="895"/>
      <c r="CB435" s="894"/>
      <c r="CC435" s="895"/>
      <c r="CD435" s="907"/>
      <c r="CE435" s="895"/>
      <c r="CF435" s="907"/>
      <c r="CG435" s="895"/>
      <c r="CH435" s="894"/>
      <c r="CI435" s="895"/>
      <c r="CJ435" s="894"/>
      <c r="CK435" s="895"/>
      <c r="CL435" s="894"/>
      <c r="CM435" s="895"/>
      <c r="CN435" s="894"/>
      <c r="CO435" s="895"/>
      <c r="CP435" s="894"/>
      <c r="CQ435" s="895"/>
      <c r="CR435" s="894"/>
      <c r="CS435" s="895"/>
      <c r="CT435" s="895"/>
      <c r="CU435" s="895"/>
      <c r="CV435" s="894"/>
      <c r="CW435" s="895"/>
      <c r="CX435" s="894"/>
      <c r="CY435" s="895"/>
      <c r="CZ435" s="894"/>
      <c r="DA435" s="895"/>
      <c r="DB435" s="908">
        <f t="shared" si="51"/>
        <v>2</v>
      </c>
      <c r="DC435" s="908">
        <f>C435+E435+G435+I435+K435+M435+O435+Q435+S435+U435+W435+Y435+AA435+AC435+AE435+AG435+AI435+AK435+AM435+AO435+AQ435+AS435+AU435+AW435+AY435+BA435+BC435+BE435+BG435+BI435+BK435+BM435+BO435+BQ435+BS435+BU435+BW435+BY435+CA435+CC435+CE435+CG435+CI435+CK435+CM435+CO435+CQ435+CS435+CU435+CW435+CY435+DA435</f>
        <v>2900</v>
      </c>
      <c r="DD435" s="911">
        <v>0</v>
      </c>
      <c r="DE435" s="911">
        <v>0</v>
      </c>
      <c r="DF435" s="912">
        <v>0</v>
      </c>
      <c r="DG435" s="913">
        <v>0</v>
      </c>
    </row>
    <row r="436" spans="1:111" ht="15" thickBot="1" x14ac:dyDescent="0.35">
      <c r="A436" s="914" t="s">
        <v>970</v>
      </c>
      <c r="B436" s="894">
        <v>2</v>
      </c>
      <c r="C436" s="994">
        <v>200</v>
      </c>
      <c r="D436" s="894"/>
      <c r="E436" s="895"/>
      <c r="F436" s="894"/>
      <c r="G436" s="895"/>
      <c r="H436" s="894"/>
      <c r="I436" s="895"/>
      <c r="J436" s="894"/>
      <c r="K436" s="895"/>
      <c r="L436" s="894">
        <v>2</v>
      </c>
      <c r="M436" s="895">
        <v>2100</v>
      </c>
      <c r="N436" s="894"/>
      <c r="O436" s="895"/>
      <c r="P436" s="894"/>
      <c r="Q436" s="895"/>
      <c r="R436" s="894"/>
      <c r="S436" s="895"/>
      <c r="T436" s="894"/>
      <c r="U436" s="895"/>
      <c r="V436" s="894"/>
      <c r="W436" s="895"/>
      <c r="X436" s="894"/>
      <c r="Y436" s="895"/>
      <c r="Z436" s="894"/>
      <c r="AA436" s="895"/>
      <c r="AB436" s="894"/>
      <c r="AC436" s="895"/>
      <c r="AD436" s="894"/>
      <c r="AE436" s="895"/>
      <c r="AF436" s="894"/>
      <c r="AG436" s="895"/>
      <c r="AH436" s="894"/>
      <c r="AI436" s="895"/>
      <c r="AJ436" s="894"/>
      <c r="AK436" s="895"/>
      <c r="AL436" s="894"/>
      <c r="AM436" s="895"/>
      <c r="AN436" s="894"/>
      <c r="AO436" s="895"/>
      <c r="AP436" s="894"/>
      <c r="AQ436" s="895"/>
      <c r="AR436" s="894"/>
      <c r="AS436" s="895"/>
      <c r="AT436" s="894"/>
      <c r="AU436" s="895"/>
      <c r="AV436" s="894"/>
      <c r="AW436" s="895"/>
      <c r="AX436" s="894"/>
      <c r="AY436" s="895"/>
      <c r="AZ436" s="894"/>
      <c r="BA436" s="895"/>
      <c r="BB436" s="894"/>
      <c r="BC436" s="895"/>
      <c r="BD436" s="894"/>
      <c r="BE436" s="895"/>
      <c r="BF436" s="894"/>
      <c r="BG436" s="895"/>
      <c r="BH436" s="894"/>
      <c r="BI436" s="895"/>
      <c r="BJ436" s="894"/>
      <c r="BK436" s="895"/>
      <c r="BL436" s="894"/>
      <c r="BM436" s="895"/>
      <c r="BN436" s="894"/>
      <c r="BO436" s="895"/>
      <c r="BP436" s="894"/>
      <c r="BQ436" s="895"/>
      <c r="BR436" s="894"/>
      <c r="BS436" s="895"/>
      <c r="BT436" s="894"/>
      <c r="BU436" s="895"/>
      <c r="BV436" s="894"/>
      <c r="BW436" s="895"/>
      <c r="BX436" s="894"/>
      <c r="BY436" s="895"/>
      <c r="BZ436" s="894"/>
      <c r="CA436" s="895"/>
      <c r="CB436" s="894"/>
      <c r="CC436" s="895"/>
      <c r="CD436" s="907">
        <v>1</v>
      </c>
      <c r="CE436" s="895">
        <v>100</v>
      </c>
      <c r="CF436" s="907"/>
      <c r="CG436" s="895"/>
      <c r="CH436" s="894"/>
      <c r="CI436" s="895"/>
      <c r="CJ436" s="894"/>
      <c r="CK436" s="895"/>
      <c r="CL436" s="894"/>
      <c r="CM436" s="895"/>
      <c r="CN436" s="894"/>
      <c r="CO436" s="895"/>
      <c r="CP436" s="894"/>
      <c r="CQ436" s="895"/>
      <c r="CR436" s="894"/>
      <c r="CS436" s="895"/>
      <c r="CT436" s="895"/>
      <c r="CU436" s="895"/>
      <c r="CV436" s="894"/>
      <c r="CW436" s="895"/>
      <c r="CX436" s="894"/>
      <c r="CY436" s="895"/>
      <c r="CZ436" s="894"/>
      <c r="DA436" s="895"/>
      <c r="DB436" s="908">
        <f t="shared" si="51"/>
        <v>5</v>
      </c>
      <c r="DC436" s="908">
        <f>C436+E436+G436+I436+K436+M436+O436+Q436+S436+U436+W436+Y436+AA436+AC436+AE436+AG436+AI436+AK436+AM436+AO436+AQ436+AS436+AU436+AW436+AY436+BA436+BC436+BE436+BG436+BI436+BK436+BM436+BO436+BQ436+BS436+BU436+BW436+BY436+CA436+CC436+CE436+CG436+CI436+CK436+CM436+CO436+CQ436+CS436+CU436+CW436+CY436+DA436</f>
        <v>2400</v>
      </c>
      <c r="DD436" s="911">
        <v>0</v>
      </c>
      <c r="DE436" s="911">
        <v>0</v>
      </c>
      <c r="DF436" s="912">
        <v>0</v>
      </c>
      <c r="DG436" s="913">
        <v>0</v>
      </c>
    </row>
    <row r="437" spans="1:111" ht="15" thickBot="1" x14ac:dyDescent="0.35">
      <c r="A437" s="919" t="s">
        <v>971</v>
      </c>
      <c r="B437" s="894"/>
      <c r="C437" s="994"/>
      <c r="D437" s="894"/>
      <c r="E437" s="895"/>
      <c r="F437" s="894"/>
      <c r="G437" s="895"/>
      <c r="H437" s="894"/>
      <c r="I437" s="895"/>
      <c r="J437" s="894"/>
      <c r="K437" s="895"/>
      <c r="L437" s="894"/>
      <c r="M437" s="895"/>
      <c r="N437" s="894"/>
      <c r="O437" s="895"/>
      <c r="P437" s="894"/>
      <c r="Q437" s="895"/>
      <c r="R437" s="894"/>
      <c r="S437" s="895"/>
      <c r="T437" s="894"/>
      <c r="U437" s="895"/>
      <c r="V437" s="894"/>
      <c r="W437" s="895"/>
      <c r="X437" s="894"/>
      <c r="Y437" s="895"/>
      <c r="Z437" s="894"/>
      <c r="AA437" s="895"/>
      <c r="AB437" s="894"/>
      <c r="AC437" s="895"/>
      <c r="AD437" s="894"/>
      <c r="AE437" s="895"/>
      <c r="AF437" s="894"/>
      <c r="AG437" s="895"/>
      <c r="AH437" s="894"/>
      <c r="AI437" s="895"/>
      <c r="AJ437" s="894"/>
      <c r="AK437" s="895"/>
      <c r="AL437" s="894"/>
      <c r="AM437" s="895"/>
      <c r="AN437" s="894"/>
      <c r="AO437" s="895"/>
      <c r="AP437" s="894"/>
      <c r="AQ437" s="895"/>
      <c r="AR437" s="894"/>
      <c r="AS437" s="895"/>
      <c r="AT437" s="894"/>
      <c r="AU437" s="895"/>
      <c r="AV437" s="894"/>
      <c r="AW437" s="895"/>
      <c r="AX437" s="894"/>
      <c r="AY437" s="895"/>
      <c r="AZ437" s="894"/>
      <c r="BA437" s="895"/>
      <c r="BB437" s="894"/>
      <c r="BC437" s="895"/>
      <c r="BD437" s="894"/>
      <c r="BE437" s="895"/>
      <c r="BF437" s="894"/>
      <c r="BG437" s="895"/>
      <c r="BH437" s="894"/>
      <c r="BI437" s="895"/>
      <c r="BJ437" s="894"/>
      <c r="BK437" s="895"/>
      <c r="BL437" s="894"/>
      <c r="BM437" s="895"/>
      <c r="BN437" s="894"/>
      <c r="BO437" s="895"/>
      <c r="BP437" s="894"/>
      <c r="BQ437" s="895"/>
      <c r="BR437" s="894"/>
      <c r="BS437" s="895"/>
      <c r="BT437" s="894"/>
      <c r="BU437" s="895"/>
      <c r="BV437" s="894"/>
      <c r="BW437" s="895"/>
      <c r="BX437" s="894"/>
      <c r="BY437" s="895"/>
      <c r="BZ437" s="894"/>
      <c r="CA437" s="895"/>
      <c r="CB437" s="894"/>
      <c r="CC437" s="895"/>
      <c r="CD437" s="907"/>
      <c r="CE437" s="895"/>
      <c r="CF437" s="907"/>
      <c r="CG437" s="895"/>
      <c r="CH437" s="894"/>
      <c r="CI437" s="895"/>
      <c r="CJ437" s="894"/>
      <c r="CK437" s="895"/>
      <c r="CL437" s="894"/>
      <c r="CM437" s="895"/>
      <c r="CN437" s="894"/>
      <c r="CO437" s="895"/>
      <c r="CP437" s="894"/>
      <c r="CQ437" s="895"/>
      <c r="CR437" s="894"/>
      <c r="CS437" s="895"/>
      <c r="CT437" s="895"/>
      <c r="CU437" s="895"/>
      <c r="CV437" s="894"/>
      <c r="CW437" s="895"/>
      <c r="CX437" s="894"/>
      <c r="CY437" s="895"/>
      <c r="CZ437" s="894"/>
      <c r="DA437" s="895"/>
      <c r="DB437" s="908">
        <f t="shared" si="51"/>
        <v>0</v>
      </c>
      <c r="DC437" s="908">
        <v>0</v>
      </c>
      <c r="DD437" s="910">
        <v>0</v>
      </c>
      <c r="DE437" s="911">
        <v>0</v>
      </c>
      <c r="DF437" s="912">
        <f t="shared" ref="DF437:DG439" si="54">DB437+DD437</f>
        <v>0</v>
      </c>
      <c r="DG437" s="913">
        <f t="shared" si="54"/>
        <v>0</v>
      </c>
    </row>
    <row r="438" spans="1:111" ht="15" thickBot="1" x14ac:dyDescent="0.35">
      <c r="A438" s="919" t="s">
        <v>972</v>
      </c>
      <c r="B438" s="894"/>
      <c r="C438" s="994"/>
      <c r="D438" s="894"/>
      <c r="E438" s="895"/>
      <c r="F438" s="894"/>
      <c r="G438" s="895"/>
      <c r="H438" s="894"/>
      <c r="I438" s="895"/>
      <c r="J438" s="894">
        <v>12</v>
      </c>
      <c r="K438" s="895"/>
      <c r="L438" s="894"/>
      <c r="M438" s="895"/>
      <c r="N438" s="894">
        <v>10</v>
      </c>
      <c r="O438" s="895"/>
      <c r="P438" s="894"/>
      <c r="Q438" s="895"/>
      <c r="R438" s="894"/>
      <c r="S438" s="895"/>
      <c r="T438" s="894"/>
      <c r="U438" s="895"/>
      <c r="V438" s="894"/>
      <c r="W438" s="895"/>
      <c r="X438" s="894"/>
      <c r="Y438" s="895"/>
      <c r="Z438" s="894"/>
      <c r="AA438" s="895"/>
      <c r="AB438" s="894"/>
      <c r="AC438" s="895"/>
      <c r="AD438" s="894"/>
      <c r="AE438" s="895"/>
      <c r="AF438" s="894"/>
      <c r="AG438" s="895"/>
      <c r="AH438" s="894"/>
      <c r="AI438" s="895"/>
      <c r="AJ438" s="894"/>
      <c r="AK438" s="895"/>
      <c r="AL438" s="894"/>
      <c r="AM438" s="895"/>
      <c r="AN438" s="894"/>
      <c r="AO438" s="895"/>
      <c r="AP438" s="894"/>
      <c r="AQ438" s="895"/>
      <c r="AR438" s="894"/>
      <c r="AS438" s="895"/>
      <c r="AT438" s="894"/>
      <c r="AU438" s="895"/>
      <c r="AV438" s="894"/>
      <c r="AW438" s="895"/>
      <c r="AX438" s="894"/>
      <c r="AY438" s="895"/>
      <c r="AZ438" s="894"/>
      <c r="BA438" s="895"/>
      <c r="BB438" s="894"/>
      <c r="BC438" s="895"/>
      <c r="BD438" s="894"/>
      <c r="BE438" s="895"/>
      <c r="BF438" s="894"/>
      <c r="BG438" s="895"/>
      <c r="BH438" s="894"/>
      <c r="BI438" s="895"/>
      <c r="BJ438" s="894">
        <v>36</v>
      </c>
      <c r="BK438" s="895"/>
      <c r="BL438" s="894"/>
      <c r="BM438" s="895"/>
      <c r="BN438" s="894"/>
      <c r="BO438" s="895"/>
      <c r="BP438" s="894"/>
      <c r="BQ438" s="895"/>
      <c r="BR438" s="894"/>
      <c r="BS438" s="895"/>
      <c r="BT438" s="894"/>
      <c r="BU438" s="895"/>
      <c r="BV438" s="894"/>
      <c r="BW438" s="895"/>
      <c r="BX438" s="894"/>
      <c r="BY438" s="895"/>
      <c r="BZ438" s="894"/>
      <c r="CA438" s="895"/>
      <c r="CB438" s="894"/>
      <c r="CC438" s="895"/>
      <c r="CD438" s="907"/>
      <c r="CE438" s="895"/>
      <c r="CF438" s="907"/>
      <c r="CG438" s="895"/>
      <c r="CH438" s="894"/>
      <c r="CI438" s="895"/>
      <c r="CJ438" s="894"/>
      <c r="CK438" s="895"/>
      <c r="CL438" s="894"/>
      <c r="CM438" s="895"/>
      <c r="CN438" s="894"/>
      <c r="CO438" s="895"/>
      <c r="CP438" s="894"/>
      <c r="CQ438" s="895"/>
      <c r="CR438" s="894"/>
      <c r="CS438" s="895"/>
      <c r="CT438" s="895"/>
      <c r="CU438" s="895"/>
      <c r="CV438" s="894"/>
      <c r="CW438" s="895"/>
      <c r="CX438" s="894"/>
      <c r="CY438" s="895"/>
      <c r="CZ438" s="894"/>
      <c r="DA438" s="895"/>
      <c r="DB438" s="908">
        <f t="shared" si="51"/>
        <v>58</v>
      </c>
      <c r="DC438" s="908">
        <v>0</v>
      </c>
      <c r="DD438" s="910">
        <v>0</v>
      </c>
      <c r="DE438" s="911">
        <v>0</v>
      </c>
      <c r="DF438" s="912">
        <f t="shared" si="54"/>
        <v>58</v>
      </c>
      <c r="DG438" s="913">
        <f t="shared" si="54"/>
        <v>0</v>
      </c>
    </row>
    <row r="439" spans="1:111" ht="15" thickBot="1" x14ac:dyDescent="0.35">
      <c r="A439" s="919" t="s">
        <v>973</v>
      </c>
      <c r="B439" s="894"/>
      <c r="C439" s="994"/>
      <c r="D439" s="894"/>
      <c r="E439" s="895"/>
      <c r="F439" s="894"/>
      <c r="G439" s="895"/>
      <c r="H439" s="894">
        <v>17</v>
      </c>
      <c r="I439" s="895"/>
      <c r="J439" s="894">
        <v>8</v>
      </c>
      <c r="K439" s="895"/>
      <c r="L439" s="894">
        <v>56</v>
      </c>
      <c r="M439" s="895"/>
      <c r="N439" s="894">
        <v>6</v>
      </c>
      <c r="O439" s="895"/>
      <c r="P439" s="894"/>
      <c r="Q439" s="895"/>
      <c r="R439" s="894"/>
      <c r="S439" s="895"/>
      <c r="T439" s="894">
        <v>9</v>
      </c>
      <c r="U439" s="895"/>
      <c r="V439" s="894">
        <v>11</v>
      </c>
      <c r="W439" s="895"/>
      <c r="X439" s="894"/>
      <c r="Y439" s="895"/>
      <c r="Z439" s="894"/>
      <c r="AA439" s="895"/>
      <c r="AB439" s="894"/>
      <c r="AC439" s="895"/>
      <c r="AD439" s="894"/>
      <c r="AE439" s="895"/>
      <c r="AF439" s="894"/>
      <c r="AG439" s="895"/>
      <c r="AH439" s="894">
        <v>3</v>
      </c>
      <c r="AI439" s="895"/>
      <c r="AJ439" s="894">
        <v>9</v>
      </c>
      <c r="AK439" s="895"/>
      <c r="AL439" s="894">
        <v>28</v>
      </c>
      <c r="AM439" s="895"/>
      <c r="AN439" s="894">
        <v>6</v>
      </c>
      <c r="AO439" s="895"/>
      <c r="AP439" s="894">
        <v>2</v>
      </c>
      <c r="AQ439" s="895"/>
      <c r="AR439" s="894"/>
      <c r="AS439" s="895"/>
      <c r="AT439" s="894"/>
      <c r="AU439" s="895"/>
      <c r="AV439" s="894">
        <v>65</v>
      </c>
      <c r="AW439" s="895"/>
      <c r="AX439" s="894"/>
      <c r="AY439" s="895"/>
      <c r="AZ439" s="894">
        <v>22</v>
      </c>
      <c r="BA439" s="895"/>
      <c r="BB439" s="894"/>
      <c r="BC439" s="895"/>
      <c r="BD439" s="894">
        <v>30</v>
      </c>
      <c r="BE439" s="895"/>
      <c r="BF439" s="894"/>
      <c r="BG439" s="895"/>
      <c r="BH439" s="894">
        <v>3</v>
      </c>
      <c r="BI439" s="895"/>
      <c r="BJ439" s="894">
        <v>22</v>
      </c>
      <c r="BK439" s="895"/>
      <c r="BL439" s="894"/>
      <c r="BM439" s="895"/>
      <c r="BN439" s="894"/>
      <c r="BO439" s="895"/>
      <c r="BP439" s="894"/>
      <c r="BQ439" s="895"/>
      <c r="BR439" s="894">
        <v>19</v>
      </c>
      <c r="BS439" s="895"/>
      <c r="BT439" s="894">
        <v>6</v>
      </c>
      <c r="BU439" s="895"/>
      <c r="BV439" s="894"/>
      <c r="BW439" s="895"/>
      <c r="BX439" s="894">
        <v>29</v>
      </c>
      <c r="BY439" s="895"/>
      <c r="BZ439" s="894">
        <v>73</v>
      </c>
      <c r="CA439" s="895"/>
      <c r="CB439" s="894"/>
      <c r="CC439" s="895"/>
      <c r="CD439" s="907">
        <v>3</v>
      </c>
      <c r="CE439" s="895"/>
      <c r="CF439" s="907"/>
      <c r="CG439" s="895"/>
      <c r="CH439" s="894"/>
      <c r="CI439" s="895"/>
      <c r="CJ439" s="894"/>
      <c r="CK439" s="895"/>
      <c r="CL439" s="894"/>
      <c r="CM439" s="895"/>
      <c r="CN439" s="894"/>
      <c r="CO439" s="895"/>
      <c r="CP439" s="894"/>
      <c r="CQ439" s="895"/>
      <c r="CR439" s="894">
        <v>19</v>
      </c>
      <c r="CS439" s="895"/>
      <c r="CT439" s="895"/>
      <c r="CU439" s="895"/>
      <c r="CV439" s="894"/>
      <c r="CW439" s="895"/>
      <c r="CX439" s="894"/>
      <c r="CY439" s="895"/>
      <c r="CZ439" s="894">
        <v>24</v>
      </c>
      <c r="DA439" s="895"/>
      <c r="DB439" s="908">
        <f t="shared" si="51"/>
        <v>470</v>
      </c>
      <c r="DC439" s="908">
        <v>0</v>
      </c>
      <c r="DD439" s="910">
        <v>769</v>
      </c>
      <c r="DE439" s="911">
        <v>0</v>
      </c>
      <c r="DF439" s="912">
        <f t="shared" si="54"/>
        <v>1239</v>
      </c>
      <c r="DG439" s="913">
        <f t="shared" si="54"/>
        <v>0</v>
      </c>
    </row>
    <row r="443" spans="1:111" ht="24" thickBot="1" x14ac:dyDescent="0.5">
      <c r="A443" s="884" t="s">
        <v>878</v>
      </c>
      <c r="DB443" s="886"/>
      <c r="DC443" s="886"/>
      <c r="DD443" s="886"/>
      <c r="DE443" s="886"/>
      <c r="DF443" s="886"/>
      <c r="DG443" s="886"/>
    </row>
    <row r="444" spans="1:111" ht="21.6" thickBot="1" x14ac:dyDescent="0.45">
      <c r="A444" s="1075" t="s">
        <v>1094</v>
      </c>
      <c r="DB444" s="886"/>
      <c r="DC444" s="886"/>
      <c r="DD444" s="886"/>
      <c r="DE444" s="886"/>
      <c r="DF444" s="886"/>
      <c r="DG444" s="886"/>
    </row>
    <row r="445" spans="1:111" ht="15" thickBot="1" x14ac:dyDescent="0.35">
      <c r="A445" s="889"/>
      <c r="B445" s="1300" t="s">
        <v>50</v>
      </c>
      <c r="C445" s="1301"/>
      <c r="D445" s="1300" t="s">
        <v>879</v>
      </c>
      <c r="E445" s="1301"/>
      <c r="F445" s="1300" t="s">
        <v>880</v>
      </c>
      <c r="G445" s="1301"/>
      <c r="H445" s="1308" t="s">
        <v>881</v>
      </c>
      <c r="I445" s="1309"/>
      <c r="J445" s="1300" t="s">
        <v>882</v>
      </c>
      <c r="K445" s="1301"/>
      <c r="L445" s="1300" t="s">
        <v>883</v>
      </c>
      <c r="M445" s="1301"/>
      <c r="N445" s="1300" t="s">
        <v>884</v>
      </c>
      <c r="O445" s="1301"/>
      <c r="P445" s="1300" t="s">
        <v>885</v>
      </c>
      <c r="Q445" s="1301"/>
      <c r="R445" s="1300" t="s">
        <v>886</v>
      </c>
      <c r="S445" s="1301"/>
      <c r="T445" s="1300" t="s">
        <v>887</v>
      </c>
      <c r="U445" s="1301"/>
      <c r="V445" s="1300" t="s">
        <v>888</v>
      </c>
      <c r="W445" s="1301"/>
      <c r="X445" s="1300" t="s">
        <v>889</v>
      </c>
      <c r="Y445" s="1301"/>
      <c r="Z445" s="1300" t="s">
        <v>890</v>
      </c>
      <c r="AA445" s="1301"/>
      <c r="AB445" s="1300" t="s">
        <v>891</v>
      </c>
      <c r="AC445" s="1301"/>
      <c r="AD445" s="1300" t="s">
        <v>892</v>
      </c>
      <c r="AE445" s="1301"/>
      <c r="AF445" s="1300" t="s">
        <v>893</v>
      </c>
      <c r="AG445" s="1301"/>
      <c r="AH445" s="1300" t="s">
        <v>894</v>
      </c>
      <c r="AI445" s="1301"/>
      <c r="AJ445" s="1300" t="s">
        <v>67</v>
      </c>
      <c r="AK445" s="1301"/>
      <c r="AL445" s="1300" t="s">
        <v>895</v>
      </c>
      <c r="AM445" s="1301"/>
      <c r="AN445" s="1300" t="s">
        <v>896</v>
      </c>
      <c r="AO445" s="1301"/>
      <c r="AP445" s="1300" t="s">
        <v>897</v>
      </c>
      <c r="AQ445" s="1301"/>
      <c r="AR445" s="1300" t="s">
        <v>898</v>
      </c>
      <c r="AS445" s="1301"/>
      <c r="AT445" s="1300" t="s">
        <v>899</v>
      </c>
      <c r="AU445" s="1301"/>
      <c r="AV445" s="1300" t="s">
        <v>900</v>
      </c>
      <c r="AW445" s="1301"/>
      <c r="AX445" s="1300" t="s">
        <v>901</v>
      </c>
      <c r="AY445" s="1301"/>
      <c r="AZ445" s="1300" t="s">
        <v>139</v>
      </c>
      <c r="BA445" s="1301"/>
      <c r="BB445" s="1300" t="s">
        <v>902</v>
      </c>
      <c r="BC445" s="1301"/>
      <c r="BD445" s="1300" t="s">
        <v>903</v>
      </c>
      <c r="BE445" s="1301"/>
      <c r="BF445" s="1300" t="s">
        <v>76</v>
      </c>
      <c r="BG445" s="1301"/>
      <c r="BH445" s="1300" t="s">
        <v>140</v>
      </c>
      <c r="BI445" s="1301"/>
      <c r="BJ445" s="1300" t="s">
        <v>904</v>
      </c>
      <c r="BK445" s="1301"/>
      <c r="BL445" s="1300" t="s">
        <v>905</v>
      </c>
      <c r="BM445" s="1301"/>
      <c r="BN445" s="1300" t="s">
        <v>906</v>
      </c>
      <c r="BO445" s="1301"/>
      <c r="BP445" s="1300" t="s">
        <v>907</v>
      </c>
      <c r="BQ445" s="1301"/>
      <c r="BR445" s="1300" t="s">
        <v>81</v>
      </c>
      <c r="BS445" s="1301"/>
      <c r="BT445" s="1300" t="s">
        <v>82</v>
      </c>
      <c r="BU445" s="1301"/>
      <c r="BV445" s="1300" t="s">
        <v>908</v>
      </c>
      <c r="BW445" s="1301"/>
      <c r="BX445" s="1300" t="s">
        <v>909</v>
      </c>
      <c r="BY445" s="1301"/>
      <c r="BZ445" s="1300" t="s">
        <v>910</v>
      </c>
      <c r="CA445" s="1301"/>
      <c r="CB445" s="1300" t="s">
        <v>911</v>
      </c>
      <c r="CC445" s="1301"/>
      <c r="CD445" s="1300" t="s">
        <v>912</v>
      </c>
      <c r="CE445" s="1301"/>
      <c r="CF445" s="1300" t="s">
        <v>913</v>
      </c>
      <c r="CG445" s="1301"/>
      <c r="CH445" s="1300" t="s">
        <v>914</v>
      </c>
      <c r="CI445" s="1301"/>
      <c r="CJ445" s="1300" t="s">
        <v>915</v>
      </c>
      <c r="CK445" s="1301"/>
      <c r="CL445" s="1300" t="s">
        <v>916</v>
      </c>
      <c r="CM445" s="1301"/>
      <c r="CN445" s="1300" t="s">
        <v>917</v>
      </c>
      <c r="CO445" s="1301"/>
      <c r="CP445" s="1300" t="s">
        <v>918</v>
      </c>
      <c r="CQ445" s="1301"/>
      <c r="CR445" s="1300" t="s">
        <v>919</v>
      </c>
      <c r="CS445" s="1301"/>
      <c r="CT445" s="1300" t="s">
        <v>920</v>
      </c>
      <c r="CU445" s="1301"/>
      <c r="CV445" s="1300" t="s">
        <v>921</v>
      </c>
      <c r="CW445" s="1301"/>
      <c r="CX445" s="1300" t="s">
        <v>922</v>
      </c>
      <c r="CY445" s="1301"/>
      <c r="CZ445" s="1302" t="s">
        <v>857</v>
      </c>
      <c r="DA445" s="1303"/>
      <c r="DB445" s="1304" t="s">
        <v>923</v>
      </c>
      <c r="DC445" s="1305"/>
      <c r="DD445" s="1306" t="s">
        <v>924</v>
      </c>
      <c r="DE445" s="1307"/>
      <c r="DF445" s="1297" t="s">
        <v>925</v>
      </c>
      <c r="DG445" s="1298"/>
    </row>
    <row r="446" spans="1:111" ht="15" thickBot="1" x14ac:dyDescent="0.35">
      <c r="A446" s="890" t="s">
        <v>926</v>
      </c>
      <c r="B446" s="891">
        <v>51</v>
      </c>
      <c r="C446" s="892">
        <v>0</v>
      </c>
      <c r="D446" s="891">
        <v>51</v>
      </c>
      <c r="E446" s="893">
        <v>0</v>
      </c>
      <c r="F446" s="891">
        <v>51</v>
      </c>
      <c r="G446" s="892">
        <v>0</v>
      </c>
      <c r="H446" s="894">
        <v>51</v>
      </c>
      <c r="I446" s="895">
        <v>0</v>
      </c>
      <c r="J446" s="891">
        <v>51</v>
      </c>
      <c r="K446" s="892">
        <v>0</v>
      </c>
      <c r="L446" s="891">
        <v>51</v>
      </c>
      <c r="M446" s="892">
        <v>0</v>
      </c>
      <c r="N446" s="891">
        <v>51</v>
      </c>
      <c r="O446" s="892">
        <v>0</v>
      </c>
      <c r="P446" s="891">
        <v>51</v>
      </c>
      <c r="Q446" s="892">
        <v>0</v>
      </c>
      <c r="R446" s="891">
        <v>51</v>
      </c>
      <c r="S446" s="892">
        <v>0</v>
      </c>
      <c r="T446" s="891">
        <v>51</v>
      </c>
      <c r="U446" s="892">
        <v>0</v>
      </c>
      <c r="V446" s="891">
        <v>51</v>
      </c>
      <c r="W446" s="892">
        <v>0</v>
      </c>
      <c r="X446" s="891">
        <v>51</v>
      </c>
      <c r="Y446" s="892">
        <v>0</v>
      </c>
      <c r="Z446" s="891">
        <v>51</v>
      </c>
      <c r="AA446" s="892">
        <v>0</v>
      </c>
      <c r="AB446" s="891">
        <v>51</v>
      </c>
      <c r="AC446" s="892">
        <v>0</v>
      </c>
      <c r="AD446" s="891">
        <v>51</v>
      </c>
      <c r="AE446" s="892">
        <v>0</v>
      </c>
      <c r="AF446" s="891">
        <v>51</v>
      </c>
      <c r="AG446" s="892">
        <v>0</v>
      </c>
      <c r="AH446" s="891">
        <v>51</v>
      </c>
      <c r="AI446" s="892">
        <v>0</v>
      </c>
      <c r="AJ446" s="891">
        <v>51</v>
      </c>
      <c r="AK446" s="892">
        <v>0</v>
      </c>
      <c r="AL446" s="891">
        <v>51</v>
      </c>
      <c r="AM446" s="893">
        <v>0</v>
      </c>
      <c r="AN446" s="891">
        <v>51</v>
      </c>
      <c r="AO446" s="892">
        <v>0</v>
      </c>
      <c r="AP446" s="891">
        <v>51</v>
      </c>
      <c r="AQ446" s="892">
        <v>0</v>
      </c>
      <c r="AR446" s="891">
        <v>51</v>
      </c>
      <c r="AS446" s="892">
        <v>0</v>
      </c>
      <c r="AT446" s="891">
        <v>51</v>
      </c>
      <c r="AU446" s="892">
        <v>0</v>
      </c>
      <c r="AV446" s="891">
        <v>51</v>
      </c>
      <c r="AW446" s="892">
        <v>0</v>
      </c>
      <c r="AX446" s="891">
        <v>51</v>
      </c>
      <c r="AY446" s="892">
        <v>0</v>
      </c>
      <c r="AZ446" s="891">
        <v>51</v>
      </c>
      <c r="BA446" s="892">
        <v>0</v>
      </c>
      <c r="BB446" s="891">
        <v>51</v>
      </c>
      <c r="BC446" s="892">
        <v>0</v>
      </c>
      <c r="BD446" s="891">
        <v>51</v>
      </c>
      <c r="BE446" s="892">
        <v>0</v>
      </c>
      <c r="BF446" s="891">
        <v>51</v>
      </c>
      <c r="BG446" s="892">
        <v>0</v>
      </c>
      <c r="BH446" s="891">
        <v>51</v>
      </c>
      <c r="BI446" s="892">
        <v>0</v>
      </c>
      <c r="BJ446" s="891">
        <v>51</v>
      </c>
      <c r="BK446" s="892">
        <v>0</v>
      </c>
      <c r="BL446" s="891">
        <v>51</v>
      </c>
      <c r="BM446" s="892">
        <v>0</v>
      </c>
      <c r="BN446" s="891">
        <v>51</v>
      </c>
      <c r="BO446" s="892">
        <v>0</v>
      </c>
      <c r="BP446" s="891">
        <v>51</v>
      </c>
      <c r="BQ446" s="892">
        <v>0</v>
      </c>
      <c r="BR446" s="891">
        <v>51</v>
      </c>
      <c r="BS446" s="892">
        <v>0</v>
      </c>
      <c r="BT446" s="891">
        <v>51</v>
      </c>
      <c r="BU446" s="892">
        <v>0</v>
      </c>
      <c r="BV446" s="891">
        <v>51</v>
      </c>
      <c r="BW446" s="892">
        <v>0</v>
      </c>
      <c r="BX446" s="891">
        <v>51</v>
      </c>
      <c r="BY446" s="892">
        <v>0</v>
      </c>
      <c r="BZ446" s="891">
        <v>51</v>
      </c>
      <c r="CA446" s="892">
        <v>0</v>
      </c>
      <c r="CB446" s="891">
        <v>51</v>
      </c>
      <c r="CC446" s="892">
        <v>0</v>
      </c>
      <c r="CD446" s="891">
        <v>51</v>
      </c>
      <c r="CE446" s="893">
        <v>0</v>
      </c>
      <c r="CF446" s="891">
        <v>51</v>
      </c>
      <c r="CG446" s="892">
        <v>0</v>
      </c>
      <c r="CH446" s="891">
        <v>51</v>
      </c>
      <c r="CI446" s="892">
        <v>0</v>
      </c>
      <c r="CJ446" s="891">
        <v>51</v>
      </c>
      <c r="CK446" s="892">
        <v>0</v>
      </c>
      <c r="CL446" s="891">
        <v>51</v>
      </c>
      <c r="CM446" s="892">
        <v>0</v>
      </c>
      <c r="CN446" s="891">
        <v>51</v>
      </c>
      <c r="CO446" s="892">
        <v>0</v>
      </c>
      <c r="CP446" s="891">
        <v>51</v>
      </c>
      <c r="CQ446" s="892">
        <v>0</v>
      </c>
      <c r="CR446" s="891">
        <v>51</v>
      </c>
      <c r="CS446" s="892">
        <v>0</v>
      </c>
      <c r="CT446" s="891">
        <v>51</v>
      </c>
      <c r="CU446" s="893">
        <v>0</v>
      </c>
      <c r="CV446" s="891">
        <v>51</v>
      </c>
      <c r="CW446" s="892">
        <v>0</v>
      </c>
      <c r="CX446" s="891">
        <v>51</v>
      </c>
      <c r="CY446" s="896">
        <v>0</v>
      </c>
      <c r="CZ446" s="896">
        <v>51</v>
      </c>
      <c r="DA446" s="896">
        <v>0</v>
      </c>
      <c r="DB446" s="897">
        <v>51</v>
      </c>
      <c r="DC446" s="898">
        <v>0</v>
      </c>
      <c r="DD446" s="899">
        <v>51</v>
      </c>
      <c r="DE446" s="900">
        <v>0</v>
      </c>
      <c r="DF446" s="901">
        <v>51</v>
      </c>
      <c r="DG446" s="902">
        <v>0</v>
      </c>
    </row>
    <row r="447" spans="1:111" ht="15" thickBot="1" x14ac:dyDescent="0.35">
      <c r="A447" s="1299" t="s">
        <v>927</v>
      </c>
      <c r="B447" s="1299"/>
      <c r="C447" s="1299"/>
      <c r="E447" s="887"/>
      <c r="H447" s="894"/>
      <c r="I447" s="895">
        <v>0</v>
      </c>
      <c r="CE447" s="887"/>
      <c r="CU447" s="887"/>
    </row>
    <row r="448" spans="1:111" ht="15" thickBot="1" x14ac:dyDescent="0.35">
      <c r="A448" s="906" t="s">
        <v>928</v>
      </c>
      <c r="B448" s="894">
        <v>7</v>
      </c>
      <c r="C448" s="895">
        <v>2085000</v>
      </c>
      <c r="D448" s="894">
        <v>6</v>
      </c>
      <c r="E448" s="895"/>
      <c r="F448" s="894">
        <v>2</v>
      </c>
      <c r="G448" s="895">
        <v>78000</v>
      </c>
      <c r="H448" s="894"/>
      <c r="I448" s="895"/>
      <c r="J448" s="894"/>
      <c r="K448" s="895"/>
      <c r="L448" s="894"/>
      <c r="M448" s="895"/>
      <c r="N448" s="894">
        <v>4</v>
      </c>
      <c r="O448" s="895">
        <v>110000</v>
      </c>
      <c r="P448" s="894"/>
      <c r="Q448" s="895"/>
      <c r="R448" s="894">
        <v>5</v>
      </c>
      <c r="S448" s="895">
        <v>570000</v>
      </c>
      <c r="T448" s="894">
        <v>3</v>
      </c>
      <c r="U448" s="895"/>
      <c r="V448" s="894"/>
      <c r="W448" s="895"/>
      <c r="X448" s="894"/>
      <c r="Y448" s="895"/>
      <c r="Z448" s="894">
        <v>1</v>
      </c>
      <c r="AA448" s="895"/>
      <c r="AB448" s="894">
        <v>6</v>
      </c>
      <c r="AC448" s="895">
        <v>955000</v>
      </c>
      <c r="AD448" s="894"/>
      <c r="AE448" s="895"/>
      <c r="AF448" s="894"/>
      <c r="AG448" s="895"/>
      <c r="AH448" s="894"/>
      <c r="AI448" s="895"/>
      <c r="AJ448" s="894"/>
      <c r="AK448" s="895"/>
      <c r="AL448" s="894">
        <v>1</v>
      </c>
      <c r="AM448" s="895"/>
      <c r="AN448" s="894"/>
      <c r="AO448" s="895"/>
      <c r="AP448" s="894"/>
      <c r="AQ448" s="895"/>
      <c r="AR448" s="894"/>
      <c r="AS448" s="895"/>
      <c r="AT448" s="894"/>
      <c r="AU448" s="895"/>
      <c r="AV448" s="894">
        <v>12</v>
      </c>
      <c r="AW448" s="895"/>
      <c r="AX448" s="894">
        <v>1</v>
      </c>
      <c r="AY448" s="895">
        <v>500000</v>
      </c>
      <c r="AZ448" s="894">
        <v>2</v>
      </c>
      <c r="BA448" s="895"/>
      <c r="BB448" s="894"/>
      <c r="BC448" s="895"/>
      <c r="BD448" s="894"/>
      <c r="BE448" s="895"/>
      <c r="BF448" s="894">
        <v>2</v>
      </c>
      <c r="BG448" s="895">
        <v>1350000</v>
      </c>
      <c r="BH448" s="894"/>
      <c r="BI448" s="895"/>
      <c r="BJ448" s="894">
        <v>3</v>
      </c>
      <c r="BK448" s="895">
        <v>40000</v>
      </c>
      <c r="BL448" s="894"/>
      <c r="BM448" s="895"/>
      <c r="BN448" s="894"/>
      <c r="BO448" s="895"/>
      <c r="BP448" s="894"/>
      <c r="BQ448" s="895"/>
      <c r="BR448" s="894">
        <v>3</v>
      </c>
      <c r="BS448" s="895">
        <v>1875000</v>
      </c>
      <c r="BT448" s="894"/>
      <c r="BU448" s="895"/>
      <c r="BV448" s="894"/>
      <c r="BW448" s="895"/>
      <c r="BX448" s="894">
        <v>3</v>
      </c>
      <c r="BY448" s="895"/>
      <c r="BZ448" s="894">
        <v>1</v>
      </c>
      <c r="CA448" s="895">
        <v>900000</v>
      </c>
      <c r="CB448" s="894">
        <v>1</v>
      </c>
      <c r="CC448" s="895">
        <v>1330000</v>
      </c>
      <c r="CD448" s="907"/>
      <c r="CE448" s="895"/>
      <c r="CF448" s="907"/>
      <c r="CG448" s="895"/>
      <c r="CH448" s="894">
        <v>7</v>
      </c>
      <c r="CI448" s="895">
        <v>900000</v>
      </c>
      <c r="CJ448" s="894"/>
      <c r="CK448" s="895"/>
      <c r="CL448" s="894"/>
      <c r="CM448" s="895"/>
      <c r="CN448" s="894"/>
      <c r="CO448" s="895"/>
      <c r="CP448" s="894"/>
      <c r="CQ448" s="895"/>
      <c r="CR448" s="894">
        <v>8</v>
      </c>
      <c r="CS448" s="895">
        <v>3182000</v>
      </c>
      <c r="CT448" s="895"/>
      <c r="CU448" s="895"/>
      <c r="CV448" s="894"/>
      <c r="CW448" s="895"/>
      <c r="CX448" s="894"/>
      <c r="CY448" s="895"/>
      <c r="CZ448" s="894"/>
      <c r="DA448" s="895"/>
      <c r="DB448" s="908">
        <f>B448+D448+F448+H448+J448+L448+N448+P448+R448+T448+V448+X448+Z448+AB448+AD448+AF448+AH448+AJ448+AL448+AN448+AP448+AR448+AT448+AV448+AX448+AZ448+BB448+BD448+BF448+BH448+BJ448+BL448+BN448+BP448+BR448+BT448+BV448+BX448+BZ448+CB448+CD448+CF448+CH448+CJ448+CL448+CN448+CP448+CR448+CT448+CV448+CX448+CZ448</f>
        <v>78</v>
      </c>
      <c r="DC448" s="909"/>
      <c r="DD448" s="910">
        <v>0</v>
      </c>
      <c r="DE448" s="911">
        <v>0</v>
      </c>
      <c r="DF448" s="912">
        <f t="shared" ref="DF448:DG452" si="55">DB448+DD448</f>
        <v>78</v>
      </c>
      <c r="DG448" s="913">
        <f t="shared" si="55"/>
        <v>0</v>
      </c>
    </row>
    <row r="449" spans="1:111" ht="15" thickBot="1" x14ac:dyDescent="0.35">
      <c r="A449" s="906" t="s">
        <v>929</v>
      </c>
      <c r="B449" s="894">
        <v>120</v>
      </c>
      <c r="C449" s="895">
        <v>28239300</v>
      </c>
      <c r="D449" s="894">
        <v>17</v>
      </c>
      <c r="E449" s="895"/>
      <c r="F449" s="894">
        <v>5</v>
      </c>
      <c r="G449" s="895"/>
      <c r="H449" s="894">
        <v>4</v>
      </c>
      <c r="I449" s="895"/>
      <c r="J449" s="894">
        <v>12</v>
      </c>
      <c r="K449" s="895"/>
      <c r="L449" s="894">
        <v>4</v>
      </c>
      <c r="M449" s="895"/>
      <c r="N449" s="894">
        <v>60</v>
      </c>
      <c r="O449" s="895">
        <v>13360700</v>
      </c>
      <c r="P449" s="894">
        <v>2</v>
      </c>
      <c r="Q449" s="895">
        <v>450000</v>
      </c>
      <c r="R449" s="894">
        <v>27</v>
      </c>
      <c r="S449" s="895"/>
      <c r="T449" s="894">
        <v>2</v>
      </c>
      <c r="U449" s="895"/>
      <c r="V449" s="894"/>
      <c r="W449" s="895"/>
      <c r="X449" s="894">
        <v>9</v>
      </c>
      <c r="Y449" s="895"/>
      <c r="Z449" s="894"/>
      <c r="AA449" s="895"/>
      <c r="AB449" s="894">
        <v>84</v>
      </c>
      <c r="AC449" s="895"/>
      <c r="AD449" s="894">
        <v>8</v>
      </c>
      <c r="AE449" s="895"/>
      <c r="AF449" s="894">
        <v>1</v>
      </c>
      <c r="AG449" s="895"/>
      <c r="AH449" s="894">
        <v>8</v>
      </c>
      <c r="AI449" s="895">
        <v>1833000</v>
      </c>
      <c r="AJ449" s="894">
        <v>27</v>
      </c>
      <c r="AK449" s="895"/>
      <c r="AL449" s="894">
        <v>31</v>
      </c>
      <c r="AM449" s="895"/>
      <c r="AN449" s="894">
        <v>5</v>
      </c>
      <c r="AO449" s="895">
        <v>2147000</v>
      </c>
      <c r="AP449" s="894"/>
      <c r="AQ449" s="895"/>
      <c r="AR449" s="894"/>
      <c r="AS449" s="895"/>
      <c r="AT449" s="894"/>
      <c r="AU449" s="895"/>
      <c r="AV449" s="894">
        <v>207</v>
      </c>
      <c r="AW449" s="895"/>
      <c r="AX449" s="894">
        <v>12</v>
      </c>
      <c r="AY449" s="895">
        <v>4245500</v>
      </c>
      <c r="AZ449" s="894">
        <v>11</v>
      </c>
      <c r="BA449" s="895"/>
      <c r="BB449" s="894">
        <v>14</v>
      </c>
      <c r="BC449" s="895"/>
      <c r="BD449" s="894">
        <v>9</v>
      </c>
      <c r="BE449" s="895">
        <v>525000</v>
      </c>
      <c r="BF449" s="894">
        <v>5</v>
      </c>
      <c r="BG449" s="895"/>
      <c r="BH449" s="894"/>
      <c r="BI449" s="895"/>
      <c r="BJ449" s="894">
        <v>27</v>
      </c>
      <c r="BK449" s="895"/>
      <c r="BL449" s="894"/>
      <c r="BM449" s="895"/>
      <c r="BN449" s="894"/>
      <c r="BO449" s="895"/>
      <c r="BP449" s="894">
        <v>13</v>
      </c>
      <c r="BQ449" s="895"/>
      <c r="BR449" s="894">
        <v>41</v>
      </c>
      <c r="BS449" s="895"/>
      <c r="BT449" s="894">
        <v>1</v>
      </c>
      <c r="BU449" s="895"/>
      <c r="BV449" s="894"/>
      <c r="BW449" s="895"/>
      <c r="BX449" s="894">
        <v>7</v>
      </c>
      <c r="BY449" s="895"/>
      <c r="BZ449" s="894">
        <v>7</v>
      </c>
      <c r="CA449" s="895">
        <v>1005000</v>
      </c>
      <c r="CB449" s="894">
        <v>21</v>
      </c>
      <c r="CC449" s="895"/>
      <c r="CD449" s="907"/>
      <c r="CE449" s="895"/>
      <c r="CF449" s="907"/>
      <c r="CG449" s="895"/>
      <c r="CH449" s="894">
        <v>20</v>
      </c>
      <c r="CI449" s="895">
        <v>5571700</v>
      </c>
      <c r="CJ449" s="894"/>
      <c r="CK449" s="895"/>
      <c r="CL449" s="894"/>
      <c r="CM449" s="895"/>
      <c r="CN449" s="894">
        <v>1</v>
      </c>
      <c r="CO449" s="895">
        <v>1548000</v>
      </c>
      <c r="CP449" s="894"/>
      <c r="CQ449" s="895"/>
      <c r="CR449" s="894">
        <v>17</v>
      </c>
      <c r="CS449" s="895">
        <v>11623000</v>
      </c>
      <c r="CT449" s="895"/>
      <c r="CU449" s="895"/>
      <c r="CV449" s="894"/>
      <c r="CW449" s="895"/>
      <c r="CX449" s="894"/>
      <c r="CY449" s="895"/>
      <c r="CZ449" s="894">
        <v>2</v>
      </c>
      <c r="DA449" s="895"/>
      <c r="DB449" s="908">
        <f t="shared" ref="DB449:DB455" si="56">B449+D449+F449+H449+J449+L449+N449+P449+R449+T449+V449+X449+Z449+AB449+AD449+AF449+AH449+AJ449+AL449+AN449+AP449+AR449+AT449+AV449+AX449+AZ449+BB449+BD449+BF449+BH449+BJ449+BL449+BN449+BP449+BR449+BT449+BV449+BX449+BZ449+CB449+CD449+CF449+CH449+CJ449+CL449+CN449+CP449+CR449+CT449+CV449+CX449+CZ449</f>
        <v>841</v>
      </c>
      <c r="DC449" s="954">
        <f>'B1104'!T445</f>
        <v>0</v>
      </c>
      <c r="DD449" s="910">
        <v>0</v>
      </c>
      <c r="DE449" s="911">
        <v>0</v>
      </c>
      <c r="DF449" s="912">
        <f t="shared" si="55"/>
        <v>841</v>
      </c>
      <c r="DG449" s="913">
        <f t="shared" si="55"/>
        <v>0</v>
      </c>
    </row>
    <row r="450" spans="1:111" ht="15" thickBot="1" x14ac:dyDescent="0.35">
      <c r="A450" s="906" t="s">
        <v>930</v>
      </c>
      <c r="B450" s="894">
        <v>192</v>
      </c>
      <c r="C450" s="895">
        <v>40520100</v>
      </c>
      <c r="D450" s="894">
        <v>31</v>
      </c>
      <c r="E450" s="895"/>
      <c r="F450" s="894">
        <v>4</v>
      </c>
      <c r="G450" s="895"/>
      <c r="H450" s="894">
        <v>11</v>
      </c>
      <c r="I450" s="895"/>
      <c r="J450" s="894">
        <v>6</v>
      </c>
      <c r="K450" s="895"/>
      <c r="L450" s="894">
        <v>22</v>
      </c>
      <c r="M450" s="895"/>
      <c r="N450" s="894">
        <v>72</v>
      </c>
      <c r="O450" s="895">
        <v>4812000</v>
      </c>
      <c r="P450" s="894">
        <v>3</v>
      </c>
      <c r="Q450" s="895">
        <v>248600</v>
      </c>
      <c r="R450" s="894">
        <v>29</v>
      </c>
      <c r="S450" s="895"/>
      <c r="T450" s="894">
        <v>4</v>
      </c>
      <c r="U450" s="895"/>
      <c r="V450" s="894"/>
      <c r="W450" s="895"/>
      <c r="X450" s="894">
        <v>9</v>
      </c>
      <c r="Y450" s="895"/>
      <c r="Z450" s="894"/>
      <c r="AA450" s="895"/>
      <c r="AB450" s="894">
        <v>127</v>
      </c>
      <c r="AC450" s="895"/>
      <c r="AD450" s="894">
        <v>11</v>
      </c>
      <c r="AE450" s="895"/>
      <c r="AF450" s="894">
        <v>2</v>
      </c>
      <c r="AG450" s="895"/>
      <c r="AH450" s="894">
        <v>11</v>
      </c>
      <c r="AI450" s="895">
        <v>2321000</v>
      </c>
      <c r="AJ450" s="894">
        <v>27</v>
      </c>
      <c r="AK450" s="895"/>
      <c r="AL450" s="894">
        <v>58</v>
      </c>
      <c r="AM450" s="895"/>
      <c r="AN450" s="894">
        <v>3</v>
      </c>
      <c r="AO450" s="895">
        <v>125000</v>
      </c>
      <c r="AP450" s="894"/>
      <c r="AQ450" s="895"/>
      <c r="AR450" s="894"/>
      <c r="AS450" s="895"/>
      <c r="AT450" s="894"/>
      <c r="AU450" s="895"/>
      <c r="AV450" s="894">
        <v>223</v>
      </c>
      <c r="AW450" s="895"/>
      <c r="AX450" s="894">
        <v>16</v>
      </c>
      <c r="AY450" s="895">
        <v>1560000</v>
      </c>
      <c r="AZ450" s="894">
        <v>22</v>
      </c>
      <c r="BA450" s="895"/>
      <c r="BB450" s="894">
        <v>11</v>
      </c>
      <c r="BC450" s="895"/>
      <c r="BD450" s="894">
        <v>9</v>
      </c>
      <c r="BE450" s="895">
        <v>805000</v>
      </c>
      <c r="BF450" s="894">
        <v>1</v>
      </c>
      <c r="BG450" s="895"/>
      <c r="BH450" s="894"/>
      <c r="BI450" s="895"/>
      <c r="BJ450" s="894">
        <v>27</v>
      </c>
      <c r="BK450" s="895"/>
      <c r="BL450" s="894"/>
      <c r="BM450" s="895"/>
      <c r="BN450" s="894"/>
      <c r="BO450" s="895"/>
      <c r="BP450" s="894">
        <v>11</v>
      </c>
      <c r="BQ450" s="895"/>
      <c r="BR450" s="894">
        <v>63</v>
      </c>
      <c r="BS450" s="895"/>
      <c r="BT450" s="894"/>
      <c r="BU450" s="895"/>
      <c r="BV450" s="894"/>
      <c r="BW450" s="895"/>
      <c r="BX450" s="894">
        <v>16</v>
      </c>
      <c r="BY450" s="895"/>
      <c r="BZ450" s="894">
        <v>11</v>
      </c>
      <c r="CA450" s="895">
        <v>748800</v>
      </c>
      <c r="CB450" s="894">
        <v>30</v>
      </c>
      <c r="CC450" s="895"/>
      <c r="CD450" s="907"/>
      <c r="CE450" s="895"/>
      <c r="CF450" s="907">
        <v>1</v>
      </c>
      <c r="CG450" s="895"/>
      <c r="CH450" s="894">
        <v>32</v>
      </c>
      <c r="CI450" s="895">
        <v>2202000</v>
      </c>
      <c r="CJ450" s="894"/>
      <c r="CK450" s="895"/>
      <c r="CL450" s="894"/>
      <c r="CM450" s="895"/>
      <c r="CN450" s="894"/>
      <c r="CO450" s="895"/>
      <c r="CP450" s="894"/>
      <c r="CQ450" s="895"/>
      <c r="CR450" s="894">
        <v>13</v>
      </c>
      <c r="CS450" s="895">
        <v>3432000</v>
      </c>
      <c r="CT450" s="895"/>
      <c r="CU450" s="895"/>
      <c r="CV450" s="894"/>
      <c r="CW450" s="895"/>
      <c r="CX450" s="894"/>
      <c r="CY450" s="895"/>
      <c r="CZ450" s="894">
        <v>2</v>
      </c>
      <c r="DA450" s="895"/>
      <c r="DB450" s="908">
        <f t="shared" si="56"/>
        <v>1110</v>
      </c>
      <c r="DC450" s="954">
        <f>'B1104'!BC445</f>
        <v>0</v>
      </c>
      <c r="DD450" s="910">
        <v>0</v>
      </c>
      <c r="DE450" s="911">
        <v>0</v>
      </c>
      <c r="DF450" s="912">
        <f t="shared" si="55"/>
        <v>1110</v>
      </c>
      <c r="DG450" s="913">
        <f t="shared" si="55"/>
        <v>0</v>
      </c>
    </row>
    <row r="451" spans="1:111" ht="15" thickBot="1" x14ac:dyDescent="0.35">
      <c r="A451" s="906" t="s">
        <v>931</v>
      </c>
      <c r="B451" s="894"/>
      <c r="C451" s="895"/>
      <c r="D451" s="894"/>
      <c r="E451" s="895"/>
      <c r="F451" s="894"/>
      <c r="G451" s="895"/>
      <c r="H451" s="894"/>
      <c r="I451" s="895"/>
      <c r="J451" s="894"/>
      <c r="K451" s="895"/>
      <c r="L451" s="894"/>
      <c r="M451" s="895"/>
      <c r="N451" s="894"/>
      <c r="O451" s="895"/>
      <c r="P451" s="894"/>
      <c r="Q451" s="895"/>
      <c r="R451" s="894"/>
      <c r="S451" s="895"/>
      <c r="T451" s="894"/>
      <c r="U451" s="895"/>
      <c r="V451" s="894"/>
      <c r="W451" s="895"/>
      <c r="X451" s="894"/>
      <c r="Y451" s="895"/>
      <c r="Z451" s="894"/>
      <c r="AA451" s="895"/>
      <c r="AB451" s="894"/>
      <c r="AC451" s="895"/>
      <c r="AD451" s="894"/>
      <c r="AE451" s="895"/>
      <c r="AF451" s="894"/>
      <c r="AG451" s="895"/>
      <c r="AH451" s="894"/>
      <c r="AI451" s="895"/>
      <c r="AJ451" s="894"/>
      <c r="AK451" s="895"/>
      <c r="AL451" s="894">
        <v>1</v>
      </c>
      <c r="AM451" s="895"/>
      <c r="AN451" s="894"/>
      <c r="AO451" s="895"/>
      <c r="AP451" s="894"/>
      <c r="AQ451" s="895"/>
      <c r="AR451" s="894"/>
      <c r="AS451" s="895"/>
      <c r="AT451" s="894"/>
      <c r="AU451" s="895"/>
      <c r="AV451" s="894">
        <v>1</v>
      </c>
      <c r="AW451" s="895"/>
      <c r="AX451" s="894"/>
      <c r="AY451" s="895"/>
      <c r="AZ451" s="894"/>
      <c r="BA451" s="895"/>
      <c r="BB451" s="894"/>
      <c r="BC451" s="895"/>
      <c r="BD451" s="894"/>
      <c r="BE451" s="895"/>
      <c r="BF451" s="894"/>
      <c r="BG451" s="895"/>
      <c r="BH451" s="894"/>
      <c r="BI451" s="895"/>
      <c r="BJ451" s="894"/>
      <c r="BK451" s="895"/>
      <c r="BL451" s="894"/>
      <c r="BM451" s="895"/>
      <c r="BN451" s="894"/>
      <c r="BO451" s="895"/>
      <c r="BP451" s="894"/>
      <c r="BQ451" s="895"/>
      <c r="BR451" s="894">
        <v>1</v>
      </c>
      <c r="BS451" s="895"/>
      <c r="BT451" s="894">
        <v>1</v>
      </c>
      <c r="BU451" s="895"/>
      <c r="BV451" s="894"/>
      <c r="BW451" s="895"/>
      <c r="BX451" s="894"/>
      <c r="BY451" s="895"/>
      <c r="BZ451" s="894"/>
      <c r="CA451" s="895"/>
      <c r="CB451" s="894"/>
      <c r="CC451" s="895"/>
      <c r="CD451" s="907"/>
      <c r="CE451" s="895"/>
      <c r="CF451" s="907"/>
      <c r="CG451" s="895"/>
      <c r="CH451" s="894">
        <v>1</v>
      </c>
      <c r="CI451" s="895">
        <v>17784.25</v>
      </c>
      <c r="CJ451" s="894"/>
      <c r="CK451" s="895"/>
      <c r="CL451" s="894"/>
      <c r="CM451" s="895"/>
      <c r="CN451" s="894"/>
      <c r="CO451" s="895"/>
      <c r="CP451" s="894"/>
      <c r="CQ451" s="895"/>
      <c r="CR451" s="894"/>
      <c r="CS451" s="895"/>
      <c r="CT451" s="895"/>
      <c r="CU451" s="895"/>
      <c r="CV451" s="894"/>
      <c r="CW451" s="895"/>
      <c r="CX451" s="894"/>
      <c r="CY451" s="895"/>
      <c r="CZ451" s="894"/>
      <c r="DA451" s="895"/>
      <c r="DB451" s="908">
        <f t="shared" si="56"/>
        <v>5</v>
      </c>
      <c r="DC451" s="909"/>
      <c r="DD451" s="910">
        <v>0</v>
      </c>
      <c r="DE451" s="911">
        <v>0</v>
      </c>
      <c r="DF451" s="912">
        <f t="shared" si="55"/>
        <v>5</v>
      </c>
      <c r="DG451" s="913">
        <f t="shared" si="55"/>
        <v>0</v>
      </c>
    </row>
    <row r="452" spans="1:111" ht="15" thickBot="1" x14ac:dyDescent="0.35">
      <c r="A452" s="914" t="s">
        <v>932</v>
      </c>
      <c r="B452" s="894"/>
      <c r="C452" s="895"/>
      <c r="D452" s="894"/>
      <c r="E452" s="895"/>
      <c r="F452" s="894"/>
      <c r="G452" s="895"/>
      <c r="H452" s="894"/>
      <c r="I452" s="895"/>
      <c r="J452" s="894"/>
      <c r="K452" s="895"/>
      <c r="L452" s="894"/>
      <c r="M452" s="895"/>
      <c r="N452" s="894"/>
      <c r="O452" s="895"/>
      <c r="P452" s="894"/>
      <c r="Q452" s="895"/>
      <c r="R452" s="894"/>
      <c r="S452" s="895"/>
      <c r="T452" s="894"/>
      <c r="U452" s="895"/>
      <c r="V452" s="894"/>
      <c r="W452" s="895"/>
      <c r="X452" s="894"/>
      <c r="Y452" s="895"/>
      <c r="Z452" s="894"/>
      <c r="AA452" s="895"/>
      <c r="AB452" s="894"/>
      <c r="AC452" s="895"/>
      <c r="AD452" s="894"/>
      <c r="AE452" s="895"/>
      <c r="AF452" s="894"/>
      <c r="AG452" s="895"/>
      <c r="AH452" s="894"/>
      <c r="AI452" s="895"/>
      <c r="AJ452" s="894"/>
      <c r="AK452" s="895"/>
      <c r="AL452" s="894"/>
      <c r="AM452" s="895"/>
      <c r="AN452" s="894"/>
      <c r="AO452" s="895"/>
      <c r="AP452" s="894"/>
      <c r="AQ452" s="895"/>
      <c r="AR452" s="894"/>
      <c r="AS452" s="895"/>
      <c r="AT452" s="894"/>
      <c r="AU452" s="895"/>
      <c r="AV452" s="894"/>
      <c r="AW452" s="895"/>
      <c r="AX452" s="894"/>
      <c r="AY452" s="895"/>
      <c r="AZ452" s="894"/>
      <c r="BA452" s="895"/>
      <c r="BB452" s="894"/>
      <c r="BC452" s="895"/>
      <c r="BD452" s="894"/>
      <c r="BE452" s="895"/>
      <c r="BF452" s="894"/>
      <c r="BG452" s="895"/>
      <c r="BH452" s="894"/>
      <c r="BI452" s="895"/>
      <c r="BJ452" s="894"/>
      <c r="BK452" s="895"/>
      <c r="BL452" s="894"/>
      <c r="BM452" s="895"/>
      <c r="BN452" s="894"/>
      <c r="BO452" s="895"/>
      <c r="BP452" s="894"/>
      <c r="BQ452" s="895"/>
      <c r="BR452" s="894"/>
      <c r="BS452" s="895"/>
      <c r="BT452" s="894"/>
      <c r="BU452" s="895"/>
      <c r="BV452" s="894"/>
      <c r="BW452" s="895"/>
      <c r="BX452" s="894"/>
      <c r="BY452" s="895"/>
      <c r="BZ452" s="894"/>
      <c r="CA452" s="895"/>
      <c r="CB452" s="894"/>
      <c r="CC452" s="895"/>
      <c r="CD452" s="907"/>
      <c r="CE452" s="895"/>
      <c r="CF452" s="907"/>
      <c r="CG452" s="895"/>
      <c r="CH452" s="894"/>
      <c r="CI452" s="895"/>
      <c r="CJ452" s="894"/>
      <c r="CK452" s="895"/>
      <c r="CL452" s="894"/>
      <c r="CM452" s="895"/>
      <c r="CN452" s="894"/>
      <c r="CO452" s="895"/>
      <c r="CP452" s="894"/>
      <c r="CQ452" s="895"/>
      <c r="CR452" s="894"/>
      <c r="CS452" s="895"/>
      <c r="CT452" s="895"/>
      <c r="CU452" s="895"/>
      <c r="CV452" s="894"/>
      <c r="CW452" s="895"/>
      <c r="CX452" s="894"/>
      <c r="CY452" s="895"/>
      <c r="CZ452" s="894"/>
      <c r="DA452" s="895"/>
      <c r="DB452" s="908">
        <f t="shared" si="56"/>
        <v>0</v>
      </c>
      <c r="DC452" s="954">
        <f>'B1104'!W499</f>
        <v>0</v>
      </c>
      <c r="DD452" s="910">
        <v>0</v>
      </c>
      <c r="DE452" s="911">
        <v>0</v>
      </c>
      <c r="DF452" s="912">
        <f t="shared" si="55"/>
        <v>0</v>
      </c>
      <c r="DG452" s="913">
        <f t="shared" si="55"/>
        <v>0</v>
      </c>
    </row>
    <row r="453" spans="1:111" ht="15" thickBot="1" x14ac:dyDescent="0.35">
      <c r="A453" s="914" t="s">
        <v>1020</v>
      </c>
      <c r="B453" s="894">
        <v>135</v>
      </c>
      <c r="C453" s="895">
        <v>1815145.18</v>
      </c>
      <c r="D453" s="894"/>
      <c r="E453" s="895"/>
      <c r="F453" s="894"/>
      <c r="G453" s="895"/>
      <c r="H453" s="894"/>
      <c r="I453" s="895"/>
      <c r="J453" s="894"/>
      <c r="K453" s="895"/>
      <c r="L453" s="894"/>
      <c r="M453" s="895"/>
      <c r="N453" s="894"/>
      <c r="O453" s="895"/>
      <c r="P453" s="894"/>
      <c r="Q453" s="895"/>
      <c r="R453" s="894"/>
      <c r="S453" s="895"/>
      <c r="T453" s="894"/>
      <c r="U453" s="895"/>
      <c r="V453" s="894"/>
      <c r="W453" s="895"/>
      <c r="X453" s="894"/>
      <c r="Y453" s="895"/>
      <c r="Z453" s="894"/>
      <c r="AA453" s="895"/>
      <c r="AB453" s="894"/>
      <c r="AC453" s="895"/>
      <c r="AD453" s="894"/>
      <c r="AE453" s="895"/>
      <c r="AF453" s="894"/>
      <c r="AG453" s="895"/>
      <c r="AH453" s="894"/>
      <c r="AI453" s="895"/>
      <c r="AJ453" s="894"/>
      <c r="AK453" s="895"/>
      <c r="AL453" s="894"/>
      <c r="AM453" s="895"/>
      <c r="AN453" s="894"/>
      <c r="AO453" s="895"/>
      <c r="AP453" s="894"/>
      <c r="AQ453" s="895"/>
      <c r="AR453" s="894"/>
      <c r="AS453" s="895"/>
      <c r="AT453" s="894"/>
      <c r="AU453" s="895"/>
      <c r="AV453" s="894"/>
      <c r="AW453" s="895"/>
      <c r="AX453" s="894"/>
      <c r="AY453" s="895"/>
      <c r="AZ453" s="894"/>
      <c r="BA453" s="895"/>
      <c r="BB453" s="894"/>
      <c r="BC453" s="895"/>
      <c r="BD453" s="894"/>
      <c r="BE453" s="895"/>
      <c r="BF453" s="894"/>
      <c r="BG453" s="895"/>
      <c r="BH453" s="894"/>
      <c r="BI453" s="895"/>
      <c r="BJ453" s="894"/>
      <c r="BK453" s="895"/>
      <c r="BL453" s="894"/>
      <c r="BM453" s="895"/>
      <c r="BN453" s="894"/>
      <c r="BO453" s="895"/>
      <c r="BP453" s="894"/>
      <c r="BQ453" s="895"/>
      <c r="BR453" s="894"/>
      <c r="BS453" s="895"/>
      <c r="BT453" s="894"/>
      <c r="BU453" s="895"/>
      <c r="BV453" s="894"/>
      <c r="BW453" s="895"/>
      <c r="BX453" s="894"/>
      <c r="BY453" s="895"/>
      <c r="BZ453" s="894"/>
      <c r="CA453" s="895"/>
      <c r="CB453" s="894"/>
      <c r="CC453" s="895"/>
      <c r="CD453" s="907"/>
      <c r="CE453" s="895"/>
      <c r="CF453" s="907"/>
      <c r="CG453" s="895"/>
      <c r="CH453" s="894"/>
      <c r="CI453" s="895"/>
      <c r="CJ453" s="894"/>
      <c r="CK453" s="895"/>
      <c r="CL453" s="894"/>
      <c r="CM453" s="895"/>
      <c r="CN453" s="894"/>
      <c r="CO453" s="895"/>
      <c r="CP453" s="894"/>
      <c r="CQ453" s="895"/>
      <c r="CR453" s="894"/>
      <c r="CS453" s="895"/>
      <c r="CT453" s="895"/>
      <c r="CU453" s="895"/>
      <c r="CV453" s="894"/>
      <c r="CW453" s="895"/>
      <c r="CX453" s="894"/>
      <c r="CY453" s="895"/>
      <c r="CZ453" s="894"/>
      <c r="DA453" s="895"/>
      <c r="DB453" s="908">
        <f t="shared" si="56"/>
        <v>135</v>
      </c>
      <c r="DC453" s="954"/>
      <c r="DD453" s="910"/>
      <c r="DE453" s="911"/>
      <c r="DF453" s="912"/>
      <c r="DG453" s="913"/>
    </row>
    <row r="454" spans="1:111" ht="15" thickBot="1" x14ac:dyDescent="0.35">
      <c r="A454" s="914" t="s">
        <v>933</v>
      </c>
      <c r="B454" s="894"/>
      <c r="C454" s="895"/>
      <c r="D454" s="894"/>
      <c r="E454" s="895"/>
      <c r="F454" s="894"/>
      <c r="G454" s="895"/>
      <c r="H454" s="894"/>
      <c r="I454" s="895"/>
      <c r="J454" s="894"/>
      <c r="K454" s="895"/>
      <c r="L454" s="894"/>
      <c r="M454" s="895"/>
      <c r="N454" s="894"/>
      <c r="O454" s="895"/>
      <c r="P454" s="894"/>
      <c r="Q454" s="895"/>
      <c r="R454" s="894"/>
      <c r="S454" s="895"/>
      <c r="T454" s="894"/>
      <c r="U454" s="895"/>
      <c r="V454" s="894"/>
      <c r="W454" s="895"/>
      <c r="X454" s="894"/>
      <c r="Y454" s="895"/>
      <c r="Z454" s="894"/>
      <c r="AA454" s="895"/>
      <c r="AB454" s="894"/>
      <c r="AC454" s="895"/>
      <c r="AD454" s="894"/>
      <c r="AE454" s="895"/>
      <c r="AF454" s="894"/>
      <c r="AG454" s="895"/>
      <c r="AH454" s="894"/>
      <c r="AI454" s="895"/>
      <c r="AJ454" s="894"/>
      <c r="AK454" s="895"/>
      <c r="AL454" s="894"/>
      <c r="AM454" s="895"/>
      <c r="AN454" s="894"/>
      <c r="AO454" s="895"/>
      <c r="AP454" s="894"/>
      <c r="AQ454" s="895"/>
      <c r="AR454" s="894"/>
      <c r="AS454" s="895"/>
      <c r="AT454" s="894"/>
      <c r="AU454" s="895"/>
      <c r="AV454" s="894"/>
      <c r="AW454" s="895"/>
      <c r="AX454" s="894"/>
      <c r="AY454" s="895"/>
      <c r="AZ454" s="894"/>
      <c r="BA454" s="895"/>
      <c r="BB454" s="894"/>
      <c r="BC454" s="895"/>
      <c r="BD454" s="894"/>
      <c r="BE454" s="895"/>
      <c r="BF454" s="894"/>
      <c r="BG454" s="895"/>
      <c r="BH454" s="894"/>
      <c r="BI454" s="895"/>
      <c r="BJ454" s="894"/>
      <c r="BK454" s="895"/>
      <c r="BL454" s="894"/>
      <c r="BM454" s="895"/>
      <c r="BN454" s="894"/>
      <c r="BO454" s="895"/>
      <c r="BP454" s="894"/>
      <c r="BQ454" s="895"/>
      <c r="BR454" s="894"/>
      <c r="BS454" s="895"/>
      <c r="BT454" s="894"/>
      <c r="BU454" s="895"/>
      <c r="BV454" s="894"/>
      <c r="BW454" s="895"/>
      <c r="BX454" s="894"/>
      <c r="BY454" s="895"/>
      <c r="BZ454" s="894"/>
      <c r="CA454" s="895"/>
      <c r="CB454" s="894"/>
      <c r="CC454" s="895"/>
      <c r="CD454" s="907"/>
      <c r="CE454" s="895"/>
      <c r="CF454" s="907"/>
      <c r="CG454" s="895"/>
      <c r="CH454" s="894"/>
      <c r="CI454" s="895"/>
      <c r="CJ454" s="894"/>
      <c r="CK454" s="895"/>
      <c r="CL454" s="894"/>
      <c r="CM454" s="895"/>
      <c r="CN454" s="894"/>
      <c r="CO454" s="895"/>
      <c r="CP454" s="894"/>
      <c r="CQ454" s="895"/>
      <c r="CR454" s="894"/>
      <c r="CS454" s="895"/>
      <c r="CT454" s="895"/>
      <c r="CU454" s="895"/>
      <c r="CV454" s="894"/>
      <c r="CW454" s="895"/>
      <c r="CX454" s="894"/>
      <c r="CY454" s="895"/>
      <c r="CZ454" s="894"/>
      <c r="DA454" s="895"/>
      <c r="DB454" s="908">
        <f t="shared" si="56"/>
        <v>0</v>
      </c>
      <c r="DC454" s="954">
        <f>'B1104'!BI445</f>
        <v>0</v>
      </c>
      <c r="DD454" s="910">
        <v>0</v>
      </c>
      <c r="DE454" s="911">
        <v>0</v>
      </c>
      <c r="DF454" s="912">
        <f t="shared" ref="DF454:DF463" si="57">DB454+DD454</f>
        <v>0</v>
      </c>
      <c r="DG454" s="913">
        <f t="shared" ref="DG454:DG489" si="58">DC454+DE454</f>
        <v>0</v>
      </c>
    </row>
    <row r="455" spans="1:111" ht="15" thickBot="1" x14ac:dyDescent="0.35">
      <c r="A455" s="914" t="s">
        <v>934</v>
      </c>
      <c r="B455" s="894"/>
      <c r="C455" s="895"/>
      <c r="D455" s="894"/>
      <c r="E455" s="895"/>
      <c r="F455" s="894"/>
      <c r="G455" s="895"/>
      <c r="H455" s="894"/>
      <c r="I455" s="895"/>
      <c r="J455" s="894"/>
      <c r="K455" s="895"/>
      <c r="L455" s="894"/>
      <c r="M455" s="895"/>
      <c r="N455" s="894"/>
      <c r="O455" s="895"/>
      <c r="P455" s="894"/>
      <c r="Q455" s="895"/>
      <c r="R455" s="894"/>
      <c r="S455" s="895"/>
      <c r="T455" s="894"/>
      <c r="U455" s="895"/>
      <c r="V455" s="894"/>
      <c r="W455" s="895"/>
      <c r="X455" s="894"/>
      <c r="Y455" s="895"/>
      <c r="Z455" s="894"/>
      <c r="AA455" s="895"/>
      <c r="AB455" s="894"/>
      <c r="AC455" s="895"/>
      <c r="AD455" s="894"/>
      <c r="AE455" s="895"/>
      <c r="AF455" s="894"/>
      <c r="AG455" s="895"/>
      <c r="AH455" s="894"/>
      <c r="AI455" s="895"/>
      <c r="AJ455" s="894"/>
      <c r="AK455" s="895"/>
      <c r="AL455" s="894"/>
      <c r="AM455" s="895"/>
      <c r="AN455" s="894"/>
      <c r="AO455" s="895"/>
      <c r="AP455" s="894"/>
      <c r="AQ455" s="895"/>
      <c r="AR455" s="894"/>
      <c r="AS455" s="895"/>
      <c r="AT455" s="894"/>
      <c r="AU455" s="895"/>
      <c r="AV455" s="894"/>
      <c r="AW455" s="895"/>
      <c r="AX455" s="894"/>
      <c r="AY455" s="895"/>
      <c r="AZ455" s="894"/>
      <c r="BA455" s="895"/>
      <c r="BB455" s="894"/>
      <c r="BC455" s="895"/>
      <c r="BD455" s="894"/>
      <c r="BE455" s="895"/>
      <c r="BF455" s="894"/>
      <c r="BG455" s="895"/>
      <c r="BH455" s="894"/>
      <c r="BI455" s="895"/>
      <c r="BJ455" s="894"/>
      <c r="BK455" s="895"/>
      <c r="BL455" s="894"/>
      <c r="BM455" s="895"/>
      <c r="BN455" s="894"/>
      <c r="BO455" s="895"/>
      <c r="BP455" s="894"/>
      <c r="BQ455" s="895"/>
      <c r="BR455" s="894"/>
      <c r="BS455" s="895"/>
      <c r="BT455" s="894"/>
      <c r="BU455" s="895"/>
      <c r="BV455" s="894"/>
      <c r="BW455" s="895"/>
      <c r="BX455" s="894"/>
      <c r="BY455" s="895"/>
      <c r="BZ455" s="894"/>
      <c r="CA455" s="895"/>
      <c r="CB455" s="894"/>
      <c r="CC455" s="895"/>
      <c r="CD455" s="907"/>
      <c r="CE455" s="895"/>
      <c r="CF455" s="907"/>
      <c r="CG455" s="895"/>
      <c r="CH455" s="894"/>
      <c r="CI455" s="895"/>
      <c r="CJ455" s="894"/>
      <c r="CK455" s="895"/>
      <c r="CL455" s="894"/>
      <c r="CM455" s="895"/>
      <c r="CN455" s="894"/>
      <c r="CO455" s="895"/>
      <c r="CP455" s="894"/>
      <c r="CQ455" s="895"/>
      <c r="CR455" s="894"/>
      <c r="CS455" s="895"/>
      <c r="CT455" s="895"/>
      <c r="CU455" s="895"/>
      <c r="CV455" s="894"/>
      <c r="CW455" s="895"/>
      <c r="CX455" s="894"/>
      <c r="CY455" s="895"/>
      <c r="CZ455" s="894"/>
      <c r="DA455" s="895"/>
      <c r="DB455" s="908">
        <f t="shared" si="56"/>
        <v>0</v>
      </c>
      <c r="DC455" s="909"/>
      <c r="DD455" s="910">
        <v>0</v>
      </c>
      <c r="DE455" s="911">
        <v>0</v>
      </c>
      <c r="DF455" s="912">
        <f t="shared" si="57"/>
        <v>0</v>
      </c>
      <c r="DG455" s="913">
        <f t="shared" si="58"/>
        <v>0</v>
      </c>
    </row>
    <row r="456" spans="1:111" ht="15" thickBot="1" x14ac:dyDescent="0.35">
      <c r="A456" s="914" t="s">
        <v>935</v>
      </c>
      <c r="B456" s="894"/>
      <c r="C456" s="895"/>
      <c r="D456" s="894"/>
      <c r="E456" s="895"/>
      <c r="F456" s="894"/>
      <c r="G456" s="895"/>
      <c r="H456" s="894"/>
      <c r="I456" s="895"/>
      <c r="J456" s="894"/>
      <c r="K456" s="895"/>
      <c r="L456" s="894"/>
      <c r="M456" s="895"/>
      <c r="N456" s="894"/>
      <c r="O456" s="895"/>
      <c r="P456" s="894"/>
      <c r="Q456" s="895"/>
      <c r="R456" s="894"/>
      <c r="S456" s="895"/>
      <c r="T456" s="894"/>
      <c r="U456" s="895"/>
      <c r="V456" s="894"/>
      <c r="W456" s="895"/>
      <c r="X456" s="894"/>
      <c r="Y456" s="895"/>
      <c r="Z456" s="894"/>
      <c r="AA456" s="895"/>
      <c r="AB456" s="894"/>
      <c r="AC456" s="895"/>
      <c r="AD456" s="894"/>
      <c r="AE456" s="895"/>
      <c r="AF456" s="894"/>
      <c r="AG456" s="895"/>
      <c r="AH456" s="894"/>
      <c r="AI456" s="895"/>
      <c r="AJ456" s="894"/>
      <c r="AK456" s="895"/>
      <c r="AL456" s="894"/>
      <c r="AM456" s="895"/>
      <c r="AN456" s="894"/>
      <c r="AO456" s="895"/>
      <c r="AP456" s="894"/>
      <c r="AQ456" s="895"/>
      <c r="AR456" s="894"/>
      <c r="AS456" s="895"/>
      <c r="AT456" s="894"/>
      <c r="AU456" s="895"/>
      <c r="AV456" s="894"/>
      <c r="AW456" s="895"/>
      <c r="AX456" s="894"/>
      <c r="AY456" s="895"/>
      <c r="AZ456" s="894"/>
      <c r="BA456" s="895"/>
      <c r="BB456" s="894"/>
      <c r="BC456" s="895"/>
      <c r="BD456" s="894"/>
      <c r="BE456" s="895"/>
      <c r="BF456" s="894"/>
      <c r="BG456" s="895"/>
      <c r="BH456" s="894">
        <v>7</v>
      </c>
      <c r="BI456" s="895"/>
      <c r="BJ456" s="894"/>
      <c r="BK456" s="895"/>
      <c r="BL456" s="894"/>
      <c r="BM456" s="895"/>
      <c r="BN456" s="894"/>
      <c r="BO456" s="895"/>
      <c r="BP456" s="894"/>
      <c r="BQ456" s="895"/>
      <c r="BR456" s="894"/>
      <c r="BS456" s="895"/>
      <c r="BT456" s="894"/>
      <c r="BU456" s="895"/>
      <c r="BV456" s="894"/>
      <c r="BW456" s="895"/>
      <c r="BX456" s="894"/>
      <c r="BY456" s="895"/>
      <c r="BZ456" s="894"/>
      <c r="CA456" s="895"/>
      <c r="CB456" s="894"/>
      <c r="CC456" s="895"/>
      <c r="CD456" s="907"/>
      <c r="CE456" s="895"/>
      <c r="CF456" s="907"/>
      <c r="CG456" s="895"/>
      <c r="CH456" s="894"/>
      <c r="CI456" s="895"/>
      <c r="CJ456" s="894"/>
      <c r="CK456" s="895"/>
      <c r="CL456" s="894"/>
      <c r="CM456" s="895"/>
      <c r="CN456" s="894"/>
      <c r="CO456" s="895"/>
      <c r="CP456" s="894"/>
      <c r="CQ456" s="895"/>
      <c r="CR456" s="894"/>
      <c r="CS456" s="895"/>
      <c r="CT456" s="895"/>
      <c r="CU456" s="895"/>
      <c r="CV456" s="894"/>
      <c r="CW456" s="895"/>
      <c r="CX456" s="894"/>
      <c r="CY456" s="895"/>
      <c r="CZ456" s="894"/>
      <c r="DA456" s="895"/>
      <c r="DB456" s="908">
        <f>B456+D456+F456+H456+J456+L456+N456+P456+R456+T456+V456+X456+Z456+AB456+AD456+AF456+AH456+AJ456+AL456+AN456+AP456+AR456+AT456+AV456+AX456+AZ456+BB456+BD456+BF456+BH456+BJ456+BL456+BN456+BP456+BR456+BT456+BV456+BX456+BZ456+CB456+CD456+CF456+CH456+CJ456+CL456+CN456+CP456+CR456+CT456+CV456+CX456+CZ456</f>
        <v>7</v>
      </c>
      <c r="DC456" s="954">
        <f>'B1104'!BL445</f>
        <v>0</v>
      </c>
      <c r="DD456" s="910">
        <v>0</v>
      </c>
      <c r="DE456" s="911">
        <v>0</v>
      </c>
      <c r="DF456" s="912">
        <f t="shared" si="57"/>
        <v>7</v>
      </c>
      <c r="DG456" s="913">
        <f t="shared" si="58"/>
        <v>0</v>
      </c>
    </row>
    <row r="457" spans="1:111" ht="15" thickBot="1" x14ac:dyDescent="0.35">
      <c r="A457" s="914" t="s">
        <v>936</v>
      </c>
      <c r="B457" s="894"/>
      <c r="C457" s="895"/>
      <c r="D457" s="894"/>
      <c r="E457" s="895"/>
      <c r="F457" s="894"/>
      <c r="G457" s="895"/>
      <c r="H457" s="894"/>
      <c r="I457" s="895"/>
      <c r="J457" s="894"/>
      <c r="K457" s="895"/>
      <c r="L457" s="894"/>
      <c r="M457" s="895"/>
      <c r="N457" s="894"/>
      <c r="O457" s="895"/>
      <c r="P457" s="894"/>
      <c r="Q457" s="895"/>
      <c r="R457" s="894"/>
      <c r="S457" s="895"/>
      <c r="T457" s="894"/>
      <c r="U457" s="895"/>
      <c r="V457" s="894"/>
      <c r="W457" s="895"/>
      <c r="X457" s="894"/>
      <c r="Y457" s="895"/>
      <c r="Z457" s="894"/>
      <c r="AA457" s="895"/>
      <c r="AB457" s="894"/>
      <c r="AC457" s="895"/>
      <c r="AD457" s="894"/>
      <c r="AE457" s="895"/>
      <c r="AF457" s="894"/>
      <c r="AG457" s="895"/>
      <c r="AH457" s="894"/>
      <c r="AI457" s="895"/>
      <c r="AJ457" s="894"/>
      <c r="AK457" s="895"/>
      <c r="AL457" s="894"/>
      <c r="AM457" s="895"/>
      <c r="AN457" s="894"/>
      <c r="AO457" s="895"/>
      <c r="AP457" s="894"/>
      <c r="AQ457" s="895"/>
      <c r="AR457" s="894"/>
      <c r="AS457" s="895"/>
      <c r="AT457" s="894"/>
      <c r="AU457" s="895"/>
      <c r="AV457" s="894"/>
      <c r="AW457" s="895"/>
      <c r="AX457" s="894"/>
      <c r="AY457" s="895"/>
      <c r="AZ457" s="894"/>
      <c r="BA457" s="895"/>
      <c r="BB457" s="894"/>
      <c r="BC457" s="895"/>
      <c r="BD457" s="894"/>
      <c r="BE457" s="895"/>
      <c r="BF457" s="894"/>
      <c r="BG457" s="895"/>
      <c r="BH457" s="894"/>
      <c r="BI457" s="895"/>
      <c r="BJ457" s="894"/>
      <c r="BK457" s="895"/>
      <c r="BL457" s="894"/>
      <c r="BM457" s="895"/>
      <c r="BN457" s="894"/>
      <c r="BO457" s="895"/>
      <c r="BP457" s="894"/>
      <c r="BQ457" s="895"/>
      <c r="BR457" s="894"/>
      <c r="BS457" s="895"/>
      <c r="BT457" s="894"/>
      <c r="BU457" s="895"/>
      <c r="BV457" s="894"/>
      <c r="BW457" s="895"/>
      <c r="BX457" s="894"/>
      <c r="BY457" s="895"/>
      <c r="BZ457" s="894"/>
      <c r="CA457" s="895"/>
      <c r="CB457" s="894"/>
      <c r="CC457" s="895"/>
      <c r="CD457" s="907"/>
      <c r="CE457" s="895"/>
      <c r="CF457" s="907"/>
      <c r="CG457" s="895"/>
      <c r="CH457" s="894"/>
      <c r="CI457" s="895"/>
      <c r="CJ457" s="894"/>
      <c r="CK457" s="895"/>
      <c r="CL457" s="894"/>
      <c r="CM457" s="895"/>
      <c r="CN457" s="894"/>
      <c r="CO457" s="895"/>
      <c r="CP457" s="894"/>
      <c r="CQ457" s="895"/>
      <c r="CR457" s="894"/>
      <c r="CS457" s="895"/>
      <c r="CT457" s="895"/>
      <c r="CU457" s="895"/>
      <c r="CV457" s="894"/>
      <c r="CW457" s="895"/>
      <c r="CX457" s="894"/>
      <c r="CY457" s="895"/>
      <c r="CZ457" s="894"/>
      <c r="DA457" s="895"/>
      <c r="DB457" s="908"/>
      <c r="DC457" s="909"/>
      <c r="DD457" s="910">
        <v>0</v>
      </c>
      <c r="DE457" s="911">
        <v>0</v>
      </c>
      <c r="DF457" s="912">
        <f t="shared" si="57"/>
        <v>0</v>
      </c>
      <c r="DG457" s="913">
        <f t="shared" si="58"/>
        <v>0</v>
      </c>
    </row>
    <row r="458" spans="1:111" ht="15" thickBot="1" x14ac:dyDescent="0.35">
      <c r="A458" s="914" t="s">
        <v>937</v>
      </c>
      <c r="B458" s="894"/>
      <c r="C458" s="895"/>
      <c r="D458" s="894"/>
      <c r="E458" s="895"/>
      <c r="F458" s="894"/>
      <c r="G458" s="895"/>
      <c r="H458" s="894"/>
      <c r="I458" s="895"/>
      <c r="J458" s="894"/>
      <c r="K458" s="895"/>
      <c r="L458" s="894"/>
      <c r="M458" s="895"/>
      <c r="N458" s="894"/>
      <c r="O458" s="895"/>
      <c r="P458" s="894"/>
      <c r="Q458" s="895"/>
      <c r="R458" s="894"/>
      <c r="S458" s="895"/>
      <c r="T458" s="894"/>
      <c r="U458" s="895"/>
      <c r="V458" s="894"/>
      <c r="W458" s="895"/>
      <c r="X458" s="894"/>
      <c r="Y458" s="895"/>
      <c r="Z458" s="894"/>
      <c r="AA458" s="895"/>
      <c r="AB458" s="894"/>
      <c r="AC458" s="895"/>
      <c r="AD458" s="894"/>
      <c r="AE458" s="895"/>
      <c r="AF458" s="894"/>
      <c r="AG458" s="895"/>
      <c r="AH458" s="894"/>
      <c r="AI458" s="895"/>
      <c r="AJ458" s="894"/>
      <c r="AK458" s="895"/>
      <c r="AL458" s="894"/>
      <c r="AM458" s="895"/>
      <c r="AN458" s="894"/>
      <c r="AO458" s="895"/>
      <c r="AP458" s="894"/>
      <c r="AQ458" s="895"/>
      <c r="AR458" s="894"/>
      <c r="AS458" s="895"/>
      <c r="AT458" s="894"/>
      <c r="AU458" s="895"/>
      <c r="AV458" s="894"/>
      <c r="AW458" s="895"/>
      <c r="AX458" s="894"/>
      <c r="AY458" s="895"/>
      <c r="AZ458" s="894"/>
      <c r="BA458" s="895"/>
      <c r="BB458" s="894"/>
      <c r="BC458" s="895"/>
      <c r="BD458" s="894"/>
      <c r="BE458" s="895"/>
      <c r="BF458" s="894"/>
      <c r="BG458" s="895"/>
      <c r="BH458" s="894"/>
      <c r="BI458" s="895"/>
      <c r="BJ458" s="894"/>
      <c r="BK458" s="895"/>
      <c r="BL458" s="894"/>
      <c r="BM458" s="895"/>
      <c r="BN458" s="894"/>
      <c r="BO458" s="895"/>
      <c r="BP458" s="894"/>
      <c r="BQ458" s="895"/>
      <c r="BR458" s="894"/>
      <c r="BS458" s="895"/>
      <c r="BT458" s="894"/>
      <c r="BU458" s="895"/>
      <c r="BV458" s="894"/>
      <c r="BW458" s="895"/>
      <c r="BX458" s="894"/>
      <c r="BY458" s="895"/>
      <c r="BZ458" s="894"/>
      <c r="CA458" s="895"/>
      <c r="CB458" s="894"/>
      <c r="CC458" s="895"/>
      <c r="CD458" s="907"/>
      <c r="CE458" s="895"/>
      <c r="CF458" s="907"/>
      <c r="CG458" s="895"/>
      <c r="CH458" s="894"/>
      <c r="CI458" s="895"/>
      <c r="CJ458" s="894"/>
      <c r="CK458" s="895"/>
      <c r="CL458" s="894"/>
      <c r="CM458" s="895"/>
      <c r="CN458" s="894"/>
      <c r="CO458" s="895"/>
      <c r="CP458" s="894"/>
      <c r="CQ458" s="895"/>
      <c r="CR458" s="894"/>
      <c r="CS458" s="895"/>
      <c r="CT458" s="895"/>
      <c r="CU458" s="895"/>
      <c r="CV458" s="894"/>
      <c r="CW458" s="895"/>
      <c r="CX458" s="894"/>
      <c r="CY458" s="895"/>
      <c r="CZ458" s="894"/>
      <c r="DA458" s="895"/>
      <c r="DB458" s="908">
        <f>B458+D458+F458+H458+J458+L458+N458+P458+R458+T458+V458+X458+Z458+AB458+AD458+AF458+AH458+AJ458+AL458+AN458+AP458+AR458+AT458+AV458+AX458+AZ458+BB458+BD458+BF458+BH458+BJ458+BL458+BN458+BP458+BR458+BT458+BV458+BX458+BZ458+CB458+CD458+CF458+CH458+CJ458+CL458+CN458+CP458+CR458+CT458+CV458+CX458+CZ458</f>
        <v>0</v>
      </c>
      <c r="DC458" s="954">
        <f>'westen union'!C452</f>
        <v>0</v>
      </c>
      <c r="DD458" s="910">
        <v>0</v>
      </c>
      <c r="DE458" s="911">
        <v>0</v>
      </c>
      <c r="DF458" s="912">
        <f t="shared" si="57"/>
        <v>0</v>
      </c>
      <c r="DG458" s="913">
        <f t="shared" si="58"/>
        <v>0</v>
      </c>
    </row>
    <row r="459" spans="1:111" ht="15" thickBot="1" x14ac:dyDescent="0.35">
      <c r="A459" s="914" t="s">
        <v>938</v>
      </c>
      <c r="B459" s="894"/>
      <c r="C459" s="895"/>
      <c r="D459" s="894"/>
      <c r="E459" s="895"/>
      <c r="F459" s="894"/>
      <c r="G459" s="895"/>
      <c r="H459" s="894"/>
      <c r="I459" s="895"/>
      <c r="J459" s="894"/>
      <c r="K459" s="895"/>
      <c r="L459" s="894"/>
      <c r="M459" s="895"/>
      <c r="N459" s="894"/>
      <c r="O459" s="895"/>
      <c r="P459" s="894"/>
      <c r="Q459" s="895"/>
      <c r="R459" s="894"/>
      <c r="S459" s="895"/>
      <c r="T459" s="894"/>
      <c r="U459" s="895"/>
      <c r="V459" s="894"/>
      <c r="W459" s="895"/>
      <c r="X459" s="894"/>
      <c r="Y459" s="895"/>
      <c r="Z459" s="894"/>
      <c r="AA459" s="895"/>
      <c r="AB459" s="894"/>
      <c r="AC459" s="895"/>
      <c r="AD459" s="894"/>
      <c r="AE459" s="895"/>
      <c r="AF459" s="894"/>
      <c r="AG459" s="895"/>
      <c r="AH459" s="894"/>
      <c r="AI459" s="895"/>
      <c r="AJ459" s="894"/>
      <c r="AK459" s="895"/>
      <c r="AL459" s="894"/>
      <c r="AM459" s="895"/>
      <c r="AN459" s="894"/>
      <c r="AO459" s="895"/>
      <c r="AP459" s="894"/>
      <c r="AQ459" s="895"/>
      <c r="AR459" s="894"/>
      <c r="AS459" s="895"/>
      <c r="AT459" s="894"/>
      <c r="AU459" s="895"/>
      <c r="AV459" s="894"/>
      <c r="AW459" s="895"/>
      <c r="AX459" s="894"/>
      <c r="AY459" s="895"/>
      <c r="AZ459" s="894"/>
      <c r="BA459" s="895"/>
      <c r="BB459" s="894"/>
      <c r="BC459" s="895"/>
      <c r="BD459" s="894"/>
      <c r="BE459" s="895"/>
      <c r="BF459" s="894"/>
      <c r="BG459" s="895"/>
      <c r="BH459" s="894"/>
      <c r="BI459" s="895"/>
      <c r="BJ459" s="894"/>
      <c r="BK459" s="895"/>
      <c r="BL459" s="894"/>
      <c r="BM459" s="895"/>
      <c r="BN459" s="894"/>
      <c r="BO459" s="895"/>
      <c r="BP459" s="894"/>
      <c r="BQ459" s="895"/>
      <c r="BR459" s="894"/>
      <c r="BS459" s="895"/>
      <c r="BT459" s="894"/>
      <c r="BU459" s="895"/>
      <c r="BV459" s="894"/>
      <c r="BW459" s="895"/>
      <c r="BX459" s="894"/>
      <c r="BY459" s="895"/>
      <c r="BZ459" s="894"/>
      <c r="CA459" s="895"/>
      <c r="CB459" s="894"/>
      <c r="CC459" s="895"/>
      <c r="CD459" s="907"/>
      <c r="CE459" s="895"/>
      <c r="CF459" s="907"/>
      <c r="CG459" s="895"/>
      <c r="CH459" s="894"/>
      <c r="CI459" s="895"/>
      <c r="CJ459" s="894"/>
      <c r="CK459" s="895"/>
      <c r="CL459" s="894"/>
      <c r="CM459" s="895"/>
      <c r="CN459" s="894"/>
      <c r="CO459" s="895"/>
      <c r="CP459" s="894"/>
      <c r="CQ459" s="895"/>
      <c r="CR459" s="894"/>
      <c r="CS459" s="895"/>
      <c r="CT459" s="895"/>
      <c r="CU459" s="895"/>
      <c r="CV459" s="894"/>
      <c r="CW459" s="895"/>
      <c r="CX459" s="894"/>
      <c r="CY459" s="895"/>
      <c r="CZ459" s="894"/>
      <c r="DA459" s="895"/>
      <c r="DB459" s="908">
        <f>B459+D459+F459+H459+J459+L459+N459+P459+R459+T459+V459+X459+Z459+AB459+AD459+AF459+AH459+AJ459+AL459+AN459+AP459+AR459+AT459+AV459+AX459+AZ459+BB459+BD459+BF459+BH459+BJ459+BL459+BN459+BP459+BR459+BT459+BV459+BX459+BZ459+CB459+CD459+CF459+CH459+CJ459+CL459+CN459+CP459+CR459+CT459+CV459+CX459+CZ459</f>
        <v>0</v>
      </c>
      <c r="DC459" s="908">
        <f>C459+E459+G459+I459+K459+M459+O459+Q459+S459+U459+W459+Y459+AA459+AC459+AE459+AG459+AI459+AK459+AM459+AO459+AQ459+AS459+AU459+AW459+AY459+BA459+BC459+BE459+BG459+BI459+BK459+BM459+BO459+BQ459+BS459+BU459+BW459+BY459+CA459+CC459+CE459+CG459+CI459+CK459+CM459+CO459+CQ459+CS459+CU459+CW459+CY459+DA459</f>
        <v>0</v>
      </c>
      <c r="DD459" s="910">
        <v>0</v>
      </c>
      <c r="DE459" s="911">
        <v>0</v>
      </c>
      <c r="DF459" s="912">
        <f t="shared" si="57"/>
        <v>0</v>
      </c>
      <c r="DG459" s="913">
        <f t="shared" si="58"/>
        <v>0</v>
      </c>
    </row>
    <row r="460" spans="1:111" ht="15" thickBot="1" x14ac:dyDescent="0.35">
      <c r="A460" s="914" t="s">
        <v>939</v>
      </c>
      <c r="B460" s="894"/>
      <c r="C460" s="895"/>
      <c r="D460" s="894"/>
      <c r="E460" s="895"/>
      <c r="F460" s="894"/>
      <c r="G460" s="895"/>
      <c r="H460" s="894"/>
      <c r="I460" s="895"/>
      <c r="J460" s="894"/>
      <c r="K460" s="895"/>
      <c r="L460" s="894"/>
      <c r="M460" s="895"/>
      <c r="N460" s="894"/>
      <c r="O460" s="895"/>
      <c r="P460" s="894"/>
      <c r="Q460" s="895"/>
      <c r="R460" s="894"/>
      <c r="S460" s="895"/>
      <c r="T460" s="894"/>
      <c r="U460" s="895"/>
      <c r="V460" s="894"/>
      <c r="W460" s="895"/>
      <c r="X460" s="894"/>
      <c r="Y460" s="895"/>
      <c r="Z460" s="894"/>
      <c r="AA460" s="895"/>
      <c r="AB460" s="894"/>
      <c r="AC460" s="895"/>
      <c r="AD460" s="894"/>
      <c r="AE460" s="895"/>
      <c r="AF460" s="894"/>
      <c r="AG460" s="895"/>
      <c r="AH460" s="894"/>
      <c r="AI460" s="895"/>
      <c r="AJ460" s="894"/>
      <c r="AK460" s="895"/>
      <c r="AL460" s="894"/>
      <c r="AM460" s="895"/>
      <c r="AN460" s="894"/>
      <c r="AO460" s="895"/>
      <c r="AP460" s="894"/>
      <c r="AQ460" s="895"/>
      <c r="AR460" s="894"/>
      <c r="AS460" s="895"/>
      <c r="AT460" s="894"/>
      <c r="AU460" s="895"/>
      <c r="AV460" s="894"/>
      <c r="AW460" s="895"/>
      <c r="AX460" s="894"/>
      <c r="AY460" s="895"/>
      <c r="AZ460" s="894"/>
      <c r="BA460" s="895"/>
      <c r="BB460" s="894"/>
      <c r="BC460" s="895"/>
      <c r="BD460" s="894"/>
      <c r="BE460" s="895"/>
      <c r="BF460" s="894"/>
      <c r="BG460" s="895"/>
      <c r="BH460" s="894"/>
      <c r="BI460" s="895"/>
      <c r="BJ460" s="894"/>
      <c r="BK460" s="895"/>
      <c r="BL460" s="894"/>
      <c r="BM460" s="895"/>
      <c r="BN460" s="894"/>
      <c r="BO460" s="895"/>
      <c r="BP460" s="894"/>
      <c r="BQ460" s="895"/>
      <c r="BR460" s="894"/>
      <c r="BS460" s="895"/>
      <c r="BT460" s="894"/>
      <c r="BU460" s="895"/>
      <c r="BV460" s="894"/>
      <c r="BW460" s="895"/>
      <c r="BX460" s="894"/>
      <c r="BY460" s="895"/>
      <c r="BZ460" s="894"/>
      <c r="CA460" s="895"/>
      <c r="CB460" s="894"/>
      <c r="CC460" s="895"/>
      <c r="CD460" s="907"/>
      <c r="CE460" s="895"/>
      <c r="CF460" s="907"/>
      <c r="CG460" s="895"/>
      <c r="CH460" s="894"/>
      <c r="CI460" s="895"/>
      <c r="CJ460" s="894"/>
      <c r="CK460" s="895"/>
      <c r="CL460" s="894"/>
      <c r="CM460" s="895"/>
      <c r="CN460" s="894"/>
      <c r="CO460" s="895"/>
      <c r="CP460" s="894"/>
      <c r="CQ460" s="895"/>
      <c r="CR460" s="894"/>
      <c r="CS460" s="895"/>
      <c r="CT460" s="895"/>
      <c r="CU460" s="895"/>
      <c r="CV460" s="894"/>
      <c r="CW460" s="895"/>
      <c r="CX460" s="894"/>
      <c r="CY460" s="895"/>
      <c r="CZ460" s="894"/>
      <c r="DA460" s="895"/>
      <c r="DB460" s="908">
        <f>B460+D460+F460+H460+J460+L460+N460+P460+R460+T460+V460+X460+Z460+AB460+AD460+AF460+AH460+AJ460+AL460+AN460+AP460+AR460+AT460+AV460+AX460+AZ460+BB460+BD460+BF460+BH460+BJ460+BL460+BN460+BP460+BR460+BT460+BV460+BX460+BZ460+CB460+CD460+CF460+CH460+CJ460+CL460+CN460+CP460+CR460+CT460+CV460+CX460+CZ460</f>
        <v>0</v>
      </c>
      <c r="DC460" s="992">
        <f>C460+E460+G460+I460+K460+M460+O460+Q460+S460+U460+W460+Y460+AA460+AC460+AE460+AG460+AI460+AK460+AM460+AO460+AQ460+AS460+AU460+AW460+AY460+BA460+BC460+BE460+BG460+BI460+BK460+BM460+BO460+BQ460+BS460+BU460+BW460+BY460+CA460+CC460+CE460+CG460+CI460+CK460+CM460+CO460+CQ460+CS460+CU460+CW460+CY460+DA460</f>
        <v>0</v>
      </c>
      <c r="DD460" s="910">
        <v>0</v>
      </c>
      <c r="DE460" s="911">
        <v>0</v>
      </c>
      <c r="DF460" s="912">
        <f t="shared" si="57"/>
        <v>0</v>
      </c>
      <c r="DG460" s="913">
        <f t="shared" si="58"/>
        <v>0</v>
      </c>
    </row>
    <row r="461" spans="1:111" ht="15" thickBot="1" x14ac:dyDescent="0.35">
      <c r="A461" s="915" t="s">
        <v>940</v>
      </c>
      <c r="B461" s="894">
        <v>2</v>
      </c>
      <c r="C461" s="895"/>
      <c r="D461" s="894"/>
      <c r="E461" s="895"/>
      <c r="F461" s="894"/>
      <c r="G461" s="895"/>
      <c r="H461" s="894"/>
      <c r="I461" s="895"/>
      <c r="J461" s="894"/>
      <c r="K461" s="895"/>
      <c r="L461" s="894"/>
      <c r="M461" s="895"/>
      <c r="N461" s="894"/>
      <c r="O461" s="895"/>
      <c r="P461" s="894"/>
      <c r="Q461" s="895"/>
      <c r="R461" s="894"/>
      <c r="S461" s="895"/>
      <c r="T461" s="894"/>
      <c r="U461" s="895"/>
      <c r="V461" s="894"/>
      <c r="W461" s="895"/>
      <c r="X461" s="894"/>
      <c r="Y461" s="895"/>
      <c r="Z461" s="894"/>
      <c r="AA461" s="895"/>
      <c r="AB461" s="894"/>
      <c r="AC461" s="895"/>
      <c r="AD461" s="894"/>
      <c r="AE461" s="895"/>
      <c r="AF461" s="894"/>
      <c r="AG461" s="895"/>
      <c r="AH461" s="894"/>
      <c r="AI461" s="895"/>
      <c r="AJ461" s="894"/>
      <c r="AK461" s="895"/>
      <c r="AL461" s="894"/>
      <c r="AM461" s="895"/>
      <c r="AN461" s="894"/>
      <c r="AO461" s="895"/>
      <c r="AP461" s="894"/>
      <c r="AQ461" s="895"/>
      <c r="AR461" s="894"/>
      <c r="AS461" s="895"/>
      <c r="AT461" s="894"/>
      <c r="AU461" s="895"/>
      <c r="AV461" s="894"/>
      <c r="AW461" s="895"/>
      <c r="AX461" s="894"/>
      <c r="AY461" s="895"/>
      <c r="AZ461" s="894"/>
      <c r="BA461" s="895"/>
      <c r="BB461" s="894"/>
      <c r="BC461" s="895"/>
      <c r="BD461" s="894"/>
      <c r="BE461" s="895"/>
      <c r="BF461" s="894"/>
      <c r="BG461" s="895"/>
      <c r="BH461" s="894"/>
      <c r="BI461" s="895"/>
      <c r="BJ461" s="894"/>
      <c r="BK461" s="895"/>
      <c r="BL461" s="894"/>
      <c r="BM461" s="895"/>
      <c r="BN461" s="894"/>
      <c r="BO461" s="895"/>
      <c r="BP461" s="894"/>
      <c r="BQ461" s="895"/>
      <c r="BR461" s="894"/>
      <c r="BS461" s="895"/>
      <c r="BT461" s="894"/>
      <c r="BU461" s="895"/>
      <c r="BV461" s="894"/>
      <c r="BW461" s="895"/>
      <c r="BX461" s="894"/>
      <c r="BY461" s="895"/>
      <c r="BZ461" s="894"/>
      <c r="CA461" s="895"/>
      <c r="CB461" s="894"/>
      <c r="CC461" s="895"/>
      <c r="CD461" s="907"/>
      <c r="CE461" s="895"/>
      <c r="CF461" s="907"/>
      <c r="CG461" s="895"/>
      <c r="CH461" s="894"/>
      <c r="CI461" s="895"/>
      <c r="CJ461" s="894"/>
      <c r="CK461" s="895"/>
      <c r="CL461" s="894"/>
      <c r="CM461" s="895"/>
      <c r="CN461" s="894"/>
      <c r="CO461" s="895"/>
      <c r="CP461" s="894"/>
      <c r="CQ461" s="895"/>
      <c r="CR461" s="894"/>
      <c r="CS461" s="895"/>
      <c r="CT461" s="895"/>
      <c r="CU461" s="895"/>
      <c r="CV461" s="894"/>
      <c r="CW461" s="895"/>
      <c r="CX461" s="894"/>
      <c r="CY461" s="895"/>
      <c r="CZ461" s="894"/>
      <c r="DA461" s="895"/>
      <c r="DB461" s="991">
        <v>7</v>
      </c>
      <c r="DC461" s="909"/>
      <c r="DD461" s="910">
        <v>0</v>
      </c>
      <c r="DE461" s="911">
        <v>0</v>
      </c>
      <c r="DF461" s="912">
        <f t="shared" si="57"/>
        <v>7</v>
      </c>
      <c r="DG461" s="913">
        <f t="shared" si="58"/>
        <v>0</v>
      </c>
    </row>
    <row r="462" spans="1:111" ht="15" thickBot="1" x14ac:dyDescent="0.35">
      <c r="A462" s="915" t="s">
        <v>941</v>
      </c>
      <c r="B462" s="894"/>
      <c r="C462" s="895"/>
      <c r="D462" s="894">
        <v>112</v>
      </c>
      <c r="E462" s="895"/>
      <c r="F462" s="894"/>
      <c r="G462" s="895"/>
      <c r="H462" s="894">
        <v>48</v>
      </c>
      <c r="I462" s="895"/>
      <c r="J462" s="894">
        <v>24</v>
      </c>
      <c r="K462" s="895"/>
      <c r="L462" s="894">
        <v>41</v>
      </c>
      <c r="M462" s="895"/>
      <c r="N462" s="894"/>
      <c r="O462" s="895"/>
      <c r="P462" s="894">
        <v>39</v>
      </c>
      <c r="Q462" s="895"/>
      <c r="R462" s="894">
        <v>38</v>
      </c>
      <c r="S462" s="895"/>
      <c r="T462" s="894">
        <v>9</v>
      </c>
      <c r="U462" s="895"/>
      <c r="V462" s="894"/>
      <c r="W462" s="895"/>
      <c r="X462" s="894"/>
      <c r="Y462" s="895"/>
      <c r="Z462" s="894"/>
      <c r="AA462" s="895"/>
      <c r="AB462" s="894"/>
      <c r="AC462" s="895"/>
      <c r="AD462" s="894"/>
      <c r="AE462" s="895"/>
      <c r="AF462" s="894"/>
      <c r="AG462" s="895"/>
      <c r="AH462" s="894">
        <v>8</v>
      </c>
      <c r="AI462" s="895"/>
      <c r="AJ462" s="894">
        <v>22</v>
      </c>
      <c r="AK462" s="895"/>
      <c r="AL462" s="894">
        <v>42</v>
      </c>
      <c r="AM462" s="895"/>
      <c r="AN462" s="894"/>
      <c r="AO462" s="895"/>
      <c r="AP462" s="894">
        <v>4</v>
      </c>
      <c r="AQ462" s="895"/>
      <c r="AR462" s="894"/>
      <c r="AS462" s="895"/>
      <c r="AT462" s="894">
        <v>9</v>
      </c>
      <c r="AU462" s="895"/>
      <c r="AV462" s="894">
        <v>86</v>
      </c>
      <c r="AW462" s="895"/>
      <c r="AX462" s="894"/>
      <c r="AY462" s="895"/>
      <c r="AZ462" s="894">
        <v>43</v>
      </c>
      <c r="BA462" s="895"/>
      <c r="BB462" s="894">
        <v>3</v>
      </c>
      <c r="BC462" s="895"/>
      <c r="BD462" s="894"/>
      <c r="BE462" s="895"/>
      <c r="BF462" s="894"/>
      <c r="BG462" s="895"/>
      <c r="BH462" s="894">
        <v>14</v>
      </c>
      <c r="BI462" s="895"/>
      <c r="BJ462" s="894">
        <v>18</v>
      </c>
      <c r="BK462" s="895"/>
      <c r="BL462" s="894">
        <v>42</v>
      </c>
      <c r="BM462" s="895"/>
      <c r="BN462" s="894"/>
      <c r="BO462" s="895"/>
      <c r="BP462" s="894"/>
      <c r="BQ462" s="895"/>
      <c r="BR462" s="894">
        <v>38</v>
      </c>
      <c r="BS462" s="895"/>
      <c r="BT462" s="894">
        <v>5</v>
      </c>
      <c r="BU462" s="895"/>
      <c r="BV462" s="894"/>
      <c r="BW462" s="895"/>
      <c r="BX462" s="894">
        <v>17</v>
      </c>
      <c r="BY462" s="895"/>
      <c r="BZ462" s="894"/>
      <c r="CA462" s="895"/>
      <c r="CB462" s="894">
        <v>68</v>
      </c>
      <c r="CC462" s="895"/>
      <c r="CD462" s="907">
        <v>2</v>
      </c>
      <c r="CE462" s="895"/>
      <c r="CF462" s="907">
        <v>6</v>
      </c>
      <c r="CG462" s="895"/>
      <c r="CH462" s="894"/>
      <c r="CI462" s="895"/>
      <c r="CJ462" s="894"/>
      <c r="CK462" s="895"/>
      <c r="CL462" s="894"/>
      <c r="CM462" s="895"/>
      <c r="CN462" s="894"/>
      <c r="CO462" s="895"/>
      <c r="CP462" s="894">
        <v>3</v>
      </c>
      <c r="CQ462" s="895"/>
      <c r="CR462" s="894">
        <v>64</v>
      </c>
      <c r="CS462" s="895"/>
      <c r="CT462" s="895"/>
      <c r="CU462" s="895"/>
      <c r="CV462" s="894"/>
      <c r="CW462" s="895"/>
      <c r="CX462" s="894"/>
      <c r="CY462" s="895"/>
      <c r="CZ462" s="894">
        <v>47</v>
      </c>
      <c r="DA462" s="895"/>
      <c r="DB462" s="991">
        <f>B462+D462+F462+H462+J462+L462+N462+P462+R462+T462+V462+X462+Z462+AB462+AD462+AF462+AH462+AJ462+AL462+AN462+AP462+AR462+AT462+AV462+AX462+AZ462+BB462+BD462+BF462+BH462+BJ462+BL462+BN462+BP462+BR462+BT462+BV462+BX462+BZ462+CB462+CD462+CF462+CH462+CJ462+CL462+CN462+CP462+CR462+CT462+CV462+CX462+CZ462</f>
        <v>852</v>
      </c>
      <c r="DC462" s="909"/>
      <c r="DD462" s="910">
        <v>0</v>
      </c>
      <c r="DE462" s="911">
        <v>0</v>
      </c>
      <c r="DF462" s="912">
        <f t="shared" si="57"/>
        <v>852</v>
      </c>
      <c r="DG462" s="913">
        <f t="shared" si="58"/>
        <v>0</v>
      </c>
    </row>
    <row r="463" spans="1:111" ht="15" thickBot="1" x14ac:dyDescent="0.35">
      <c r="A463" s="915" t="s">
        <v>942</v>
      </c>
      <c r="B463" s="894"/>
      <c r="C463" s="994"/>
      <c r="D463" s="894"/>
      <c r="E463" s="895"/>
      <c r="F463" s="894"/>
      <c r="G463" s="895"/>
      <c r="H463" s="894"/>
      <c r="I463" s="895"/>
      <c r="J463" s="894"/>
      <c r="K463" s="895"/>
      <c r="L463" s="894"/>
      <c r="M463" s="895"/>
      <c r="N463" s="894"/>
      <c r="O463" s="895"/>
      <c r="P463" s="894"/>
      <c r="Q463" s="895"/>
      <c r="R463" s="894"/>
      <c r="S463" s="895"/>
      <c r="T463" s="894"/>
      <c r="U463" s="895"/>
      <c r="V463" s="894"/>
      <c r="W463" s="895"/>
      <c r="X463" s="894"/>
      <c r="Y463" s="895"/>
      <c r="Z463" s="894"/>
      <c r="AA463" s="895"/>
      <c r="AB463" s="894"/>
      <c r="AC463" s="895"/>
      <c r="AD463" s="894"/>
      <c r="AE463" s="895"/>
      <c r="AF463" s="894"/>
      <c r="AG463" s="895"/>
      <c r="AH463" s="894"/>
      <c r="AI463" s="895"/>
      <c r="AJ463" s="894"/>
      <c r="AK463" s="895"/>
      <c r="AL463" s="894"/>
      <c r="AM463" s="895"/>
      <c r="AN463" s="894"/>
      <c r="AO463" s="895"/>
      <c r="AP463" s="894"/>
      <c r="AQ463" s="895"/>
      <c r="AR463" s="894"/>
      <c r="AS463" s="895"/>
      <c r="AT463" s="894"/>
      <c r="AU463" s="895"/>
      <c r="AV463" s="894"/>
      <c r="AW463" s="895"/>
      <c r="AX463" s="894"/>
      <c r="AY463" s="895"/>
      <c r="AZ463" s="894"/>
      <c r="BA463" s="895"/>
      <c r="BB463" s="894"/>
      <c r="BC463" s="895"/>
      <c r="BD463" s="894"/>
      <c r="BE463" s="895"/>
      <c r="BF463" s="894"/>
      <c r="BG463" s="895"/>
      <c r="BH463" s="894"/>
      <c r="BI463" s="895"/>
      <c r="BJ463" s="894"/>
      <c r="BK463" s="895"/>
      <c r="BL463" s="894"/>
      <c r="BM463" s="895"/>
      <c r="BN463" s="894"/>
      <c r="BO463" s="895"/>
      <c r="BP463" s="894"/>
      <c r="BQ463" s="895"/>
      <c r="BR463" s="894"/>
      <c r="BS463" s="895"/>
      <c r="BT463" s="894"/>
      <c r="BU463" s="895"/>
      <c r="BV463" s="894"/>
      <c r="BW463" s="895"/>
      <c r="BX463" s="894"/>
      <c r="BY463" s="895"/>
      <c r="BZ463" s="894">
        <v>8</v>
      </c>
      <c r="CA463" s="895"/>
      <c r="CB463" s="894"/>
      <c r="CC463" s="895"/>
      <c r="CD463" s="907"/>
      <c r="CE463" s="895"/>
      <c r="CF463" s="907"/>
      <c r="CG463" s="895"/>
      <c r="CH463" s="894"/>
      <c r="CI463" s="895"/>
      <c r="CJ463" s="894"/>
      <c r="CK463" s="895"/>
      <c r="CL463" s="894"/>
      <c r="CM463" s="895"/>
      <c r="CN463" s="894"/>
      <c r="CO463" s="895"/>
      <c r="CP463" s="894"/>
      <c r="CQ463" s="895"/>
      <c r="CR463" s="894"/>
      <c r="CS463" s="895"/>
      <c r="CT463" s="895"/>
      <c r="CU463" s="895"/>
      <c r="CV463" s="894"/>
      <c r="CW463" s="895"/>
      <c r="CX463" s="894"/>
      <c r="CY463" s="895"/>
      <c r="CZ463" s="894"/>
      <c r="DA463" s="895"/>
      <c r="DB463" s="991">
        <v>1415</v>
      </c>
      <c r="DC463" s="909"/>
      <c r="DD463" s="910">
        <v>0</v>
      </c>
      <c r="DE463" s="911">
        <v>0</v>
      </c>
      <c r="DF463" s="912">
        <f t="shared" si="57"/>
        <v>1415</v>
      </c>
      <c r="DG463" s="913">
        <f t="shared" si="58"/>
        <v>0</v>
      </c>
    </row>
    <row r="464" spans="1:111" ht="15" thickBot="1" x14ac:dyDescent="0.35">
      <c r="A464" s="915" t="s">
        <v>943</v>
      </c>
      <c r="B464" s="894"/>
      <c r="C464" s="994"/>
      <c r="D464" s="894">
        <v>17</v>
      </c>
      <c r="E464" s="895">
        <v>204600</v>
      </c>
      <c r="F464" s="894"/>
      <c r="G464" s="895"/>
      <c r="H464" s="894">
        <v>10</v>
      </c>
      <c r="I464" s="895">
        <v>198600</v>
      </c>
      <c r="J464" s="894"/>
      <c r="K464" s="895"/>
      <c r="L464" s="894">
        <v>5</v>
      </c>
      <c r="M464" s="895">
        <v>77900</v>
      </c>
      <c r="N464" s="894"/>
      <c r="O464" s="895"/>
      <c r="P464" s="894"/>
      <c r="Q464" s="895"/>
      <c r="R464" s="894">
        <v>2</v>
      </c>
      <c r="S464" s="895">
        <v>23900</v>
      </c>
      <c r="T464" s="894"/>
      <c r="U464" s="895"/>
      <c r="V464" s="894"/>
      <c r="W464" s="895"/>
      <c r="X464" s="894"/>
      <c r="Y464" s="895"/>
      <c r="Z464" s="894"/>
      <c r="AA464" s="895"/>
      <c r="AB464" s="894">
        <v>13</v>
      </c>
      <c r="AC464" s="895">
        <v>193101</v>
      </c>
      <c r="AD464" s="894"/>
      <c r="AE464" s="895"/>
      <c r="AF464" s="894"/>
      <c r="AG464" s="895"/>
      <c r="AH464" s="894"/>
      <c r="AI464" s="895"/>
      <c r="AJ464" s="894">
        <v>2</v>
      </c>
      <c r="AK464" s="895">
        <v>41500</v>
      </c>
      <c r="AL464" s="894">
        <v>9</v>
      </c>
      <c r="AM464" s="895">
        <v>216000</v>
      </c>
      <c r="AN464" s="894"/>
      <c r="AO464" s="895"/>
      <c r="AP464" s="894"/>
      <c r="AQ464" s="895"/>
      <c r="AR464" s="894"/>
      <c r="AS464" s="895"/>
      <c r="AT464" s="894">
        <v>118</v>
      </c>
      <c r="AU464" s="895">
        <v>359400</v>
      </c>
      <c r="AV464" s="894">
        <v>5</v>
      </c>
      <c r="AW464" s="895">
        <v>88500</v>
      </c>
      <c r="AX464" s="894"/>
      <c r="AY464" s="895"/>
      <c r="AZ464" s="894">
        <v>1</v>
      </c>
      <c r="BA464" s="895">
        <v>20000</v>
      </c>
      <c r="BB464" s="894"/>
      <c r="BC464" s="895"/>
      <c r="BD464" s="894"/>
      <c r="BE464" s="895"/>
      <c r="BF464" s="894"/>
      <c r="BG464" s="895"/>
      <c r="BH464" s="894"/>
      <c r="BI464" s="895"/>
      <c r="BJ464" s="894"/>
      <c r="BK464" s="895"/>
      <c r="BL464" s="894"/>
      <c r="BM464" s="895"/>
      <c r="BN464" s="894"/>
      <c r="BO464" s="895"/>
      <c r="BP464" s="894"/>
      <c r="BQ464" s="895"/>
      <c r="BR464" s="894"/>
      <c r="BS464" s="895"/>
      <c r="BT464" s="894"/>
      <c r="BU464" s="895"/>
      <c r="BV464" s="894"/>
      <c r="BW464" s="895"/>
      <c r="BX464" s="894"/>
      <c r="BY464" s="895"/>
      <c r="BZ464" s="894"/>
      <c r="CA464" s="895"/>
      <c r="CB464" s="894">
        <v>4</v>
      </c>
      <c r="CC464" s="895">
        <v>80000</v>
      </c>
      <c r="CD464" s="907"/>
      <c r="CE464" s="895"/>
      <c r="CF464" s="907"/>
      <c r="CG464" s="895"/>
      <c r="CH464" s="894"/>
      <c r="CI464" s="895"/>
      <c r="CJ464" s="894"/>
      <c r="CK464" s="895"/>
      <c r="CL464" s="894"/>
      <c r="CM464" s="895"/>
      <c r="CN464" s="894"/>
      <c r="CO464" s="895"/>
      <c r="CP464" s="894"/>
      <c r="CQ464" s="895"/>
      <c r="CR464" s="894">
        <v>4</v>
      </c>
      <c r="CS464" s="895">
        <v>53900</v>
      </c>
      <c r="CT464" s="895"/>
      <c r="CU464" s="895"/>
      <c r="CV464" s="894"/>
      <c r="CW464" s="895"/>
      <c r="CX464" s="894"/>
      <c r="CY464" s="895">
        <v>44158890</v>
      </c>
      <c r="CZ464" s="894"/>
      <c r="DA464" s="895"/>
      <c r="DB464" s="908">
        <f t="shared" ref="DB464:DB494" si="59">B464+D464+F464+H464+J464+L464+N464+P464+R464+T464+V464+X464+Z464+AB464+AD464+AF464+AH464+AJ464+AL464+AN464+AP464+AR464+AT464+AV464+AX464+AZ464+BB464+BD464+BF464+BH464+BJ464+BL464+BN464+BP464+BR464+BT464+BV464+BX464+BZ464+CB464+CD464+CF464+CH464+CJ464+CL464+CN464+CP464+CR464+CT464+CV464+CX464+CZ464</f>
        <v>190</v>
      </c>
      <c r="DC464" s="992">
        <f>C464+E464+G464+I464+K464+M464+O464+Q464+S464+U464+W464+Y464+AA464+AC464+AE464+AG464+AI464+AK464+AM464+AO464+AQ464+AS464+AU464+AW464+AY464+BA464+BC464+BE464+BG464+BI464+BK464+BM464+BO464+BQ464+BS464+BU464+BW464+BY464+CA464+CC464+CE464+CG464+CI464+CK464+CM464+CO464+CQ464+CS464+CU464+CW464+CY464+DA464</f>
        <v>45716291</v>
      </c>
      <c r="DD464" s="910">
        <v>0</v>
      </c>
      <c r="DE464" s="911">
        <v>0</v>
      </c>
      <c r="DF464" s="912">
        <f>DB464+DD464</f>
        <v>190</v>
      </c>
      <c r="DG464" s="913">
        <f t="shared" si="58"/>
        <v>45716291</v>
      </c>
    </row>
    <row r="465" spans="1:111" ht="15" thickBot="1" x14ac:dyDescent="0.35">
      <c r="A465" s="915" t="s">
        <v>944</v>
      </c>
      <c r="B465" s="894">
        <v>11409</v>
      </c>
      <c r="C465" s="994">
        <v>439097176.54000002</v>
      </c>
      <c r="D465" s="894">
        <v>4369</v>
      </c>
      <c r="E465" s="895">
        <v>11456420</v>
      </c>
      <c r="F465" s="894">
        <v>2498</v>
      </c>
      <c r="G465" s="895">
        <v>53457393.299999997</v>
      </c>
      <c r="H465" s="894">
        <v>4119</v>
      </c>
      <c r="I465" s="895">
        <v>103856165.8</v>
      </c>
      <c r="J465" s="894">
        <v>2873</v>
      </c>
      <c r="K465" s="895">
        <v>95279010.799999997</v>
      </c>
      <c r="L465" s="894">
        <v>6276</v>
      </c>
      <c r="M465" s="895">
        <v>135680330</v>
      </c>
      <c r="N465" s="894">
        <v>6</v>
      </c>
      <c r="O465" s="895">
        <v>116000</v>
      </c>
      <c r="P465" s="894">
        <v>4097</v>
      </c>
      <c r="Q465" s="895">
        <v>115066236.8</v>
      </c>
      <c r="R465" s="894">
        <v>4955</v>
      </c>
      <c r="S465" s="895">
        <v>119388850</v>
      </c>
      <c r="T465" s="894">
        <v>3295</v>
      </c>
      <c r="U465" s="895">
        <v>71596059.599999994</v>
      </c>
      <c r="V465" s="894"/>
      <c r="W465" s="895"/>
      <c r="X465" s="894">
        <v>4133</v>
      </c>
      <c r="Y465" s="895">
        <v>168049189.40000001</v>
      </c>
      <c r="Z465" s="894">
        <v>456</v>
      </c>
      <c r="AA465" s="895">
        <v>10174706</v>
      </c>
      <c r="AB465" s="894">
        <v>8529</v>
      </c>
      <c r="AC465" s="895">
        <v>17758652.699999999</v>
      </c>
      <c r="AD465" s="894">
        <v>1822</v>
      </c>
      <c r="AE465" s="895">
        <v>42164151.799999997</v>
      </c>
      <c r="AF465" s="894">
        <v>190</v>
      </c>
      <c r="AG465" s="895">
        <v>3242969.8</v>
      </c>
      <c r="AH465" s="894">
        <v>821</v>
      </c>
      <c r="AI465" s="895">
        <v>17081967.399999999</v>
      </c>
      <c r="AJ465" s="894">
        <v>2094</v>
      </c>
      <c r="AK465" s="895">
        <v>47450350.5</v>
      </c>
      <c r="AL465" s="894">
        <v>4009</v>
      </c>
      <c r="AM465" s="895">
        <v>92350750</v>
      </c>
      <c r="AN465" s="894">
        <v>1324</v>
      </c>
      <c r="AO465" s="895">
        <v>31664045.199999999</v>
      </c>
      <c r="AP465" s="894">
        <v>416</v>
      </c>
      <c r="AQ465" s="895">
        <v>10529447.800000001</v>
      </c>
      <c r="AR465" s="894"/>
      <c r="AS465" s="895">
        <v>10754751.699999999</v>
      </c>
      <c r="AT465" s="894">
        <v>1036</v>
      </c>
      <c r="AU465" s="895">
        <v>30813428</v>
      </c>
      <c r="AV465" s="894">
        <v>6229</v>
      </c>
      <c r="AW465" s="895">
        <v>269742226.89999998</v>
      </c>
      <c r="AX465" s="894">
        <v>3450</v>
      </c>
      <c r="AY465" s="895">
        <v>141139151.80000001</v>
      </c>
      <c r="AZ465" s="894">
        <v>2275</v>
      </c>
      <c r="BA465" s="895">
        <v>67556553.200000003</v>
      </c>
      <c r="BB465" s="894">
        <v>761</v>
      </c>
      <c r="BC465" s="895">
        <v>17981732</v>
      </c>
      <c r="BD465" s="894">
        <v>2818</v>
      </c>
      <c r="BE465" s="895">
        <v>114011904.40000001</v>
      </c>
      <c r="BF465" s="894">
        <v>1072</v>
      </c>
      <c r="BG465" s="895">
        <v>32812069.100000001</v>
      </c>
      <c r="BH465" s="894">
        <v>1864</v>
      </c>
      <c r="BI465" s="895">
        <v>52735823.5</v>
      </c>
      <c r="BJ465" s="894">
        <v>1421</v>
      </c>
      <c r="BK465" s="895">
        <v>106451669.40000001</v>
      </c>
      <c r="BL465" s="894">
        <v>3783</v>
      </c>
      <c r="BM465" s="895">
        <v>158639240</v>
      </c>
      <c r="BN465" s="894">
        <v>1655</v>
      </c>
      <c r="BO465" s="895">
        <v>58339677.399999999</v>
      </c>
      <c r="BP465" s="894">
        <v>1099</v>
      </c>
      <c r="BQ465" s="895">
        <v>27029916</v>
      </c>
      <c r="BR465" s="894">
        <v>2699</v>
      </c>
      <c r="BS465" s="895">
        <v>88844072.099999994</v>
      </c>
      <c r="BT465" s="894">
        <v>513</v>
      </c>
      <c r="BU465" s="895">
        <v>14728207.4</v>
      </c>
      <c r="BV465" s="894">
        <v>240</v>
      </c>
      <c r="BW465" s="895">
        <v>4723800</v>
      </c>
      <c r="BX465" s="894">
        <v>2522</v>
      </c>
      <c r="BY465" s="895">
        <v>104783044.59999999</v>
      </c>
      <c r="BZ465" s="894">
        <v>1743</v>
      </c>
      <c r="CA465" s="895">
        <v>37298873.799999997</v>
      </c>
      <c r="CB465" s="894">
        <v>4204</v>
      </c>
      <c r="CC465" s="895">
        <v>93363304</v>
      </c>
      <c r="CD465" s="907">
        <v>261</v>
      </c>
      <c r="CE465" s="895">
        <v>7836300</v>
      </c>
      <c r="CF465" s="907">
        <v>283</v>
      </c>
      <c r="CG465" s="895">
        <v>6434294.5999999996</v>
      </c>
      <c r="CH465" s="894">
        <v>4452</v>
      </c>
      <c r="CI465" s="895">
        <v>360317900</v>
      </c>
      <c r="CJ465" s="894">
        <v>215</v>
      </c>
      <c r="CK465" s="895">
        <v>4524816.3</v>
      </c>
      <c r="CL465" s="894"/>
      <c r="CM465" s="895"/>
      <c r="CN465" s="894">
        <v>540</v>
      </c>
      <c r="CO465" s="895">
        <v>22008939.800000001</v>
      </c>
      <c r="CP465" s="894">
        <v>636</v>
      </c>
      <c r="CQ465" s="895">
        <v>18780423.899999999</v>
      </c>
      <c r="CR465" s="894">
        <v>4712</v>
      </c>
      <c r="CS465" s="895">
        <v>188726688.30000001</v>
      </c>
      <c r="CT465" s="895"/>
      <c r="CU465" s="895"/>
      <c r="CV465" s="894">
        <v>490</v>
      </c>
      <c r="CW465" s="895">
        <v>12082707.1</v>
      </c>
      <c r="CX465" s="894"/>
      <c r="CY465" s="895">
        <v>17027262.359999999</v>
      </c>
      <c r="CZ465" s="894">
        <v>4049</v>
      </c>
      <c r="DA465" s="895">
        <v>148394900</v>
      </c>
      <c r="DB465" s="908">
        <f t="shared" si="59"/>
        <v>122713</v>
      </c>
      <c r="DC465" s="909">
        <f>'B1104'!CX445</f>
        <v>0</v>
      </c>
      <c r="DD465" s="910">
        <v>0</v>
      </c>
      <c r="DE465" s="911">
        <v>0</v>
      </c>
      <c r="DF465" s="916">
        <f t="shared" ref="DF465:DF489" si="60">DB465+DD465</f>
        <v>122713</v>
      </c>
      <c r="DG465" s="913">
        <f t="shared" si="58"/>
        <v>0</v>
      </c>
    </row>
    <row r="466" spans="1:111" ht="15" thickBot="1" x14ac:dyDescent="0.35">
      <c r="A466" s="915" t="s">
        <v>945</v>
      </c>
      <c r="B466" s="894">
        <v>2557</v>
      </c>
      <c r="C466" s="994">
        <v>102478312.84</v>
      </c>
      <c r="D466" s="894">
        <v>501</v>
      </c>
      <c r="E466" s="895">
        <v>17274219.600000001</v>
      </c>
      <c r="F466" s="894">
        <v>308</v>
      </c>
      <c r="G466" s="895">
        <v>8791462.7599999998</v>
      </c>
      <c r="H466" s="894">
        <v>741</v>
      </c>
      <c r="I466" s="895">
        <v>20902318.91</v>
      </c>
      <c r="J466" s="894">
        <v>697</v>
      </c>
      <c r="K466" s="895">
        <v>33443403.640000001</v>
      </c>
      <c r="L466" s="894">
        <v>1451</v>
      </c>
      <c r="M466" s="895">
        <v>31835647.309999999</v>
      </c>
      <c r="N466" s="894">
        <v>1084</v>
      </c>
      <c r="O466" s="895"/>
      <c r="P466" s="894">
        <v>612</v>
      </c>
      <c r="Q466" s="895">
        <v>47064072.520000003</v>
      </c>
      <c r="R466" s="894">
        <v>737</v>
      </c>
      <c r="S466" s="895">
        <v>26457587.579999998</v>
      </c>
      <c r="T466" s="894">
        <v>372</v>
      </c>
      <c r="U466" s="895">
        <v>15049231.050000001</v>
      </c>
      <c r="V466" s="894"/>
      <c r="W466" s="895"/>
      <c r="X466" s="894">
        <v>649</v>
      </c>
      <c r="Y466" s="895">
        <v>22231156.760000002</v>
      </c>
      <c r="Z466" s="894">
        <v>27</v>
      </c>
      <c r="AA466" s="895">
        <v>339356.8</v>
      </c>
      <c r="AB466" s="894">
        <v>687</v>
      </c>
      <c r="AC466" s="895">
        <v>209696723.69999999</v>
      </c>
      <c r="AD466" s="894">
        <v>423</v>
      </c>
      <c r="AE466" s="895">
        <v>8179075.21</v>
      </c>
      <c r="AF466" s="894">
        <v>96</v>
      </c>
      <c r="AG466" s="895">
        <v>628470.78</v>
      </c>
      <c r="AH466" s="894">
        <v>113</v>
      </c>
      <c r="AI466" s="895">
        <v>2981240</v>
      </c>
      <c r="AJ466" s="894">
        <v>740</v>
      </c>
      <c r="AK466" s="895">
        <v>49700266.82</v>
      </c>
      <c r="AL466" s="894">
        <v>52</v>
      </c>
      <c r="AM466" s="895">
        <v>23274376.16</v>
      </c>
      <c r="AN466" s="894">
        <v>177</v>
      </c>
      <c r="AO466" s="895">
        <v>4109682</v>
      </c>
      <c r="AP466" s="894">
        <v>42</v>
      </c>
      <c r="AQ466" s="895">
        <v>2128624</v>
      </c>
      <c r="AR466" s="894"/>
      <c r="AS466" s="895">
        <v>1532109.27</v>
      </c>
      <c r="AT466" s="894">
        <v>81</v>
      </c>
      <c r="AU466" s="895">
        <v>2692138.59</v>
      </c>
      <c r="AV466" s="894">
        <v>1035</v>
      </c>
      <c r="AW466" s="895">
        <v>93813453.230000004</v>
      </c>
      <c r="AX466" s="894">
        <v>485</v>
      </c>
      <c r="AY466" s="895">
        <v>41480919.119999997</v>
      </c>
      <c r="AZ466" s="894">
        <v>507</v>
      </c>
      <c r="BA466" s="895">
        <v>7636612.6699999999</v>
      </c>
      <c r="BB466" s="894">
        <v>105</v>
      </c>
      <c r="BC466" s="895">
        <v>19150030.489999998</v>
      </c>
      <c r="BD466" s="894">
        <v>185</v>
      </c>
      <c r="BE466" s="895">
        <v>5548154.5999999996</v>
      </c>
      <c r="BF466" s="894">
        <v>150</v>
      </c>
      <c r="BG466" s="895">
        <v>4516231</v>
      </c>
      <c r="BH466" s="894">
        <v>448</v>
      </c>
      <c r="BI466" s="895">
        <v>4268239.04</v>
      </c>
      <c r="BJ466" s="894">
        <v>758</v>
      </c>
      <c r="BK466" s="895">
        <v>28667260.98</v>
      </c>
      <c r="BL466" s="894">
        <v>661</v>
      </c>
      <c r="BM466" s="895">
        <v>12600800</v>
      </c>
      <c r="BN466" s="894">
        <v>256</v>
      </c>
      <c r="BO466" s="895">
        <v>8864386.0399999991</v>
      </c>
      <c r="BP466" s="894">
        <v>187</v>
      </c>
      <c r="BQ466" s="895">
        <v>4551832.37</v>
      </c>
      <c r="BR466" s="894">
        <v>434</v>
      </c>
      <c r="BS466" s="895">
        <v>12064150.460000001</v>
      </c>
      <c r="BT466" s="894">
        <v>110</v>
      </c>
      <c r="BU466" s="895">
        <v>2023210.04</v>
      </c>
      <c r="BV466" s="894">
        <v>21</v>
      </c>
      <c r="BW466" s="895">
        <v>297522.64</v>
      </c>
      <c r="BX466" s="894">
        <v>521</v>
      </c>
      <c r="BY466" s="895">
        <v>11376418.699999999</v>
      </c>
      <c r="BZ466" s="894">
        <v>966</v>
      </c>
      <c r="CA466" s="895">
        <v>27108829.84</v>
      </c>
      <c r="CB466" s="894">
        <v>315</v>
      </c>
      <c r="CC466" s="895">
        <v>27260592.219999999</v>
      </c>
      <c r="CD466" s="907">
        <v>34</v>
      </c>
      <c r="CE466" s="895">
        <v>467916</v>
      </c>
      <c r="CF466" s="907">
        <v>40</v>
      </c>
      <c r="CG466" s="895">
        <v>465314</v>
      </c>
      <c r="CH466" s="894">
        <v>2588</v>
      </c>
      <c r="CI466" s="895">
        <v>39798528.049999997</v>
      </c>
      <c r="CJ466" s="894">
        <v>13</v>
      </c>
      <c r="CK466" s="895">
        <v>364302.16</v>
      </c>
      <c r="CL466" s="894"/>
      <c r="CM466" s="895"/>
      <c r="CN466" s="894">
        <v>161</v>
      </c>
      <c r="CO466" s="895">
        <v>2241578.6</v>
      </c>
      <c r="CP466" s="894">
        <v>41</v>
      </c>
      <c r="CQ466" s="895">
        <v>1778435.16</v>
      </c>
      <c r="CR466" s="894">
        <v>601</v>
      </c>
      <c r="CS466" s="895">
        <v>192192901.59</v>
      </c>
      <c r="CT466" s="895"/>
      <c r="CU466" s="895"/>
      <c r="CV466" s="894">
        <v>51</v>
      </c>
      <c r="CW466" s="895">
        <v>871242.56</v>
      </c>
      <c r="CX466" s="894"/>
      <c r="CY466" s="895"/>
      <c r="CZ466" s="894">
        <v>634</v>
      </c>
      <c r="DA466" s="895">
        <v>27554836.73</v>
      </c>
      <c r="DB466" s="908">
        <f t="shared" si="59"/>
        <v>23454</v>
      </c>
      <c r="DC466" s="909">
        <f>'B1104'!CY445</f>
        <v>0</v>
      </c>
      <c r="DD466" s="910">
        <v>0</v>
      </c>
      <c r="DE466" s="911">
        <v>0</v>
      </c>
      <c r="DF466" s="916">
        <f t="shared" si="60"/>
        <v>23454</v>
      </c>
      <c r="DG466" s="913">
        <f t="shared" si="58"/>
        <v>0</v>
      </c>
    </row>
    <row r="467" spans="1:111" ht="15" thickBot="1" x14ac:dyDescent="0.35">
      <c r="A467" s="915" t="s">
        <v>946</v>
      </c>
      <c r="B467" s="894"/>
      <c r="C467" s="994"/>
      <c r="D467" s="894"/>
      <c r="E467" s="895"/>
      <c r="F467" s="894"/>
      <c r="G467" s="895"/>
      <c r="H467" s="894"/>
      <c r="I467" s="895"/>
      <c r="J467" s="894"/>
      <c r="K467" s="895"/>
      <c r="L467" s="894"/>
      <c r="M467" s="895"/>
      <c r="N467" s="894"/>
      <c r="O467" s="895"/>
      <c r="P467" s="894"/>
      <c r="Q467" s="895"/>
      <c r="R467" s="894"/>
      <c r="S467" s="895"/>
      <c r="T467" s="894"/>
      <c r="U467" s="895"/>
      <c r="V467" s="894"/>
      <c r="W467" s="895"/>
      <c r="X467" s="894"/>
      <c r="Y467" s="895"/>
      <c r="Z467" s="894"/>
      <c r="AA467" s="895"/>
      <c r="AB467" s="894"/>
      <c r="AC467" s="895"/>
      <c r="AD467" s="894"/>
      <c r="AE467" s="895"/>
      <c r="AF467" s="894"/>
      <c r="AG467" s="895"/>
      <c r="AH467" s="894"/>
      <c r="AI467" s="895"/>
      <c r="AJ467" s="894"/>
      <c r="AK467" s="895"/>
      <c r="AL467" s="894">
        <v>2</v>
      </c>
      <c r="AM467" s="895">
        <v>510533</v>
      </c>
      <c r="AN467" s="894"/>
      <c r="AO467" s="895"/>
      <c r="AP467" s="894"/>
      <c r="AQ467" s="895"/>
      <c r="AR467" s="894"/>
      <c r="AS467" s="895"/>
      <c r="AT467" s="894"/>
      <c r="AU467" s="895"/>
      <c r="AV467" s="894"/>
      <c r="AW467" s="895"/>
      <c r="AX467" s="894"/>
      <c r="AY467" s="895"/>
      <c r="AZ467" s="894"/>
      <c r="BA467" s="895"/>
      <c r="BB467" s="894"/>
      <c r="BC467" s="895"/>
      <c r="BD467" s="894"/>
      <c r="BE467" s="895"/>
      <c r="BF467" s="894"/>
      <c r="BG467" s="895"/>
      <c r="BH467" s="894"/>
      <c r="BI467" s="895"/>
      <c r="BJ467" s="894"/>
      <c r="BK467" s="895"/>
      <c r="BL467" s="894"/>
      <c r="BM467" s="895"/>
      <c r="BN467" s="894"/>
      <c r="BO467" s="895"/>
      <c r="BP467" s="894"/>
      <c r="BQ467" s="895"/>
      <c r="BR467" s="894"/>
      <c r="BS467" s="895"/>
      <c r="BT467" s="894"/>
      <c r="BU467" s="895"/>
      <c r="BV467" s="894"/>
      <c r="BW467" s="895"/>
      <c r="BX467" s="894"/>
      <c r="BY467" s="895"/>
      <c r="BZ467" s="894"/>
      <c r="CA467" s="895"/>
      <c r="CB467" s="894"/>
      <c r="CC467" s="895"/>
      <c r="CD467" s="907"/>
      <c r="CE467" s="895"/>
      <c r="CF467" s="907"/>
      <c r="CG467" s="895"/>
      <c r="CH467" s="894"/>
      <c r="CI467" s="895"/>
      <c r="CJ467" s="894"/>
      <c r="CK467" s="895"/>
      <c r="CL467" s="894"/>
      <c r="CM467" s="895"/>
      <c r="CN467" s="894"/>
      <c r="CO467" s="895"/>
      <c r="CP467" s="894"/>
      <c r="CQ467" s="895"/>
      <c r="CR467" s="894"/>
      <c r="CS467" s="895"/>
      <c r="CT467" s="895"/>
      <c r="CU467" s="895"/>
      <c r="CV467" s="894"/>
      <c r="CW467" s="895"/>
      <c r="CX467" s="894"/>
      <c r="CY467" s="895"/>
      <c r="CZ467" s="894"/>
      <c r="DA467" s="895"/>
      <c r="DB467" s="908">
        <f t="shared" si="59"/>
        <v>2</v>
      </c>
      <c r="DC467" s="909"/>
      <c r="DD467" s="910">
        <v>0</v>
      </c>
      <c r="DE467" s="911">
        <v>0</v>
      </c>
      <c r="DF467" s="912">
        <f t="shared" si="60"/>
        <v>2</v>
      </c>
      <c r="DG467" s="913">
        <f t="shared" si="58"/>
        <v>0</v>
      </c>
    </row>
    <row r="468" spans="1:111" ht="15" thickBot="1" x14ac:dyDescent="0.35">
      <c r="A468" s="915" t="s">
        <v>947</v>
      </c>
      <c r="B468" s="894"/>
      <c r="C468" s="994"/>
      <c r="D468" s="894"/>
      <c r="E468" s="895"/>
      <c r="F468" s="894"/>
      <c r="G468" s="895"/>
      <c r="H468" s="894"/>
      <c r="I468" s="895"/>
      <c r="J468" s="894"/>
      <c r="K468" s="895"/>
      <c r="L468" s="894"/>
      <c r="M468" s="895"/>
      <c r="N468" s="894"/>
      <c r="O468" s="895"/>
      <c r="P468" s="894"/>
      <c r="Q468" s="895"/>
      <c r="R468" s="894"/>
      <c r="S468" s="895"/>
      <c r="T468" s="894"/>
      <c r="U468" s="895"/>
      <c r="V468" s="894"/>
      <c r="W468" s="895"/>
      <c r="X468" s="894"/>
      <c r="Y468" s="895"/>
      <c r="Z468" s="894"/>
      <c r="AA468" s="895"/>
      <c r="AB468" s="894"/>
      <c r="AC468" s="895"/>
      <c r="AD468" s="894"/>
      <c r="AE468" s="895"/>
      <c r="AF468" s="894"/>
      <c r="AG468" s="895"/>
      <c r="AH468" s="894"/>
      <c r="AI468" s="895"/>
      <c r="AJ468" s="894"/>
      <c r="AK468" s="895"/>
      <c r="AL468" s="894"/>
      <c r="AM468" s="895"/>
      <c r="AN468" s="894"/>
      <c r="AO468" s="895"/>
      <c r="AP468" s="894"/>
      <c r="AQ468" s="895"/>
      <c r="AR468" s="894"/>
      <c r="AS468" s="895"/>
      <c r="AT468" s="894"/>
      <c r="AU468" s="895"/>
      <c r="AV468" s="894"/>
      <c r="AW468" s="895"/>
      <c r="AX468" s="894"/>
      <c r="AY468" s="895"/>
      <c r="AZ468" s="894"/>
      <c r="BA468" s="895"/>
      <c r="BB468" s="894"/>
      <c r="BC468" s="895"/>
      <c r="BD468" s="894"/>
      <c r="BE468" s="895"/>
      <c r="BF468" s="894"/>
      <c r="BG468" s="895"/>
      <c r="BH468" s="894"/>
      <c r="BI468" s="895"/>
      <c r="BJ468" s="894"/>
      <c r="BK468" s="895"/>
      <c r="BL468" s="894"/>
      <c r="BM468" s="895"/>
      <c r="BN468" s="894"/>
      <c r="BO468" s="895"/>
      <c r="BP468" s="894"/>
      <c r="BQ468" s="895"/>
      <c r="BR468" s="894"/>
      <c r="BS468" s="895"/>
      <c r="BT468" s="894"/>
      <c r="BU468" s="895"/>
      <c r="BV468" s="894"/>
      <c r="BW468" s="895"/>
      <c r="BX468" s="894"/>
      <c r="BY468" s="895"/>
      <c r="BZ468" s="894"/>
      <c r="CA468" s="895"/>
      <c r="CB468" s="894"/>
      <c r="CC468" s="895"/>
      <c r="CD468" s="907"/>
      <c r="CE468" s="895"/>
      <c r="CF468" s="907"/>
      <c r="CG468" s="895"/>
      <c r="CH468" s="894"/>
      <c r="CI468" s="895"/>
      <c r="CJ468" s="894"/>
      <c r="CK468" s="895"/>
      <c r="CL468" s="894"/>
      <c r="CM468" s="895"/>
      <c r="CN468" s="894"/>
      <c r="CO468" s="895"/>
      <c r="CP468" s="894"/>
      <c r="CQ468" s="895"/>
      <c r="CR468" s="894"/>
      <c r="CS468" s="895"/>
      <c r="CT468" s="895"/>
      <c r="CU468" s="895"/>
      <c r="CV468" s="894"/>
      <c r="CW468" s="895"/>
      <c r="CX468" s="894"/>
      <c r="CY468" s="895"/>
      <c r="CZ468" s="894"/>
      <c r="DA468" s="895"/>
      <c r="DB468" s="908">
        <f t="shared" si="59"/>
        <v>0</v>
      </c>
      <c r="DC468" s="909">
        <f>'B1104'!CE499</f>
        <v>0</v>
      </c>
      <c r="DD468" s="910">
        <v>0</v>
      </c>
      <c r="DE468" s="911">
        <v>0</v>
      </c>
      <c r="DF468" s="912">
        <f t="shared" si="60"/>
        <v>0</v>
      </c>
      <c r="DG468" s="913">
        <f t="shared" si="58"/>
        <v>0</v>
      </c>
    </row>
    <row r="469" spans="1:111" ht="15" thickBot="1" x14ac:dyDescent="0.35">
      <c r="A469" s="915" t="s">
        <v>948</v>
      </c>
      <c r="B469" s="894"/>
      <c r="C469" s="994"/>
      <c r="D469" s="894"/>
      <c r="E469" s="895"/>
      <c r="F469" s="894"/>
      <c r="G469" s="895"/>
      <c r="H469" s="894"/>
      <c r="I469" s="895"/>
      <c r="J469" s="894"/>
      <c r="K469" s="895"/>
      <c r="L469" s="894"/>
      <c r="M469" s="895"/>
      <c r="N469" s="894"/>
      <c r="O469" s="895"/>
      <c r="P469" s="894"/>
      <c r="Q469" s="895"/>
      <c r="R469" s="894"/>
      <c r="S469" s="895"/>
      <c r="T469" s="894"/>
      <c r="U469" s="895"/>
      <c r="V469" s="894"/>
      <c r="W469" s="895"/>
      <c r="X469" s="894"/>
      <c r="Y469" s="895"/>
      <c r="Z469" s="894"/>
      <c r="AA469" s="895"/>
      <c r="AB469" s="894"/>
      <c r="AC469" s="895"/>
      <c r="AD469" s="894"/>
      <c r="AE469" s="895"/>
      <c r="AF469" s="894"/>
      <c r="AG469" s="895"/>
      <c r="AH469" s="894"/>
      <c r="AI469" s="895"/>
      <c r="AJ469" s="894"/>
      <c r="AK469" s="895"/>
      <c r="AL469" s="894"/>
      <c r="AM469" s="895"/>
      <c r="AN469" s="894"/>
      <c r="AO469" s="895"/>
      <c r="AP469" s="894"/>
      <c r="AQ469" s="895"/>
      <c r="AR469" s="894"/>
      <c r="AS469" s="895"/>
      <c r="AT469" s="894"/>
      <c r="AU469" s="895"/>
      <c r="AV469" s="894"/>
      <c r="AW469" s="895"/>
      <c r="AX469" s="894"/>
      <c r="AY469" s="895"/>
      <c r="AZ469" s="894"/>
      <c r="BA469" s="895"/>
      <c r="BB469" s="894"/>
      <c r="BC469" s="895"/>
      <c r="BD469" s="894"/>
      <c r="BE469" s="895"/>
      <c r="BF469" s="894"/>
      <c r="BG469" s="895"/>
      <c r="BH469" s="894"/>
      <c r="BI469" s="895"/>
      <c r="BJ469" s="894"/>
      <c r="BK469" s="895"/>
      <c r="BL469" s="894"/>
      <c r="BM469" s="895"/>
      <c r="BN469" s="894"/>
      <c r="BO469" s="895"/>
      <c r="BP469" s="894"/>
      <c r="BQ469" s="895"/>
      <c r="BR469" s="894"/>
      <c r="BS469" s="895"/>
      <c r="BT469" s="894"/>
      <c r="BU469" s="895"/>
      <c r="BV469" s="894"/>
      <c r="BW469" s="895"/>
      <c r="BX469" s="894"/>
      <c r="BY469" s="895"/>
      <c r="BZ469" s="894"/>
      <c r="CA469" s="895"/>
      <c r="CB469" s="894"/>
      <c r="CC469" s="895"/>
      <c r="CD469" s="907"/>
      <c r="CE469" s="895"/>
      <c r="CF469" s="907"/>
      <c r="CG469" s="895"/>
      <c r="CH469" s="894"/>
      <c r="CI469" s="895"/>
      <c r="CJ469" s="894"/>
      <c r="CK469" s="895"/>
      <c r="CL469" s="894"/>
      <c r="CM469" s="895"/>
      <c r="CN469" s="894"/>
      <c r="CO469" s="895"/>
      <c r="CP469" s="894"/>
      <c r="CQ469" s="895"/>
      <c r="CR469" s="894"/>
      <c r="CS469" s="895"/>
      <c r="CT469" s="895"/>
      <c r="CU469" s="895"/>
      <c r="CV469" s="894"/>
      <c r="CW469" s="895"/>
      <c r="CX469" s="894"/>
      <c r="CY469" s="895"/>
      <c r="CZ469" s="894"/>
      <c r="DA469" s="895"/>
      <c r="DB469" s="908">
        <f t="shared" si="59"/>
        <v>0</v>
      </c>
      <c r="DC469" s="909"/>
      <c r="DD469" s="910">
        <v>0</v>
      </c>
      <c r="DE469" s="911">
        <v>0</v>
      </c>
      <c r="DF469" s="912">
        <f t="shared" si="60"/>
        <v>0</v>
      </c>
      <c r="DG469" s="913">
        <f t="shared" si="58"/>
        <v>0</v>
      </c>
    </row>
    <row r="470" spans="1:111" ht="15" thickBot="1" x14ac:dyDescent="0.35">
      <c r="A470" s="915" t="s">
        <v>949</v>
      </c>
      <c r="B470" s="894"/>
      <c r="C470" s="994"/>
      <c r="D470" s="894"/>
      <c r="E470" s="895"/>
      <c r="F470" s="894"/>
      <c r="G470" s="895"/>
      <c r="H470" s="894"/>
      <c r="I470" s="895"/>
      <c r="J470" s="894"/>
      <c r="K470" s="895"/>
      <c r="L470" s="894"/>
      <c r="M470" s="895"/>
      <c r="N470" s="894"/>
      <c r="O470" s="895"/>
      <c r="P470" s="894"/>
      <c r="Q470" s="895"/>
      <c r="R470" s="894"/>
      <c r="S470" s="895"/>
      <c r="T470" s="894"/>
      <c r="U470" s="895"/>
      <c r="V470" s="894"/>
      <c r="W470" s="895"/>
      <c r="X470" s="894"/>
      <c r="Y470" s="895"/>
      <c r="Z470" s="894"/>
      <c r="AA470" s="895"/>
      <c r="AB470" s="894"/>
      <c r="AC470" s="895"/>
      <c r="AD470" s="894"/>
      <c r="AE470" s="895"/>
      <c r="AF470" s="894"/>
      <c r="AG470" s="895"/>
      <c r="AH470" s="894"/>
      <c r="AI470" s="895"/>
      <c r="AJ470" s="894"/>
      <c r="AK470" s="895"/>
      <c r="AL470" s="894"/>
      <c r="AM470" s="895"/>
      <c r="AN470" s="894"/>
      <c r="AO470" s="895"/>
      <c r="AP470" s="894"/>
      <c r="AQ470" s="895"/>
      <c r="AR470" s="894"/>
      <c r="AS470" s="895"/>
      <c r="AT470" s="894"/>
      <c r="AU470" s="895"/>
      <c r="AV470" s="894"/>
      <c r="AW470" s="895"/>
      <c r="AX470" s="894"/>
      <c r="AY470" s="895"/>
      <c r="AZ470" s="894"/>
      <c r="BA470" s="895"/>
      <c r="BB470" s="894"/>
      <c r="BC470" s="895"/>
      <c r="BD470" s="894"/>
      <c r="BE470" s="895"/>
      <c r="BF470" s="894"/>
      <c r="BG470" s="895"/>
      <c r="BH470" s="894"/>
      <c r="BI470" s="895"/>
      <c r="BJ470" s="894"/>
      <c r="BK470" s="895"/>
      <c r="BL470" s="894"/>
      <c r="BM470" s="895"/>
      <c r="BN470" s="894"/>
      <c r="BO470" s="895"/>
      <c r="BP470" s="894"/>
      <c r="BQ470" s="895"/>
      <c r="BR470" s="894"/>
      <c r="BS470" s="895"/>
      <c r="BT470" s="894"/>
      <c r="BU470" s="895"/>
      <c r="BV470" s="894"/>
      <c r="BW470" s="895"/>
      <c r="BX470" s="894"/>
      <c r="BY470" s="895"/>
      <c r="BZ470" s="894"/>
      <c r="CA470" s="895"/>
      <c r="CB470" s="894"/>
      <c r="CC470" s="895"/>
      <c r="CD470" s="907"/>
      <c r="CE470" s="895"/>
      <c r="CF470" s="907"/>
      <c r="CG470" s="895"/>
      <c r="CH470" s="894"/>
      <c r="CI470" s="895"/>
      <c r="CJ470" s="894"/>
      <c r="CK470" s="895"/>
      <c r="CL470" s="894"/>
      <c r="CM470" s="895"/>
      <c r="CN470" s="894"/>
      <c r="CO470" s="895"/>
      <c r="CP470" s="894"/>
      <c r="CQ470" s="895"/>
      <c r="CR470" s="894"/>
      <c r="CS470" s="895"/>
      <c r="CT470" s="895"/>
      <c r="CU470" s="895"/>
      <c r="CV470" s="894"/>
      <c r="CW470" s="895"/>
      <c r="CX470" s="894"/>
      <c r="CY470" s="895"/>
      <c r="CZ470" s="894"/>
      <c r="DA470" s="895"/>
      <c r="DB470" s="908">
        <f t="shared" si="59"/>
        <v>0</v>
      </c>
      <c r="DC470" s="909"/>
      <c r="DD470" s="910">
        <v>0</v>
      </c>
      <c r="DE470" s="911">
        <v>0</v>
      </c>
      <c r="DF470" s="912">
        <f t="shared" si="60"/>
        <v>0</v>
      </c>
      <c r="DG470" s="913">
        <f t="shared" si="58"/>
        <v>0</v>
      </c>
    </row>
    <row r="471" spans="1:111" ht="15" thickBot="1" x14ac:dyDescent="0.35">
      <c r="A471" s="915" t="s">
        <v>950</v>
      </c>
      <c r="B471" s="894"/>
      <c r="C471" s="994"/>
      <c r="D471" s="894"/>
      <c r="E471" s="895"/>
      <c r="F471" s="894"/>
      <c r="G471" s="895"/>
      <c r="H471" s="894"/>
      <c r="I471" s="895"/>
      <c r="J471" s="894"/>
      <c r="K471" s="895"/>
      <c r="L471" s="894"/>
      <c r="M471" s="895"/>
      <c r="N471" s="894"/>
      <c r="O471" s="895"/>
      <c r="P471" s="894"/>
      <c r="Q471" s="895"/>
      <c r="R471" s="894"/>
      <c r="S471" s="895"/>
      <c r="T471" s="894"/>
      <c r="U471" s="895"/>
      <c r="V471" s="894"/>
      <c r="W471" s="895"/>
      <c r="X471" s="894"/>
      <c r="Y471" s="895"/>
      <c r="Z471" s="894"/>
      <c r="AA471" s="895"/>
      <c r="AB471" s="894"/>
      <c r="AC471" s="895"/>
      <c r="AD471" s="894"/>
      <c r="AE471" s="895"/>
      <c r="AF471" s="894"/>
      <c r="AG471" s="895"/>
      <c r="AH471" s="894"/>
      <c r="AI471" s="895"/>
      <c r="AJ471" s="894"/>
      <c r="AK471" s="895"/>
      <c r="AL471" s="894"/>
      <c r="AM471" s="895"/>
      <c r="AN471" s="894"/>
      <c r="AO471" s="895"/>
      <c r="AP471" s="894"/>
      <c r="AQ471" s="895"/>
      <c r="AR471" s="894"/>
      <c r="AS471" s="895"/>
      <c r="AT471" s="894"/>
      <c r="AU471" s="895"/>
      <c r="AV471" s="894"/>
      <c r="AW471" s="895"/>
      <c r="AX471" s="894"/>
      <c r="AY471" s="895"/>
      <c r="AZ471" s="894"/>
      <c r="BA471" s="895"/>
      <c r="BB471" s="894"/>
      <c r="BC471" s="895"/>
      <c r="BD471" s="894"/>
      <c r="BE471" s="895"/>
      <c r="BF471" s="894"/>
      <c r="BG471" s="895"/>
      <c r="BH471" s="894"/>
      <c r="BI471" s="895"/>
      <c r="BJ471" s="894"/>
      <c r="BK471" s="895"/>
      <c r="BL471" s="894"/>
      <c r="BM471" s="895"/>
      <c r="BN471" s="894"/>
      <c r="BO471" s="895"/>
      <c r="BP471" s="894"/>
      <c r="BQ471" s="895"/>
      <c r="BR471" s="894"/>
      <c r="BS471" s="895"/>
      <c r="BT471" s="894"/>
      <c r="BU471" s="895"/>
      <c r="BV471" s="894"/>
      <c r="BW471" s="895"/>
      <c r="BX471" s="894"/>
      <c r="BY471" s="895"/>
      <c r="BZ471" s="894"/>
      <c r="CA471" s="895"/>
      <c r="CB471" s="894"/>
      <c r="CC471" s="895"/>
      <c r="CD471" s="907"/>
      <c r="CE471" s="895"/>
      <c r="CF471" s="907"/>
      <c r="CG471" s="895"/>
      <c r="CH471" s="894"/>
      <c r="CI471" s="895"/>
      <c r="CJ471" s="894"/>
      <c r="CK471" s="895"/>
      <c r="CL471" s="894"/>
      <c r="CM471" s="895"/>
      <c r="CN471" s="894"/>
      <c r="CO471" s="895"/>
      <c r="CP471" s="894"/>
      <c r="CQ471" s="895"/>
      <c r="CR471" s="894"/>
      <c r="CS471" s="895"/>
      <c r="CT471" s="895"/>
      <c r="CU471" s="895"/>
      <c r="CV471" s="894"/>
      <c r="CW471" s="895"/>
      <c r="CX471" s="894"/>
      <c r="CY471" s="895"/>
      <c r="CZ471" s="894"/>
      <c r="DA471" s="895"/>
      <c r="DB471" s="908">
        <f t="shared" si="59"/>
        <v>0</v>
      </c>
      <c r="DC471" s="909"/>
      <c r="DD471" s="910">
        <v>0</v>
      </c>
      <c r="DE471" s="911">
        <v>0</v>
      </c>
      <c r="DF471" s="912">
        <f t="shared" si="60"/>
        <v>0</v>
      </c>
      <c r="DG471" s="913">
        <f t="shared" si="58"/>
        <v>0</v>
      </c>
    </row>
    <row r="472" spans="1:111" ht="15" thickBot="1" x14ac:dyDescent="0.35">
      <c r="A472" s="915" t="s">
        <v>951</v>
      </c>
      <c r="B472" s="894"/>
      <c r="C472" s="994"/>
      <c r="D472" s="894"/>
      <c r="E472" s="895"/>
      <c r="F472" s="894"/>
      <c r="G472" s="895"/>
      <c r="H472" s="894"/>
      <c r="I472" s="895"/>
      <c r="J472" s="894"/>
      <c r="K472" s="895"/>
      <c r="L472" s="894"/>
      <c r="M472" s="895"/>
      <c r="N472" s="894"/>
      <c r="O472" s="895"/>
      <c r="P472" s="894"/>
      <c r="Q472" s="895"/>
      <c r="R472" s="894"/>
      <c r="S472" s="895"/>
      <c r="T472" s="894"/>
      <c r="U472" s="895"/>
      <c r="V472" s="894"/>
      <c r="W472" s="895"/>
      <c r="X472" s="894"/>
      <c r="Y472" s="895"/>
      <c r="Z472" s="894"/>
      <c r="AA472" s="895"/>
      <c r="AB472" s="894"/>
      <c r="AC472" s="895"/>
      <c r="AD472" s="894"/>
      <c r="AE472" s="895"/>
      <c r="AF472" s="894"/>
      <c r="AG472" s="895"/>
      <c r="AH472" s="894"/>
      <c r="AI472" s="895"/>
      <c r="AJ472" s="894"/>
      <c r="AK472" s="895"/>
      <c r="AL472" s="894"/>
      <c r="AM472" s="895"/>
      <c r="AN472" s="894"/>
      <c r="AO472" s="895"/>
      <c r="AP472" s="894"/>
      <c r="AQ472" s="895"/>
      <c r="AR472" s="894"/>
      <c r="AS472" s="895"/>
      <c r="AT472" s="894"/>
      <c r="AU472" s="895"/>
      <c r="AV472" s="894"/>
      <c r="AW472" s="895"/>
      <c r="AX472" s="894"/>
      <c r="AY472" s="895"/>
      <c r="AZ472" s="894"/>
      <c r="BA472" s="895"/>
      <c r="BB472" s="894"/>
      <c r="BC472" s="895"/>
      <c r="BD472" s="894"/>
      <c r="BE472" s="895"/>
      <c r="BF472" s="894"/>
      <c r="BG472" s="895"/>
      <c r="BH472" s="894"/>
      <c r="BI472" s="895"/>
      <c r="BJ472" s="894"/>
      <c r="BK472" s="895"/>
      <c r="BL472" s="894"/>
      <c r="BM472" s="895"/>
      <c r="BN472" s="894"/>
      <c r="BO472" s="895"/>
      <c r="BP472" s="894"/>
      <c r="BQ472" s="895"/>
      <c r="BR472" s="894"/>
      <c r="BS472" s="895"/>
      <c r="BT472" s="894"/>
      <c r="BU472" s="895"/>
      <c r="BV472" s="894"/>
      <c r="BW472" s="895"/>
      <c r="BX472" s="894"/>
      <c r="BY472" s="895"/>
      <c r="BZ472" s="894"/>
      <c r="CA472" s="895"/>
      <c r="CB472" s="894"/>
      <c r="CC472" s="895"/>
      <c r="CD472" s="907"/>
      <c r="CE472" s="895"/>
      <c r="CF472" s="907"/>
      <c r="CG472" s="895"/>
      <c r="CH472" s="894"/>
      <c r="CI472" s="895"/>
      <c r="CJ472" s="894"/>
      <c r="CK472" s="895"/>
      <c r="CL472" s="894"/>
      <c r="CM472" s="895"/>
      <c r="CN472" s="894"/>
      <c r="CO472" s="895"/>
      <c r="CP472" s="894"/>
      <c r="CQ472" s="895"/>
      <c r="CR472" s="894"/>
      <c r="CS472" s="895"/>
      <c r="CT472" s="895"/>
      <c r="CU472" s="895"/>
      <c r="CV472" s="894"/>
      <c r="CW472" s="895"/>
      <c r="CX472" s="894"/>
      <c r="CY472" s="895"/>
      <c r="CZ472" s="894"/>
      <c r="DA472" s="895"/>
      <c r="DB472" s="908">
        <f t="shared" si="59"/>
        <v>0</v>
      </c>
      <c r="DC472" s="909"/>
      <c r="DD472" s="910">
        <v>0</v>
      </c>
      <c r="DE472" s="911">
        <v>0</v>
      </c>
      <c r="DF472" s="912">
        <f t="shared" si="60"/>
        <v>0</v>
      </c>
      <c r="DG472" s="913">
        <f t="shared" si="58"/>
        <v>0</v>
      </c>
    </row>
    <row r="473" spans="1:111" ht="15" thickBot="1" x14ac:dyDescent="0.35">
      <c r="A473" s="915" t="s">
        <v>952</v>
      </c>
      <c r="B473" s="894"/>
      <c r="C473" s="994"/>
      <c r="D473" s="894"/>
      <c r="E473" s="895"/>
      <c r="F473" s="894"/>
      <c r="G473" s="895"/>
      <c r="H473" s="894"/>
      <c r="I473" s="895"/>
      <c r="J473" s="894"/>
      <c r="K473" s="895"/>
      <c r="L473" s="894"/>
      <c r="M473" s="895"/>
      <c r="N473" s="894"/>
      <c r="O473" s="895"/>
      <c r="P473" s="894"/>
      <c r="Q473" s="895"/>
      <c r="R473" s="894"/>
      <c r="S473" s="895"/>
      <c r="T473" s="894"/>
      <c r="U473" s="895"/>
      <c r="V473" s="894"/>
      <c r="W473" s="895"/>
      <c r="X473" s="894"/>
      <c r="Y473" s="895"/>
      <c r="Z473" s="894"/>
      <c r="AA473" s="895"/>
      <c r="AB473" s="894"/>
      <c r="AC473" s="895"/>
      <c r="AD473" s="894"/>
      <c r="AE473" s="895"/>
      <c r="AF473" s="894"/>
      <c r="AG473" s="895"/>
      <c r="AH473" s="894"/>
      <c r="AI473" s="895"/>
      <c r="AJ473" s="894"/>
      <c r="AK473" s="895"/>
      <c r="AL473" s="894"/>
      <c r="AM473" s="895"/>
      <c r="AN473" s="894"/>
      <c r="AO473" s="895"/>
      <c r="AP473" s="894"/>
      <c r="AQ473" s="895"/>
      <c r="AR473" s="894"/>
      <c r="AS473" s="895"/>
      <c r="AT473" s="894"/>
      <c r="AU473" s="895"/>
      <c r="AV473" s="894"/>
      <c r="AW473" s="895"/>
      <c r="AX473" s="894"/>
      <c r="AY473" s="895"/>
      <c r="AZ473" s="894"/>
      <c r="BA473" s="895"/>
      <c r="BB473" s="894"/>
      <c r="BC473" s="895"/>
      <c r="BD473" s="894"/>
      <c r="BE473" s="895"/>
      <c r="BF473" s="894"/>
      <c r="BG473" s="895"/>
      <c r="BH473" s="894"/>
      <c r="BI473" s="895"/>
      <c r="BJ473" s="894"/>
      <c r="BK473" s="895"/>
      <c r="BL473" s="894"/>
      <c r="BM473" s="895"/>
      <c r="BN473" s="894"/>
      <c r="BO473" s="895"/>
      <c r="BP473" s="894"/>
      <c r="BQ473" s="895"/>
      <c r="BR473" s="894"/>
      <c r="BS473" s="895"/>
      <c r="BT473" s="894"/>
      <c r="BU473" s="895"/>
      <c r="BV473" s="894"/>
      <c r="BW473" s="895"/>
      <c r="BX473" s="894"/>
      <c r="BY473" s="895"/>
      <c r="BZ473" s="894"/>
      <c r="CA473" s="895"/>
      <c r="CB473" s="894"/>
      <c r="CC473" s="895"/>
      <c r="CD473" s="907"/>
      <c r="CE473" s="895"/>
      <c r="CF473" s="907"/>
      <c r="CG473" s="895"/>
      <c r="CH473" s="894"/>
      <c r="CI473" s="895"/>
      <c r="CJ473" s="894"/>
      <c r="CK473" s="895"/>
      <c r="CL473" s="894"/>
      <c r="CM473" s="895"/>
      <c r="CN473" s="894"/>
      <c r="CO473" s="895"/>
      <c r="CP473" s="894"/>
      <c r="CQ473" s="895"/>
      <c r="CR473" s="894"/>
      <c r="CS473" s="895"/>
      <c r="CT473" s="895"/>
      <c r="CU473" s="895"/>
      <c r="CV473" s="894"/>
      <c r="CW473" s="895"/>
      <c r="CX473" s="894"/>
      <c r="CY473" s="895"/>
      <c r="CZ473" s="894"/>
      <c r="DA473" s="895"/>
      <c r="DB473" s="908">
        <f t="shared" si="59"/>
        <v>0</v>
      </c>
      <c r="DC473" s="909"/>
      <c r="DD473" s="910">
        <v>0</v>
      </c>
      <c r="DE473" s="911">
        <v>0</v>
      </c>
      <c r="DF473" s="912">
        <f t="shared" si="60"/>
        <v>0</v>
      </c>
      <c r="DG473" s="913">
        <f t="shared" si="58"/>
        <v>0</v>
      </c>
    </row>
    <row r="474" spans="1:111" ht="15" thickBot="1" x14ac:dyDescent="0.35">
      <c r="A474" s="915" t="s">
        <v>953</v>
      </c>
      <c r="B474" s="894"/>
      <c r="C474" s="994"/>
      <c r="D474" s="894"/>
      <c r="E474" s="895"/>
      <c r="F474" s="894"/>
      <c r="G474" s="895"/>
      <c r="H474" s="894"/>
      <c r="I474" s="895"/>
      <c r="J474" s="894"/>
      <c r="K474" s="895"/>
      <c r="L474" s="894"/>
      <c r="M474" s="895"/>
      <c r="N474" s="894"/>
      <c r="O474" s="895"/>
      <c r="P474" s="894"/>
      <c r="Q474" s="895"/>
      <c r="R474" s="894"/>
      <c r="S474" s="895"/>
      <c r="T474" s="894"/>
      <c r="U474" s="895"/>
      <c r="V474" s="894"/>
      <c r="W474" s="895"/>
      <c r="X474" s="894"/>
      <c r="Y474" s="895"/>
      <c r="Z474" s="894"/>
      <c r="AA474" s="895"/>
      <c r="AB474" s="894"/>
      <c r="AC474" s="895"/>
      <c r="AD474" s="894"/>
      <c r="AE474" s="895"/>
      <c r="AF474" s="894"/>
      <c r="AG474" s="895"/>
      <c r="AH474" s="894"/>
      <c r="AI474" s="895"/>
      <c r="AJ474" s="894"/>
      <c r="AK474" s="895"/>
      <c r="AL474" s="894"/>
      <c r="AM474" s="895"/>
      <c r="AN474" s="894"/>
      <c r="AO474" s="895"/>
      <c r="AP474" s="894"/>
      <c r="AQ474" s="895"/>
      <c r="AR474" s="894"/>
      <c r="AS474" s="895"/>
      <c r="AT474" s="894"/>
      <c r="AU474" s="895"/>
      <c r="AV474" s="894"/>
      <c r="AW474" s="895"/>
      <c r="AX474" s="894"/>
      <c r="AY474" s="895"/>
      <c r="AZ474" s="894"/>
      <c r="BA474" s="895"/>
      <c r="BB474" s="894"/>
      <c r="BC474" s="895"/>
      <c r="BD474" s="894"/>
      <c r="BE474" s="895"/>
      <c r="BF474" s="894"/>
      <c r="BG474" s="895"/>
      <c r="BH474" s="894"/>
      <c r="BI474" s="895"/>
      <c r="BJ474" s="894"/>
      <c r="BK474" s="895"/>
      <c r="BL474" s="894"/>
      <c r="BM474" s="895"/>
      <c r="BN474" s="894"/>
      <c r="BO474" s="895"/>
      <c r="BP474" s="894"/>
      <c r="BQ474" s="895"/>
      <c r="BR474" s="894"/>
      <c r="BS474" s="895"/>
      <c r="BT474" s="894"/>
      <c r="BU474" s="895"/>
      <c r="BV474" s="894"/>
      <c r="BW474" s="895"/>
      <c r="BX474" s="894"/>
      <c r="BY474" s="895"/>
      <c r="BZ474" s="894"/>
      <c r="CA474" s="895"/>
      <c r="CB474" s="894"/>
      <c r="CC474" s="895"/>
      <c r="CD474" s="907"/>
      <c r="CE474" s="895"/>
      <c r="CF474" s="907"/>
      <c r="CG474" s="895"/>
      <c r="CH474" s="894"/>
      <c r="CI474" s="895"/>
      <c r="CJ474" s="894"/>
      <c r="CK474" s="895"/>
      <c r="CL474" s="894"/>
      <c r="CM474" s="895"/>
      <c r="CN474" s="894"/>
      <c r="CO474" s="895"/>
      <c r="CP474" s="894"/>
      <c r="CQ474" s="895"/>
      <c r="CR474" s="894"/>
      <c r="CS474" s="895"/>
      <c r="CT474" s="895"/>
      <c r="CU474" s="895"/>
      <c r="CV474" s="894"/>
      <c r="CW474" s="895"/>
      <c r="CX474" s="894"/>
      <c r="CY474" s="895"/>
      <c r="CZ474" s="894"/>
      <c r="DA474" s="895"/>
      <c r="DB474" s="908">
        <f t="shared" si="59"/>
        <v>0</v>
      </c>
      <c r="DC474" s="954">
        <f>'B1104'!CF445</f>
        <v>0</v>
      </c>
      <c r="DD474" s="910">
        <v>0</v>
      </c>
      <c r="DE474" s="911">
        <v>0</v>
      </c>
      <c r="DF474" s="912">
        <f t="shared" si="60"/>
        <v>0</v>
      </c>
      <c r="DG474" s="913">
        <f t="shared" si="58"/>
        <v>0</v>
      </c>
    </row>
    <row r="475" spans="1:111" ht="15" thickBot="1" x14ac:dyDescent="0.35">
      <c r="A475" s="917" t="s">
        <v>954</v>
      </c>
      <c r="B475" s="894"/>
      <c r="C475" s="994"/>
      <c r="D475" s="894"/>
      <c r="E475" s="895"/>
      <c r="F475" s="894"/>
      <c r="G475" s="895"/>
      <c r="H475" s="894"/>
      <c r="I475" s="895"/>
      <c r="J475" s="894"/>
      <c r="K475" s="895"/>
      <c r="L475" s="894"/>
      <c r="M475" s="895"/>
      <c r="N475" s="894"/>
      <c r="O475" s="895"/>
      <c r="P475" s="894"/>
      <c r="Q475" s="895"/>
      <c r="R475" s="894"/>
      <c r="S475" s="895"/>
      <c r="T475" s="894"/>
      <c r="U475" s="895"/>
      <c r="V475" s="894"/>
      <c r="W475" s="895"/>
      <c r="X475" s="894"/>
      <c r="Y475" s="895"/>
      <c r="Z475" s="894"/>
      <c r="AA475" s="895"/>
      <c r="AB475" s="894"/>
      <c r="AC475" s="895"/>
      <c r="AD475" s="894"/>
      <c r="AE475" s="895"/>
      <c r="AF475" s="894"/>
      <c r="AG475" s="895"/>
      <c r="AH475" s="894"/>
      <c r="AI475" s="895"/>
      <c r="AJ475" s="894"/>
      <c r="AK475" s="895"/>
      <c r="AL475" s="894"/>
      <c r="AM475" s="895"/>
      <c r="AN475" s="894"/>
      <c r="AO475" s="895"/>
      <c r="AP475" s="894"/>
      <c r="AQ475" s="895"/>
      <c r="AR475" s="894"/>
      <c r="AS475" s="895"/>
      <c r="AT475" s="894"/>
      <c r="AU475" s="895"/>
      <c r="AV475" s="894"/>
      <c r="AW475" s="895"/>
      <c r="AX475" s="894"/>
      <c r="AY475" s="895"/>
      <c r="AZ475" s="894"/>
      <c r="BA475" s="895"/>
      <c r="BB475" s="894"/>
      <c r="BC475" s="895"/>
      <c r="BD475" s="894"/>
      <c r="BE475" s="895"/>
      <c r="BF475" s="894"/>
      <c r="BG475" s="895"/>
      <c r="BH475" s="894"/>
      <c r="BI475" s="895"/>
      <c r="BJ475" s="894"/>
      <c r="BK475" s="895"/>
      <c r="BL475" s="894"/>
      <c r="BM475" s="895"/>
      <c r="BN475" s="894"/>
      <c r="BO475" s="895"/>
      <c r="BP475" s="894"/>
      <c r="BQ475" s="895"/>
      <c r="BR475" s="894"/>
      <c r="BS475" s="895"/>
      <c r="BT475" s="894"/>
      <c r="BU475" s="895"/>
      <c r="BV475" s="894"/>
      <c r="BW475" s="895"/>
      <c r="BX475" s="894"/>
      <c r="BY475" s="895"/>
      <c r="BZ475" s="894"/>
      <c r="CA475" s="895"/>
      <c r="CB475" s="894"/>
      <c r="CC475" s="895"/>
      <c r="CD475" s="907"/>
      <c r="CE475" s="895"/>
      <c r="CF475" s="907"/>
      <c r="CG475" s="895"/>
      <c r="CH475" s="894"/>
      <c r="CI475" s="895"/>
      <c r="CJ475" s="894"/>
      <c r="CK475" s="895"/>
      <c r="CL475" s="894"/>
      <c r="CM475" s="895"/>
      <c r="CN475" s="894"/>
      <c r="CO475" s="895"/>
      <c r="CP475" s="894"/>
      <c r="CQ475" s="895"/>
      <c r="CR475" s="894"/>
      <c r="CS475" s="895"/>
      <c r="CT475" s="895"/>
      <c r="CU475" s="895"/>
      <c r="CV475" s="894"/>
      <c r="CW475" s="895"/>
      <c r="CX475" s="894"/>
      <c r="CY475" s="895"/>
      <c r="CZ475" s="894"/>
      <c r="DA475" s="895"/>
      <c r="DB475" s="908">
        <f t="shared" si="59"/>
        <v>0</v>
      </c>
      <c r="DC475" s="909"/>
      <c r="DD475" s="910">
        <v>0</v>
      </c>
      <c r="DE475" s="911">
        <v>0</v>
      </c>
      <c r="DF475" s="912">
        <f t="shared" si="60"/>
        <v>0</v>
      </c>
      <c r="DG475" s="913">
        <f t="shared" si="58"/>
        <v>0</v>
      </c>
    </row>
    <row r="476" spans="1:111" ht="15" thickBot="1" x14ac:dyDescent="0.35">
      <c r="A476" s="917" t="s">
        <v>955</v>
      </c>
      <c r="B476" s="894"/>
      <c r="C476" s="994"/>
      <c r="D476" s="894"/>
      <c r="E476" s="895"/>
      <c r="F476" s="894"/>
      <c r="G476" s="895"/>
      <c r="H476" s="894"/>
      <c r="I476" s="895"/>
      <c r="J476" s="894"/>
      <c r="K476" s="895"/>
      <c r="L476" s="894"/>
      <c r="M476" s="895"/>
      <c r="N476" s="894"/>
      <c r="O476" s="895"/>
      <c r="P476" s="894"/>
      <c r="Q476" s="895"/>
      <c r="R476" s="894"/>
      <c r="S476" s="895"/>
      <c r="T476" s="894"/>
      <c r="U476" s="895"/>
      <c r="V476" s="894"/>
      <c r="W476" s="895"/>
      <c r="X476" s="894"/>
      <c r="Y476" s="895"/>
      <c r="Z476" s="894"/>
      <c r="AA476" s="895"/>
      <c r="AB476" s="894"/>
      <c r="AC476" s="895"/>
      <c r="AD476" s="894"/>
      <c r="AE476" s="895"/>
      <c r="AF476" s="894"/>
      <c r="AG476" s="895"/>
      <c r="AH476" s="894"/>
      <c r="AI476" s="895"/>
      <c r="AJ476" s="894"/>
      <c r="AK476" s="895"/>
      <c r="AL476" s="894"/>
      <c r="AM476" s="895"/>
      <c r="AN476" s="894"/>
      <c r="AO476" s="895"/>
      <c r="AP476" s="894"/>
      <c r="AQ476" s="895"/>
      <c r="AR476" s="894"/>
      <c r="AS476" s="895"/>
      <c r="AT476" s="894"/>
      <c r="AU476" s="895"/>
      <c r="AV476" s="894"/>
      <c r="AW476" s="895"/>
      <c r="AX476" s="894"/>
      <c r="AY476" s="895"/>
      <c r="AZ476" s="894"/>
      <c r="BA476" s="895"/>
      <c r="BB476" s="894"/>
      <c r="BC476" s="895"/>
      <c r="BD476" s="894"/>
      <c r="BE476" s="895"/>
      <c r="BF476" s="894"/>
      <c r="BG476" s="895"/>
      <c r="BH476" s="894"/>
      <c r="BI476" s="895"/>
      <c r="BJ476" s="894"/>
      <c r="BK476" s="895"/>
      <c r="BL476" s="894"/>
      <c r="BM476" s="895"/>
      <c r="BN476" s="894"/>
      <c r="BO476" s="895"/>
      <c r="BP476" s="894"/>
      <c r="BQ476" s="895"/>
      <c r="BR476" s="894"/>
      <c r="BS476" s="895"/>
      <c r="BT476" s="894"/>
      <c r="BU476" s="895"/>
      <c r="BV476" s="894"/>
      <c r="BW476" s="895"/>
      <c r="BX476" s="894"/>
      <c r="BY476" s="895"/>
      <c r="BZ476" s="894"/>
      <c r="CA476" s="895"/>
      <c r="CB476" s="894"/>
      <c r="CC476" s="895"/>
      <c r="CD476" s="907"/>
      <c r="CE476" s="895"/>
      <c r="CF476" s="907"/>
      <c r="CG476" s="895"/>
      <c r="CH476" s="894"/>
      <c r="CI476" s="895"/>
      <c r="CJ476" s="894"/>
      <c r="CK476" s="895"/>
      <c r="CL476" s="894"/>
      <c r="CM476" s="895"/>
      <c r="CN476" s="894"/>
      <c r="CO476" s="895"/>
      <c r="CP476" s="894"/>
      <c r="CQ476" s="895"/>
      <c r="CR476" s="894"/>
      <c r="CS476" s="895"/>
      <c r="CT476" s="895"/>
      <c r="CU476" s="895"/>
      <c r="CV476" s="894"/>
      <c r="CW476" s="895"/>
      <c r="CX476" s="894"/>
      <c r="CY476" s="895"/>
      <c r="CZ476" s="894"/>
      <c r="DA476" s="895"/>
      <c r="DB476" s="908">
        <f t="shared" si="59"/>
        <v>0</v>
      </c>
      <c r="DC476" s="909"/>
      <c r="DD476" s="910">
        <v>0</v>
      </c>
      <c r="DE476" s="911">
        <v>0</v>
      </c>
      <c r="DF476" s="912">
        <f t="shared" si="60"/>
        <v>0</v>
      </c>
      <c r="DG476" s="913">
        <f t="shared" si="58"/>
        <v>0</v>
      </c>
    </row>
    <row r="477" spans="1:111" ht="15" thickBot="1" x14ac:dyDescent="0.35">
      <c r="A477" s="917" t="s">
        <v>956</v>
      </c>
      <c r="B477" s="894"/>
      <c r="C477" s="994"/>
      <c r="D477" s="894"/>
      <c r="E477" s="895"/>
      <c r="F477" s="894"/>
      <c r="G477" s="895"/>
      <c r="H477" s="894"/>
      <c r="I477" s="895"/>
      <c r="J477" s="894"/>
      <c r="K477" s="895"/>
      <c r="L477" s="894"/>
      <c r="M477" s="895"/>
      <c r="N477" s="894"/>
      <c r="O477" s="895"/>
      <c r="P477" s="894"/>
      <c r="Q477" s="895"/>
      <c r="R477" s="894"/>
      <c r="S477" s="895"/>
      <c r="T477" s="894"/>
      <c r="U477" s="895"/>
      <c r="V477" s="894"/>
      <c r="W477" s="895"/>
      <c r="X477" s="894"/>
      <c r="Y477" s="895"/>
      <c r="Z477" s="894"/>
      <c r="AA477" s="895"/>
      <c r="AB477" s="894"/>
      <c r="AC477" s="895"/>
      <c r="AD477" s="894"/>
      <c r="AE477" s="895"/>
      <c r="AF477" s="894"/>
      <c r="AG477" s="895"/>
      <c r="AH477" s="894"/>
      <c r="AI477" s="895"/>
      <c r="AJ477" s="894"/>
      <c r="AK477" s="895"/>
      <c r="AL477" s="894"/>
      <c r="AM477" s="895"/>
      <c r="AN477" s="894"/>
      <c r="AO477" s="895"/>
      <c r="AP477" s="894"/>
      <c r="AQ477" s="895"/>
      <c r="AR477" s="894"/>
      <c r="AS477" s="895"/>
      <c r="AT477" s="894"/>
      <c r="AU477" s="895"/>
      <c r="AV477" s="894"/>
      <c r="AW477" s="895"/>
      <c r="AX477" s="894"/>
      <c r="AY477" s="895"/>
      <c r="AZ477" s="894"/>
      <c r="BA477" s="895"/>
      <c r="BB477" s="894"/>
      <c r="BC477" s="895"/>
      <c r="BD477" s="894"/>
      <c r="BE477" s="895"/>
      <c r="BF477" s="894"/>
      <c r="BG477" s="895"/>
      <c r="BH477" s="894"/>
      <c r="BI477" s="895"/>
      <c r="BJ477" s="894"/>
      <c r="BK477" s="895"/>
      <c r="BL477" s="894"/>
      <c r="BM477" s="895"/>
      <c r="BN477" s="894"/>
      <c r="BO477" s="895"/>
      <c r="BP477" s="894"/>
      <c r="BQ477" s="895"/>
      <c r="BR477" s="894"/>
      <c r="BS477" s="895"/>
      <c r="BT477" s="894"/>
      <c r="BU477" s="895"/>
      <c r="BV477" s="894"/>
      <c r="BW477" s="895"/>
      <c r="BX477" s="894"/>
      <c r="BY477" s="895"/>
      <c r="BZ477" s="894"/>
      <c r="CA477" s="895"/>
      <c r="CB477" s="894"/>
      <c r="CC477" s="895"/>
      <c r="CD477" s="907"/>
      <c r="CE477" s="895"/>
      <c r="CF477" s="907"/>
      <c r="CG477" s="895"/>
      <c r="CH477" s="894"/>
      <c r="CI477" s="895"/>
      <c r="CJ477" s="894"/>
      <c r="CK477" s="895"/>
      <c r="CL477" s="894"/>
      <c r="CM477" s="895"/>
      <c r="CN477" s="894"/>
      <c r="CO477" s="895"/>
      <c r="CP477" s="894"/>
      <c r="CQ477" s="895"/>
      <c r="CR477" s="894"/>
      <c r="CS477" s="895"/>
      <c r="CT477" s="895"/>
      <c r="CU477" s="895"/>
      <c r="CV477" s="894"/>
      <c r="CW477" s="895"/>
      <c r="CX477" s="894"/>
      <c r="CY477" s="895"/>
      <c r="CZ477" s="894"/>
      <c r="DA477" s="895"/>
      <c r="DB477" s="908">
        <f t="shared" si="59"/>
        <v>0</v>
      </c>
      <c r="DC477" s="909"/>
      <c r="DD477" s="910">
        <v>0</v>
      </c>
      <c r="DE477" s="911">
        <v>0</v>
      </c>
      <c r="DF477" s="912">
        <f t="shared" si="60"/>
        <v>0</v>
      </c>
      <c r="DG477" s="913">
        <f t="shared" si="58"/>
        <v>0</v>
      </c>
    </row>
    <row r="478" spans="1:111" ht="15" thickBot="1" x14ac:dyDescent="0.35">
      <c r="A478" s="917" t="s">
        <v>957</v>
      </c>
      <c r="B478" s="894"/>
      <c r="C478" s="994"/>
      <c r="D478" s="894"/>
      <c r="E478" s="895"/>
      <c r="F478" s="894"/>
      <c r="G478" s="895"/>
      <c r="H478" s="894"/>
      <c r="I478" s="895"/>
      <c r="J478" s="894"/>
      <c r="K478" s="895"/>
      <c r="L478" s="894"/>
      <c r="M478" s="895"/>
      <c r="N478" s="894"/>
      <c r="O478" s="895"/>
      <c r="P478" s="894"/>
      <c r="Q478" s="895"/>
      <c r="R478" s="894"/>
      <c r="S478" s="895"/>
      <c r="T478" s="894"/>
      <c r="U478" s="895"/>
      <c r="V478" s="894"/>
      <c r="W478" s="895"/>
      <c r="X478" s="894"/>
      <c r="Y478" s="895"/>
      <c r="Z478" s="894"/>
      <c r="AA478" s="895"/>
      <c r="AB478" s="894"/>
      <c r="AC478" s="895"/>
      <c r="AD478" s="894"/>
      <c r="AE478" s="895"/>
      <c r="AF478" s="894"/>
      <c r="AG478" s="895"/>
      <c r="AH478" s="894"/>
      <c r="AI478" s="895"/>
      <c r="AJ478" s="894"/>
      <c r="AK478" s="895"/>
      <c r="AL478" s="894"/>
      <c r="AM478" s="895"/>
      <c r="AN478" s="894"/>
      <c r="AO478" s="895"/>
      <c r="AP478" s="894"/>
      <c r="AQ478" s="895"/>
      <c r="AR478" s="894"/>
      <c r="AS478" s="895"/>
      <c r="AT478" s="894"/>
      <c r="AU478" s="895"/>
      <c r="AV478" s="894"/>
      <c r="AW478" s="895"/>
      <c r="AX478" s="894"/>
      <c r="AY478" s="895"/>
      <c r="AZ478" s="894"/>
      <c r="BA478" s="895"/>
      <c r="BB478" s="894"/>
      <c r="BC478" s="895"/>
      <c r="BD478" s="894"/>
      <c r="BE478" s="895"/>
      <c r="BF478" s="894"/>
      <c r="BG478" s="895"/>
      <c r="BH478" s="894"/>
      <c r="BI478" s="895"/>
      <c r="BJ478" s="894"/>
      <c r="BK478" s="895"/>
      <c r="BL478" s="894"/>
      <c r="BM478" s="895"/>
      <c r="BN478" s="894"/>
      <c r="BO478" s="895"/>
      <c r="BP478" s="894"/>
      <c r="BQ478" s="895"/>
      <c r="BR478" s="894"/>
      <c r="BS478" s="895"/>
      <c r="BT478" s="894"/>
      <c r="BU478" s="895"/>
      <c r="BV478" s="894"/>
      <c r="BW478" s="895"/>
      <c r="BX478" s="894"/>
      <c r="BY478" s="895"/>
      <c r="BZ478" s="894"/>
      <c r="CA478" s="895"/>
      <c r="CB478" s="894"/>
      <c r="CC478" s="895"/>
      <c r="CD478" s="907"/>
      <c r="CE478" s="895"/>
      <c r="CF478" s="907"/>
      <c r="CG478" s="895"/>
      <c r="CH478" s="894"/>
      <c r="CI478" s="895"/>
      <c r="CJ478" s="894"/>
      <c r="CK478" s="895"/>
      <c r="CL478" s="894"/>
      <c r="CM478" s="895"/>
      <c r="CN478" s="894"/>
      <c r="CO478" s="895"/>
      <c r="CP478" s="894"/>
      <c r="CQ478" s="895"/>
      <c r="CR478" s="894"/>
      <c r="CS478" s="895"/>
      <c r="CT478" s="895"/>
      <c r="CU478" s="895"/>
      <c r="CV478" s="894"/>
      <c r="CW478" s="895"/>
      <c r="CX478" s="894"/>
      <c r="CY478" s="895"/>
      <c r="CZ478" s="894"/>
      <c r="DA478" s="895"/>
      <c r="DB478" s="908">
        <f t="shared" si="59"/>
        <v>0</v>
      </c>
      <c r="DC478" s="909"/>
      <c r="DD478" s="910">
        <v>0</v>
      </c>
      <c r="DE478" s="911">
        <v>0</v>
      </c>
      <c r="DF478" s="912">
        <f t="shared" si="60"/>
        <v>0</v>
      </c>
      <c r="DG478" s="913">
        <f t="shared" si="58"/>
        <v>0</v>
      </c>
    </row>
    <row r="479" spans="1:111" ht="15" thickBot="1" x14ac:dyDescent="0.35">
      <c r="A479" s="917" t="s">
        <v>958</v>
      </c>
      <c r="B479" s="894"/>
      <c r="C479" s="994"/>
      <c r="D479" s="894"/>
      <c r="E479" s="895"/>
      <c r="F479" s="894"/>
      <c r="G479" s="895"/>
      <c r="H479" s="894"/>
      <c r="I479" s="895"/>
      <c r="J479" s="894"/>
      <c r="K479" s="895"/>
      <c r="L479" s="894"/>
      <c r="M479" s="895"/>
      <c r="N479" s="894"/>
      <c r="O479" s="895"/>
      <c r="P479" s="894"/>
      <c r="Q479" s="895"/>
      <c r="R479" s="894"/>
      <c r="S479" s="895"/>
      <c r="T479" s="894"/>
      <c r="U479" s="895"/>
      <c r="V479" s="894"/>
      <c r="W479" s="895"/>
      <c r="X479" s="894"/>
      <c r="Y479" s="895"/>
      <c r="Z479" s="894"/>
      <c r="AA479" s="895"/>
      <c r="AB479" s="894"/>
      <c r="AC479" s="895"/>
      <c r="AD479" s="894"/>
      <c r="AE479" s="895"/>
      <c r="AF479" s="894"/>
      <c r="AG479" s="895"/>
      <c r="AH479" s="894"/>
      <c r="AI479" s="895"/>
      <c r="AJ479" s="894"/>
      <c r="AK479" s="895"/>
      <c r="AL479" s="894"/>
      <c r="AM479" s="895"/>
      <c r="AN479" s="894"/>
      <c r="AO479" s="895"/>
      <c r="AP479" s="894"/>
      <c r="AQ479" s="895"/>
      <c r="AR479" s="894"/>
      <c r="AS479" s="895"/>
      <c r="AT479" s="894"/>
      <c r="AU479" s="895"/>
      <c r="AV479" s="894"/>
      <c r="AW479" s="895"/>
      <c r="AX479" s="894"/>
      <c r="AY479" s="895"/>
      <c r="AZ479" s="894"/>
      <c r="BA479" s="895"/>
      <c r="BB479" s="894"/>
      <c r="BC479" s="895"/>
      <c r="BD479" s="894"/>
      <c r="BE479" s="895"/>
      <c r="BF479" s="894"/>
      <c r="BG479" s="895"/>
      <c r="BH479" s="894"/>
      <c r="BI479" s="895"/>
      <c r="BJ479" s="894"/>
      <c r="BK479" s="895"/>
      <c r="BL479" s="894"/>
      <c r="BM479" s="895"/>
      <c r="BN479" s="894"/>
      <c r="BO479" s="895"/>
      <c r="BP479" s="894"/>
      <c r="BQ479" s="895"/>
      <c r="BR479" s="894"/>
      <c r="BS479" s="895"/>
      <c r="BT479" s="894"/>
      <c r="BU479" s="895"/>
      <c r="BV479" s="894"/>
      <c r="BW479" s="895"/>
      <c r="BX479" s="894"/>
      <c r="BY479" s="895"/>
      <c r="BZ479" s="894"/>
      <c r="CA479" s="895"/>
      <c r="CB479" s="894"/>
      <c r="CC479" s="895"/>
      <c r="CD479" s="907"/>
      <c r="CE479" s="895"/>
      <c r="CF479" s="907"/>
      <c r="CG479" s="895"/>
      <c r="CH479" s="894"/>
      <c r="CI479" s="895"/>
      <c r="CJ479" s="894"/>
      <c r="CK479" s="895"/>
      <c r="CL479" s="894"/>
      <c r="CM479" s="895"/>
      <c r="CN479" s="894"/>
      <c r="CO479" s="895"/>
      <c r="CP479" s="894"/>
      <c r="CQ479" s="895"/>
      <c r="CR479" s="894"/>
      <c r="CS479" s="895"/>
      <c r="CT479" s="895"/>
      <c r="CU479" s="895"/>
      <c r="CV479" s="894"/>
      <c r="CW479" s="895"/>
      <c r="CX479" s="894"/>
      <c r="CY479" s="895"/>
      <c r="CZ479" s="894"/>
      <c r="DA479" s="895"/>
      <c r="DB479" s="908">
        <f t="shared" si="59"/>
        <v>0</v>
      </c>
      <c r="DC479" s="909"/>
      <c r="DD479" s="910">
        <v>0</v>
      </c>
      <c r="DE479" s="911">
        <v>0</v>
      </c>
      <c r="DF479" s="912">
        <f t="shared" si="60"/>
        <v>0</v>
      </c>
      <c r="DG479" s="913">
        <f t="shared" si="58"/>
        <v>0</v>
      </c>
    </row>
    <row r="480" spans="1:111" ht="15" thickBot="1" x14ac:dyDescent="0.35">
      <c r="A480" s="918" t="s">
        <v>959</v>
      </c>
      <c r="B480" s="894"/>
      <c r="C480" s="994"/>
      <c r="D480" s="894"/>
      <c r="E480" s="895"/>
      <c r="F480" s="894"/>
      <c r="G480" s="895"/>
      <c r="H480" s="894"/>
      <c r="I480" s="895"/>
      <c r="J480" s="894"/>
      <c r="K480" s="895"/>
      <c r="L480" s="894"/>
      <c r="M480" s="895"/>
      <c r="N480" s="894"/>
      <c r="O480" s="895"/>
      <c r="P480" s="894"/>
      <c r="Q480" s="895"/>
      <c r="R480" s="894"/>
      <c r="S480" s="895"/>
      <c r="T480" s="894"/>
      <c r="U480" s="895"/>
      <c r="V480" s="894"/>
      <c r="W480" s="895"/>
      <c r="X480" s="894"/>
      <c r="Y480" s="895"/>
      <c r="Z480" s="894"/>
      <c r="AA480" s="895"/>
      <c r="AB480" s="894"/>
      <c r="AC480" s="895"/>
      <c r="AD480" s="894"/>
      <c r="AE480" s="895"/>
      <c r="AF480" s="894"/>
      <c r="AG480" s="895"/>
      <c r="AH480" s="894"/>
      <c r="AI480" s="895"/>
      <c r="AJ480" s="894"/>
      <c r="AK480" s="895"/>
      <c r="AL480" s="894"/>
      <c r="AM480" s="895"/>
      <c r="AN480" s="894"/>
      <c r="AO480" s="895"/>
      <c r="AP480" s="894"/>
      <c r="AQ480" s="895"/>
      <c r="AR480" s="894"/>
      <c r="AS480" s="895"/>
      <c r="AT480" s="894"/>
      <c r="AU480" s="895"/>
      <c r="AV480" s="894"/>
      <c r="AW480" s="895"/>
      <c r="AX480" s="894"/>
      <c r="AY480" s="895"/>
      <c r="AZ480" s="894"/>
      <c r="BA480" s="895"/>
      <c r="BB480" s="894">
        <v>1</v>
      </c>
      <c r="BC480" s="895">
        <v>50701.75</v>
      </c>
      <c r="BD480" s="894"/>
      <c r="BE480" s="895"/>
      <c r="BF480" s="894"/>
      <c r="BG480" s="895"/>
      <c r="BH480" s="894"/>
      <c r="BI480" s="895"/>
      <c r="BJ480" s="894"/>
      <c r="BK480" s="895"/>
      <c r="BL480" s="894"/>
      <c r="BM480" s="895"/>
      <c r="BN480" s="894"/>
      <c r="BO480" s="895"/>
      <c r="BP480" s="894"/>
      <c r="BQ480" s="895"/>
      <c r="BR480" s="894"/>
      <c r="BS480" s="895"/>
      <c r="BT480" s="894"/>
      <c r="BU480" s="895"/>
      <c r="BV480" s="894"/>
      <c r="BW480" s="895"/>
      <c r="BX480" s="894"/>
      <c r="BY480" s="895"/>
      <c r="BZ480" s="894"/>
      <c r="CA480" s="895"/>
      <c r="CB480" s="894"/>
      <c r="CC480" s="895"/>
      <c r="CD480" s="907"/>
      <c r="CE480" s="895"/>
      <c r="CF480" s="907"/>
      <c r="CG480" s="895"/>
      <c r="CH480" s="894">
        <v>11</v>
      </c>
      <c r="CI480" s="895">
        <v>563037.76</v>
      </c>
      <c r="CJ480" s="894"/>
      <c r="CK480" s="895"/>
      <c r="CL480" s="894"/>
      <c r="CM480" s="895"/>
      <c r="CN480" s="894"/>
      <c r="CO480" s="895"/>
      <c r="CP480" s="894"/>
      <c r="CQ480" s="895"/>
      <c r="CR480" s="894"/>
      <c r="CS480" s="895"/>
      <c r="CT480" s="895"/>
      <c r="CU480" s="895"/>
      <c r="CV480" s="894"/>
      <c r="CW480" s="895"/>
      <c r="CX480" s="894"/>
      <c r="CY480" s="895"/>
      <c r="CZ480" s="894"/>
      <c r="DA480" s="895"/>
      <c r="DB480" s="908">
        <f t="shared" si="59"/>
        <v>12</v>
      </c>
      <c r="DC480" s="954">
        <f>pensions!G460</f>
        <v>0</v>
      </c>
      <c r="DD480" s="910">
        <v>0</v>
      </c>
      <c r="DE480" s="911">
        <v>0</v>
      </c>
      <c r="DF480" s="912">
        <f t="shared" si="60"/>
        <v>12</v>
      </c>
      <c r="DG480" s="913">
        <f t="shared" si="58"/>
        <v>0</v>
      </c>
    </row>
    <row r="481" spans="1:111" ht="15" thickBot="1" x14ac:dyDescent="0.35">
      <c r="A481" s="918" t="s">
        <v>960</v>
      </c>
      <c r="B481" s="894"/>
      <c r="C481" s="994"/>
      <c r="D481" s="894"/>
      <c r="E481" s="895"/>
      <c r="F481" s="894"/>
      <c r="G481" s="895"/>
      <c r="H481" s="894"/>
      <c r="I481" s="895"/>
      <c r="J481" s="894"/>
      <c r="K481" s="895"/>
      <c r="L481" s="894"/>
      <c r="M481" s="895"/>
      <c r="N481" s="894"/>
      <c r="O481" s="895"/>
      <c r="P481" s="894"/>
      <c r="Q481" s="895"/>
      <c r="R481" s="894"/>
      <c r="S481" s="895"/>
      <c r="T481" s="894"/>
      <c r="U481" s="895"/>
      <c r="V481" s="894"/>
      <c r="W481" s="895"/>
      <c r="X481" s="894"/>
      <c r="Y481" s="895"/>
      <c r="Z481" s="894"/>
      <c r="AA481" s="895"/>
      <c r="AB481" s="894"/>
      <c r="AC481" s="895"/>
      <c r="AD481" s="894">
        <v>2</v>
      </c>
      <c r="AE481" s="895">
        <v>244576.44</v>
      </c>
      <c r="AF481" s="894"/>
      <c r="AG481" s="895"/>
      <c r="AH481" s="894"/>
      <c r="AI481" s="895"/>
      <c r="AJ481" s="894"/>
      <c r="AK481" s="895"/>
      <c r="AL481" s="894"/>
      <c r="AM481" s="895"/>
      <c r="AN481" s="894"/>
      <c r="AO481" s="895"/>
      <c r="AP481" s="894"/>
      <c r="AQ481" s="895"/>
      <c r="AR481" s="894"/>
      <c r="AS481" s="895"/>
      <c r="AT481" s="894"/>
      <c r="AU481" s="895"/>
      <c r="AV481" s="894"/>
      <c r="AW481" s="895"/>
      <c r="AX481" s="894"/>
      <c r="AY481" s="895"/>
      <c r="AZ481" s="894"/>
      <c r="BA481" s="895"/>
      <c r="BB481" s="894"/>
      <c r="BC481" s="895"/>
      <c r="BD481" s="894"/>
      <c r="BE481" s="895"/>
      <c r="BF481" s="894"/>
      <c r="BG481" s="895"/>
      <c r="BH481" s="894"/>
      <c r="BI481" s="895"/>
      <c r="BJ481" s="894"/>
      <c r="BK481" s="895"/>
      <c r="BL481" s="894"/>
      <c r="BM481" s="895"/>
      <c r="BN481" s="894"/>
      <c r="BO481" s="895"/>
      <c r="BP481" s="894"/>
      <c r="BQ481" s="895"/>
      <c r="BR481" s="894"/>
      <c r="BS481" s="895"/>
      <c r="BT481" s="894"/>
      <c r="BU481" s="895"/>
      <c r="BV481" s="894"/>
      <c r="BW481" s="895"/>
      <c r="BX481" s="894"/>
      <c r="BY481" s="895"/>
      <c r="BZ481" s="894"/>
      <c r="CA481" s="895"/>
      <c r="CB481" s="894"/>
      <c r="CC481" s="895"/>
      <c r="CD481" s="907"/>
      <c r="CE481" s="895"/>
      <c r="CF481" s="907"/>
      <c r="CG481" s="895"/>
      <c r="CH481" s="894"/>
      <c r="CI481" s="895"/>
      <c r="CJ481" s="894"/>
      <c r="CK481" s="895"/>
      <c r="CL481" s="894"/>
      <c r="CM481" s="895"/>
      <c r="CN481" s="894"/>
      <c r="CO481" s="895"/>
      <c r="CP481" s="894"/>
      <c r="CQ481" s="895"/>
      <c r="CR481" s="894"/>
      <c r="CS481" s="895"/>
      <c r="CT481" s="895"/>
      <c r="CU481" s="895"/>
      <c r="CV481" s="894"/>
      <c r="CW481" s="895"/>
      <c r="CX481" s="894"/>
      <c r="CY481" s="895"/>
      <c r="CZ481" s="894"/>
      <c r="DA481" s="895"/>
      <c r="DB481" s="908">
        <f t="shared" si="59"/>
        <v>2</v>
      </c>
      <c r="DC481" s="908">
        <f t="shared" ref="DC481:DC487" si="61">C481+E481+G481+I481+K481+M481+O481+Q481+S481+U481+W481+Y481+AA481+AC481+AE481+AG481+AI481+AK481+AM481+AO481+AQ481+AS481+AU481+AW481+AY481+BA481+BC481+BE481+BG481+BI481+BK481+BM481+BO481+BQ481+BS481+BU481+BW481+BY481+CA481+CC481+CE481+CG481+CI481+CK481+CM481+CO481+CQ481+CS481+CU481+CW481+CY481+DA481</f>
        <v>244576.44</v>
      </c>
      <c r="DD481" s="910">
        <v>0</v>
      </c>
      <c r="DE481" s="911">
        <v>0</v>
      </c>
      <c r="DF481" s="912">
        <f t="shared" si="60"/>
        <v>2</v>
      </c>
      <c r="DG481" s="913">
        <f t="shared" si="58"/>
        <v>244576.44</v>
      </c>
    </row>
    <row r="482" spans="1:111" ht="15" thickBot="1" x14ac:dyDescent="0.35">
      <c r="A482" s="914" t="s">
        <v>961</v>
      </c>
      <c r="B482" s="894"/>
      <c r="C482" s="994"/>
      <c r="D482" s="894"/>
      <c r="E482" s="895"/>
      <c r="F482" s="894"/>
      <c r="G482" s="895"/>
      <c r="H482" s="894"/>
      <c r="I482" s="895"/>
      <c r="J482" s="894"/>
      <c r="K482" s="895"/>
      <c r="L482" s="894"/>
      <c r="M482" s="895"/>
      <c r="N482" s="894"/>
      <c r="O482" s="895"/>
      <c r="P482" s="894"/>
      <c r="Q482" s="895"/>
      <c r="R482" s="894"/>
      <c r="S482" s="895"/>
      <c r="T482" s="894"/>
      <c r="U482" s="895"/>
      <c r="V482" s="894"/>
      <c r="W482" s="895"/>
      <c r="X482" s="894"/>
      <c r="Y482" s="895"/>
      <c r="Z482" s="894"/>
      <c r="AA482" s="895"/>
      <c r="AB482" s="894"/>
      <c r="AC482" s="895"/>
      <c r="AD482" s="894"/>
      <c r="AE482" s="895"/>
      <c r="AF482" s="894"/>
      <c r="AG482" s="895"/>
      <c r="AH482" s="894"/>
      <c r="AI482" s="895"/>
      <c r="AJ482" s="894">
        <v>17</v>
      </c>
      <c r="AK482" s="895">
        <v>8459.1299999999992</v>
      </c>
      <c r="AL482" s="894"/>
      <c r="AM482" s="895"/>
      <c r="AN482" s="894"/>
      <c r="AO482" s="895"/>
      <c r="AP482" s="894"/>
      <c r="AQ482" s="895"/>
      <c r="AR482" s="894"/>
      <c r="AS482" s="895"/>
      <c r="AT482" s="894"/>
      <c r="AU482" s="895"/>
      <c r="AV482" s="894"/>
      <c r="AW482" s="895"/>
      <c r="AX482" s="894"/>
      <c r="AY482" s="895"/>
      <c r="AZ482" s="894">
        <v>1</v>
      </c>
      <c r="BA482" s="895">
        <v>48100</v>
      </c>
      <c r="BB482" s="894"/>
      <c r="BC482" s="895"/>
      <c r="BD482" s="894">
        <v>32</v>
      </c>
      <c r="BE482" s="895">
        <v>18990.189999999999</v>
      </c>
      <c r="BF482" s="894"/>
      <c r="BG482" s="895"/>
      <c r="BH482" s="894"/>
      <c r="BI482" s="895"/>
      <c r="BJ482" s="894"/>
      <c r="BK482" s="895"/>
      <c r="BL482" s="894"/>
      <c r="BM482" s="895"/>
      <c r="BN482" s="894"/>
      <c r="BO482" s="895"/>
      <c r="BP482" s="894"/>
      <c r="BQ482" s="895"/>
      <c r="BR482" s="894"/>
      <c r="BS482" s="895"/>
      <c r="BT482" s="894"/>
      <c r="BU482" s="895"/>
      <c r="BV482" s="894"/>
      <c r="BW482" s="895"/>
      <c r="BX482" s="894"/>
      <c r="BY482" s="895"/>
      <c r="BZ482" s="894"/>
      <c r="CA482" s="895"/>
      <c r="CB482" s="894"/>
      <c r="CC482" s="895"/>
      <c r="CD482" s="907"/>
      <c r="CE482" s="895"/>
      <c r="CF482" s="907"/>
      <c r="CG482" s="895"/>
      <c r="CH482" s="894"/>
      <c r="CI482" s="895"/>
      <c r="CJ482" s="894"/>
      <c r="CK482" s="895"/>
      <c r="CL482" s="894"/>
      <c r="CM482" s="895"/>
      <c r="CN482" s="894"/>
      <c r="CO482" s="895"/>
      <c r="CP482" s="894"/>
      <c r="CQ482" s="895"/>
      <c r="CR482" s="894"/>
      <c r="CS482" s="895"/>
      <c r="CT482" s="895"/>
      <c r="CU482" s="895"/>
      <c r="CV482" s="894"/>
      <c r="CW482" s="895"/>
      <c r="CX482" s="894"/>
      <c r="CY482" s="895"/>
      <c r="CZ482" s="894"/>
      <c r="DA482" s="895"/>
      <c r="DB482" s="908">
        <f t="shared" si="59"/>
        <v>50</v>
      </c>
      <c r="DC482" s="908">
        <f t="shared" si="61"/>
        <v>75549.319999999992</v>
      </c>
      <c r="DD482" s="910">
        <v>0</v>
      </c>
      <c r="DE482" s="911">
        <v>0</v>
      </c>
      <c r="DF482" s="912">
        <f t="shared" si="60"/>
        <v>50</v>
      </c>
      <c r="DG482" s="913">
        <f t="shared" si="58"/>
        <v>75549.319999999992</v>
      </c>
    </row>
    <row r="483" spans="1:111" ht="15" thickBot="1" x14ac:dyDescent="0.35">
      <c r="A483" s="914" t="s">
        <v>962</v>
      </c>
      <c r="B483" s="894"/>
      <c r="C483" s="994"/>
      <c r="D483" s="894"/>
      <c r="E483" s="895"/>
      <c r="F483" s="894"/>
      <c r="G483" s="895"/>
      <c r="H483" s="894"/>
      <c r="I483" s="895"/>
      <c r="J483" s="894"/>
      <c r="K483" s="895"/>
      <c r="L483" s="894"/>
      <c r="M483" s="895"/>
      <c r="N483" s="894"/>
      <c r="O483" s="895"/>
      <c r="P483" s="894"/>
      <c r="Q483" s="895"/>
      <c r="R483" s="894"/>
      <c r="S483" s="895"/>
      <c r="T483" s="894"/>
      <c r="U483" s="895"/>
      <c r="V483" s="894"/>
      <c r="W483" s="895"/>
      <c r="X483" s="894"/>
      <c r="Y483" s="895"/>
      <c r="Z483" s="894"/>
      <c r="AA483" s="895"/>
      <c r="AB483" s="894"/>
      <c r="AC483" s="895"/>
      <c r="AD483" s="894"/>
      <c r="AE483" s="895"/>
      <c r="AF483" s="894"/>
      <c r="AG483" s="895"/>
      <c r="AH483" s="894"/>
      <c r="AI483" s="895"/>
      <c r="AJ483" s="894"/>
      <c r="AK483" s="895"/>
      <c r="AL483" s="894"/>
      <c r="AM483" s="895"/>
      <c r="AN483" s="894"/>
      <c r="AO483" s="895"/>
      <c r="AP483" s="894"/>
      <c r="AQ483" s="895"/>
      <c r="AR483" s="894"/>
      <c r="AS483" s="895"/>
      <c r="AT483" s="894"/>
      <c r="AU483" s="895"/>
      <c r="AV483" s="894"/>
      <c r="AW483" s="895"/>
      <c r="AX483" s="894"/>
      <c r="AY483" s="895"/>
      <c r="AZ483" s="894"/>
      <c r="BA483" s="895"/>
      <c r="BB483" s="894"/>
      <c r="BC483" s="895"/>
      <c r="BD483" s="894"/>
      <c r="BE483" s="895"/>
      <c r="BF483" s="894"/>
      <c r="BG483" s="895"/>
      <c r="BH483" s="894"/>
      <c r="BI483" s="895"/>
      <c r="BJ483" s="894"/>
      <c r="BK483" s="895"/>
      <c r="BL483" s="894"/>
      <c r="BM483" s="895"/>
      <c r="BN483" s="894"/>
      <c r="BO483" s="895"/>
      <c r="BP483" s="894"/>
      <c r="BQ483" s="895"/>
      <c r="BR483" s="894"/>
      <c r="BS483" s="895"/>
      <c r="BT483" s="894"/>
      <c r="BU483" s="895"/>
      <c r="BV483" s="894"/>
      <c r="BW483" s="895"/>
      <c r="BX483" s="894"/>
      <c r="BY483" s="895"/>
      <c r="BZ483" s="894"/>
      <c r="CA483" s="895"/>
      <c r="CB483" s="894"/>
      <c r="CC483" s="895"/>
      <c r="CD483" s="907"/>
      <c r="CE483" s="895"/>
      <c r="CF483" s="907"/>
      <c r="CG483" s="895"/>
      <c r="CH483" s="894"/>
      <c r="CI483" s="895"/>
      <c r="CJ483" s="894"/>
      <c r="CK483" s="895"/>
      <c r="CL483" s="894"/>
      <c r="CM483" s="895"/>
      <c r="CN483" s="894"/>
      <c r="CO483" s="895"/>
      <c r="CP483" s="894"/>
      <c r="CQ483" s="895"/>
      <c r="CR483" s="894"/>
      <c r="CS483" s="895"/>
      <c r="CT483" s="895"/>
      <c r="CU483" s="895"/>
      <c r="CV483" s="894"/>
      <c r="CW483" s="895"/>
      <c r="CX483" s="894"/>
      <c r="CY483" s="895"/>
      <c r="CZ483" s="894"/>
      <c r="DA483" s="895"/>
      <c r="DB483" s="908">
        <f t="shared" si="59"/>
        <v>0</v>
      </c>
      <c r="DC483" s="908">
        <f t="shared" si="61"/>
        <v>0</v>
      </c>
      <c r="DD483" s="910">
        <v>0</v>
      </c>
      <c r="DE483" s="911">
        <v>0</v>
      </c>
      <c r="DF483" s="912">
        <f t="shared" si="60"/>
        <v>0</v>
      </c>
      <c r="DG483" s="913">
        <f t="shared" si="58"/>
        <v>0</v>
      </c>
    </row>
    <row r="484" spans="1:111" ht="15" thickBot="1" x14ac:dyDescent="0.35">
      <c r="A484" s="914" t="s">
        <v>963</v>
      </c>
      <c r="B484" s="894"/>
      <c r="C484" s="994"/>
      <c r="D484" s="894"/>
      <c r="E484" s="895"/>
      <c r="F484" s="894"/>
      <c r="G484" s="895"/>
      <c r="H484" s="894"/>
      <c r="I484" s="895"/>
      <c r="J484" s="894"/>
      <c r="K484" s="895"/>
      <c r="L484" s="894"/>
      <c r="M484" s="895"/>
      <c r="N484" s="894"/>
      <c r="O484" s="895"/>
      <c r="P484" s="894"/>
      <c r="Q484" s="895"/>
      <c r="R484" s="894"/>
      <c r="S484" s="895"/>
      <c r="T484" s="894"/>
      <c r="U484" s="895"/>
      <c r="V484" s="894"/>
      <c r="W484" s="895"/>
      <c r="X484" s="894"/>
      <c r="Y484" s="895"/>
      <c r="Z484" s="894"/>
      <c r="AA484" s="895"/>
      <c r="AB484" s="894"/>
      <c r="AC484" s="895"/>
      <c r="AD484" s="894"/>
      <c r="AE484" s="895"/>
      <c r="AF484" s="894"/>
      <c r="AG484" s="895"/>
      <c r="AH484" s="894"/>
      <c r="AI484" s="895"/>
      <c r="AJ484" s="894">
        <v>427</v>
      </c>
      <c r="AK484" s="895">
        <v>1796827.48</v>
      </c>
      <c r="AL484" s="894"/>
      <c r="AM484" s="895"/>
      <c r="AN484" s="894"/>
      <c r="AO484" s="895"/>
      <c r="AP484" s="894"/>
      <c r="AQ484" s="895"/>
      <c r="AR484" s="894"/>
      <c r="AS484" s="895"/>
      <c r="AT484" s="894">
        <v>74</v>
      </c>
      <c r="AU484" s="895">
        <v>309402.42</v>
      </c>
      <c r="AV484" s="894"/>
      <c r="AW484" s="895"/>
      <c r="AX484" s="894"/>
      <c r="AY484" s="895"/>
      <c r="AZ484" s="894"/>
      <c r="BA484" s="895"/>
      <c r="BB484" s="894"/>
      <c r="BC484" s="895"/>
      <c r="BD484" s="894"/>
      <c r="BE484" s="895"/>
      <c r="BF484" s="894"/>
      <c r="BG484" s="895"/>
      <c r="BH484" s="894"/>
      <c r="BI484" s="895"/>
      <c r="BJ484" s="894"/>
      <c r="BK484" s="895"/>
      <c r="BL484" s="894"/>
      <c r="BM484" s="895"/>
      <c r="BN484" s="894"/>
      <c r="BO484" s="895"/>
      <c r="BP484" s="894"/>
      <c r="BQ484" s="895"/>
      <c r="BR484" s="894"/>
      <c r="BS484" s="895"/>
      <c r="BT484" s="894"/>
      <c r="BU484" s="895"/>
      <c r="BV484" s="894"/>
      <c r="BW484" s="895"/>
      <c r="BX484" s="894"/>
      <c r="BY484" s="895"/>
      <c r="BZ484" s="894"/>
      <c r="CA484" s="895"/>
      <c r="CB484" s="894"/>
      <c r="CC484" s="895"/>
      <c r="CD484" s="907"/>
      <c r="CE484" s="895"/>
      <c r="CF484" s="907"/>
      <c r="CG484" s="895"/>
      <c r="CH484" s="894"/>
      <c r="CI484" s="895"/>
      <c r="CJ484" s="894"/>
      <c r="CK484" s="895"/>
      <c r="CL484" s="894"/>
      <c r="CM484" s="895"/>
      <c r="CN484" s="894"/>
      <c r="CO484" s="895"/>
      <c r="CP484" s="894"/>
      <c r="CQ484" s="895"/>
      <c r="CR484" s="894"/>
      <c r="CS484" s="895"/>
      <c r="CT484" s="895"/>
      <c r="CU484" s="895"/>
      <c r="CV484" s="894"/>
      <c r="CW484" s="895"/>
      <c r="CX484" s="894"/>
      <c r="CY484" s="895"/>
      <c r="CZ484" s="894"/>
      <c r="DA484" s="895"/>
      <c r="DB484" s="908">
        <f t="shared" si="59"/>
        <v>501</v>
      </c>
      <c r="DC484" s="908">
        <f t="shared" si="61"/>
        <v>2106229.9</v>
      </c>
      <c r="DD484" s="910">
        <v>0</v>
      </c>
      <c r="DE484" s="911">
        <v>0</v>
      </c>
      <c r="DF484" s="916">
        <f t="shared" si="60"/>
        <v>501</v>
      </c>
      <c r="DG484" s="913">
        <f t="shared" si="58"/>
        <v>2106229.9</v>
      </c>
    </row>
    <row r="485" spans="1:111" ht="15" thickBot="1" x14ac:dyDescent="0.35">
      <c r="A485" s="914" t="s">
        <v>964</v>
      </c>
      <c r="B485" s="894"/>
      <c r="C485" s="994"/>
      <c r="D485" s="894">
        <v>2</v>
      </c>
      <c r="E485" s="895">
        <v>40257</v>
      </c>
      <c r="F485" s="894"/>
      <c r="G485" s="895"/>
      <c r="H485" s="894">
        <v>12</v>
      </c>
      <c r="I485" s="895">
        <v>252340</v>
      </c>
      <c r="J485" s="894">
        <v>5</v>
      </c>
      <c r="K485" s="895">
        <v>64311</v>
      </c>
      <c r="L485" s="894">
        <v>15</v>
      </c>
      <c r="M485" s="895">
        <v>423834</v>
      </c>
      <c r="N485" s="894">
        <v>18</v>
      </c>
      <c r="O485" s="895">
        <v>359941</v>
      </c>
      <c r="P485" s="894">
        <v>6</v>
      </c>
      <c r="Q485" s="895">
        <v>95421</v>
      </c>
      <c r="R485" s="894">
        <v>15</v>
      </c>
      <c r="S485" s="895">
        <v>359156</v>
      </c>
      <c r="T485" s="894">
        <v>7</v>
      </c>
      <c r="U485" s="895">
        <v>148225</v>
      </c>
      <c r="V485" s="894"/>
      <c r="W485" s="895"/>
      <c r="X485" s="894"/>
      <c r="Y485" s="895"/>
      <c r="Z485" s="894"/>
      <c r="AA485" s="895"/>
      <c r="AB485" s="894"/>
      <c r="AC485" s="895"/>
      <c r="AD485" s="894">
        <v>7</v>
      </c>
      <c r="AE485" s="895">
        <v>127418</v>
      </c>
      <c r="AF485" s="894"/>
      <c r="AG485" s="895"/>
      <c r="AH485" s="894"/>
      <c r="AI485" s="895"/>
      <c r="AJ485" s="894">
        <v>4</v>
      </c>
      <c r="AK485" s="895">
        <v>68269</v>
      </c>
      <c r="AL485" s="894">
        <v>5</v>
      </c>
      <c r="AM485" s="895">
        <v>107054</v>
      </c>
      <c r="AN485" s="894"/>
      <c r="AO485" s="895"/>
      <c r="AP485" s="894"/>
      <c r="AQ485" s="895"/>
      <c r="AR485" s="894"/>
      <c r="AS485" s="895"/>
      <c r="AT485" s="894"/>
      <c r="AU485" s="895"/>
      <c r="AV485" s="894">
        <v>6</v>
      </c>
      <c r="AW485" s="895">
        <v>131079</v>
      </c>
      <c r="AX485" s="894"/>
      <c r="AY485" s="895"/>
      <c r="AZ485" s="894"/>
      <c r="BA485" s="895"/>
      <c r="BB485" s="894"/>
      <c r="BC485" s="895"/>
      <c r="BD485" s="894">
        <v>170</v>
      </c>
      <c r="BE485" s="895">
        <v>777328.85</v>
      </c>
      <c r="BF485" s="894">
        <v>2</v>
      </c>
      <c r="BG485" s="895">
        <v>73129</v>
      </c>
      <c r="BH485" s="894"/>
      <c r="BI485" s="895"/>
      <c r="BJ485" s="894">
        <v>7</v>
      </c>
      <c r="BK485" s="895">
        <v>144362</v>
      </c>
      <c r="BL485" s="894"/>
      <c r="BM485" s="895"/>
      <c r="BN485" s="894"/>
      <c r="BO485" s="895"/>
      <c r="BP485" s="894"/>
      <c r="BQ485" s="895"/>
      <c r="BR485" s="894">
        <v>2</v>
      </c>
      <c r="BS485" s="895">
        <v>52075</v>
      </c>
      <c r="BT485" s="894">
        <v>1</v>
      </c>
      <c r="BU485" s="895">
        <v>19793</v>
      </c>
      <c r="BV485" s="894"/>
      <c r="BW485" s="895"/>
      <c r="BX485" s="894">
        <v>1</v>
      </c>
      <c r="BY485" s="895">
        <v>20293</v>
      </c>
      <c r="BZ485" s="894"/>
      <c r="CA485" s="895"/>
      <c r="CB485" s="894"/>
      <c r="CC485" s="895"/>
      <c r="CD485" s="907"/>
      <c r="CE485" s="895"/>
      <c r="CF485" s="907"/>
      <c r="CG485" s="895"/>
      <c r="CH485" s="894"/>
      <c r="CI485" s="895"/>
      <c r="CJ485" s="894"/>
      <c r="CK485" s="895"/>
      <c r="CL485" s="894"/>
      <c r="CM485" s="895"/>
      <c r="CN485" s="894"/>
      <c r="CO485" s="895"/>
      <c r="CP485" s="894"/>
      <c r="CQ485" s="895"/>
      <c r="CR485" s="894">
        <v>4</v>
      </c>
      <c r="CS485" s="895">
        <v>109713</v>
      </c>
      <c r="CT485" s="895"/>
      <c r="CU485" s="895"/>
      <c r="CV485" s="894"/>
      <c r="CW485" s="895"/>
      <c r="CX485" s="894"/>
      <c r="CY485" s="895"/>
      <c r="CZ485" s="894">
        <v>8</v>
      </c>
      <c r="DA485" s="895">
        <v>206745</v>
      </c>
      <c r="DB485" s="908">
        <f t="shared" si="59"/>
        <v>297</v>
      </c>
      <c r="DC485" s="992">
        <f t="shared" si="61"/>
        <v>3580743.85</v>
      </c>
      <c r="DD485" s="910">
        <v>0</v>
      </c>
      <c r="DE485" s="911">
        <v>0</v>
      </c>
      <c r="DF485" s="912">
        <f t="shared" si="60"/>
        <v>297</v>
      </c>
      <c r="DG485" s="913">
        <f t="shared" si="58"/>
        <v>3580743.85</v>
      </c>
    </row>
    <row r="486" spans="1:111" ht="15" thickBot="1" x14ac:dyDescent="0.35">
      <c r="A486" s="914" t="s">
        <v>965</v>
      </c>
      <c r="B486" s="894"/>
      <c r="C486" s="994"/>
      <c r="D486" s="894">
        <v>8</v>
      </c>
      <c r="E486" s="895">
        <v>28900</v>
      </c>
      <c r="F486" s="894"/>
      <c r="G486" s="895"/>
      <c r="H486" s="894">
        <v>13</v>
      </c>
      <c r="I486" s="895">
        <v>68500</v>
      </c>
      <c r="J486" s="894"/>
      <c r="K486" s="895"/>
      <c r="L486" s="894">
        <v>80</v>
      </c>
      <c r="M486" s="895">
        <v>288900</v>
      </c>
      <c r="N486" s="894">
        <v>24</v>
      </c>
      <c r="O486" s="895">
        <v>86700</v>
      </c>
      <c r="P486" s="894">
        <v>10</v>
      </c>
      <c r="Q486" s="895">
        <v>46850</v>
      </c>
      <c r="R486" s="894">
        <v>12</v>
      </c>
      <c r="S486" s="895">
        <v>43250</v>
      </c>
      <c r="T486" s="894">
        <v>1</v>
      </c>
      <c r="U486" s="895">
        <v>3600</v>
      </c>
      <c r="V486" s="894"/>
      <c r="W486" s="895"/>
      <c r="X486" s="894"/>
      <c r="Y486" s="895"/>
      <c r="Z486" s="894"/>
      <c r="AA486" s="895"/>
      <c r="AB486" s="894">
        <v>1</v>
      </c>
      <c r="AC486" s="895">
        <v>3600</v>
      </c>
      <c r="AD486" s="894"/>
      <c r="AE486" s="895"/>
      <c r="AF486" s="894"/>
      <c r="AG486" s="895"/>
      <c r="AH486" s="894"/>
      <c r="AI486" s="895"/>
      <c r="AJ486" s="894"/>
      <c r="AK486" s="895"/>
      <c r="AL486" s="894">
        <v>9</v>
      </c>
      <c r="AM486" s="895">
        <v>32650</v>
      </c>
      <c r="AN486" s="894"/>
      <c r="AO486" s="895"/>
      <c r="AP486" s="894"/>
      <c r="AQ486" s="895"/>
      <c r="AR486" s="894"/>
      <c r="AS486" s="895"/>
      <c r="AT486" s="894"/>
      <c r="AU486" s="895"/>
      <c r="AV486" s="894">
        <v>21</v>
      </c>
      <c r="AW486" s="895">
        <v>75850</v>
      </c>
      <c r="AX486" s="894"/>
      <c r="AY486" s="895"/>
      <c r="AZ486" s="894"/>
      <c r="BA486" s="895"/>
      <c r="BB486" s="894"/>
      <c r="BC486" s="895"/>
      <c r="BD486" s="894">
        <v>7</v>
      </c>
      <c r="BE486" s="895">
        <v>110454</v>
      </c>
      <c r="BF486" s="894"/>
      <c r="BG486" s="895"/>
      <c r="BH486" s="894">
        <v>1</v>
      </c>
      <c r="BI486" s="895">
        <v>3600</v>
      </c>
      <c r="BJ486" s="894">
        <v>1</v>
      </c>
      <c r="BK486" s="895">
        <v>3600</v>
      </c>
      <c r="BL486" s="894"/>
      <c r="BM486" s="895"/>
      <c r="BN486" s="894"/>
      <c r="BO486" s="895"/>
      <c r="BP486" s="894"/>
      <c r="BQ486" s="895"/>
      <c r="BR486" s="894">
        <v>1</v>
      </c>
      <c r="BS486" s="895">
        <v>3600</v>
      </c>
      <c r="BT486" s="894"/>
      <c r="BU486" s="895"/>
      <c r="BV486" s="894"/>
      <c r="BW486" s="895"/>
      <c r="BX486" s="894">
        <v>1</v>
      </c>
      <c r="BY486" s="895">
        <v>3600</v>
      </c>
      <c r="BZ486" s="894"/>
      <c r="CA486" s="895"/>
      <c r="CB486" s="894"/>
      <c r="CC486" s="895"/>
      <c r="CD486" s="907"/>
      <c r="CE486" s="895"/>
      <c r="CF486" s="907"/>
      <c r="CG486" s="895"/>
      <c r="CH486" s="894"/>
      <c r="CI486" s="895"/>
      <c r="CJ486" s="894"/>
      <c r="CK486" s="895"/>
      <c r="CL486" s="894"/>
      <c r="CM486" s="895"/>
      <c r="CN486" s="894"/>
      <c r="CO486" s="895"/>
      <c r="CP486" s="894"/>
      <c r="CQ486" s="895"/>
      <c r="CR486" s="894">
        <v>29</v>
      </c>
      <c r="CS486" s="895">
        <v>104450</v>
      </c>
      <c r="CT486" s="895"/>
      <c r="CU486" s="895"/>
      <c r="CV486" s="894"/>
      <c r="CW486" s="895"/>
      <c r="CX486" s="894"/>
      <c r="CY486" s="895"/>
      <c r="CZ486" s="894">
        <v>16</v>
      </c>
      <c r="DA486" s="895">
        <v>57850</v>
      </c>
      <c r="DB486" s="908">
        <f t="shared" si="59"/>
        <v>235</v>
      </c>
      <c r="DC486" s="992">
        <f t="shared" si="61"/>
        <v>965954</v>
      </c>
      <c r="DD486" s="910">
        <v>0</v>
      </c>
      <c r="DE486" s="911">
        <v>0</v>
      </c>
      <c r="DF486" s="912">
        <f t="shared" si="60"/>
        <v>235</v>
      </c>
      <c r="DG486" s="913">
        <f t="shared" si="58"/>
        <v>965954</v>
      </c>
    </row>
    <row r="487" spans="1:111" ht="15" thickBot="1" x14ac:dyDescent="0.35">
      <c r="A487" s="914" t="s">
        <v>966</v>
      </c>
      <c r="B487" s="894"/>
      <c r="C487" s="994"/>
      <c r="D487" s="894"/>
      <c r="E487" s="895"/>
      <c r="F487" s="894">
        <v>9</v>
      </c>
      <c r="G487" s="895">
        <v>4370</v>
      </c>
      <c r="H487" s="894"/>
      <c r="I487" s="895"/>
      <c r="J487" s="894"/>
      <c r="K487" s="895"/>
      <c r="L487" s="894">
        <v>120</v>
      </c>
      <c r="M487" s="895">
        <v>64010</v>
      </c>
      <c r="N487" s="894"/>
      <c r="O487" s="895"/>
      <c r="P487" s="894"/>
      <c r="Q487" s="895"/>
      <c r="R487" s="894"/>
      <c r="S487" s="895"/>
      <c r="T487" s="894"/>
      <c r="U487" s="895"/>
      <c r="V487" s="894"/>
      <c r="W487" s="895"/>
      <c r="X487" s="894">
        <v>43</v>
      </c>
      <c r="Y487" s="895">
        <v>30980</v>
      </c>
      <c r="Z487" s="894"/>
      <c r="AA487" s="895"/>
      <c r="AB487" s="894"/>
      <c r="AC487" s="895"/>
      <c r="AD487" s="894"/>
      <c r="AE487" s="895"/>
      <c r="AF487" s="894"/>
      <c r="AG487" s="895"/>
      <c r="AH487" s="894"/>
      <c r="AI487" s="895"/>
      <c r="AJ487" s="894"/>
      <c r="AK487" s="895"/>
      <c r="AL487" s="894">
        <v>27</v>
      </c>
      <c r="AM487" s="895">
        <v>1566211.7</v>
      </c>
      <c r="AN487" s="894"/>
      <c r="AO487" s="895"/>
      <c r="AP487" s="894"/>
      <c r="AQ487" s="895"/>
      <c r="AR487" s="894"/>
      <c r="AS487" s="895">
        <v>9117000</v>
      </c>
      <c r="AT487" s="894"/>
      <c r="AU487" s="895"/>
      <c r="AV487" s="894"/>
      <c r="AW487" s="895"/>
      <c r="AX487" s="894"/>
      <c r="AY487" s="895"/>
      <c r="AZ487" s="894"/>
      <c r="BA487" s="895"/>
      <c r="BB487" s="894"/>
      <c r="BC487" s="895"/>
      <c r="BD487" s="894"/>
      <c r="BE487" s="895"/>
      <c r="BF487" s="894"/>
      <c r="BG487" s="895"/>
      <c r="BH487" s="894"/>
      <c r="BI487" s="895"/>
      <c r="BJ487" s="894"/>
      <c r="BK487" s="895"/>
      <c r="BL487" s="894"/>
      <c r="BM487" s="895"/>
      <c r="BN487" s="894"/>
      <c r="BO487" s="895"/>
      <c r="BP487" s="894"/>
      <c r="BQ487" s="895"/>
      <c r="BR487" s="894"/>
      <c r="BS487" s="895"/>
      <c r="BT487" s="894"/>
      <c r="BU487" s="895"/>
      <c r="BV487" s="894"/>
      <c r="BW487" s="895"/>
      <c r="BX487" s="894"/>
      <c r="BY487" s="895"/>
      <c r="BZ487" s="894"/>
      <c r="CA487" s="895"/>
      <c r="CB487" s="894"/>
      <c r="CC487" s="895"/>
      <c r="CD487" s="907">
        <v>181</v>
      </c>
      <c r="CE487" s="895">
        <v>92038</v>
      </c>
      <c r="CF487" s="907"/>
      <c r="CG487" s="895"/>
      <c r="CH487" s="894"/>
      <c r="CI487" s="895"/>
      <c r="CJ487" s="894">
        <v>148</v>
      </c>
      <c r="CK487" s="895">
        <v>51130</v>
      </c>
      <c r="CL487" s="894"/>
      <c r="CM487" s="895"/>
      <c r="CN487" s="894"/>
      <c r="CO487" s="895"/>
      <c r="CP487" s="894"/>
      <c r="CQ487" s="895"/>
      <c r="CR487" s="894"/>
      <c r="CS487" s="895"/>
      <c r="CT487" s="895"/>
      <c r="CU487" s="895"/>
      <c r="CV487" s="894"/>
      <c r="CW487" s="895"/>
      <c r="CX487" s="894"/>
      <c r="CY487" s="895"/>
      <c r="CZ487" s="894">
        <v>30</v>
      </c>
      <c r="DA487" s="895">
        <v>1467762</v>
      </c>
      <c r="DB487" s="908">
        <f t="shared" si="59"/>
        <v>558</v>
      </c>
      <c r="DC487" s="992">
        <f t="shared" si="61"/>
        <v>12393501.699999999</v>
      </c>
      <c r="DD487" s="910">
        <v>0</v>
      </c>
      <c r="DE487" s="911">
        <v>0</v>
      </c>
      <c r="DF487" s="912">
        <f t="shared" si="60"/>
        <v>558</v>
      </c>
      <c r="DG487" s="913">
        <f t="shared" si="58"/>
        <v>12393501.699999999</v>
      </c>
    </row>
    <row r="488" spans="1:111" ht="15" thickBot="1" x14ac:dyDescent="0.35">
      <c r="A488" s="914" t="s">
        <v>967</v>
      </c>
      <c r="B488" s="894"/>
      <c r="C488" s="994"/>
      <c r="D488" s="894">
        <v>6</v>
      </c>
      <c r="E488" s="895">
        <v>2392.44</v>
      </c>
      <c r="F488" s="894"/>
      <c r="G488" s="895"/>
      <c r="H488" s="894">
        <v>9</v>
      </c>
      <c r="I488" s="895">
        <v>6406.18</v>
      </c>
      <c r="J488" s="894"/>
      <c r="K488" s="895"/>
      <c r="L488" s="894">
        <v>61</v>
      </c>
      <c r="M488" s="895">
        <v>54402.17</v>
      </c>
      <c r="N488" s="894">
        <v>36</v>
      </c>
      <c r="O488" s="895">
        <v>42447.3</v>
      </c>
      <c r="P488" s="894">
        <v>7</v>
      </c>
      <c r="Q488" s="895">
        <v>8097.6</v>
      </c>
      <c r="R488" s="894">
        <v>62</v>
      </c>
      <c r="S488" s="895">
        <v>54700.79</v>
      </c>
      <c r="T488" s="894">
        <v>11</v>
      </c>
      <c r="U488" s="895">
        <v>8847.5400000000009</v>
      </c>
      <c r="V488" s="894"/>
      <c r="W488" s="895"/>
      <c r="X488" s="894"/>
      <c r="Y488" s="895"/>
      <c r="Z488" s="894"/>
      <c r="AA488" s="895"/>
      <c r="AB488" s="894"/>
      <c r="AC488" s="895"/>
      <c r="AD488" s="894">
        <v>2</v>
      </c>
      <c r="AE488" s="895">
        <v>899.7</v>
      </c>
      <c r="AF488" s="894"/>
      <c r="AG488" s="895"/>
      <c r="AH488" s="894"/>
      <c r="AI488" s="895"/>
      <c r="AJ488" s="894"/>
      <c r="AK488" s="895"/>
      <c r="AL488" s="894">
        <v>11</v>
      </c>
      <c r="AM488" s="895">
        <v>335426.75</v>
      </c>
      <c r="AN488" s="894"/>
      <c r="AO488" s="895"/>
      <c r="AP488" s="894"/>
      <c r="AQ488" s="895"/>
      <c r="AR488" s="894"/>
      <c r="AS488" s="895"/>
      <c r="AT488" s="894"/>
      <c r="AU488" s="895"/>
      <c r="AV488" s="894"/>
      <c r="AW488" s="895"/>
      <c r="AX488" s="894"/>
      <c r="AY488" s="895"/>
      <c r="AZ488" s="894">
        <v>5</v>
      </c>
      <c r="BA488" s="895">
        <v>82500</v>
      </c>
      <c r="BB488" s="894"/>
      <c r="BC488" s="895"/>
      <c r="BD488" s="894"/>
      <c r="BE488" s="895"/>
      <c r="BF488" s="894"/>
      <c r="BG488" s="895"/>
      <c r="BH488" s="894"/>
      <c r="BI488" s="895"/>
      <c r="BJ488" s="894">
        <v>2</v>
      </c>
      <c r="BK488" s="895">
        <v>1041.98</v>
      </c>
      <c r="BL488" s="894"/>
      <c r="BM488" s="895"/>
      <c r="BN488" s="894"/>
      <c r="BO488" s="895"/>
      <c r="BP488" s="894"/>
      <c r="BQ488" s="895"/>
      <c r="BR488" s="894"/>
      <c r="BS488" s="895"/>
      <c r="BT488" s="894"/>
      <c r="BU488" s="895"/>
      <c r="BV488" s="894"/>
      <c r="BW488" s="895"/>
      <c r="BX488" s="894">
        <v>38</v>
      </c>
      <c r="BY488" s="895">
        <v>75126</v>
      </c>
      <c r="BZ488" s="894"/>
      <c r="CA488" s="895"/>
      <c r="CB488" s="894"/>
      <c r="CC488" s="895"/>
      <c r="CD488" s="907"/>
      <c r="CE488" s="895"/>
      <c r="CF488" s="907"/>
      <c r="CG488" s="895"/>
      <c r="CH488" s="894"/>
      <c r="CI488" s="895"/>
      <c r="CJ488" s="894"/>
      <c r="CK488" s="895"/>
      <c r="CL488" s="894"/>
      <c r="CM488" s="895"/>
      <c r="CN488" s="894"/>
      <c r="CO488" s="895"/>
      <c r="CP488" s="894"/>
      <c r="CQ488" s="895"/>
      <c r="CR488" s="894">
        <v>3</v>
      </c>
      <c r="CS488" s="895">
        <v>2478.27</v>
      </c>
      <c r="CT488" s="895"/>
      <c r="CU488" s="895"/>
      <c r="CV488" s="894"/>
      <c r="CW488" s="895"/>
      <c r="CX488" s="894"/>
      <c r="CY488" s="895"/>
      <c r="CZ488" s="894">
        <v>1</v>
      </c>
      <c r="DA488" s="895">
        <v>327</v>
      </c>
      <c r="DB488" s="908">
        <f t="shared" si="59"/>
        <v>254</v>
      </c>
      <c r="DC488" s="992">
        <f>C488+E488+G488+I488+K488+M488+O488+Q488+S488+U488+W488+Y488+AA488+AC488+AE488+AG488+AI488+AK488+AM488+AO488+AQ488+AS488+AU488+AW488+AY488+BA488+BC488+BE488+BG488+BI488+BK488+BM488+BO488+BQ488+BS488+BU488+BW488+BY488+CA488+CC488+CE488+CG488+CI488+CK488+CM488+CO488+CQ488+CS488+CU488+CW488+CY488+DA488</f>
        <v>675093.72</v>
      </c>
      <c r="DD488" s="910">
        <v>0</v>
      </c>
      <c r="DE488" s="911">
        <v>0</v>
      </c>
      <c r="DF488" s="912">
        <f t="shared" si="60"/>
        <v>254</v>
      </c>
      <c r="DG488" s="913">
        <f t="shared" si="58"/>
        <v>675093.72</v>
      </c>
    </row>
    <row r="489" spans="1:111" ht="15" thickBot="1" x14ac:dyDescent="0.35">
      <c r="A489" s="914" t="s">
        <v>968</v>
      </c>
      <c r="B489" s="894">
        <v>141</v>
      </c>
      <c r="C489" s="994">
        <v>305857</v>
      </c>
      <c r="D489" s="894">
        <v>36</v>
      </c>
      <c r="E489" s="895">
        <v>74372</v>
      </c>
      <c r="F489" s="894">
        <v>20</v>
      </c>
      <c r="G489" s="895">
        <v>41440</v>
      </c>
      <c r="H489" s="894">
        <v>47</v>
      </c>
      <c r="I489" s="895">
        <v>96919</v>
      </c>
      <c r="J489" s="894">
        <v>15</v>
      </c>
      <c r="K489" s="895">
        <v>31755</v>
      </c>
      <c r="L489" s="894">
        <v>110</v>
      </c>
      <c r="M489" s="895">
        <v>231270</v>
      </c>
      <c r="N489" s="894">
        <v>41</v>
      </c>
      <c r="O489" s="895">
        <v>83057</v>
      </c>
      <c r="P489" s="894"/>
      <c r="Q489" s="895"/>
      <c r="R489" s="894">
        <v>50</v>
      </c>
      <c r="S489" s="895">
        <v>118412</v>
      </c>
      <c r="T489" s="894">
        <v>24</v>
      </c>
      <c r="U489" s="895">
        <v>51048</v>
      </c>
      <c r="V489" s="894"/>
      <c r="W489" s="895"/>
      <c r="X489" s="894"/>
      <c r="Y489" s="895"/>
      <c r="Z489" s="894"/>
      <c r="AA489" s="895"/>
      <c r="AB489" s="894">
        <v>30</v>
      </c>
      <c r="AC489" s="895">
        <v>64910</v>
      </c>
      <c r="AD489" s="894">
        <v>22</v>
      </c>
      <c r="AE489" s="895">
        <v>52094</v>
      </c>
      <c r="AF489" s="894"/>
      <c r="AG489" s="895"/>
      <c r="AH489" s="894"/>
      <c r="AI489" s="895"/>
      <c r="AJ489" s="894">
        <v>22</v>
      </c>
      <c r="AK489" s="895">
        <v>47794</v>
      </c>
      <c r="AL489" s="894">
        <v>72</v>
      </c>
      <c r="AM489" s="895">
        <v>147044</v>
      </c>
      <c r="AN489" s="894"/>
      <c r="AO489" s="895"/>
      <c r="AP489" s="894"/>
      <c r="AQ489" s="895"/>
      <c r="AR489" s="894"/>
      <c r="AS489" s="895"/>
      <c r="AT489" s="894"/>
      <c r="AU489" s="895"/>
      <c r="AV489" s="894"/>
      <c r="AW489" s="895"/>
      <c r="AX489" s="894"/>
      <c r="AY489" s="895"/>
      <c r="AZ489" s="894">
        <v>43</v>
      </c>
      <c r="BA489" s="895">
        <v>81511</v>
      </c>
      <c r="BB489" s="894">
        <v>7</v>
      </c>
      <c r="BC489" s="895">
        <v>13539</v>
      </c>
      <c r="BD489" s="894">
        <v>33</v>
      </c>
      <c r="BE489" s="895">
        <v>65641</v>
      </c>
      <c r="BF489" s="894">
        <v>12</v>
      </c>
      <c r="BG489" s="895">
        <v>24624</v>
      </c>
      <c r="BH489" s="894">
        <v>6</v>
      </c>
      <c r="BI489" s="895">
        <v>12862</v>
      </c>
      <c r="BJ489" s="894">
        <v>13</v>
      </c>
      <c r="BK489" s="895">
        <v>27101</v>
      </c>
      <c r="BL489" s="894"/>
      <c r="BM489" s="895"/>
      <c r="BN489" s="894"/>
      <c r="BO489" s="895"/>
      <c r="BP489" s="894">
        <v>16</v>
      </c>
      <c r="BQ489" s="895">
        <v>32132</v>
      </c>
      <c r="BR489" s="894"/>
      <c r="BS489" s="895"/>
      <c r="BT489" s="894">
        <v>5</v>
      </c>
      <c r="BU489" s="895">
        <v>13385</v>
      </c>
      <c r="BV489" s="894"/>
      <c r="BW489" s="895"/>
      <c r="BX489" s="894"/>
      <c r="BY489" s="895"/>
      <c r="BZ489" s="894">
        <v>3</v>
      </c>
      <c r="CA489" s="895">
        <v>5731</v>
      </c>
      <c r="CB489" s="894"/>
      <c r="CC489" s="895"/>
      <c r="CD489" s="907"/>
      <c r="CE489" s="895"/>
      <c r="CF489" s="907"/>
      <c r="CG489" s="895"/>
      <c r="CH489" s="894"/>
      <c r="CI489" s="895"/>
      <c r="CJ489" s="894"/>
      <c r="CK489" s="895"/>
      <c r="CL489" s="894"/>
      <c r="CM489" s="895"/>
      <c r="CN489" s="894"/>
      <c r="CO489" s="895"/>
      <c r="CP489" s="894"/>
      <c r="CQ489" s="895"/>
      <c r="CR489" s="894">
        <v>45</v>
      </c>
      <c r="CS489" s="895">
        <v>91465</v>
      </c>
      <c r="CT489" s="895"/>
      <c r="CU489" s="895"/>
      <c r="CV489" s="894"/>
      <c r="CW489" s="895"/>
      <c r="CX489" s="894"/>
      <c r="CY489" s="895"/>
      <c r="CZ489" s="894">
        <v>77</v>
      </c>
      <c r="DA489" s="895">
        <v>153129</v>
      </c>
      <c r="DB489" s="908">
        <f t="shared" si="59"/>
        <v>890</v>
      </c>
      <c r="DC489" s="992">
        <f>C489+E489+G489+I489+K489+M489+O489+Q489+S489+U489+W489+Y489+AA489+AC489+AE489+AG489+AI489+AK489+AM489+AO489+AQ489+AS489+AU489+AW489+AY489+BA489+BC489+BE489+BG489+BI489+BK489+BM489+BO489+BQ489+BS489+BU489+BW489+BY489+CA489+CC489+CE489+CG489+CI489+CK489+CM489+CO489+CQ489+CS489+CU489+CW489+CY489+DA489</f>
        <v>1867092</v>
      </c>
      <c r="DD489" s="910">
        <v>0</v>
      </c>
      <c r="DE489" s="911">
        <v>0</v>
      </c>
      <c r="DF489" s="912">
        <f t="shared" si="60"/>
        <v>890</v>
      </c>
      <c r="DG489" s="913">
        <f t="shared" si="58"/>
        <v>1867092</v>
      </c>
    </row>
    <row r="490" spans="1:111" ht="15" thickBot="1" x14ac:dyDescent="0.35">
      <c r="A490" s="914" t="s">
        <v>969</v>
      </c>
      <c r="B490" s="894"/>
      <c r="C490" s="994"/>
      <c r="D490" s="894"/>
      <c r="E490" s="895"/>
      <c r="F490" s="894"/>
      <c r="G490" s="895"/>
      <c r="H490" s="894"/>
      <c r="I490" s="895"/>
      <c r="J490" s="894"/>
      <c r="K490" s="895"/>
      <c r="L490" s="894"/>
      <c r="M490" s="895"/>
      <c r="N490" s="894"/>
      <c r="O490" s="895"/>
      <c r="P490" s="894"/>
      <c r="Q490" s="895"/>
      <c r="R490" s="894"/>
      <c r="S490" s="895"/>
      <c r="T490" s="894"/>
      <c r="U490" s="895"/>
      <c r="V490" s="894"/>
      <c r="W490" s="895"/>
      <c r="X490" s="894"/>
      <c r="Y490" s="895"/>
      <c r="Z490" s="894"/>
      <c r="AA490" s="895"/>
      <c r="AB490" s="894"/>
      <c r="AC490" s="895"/>
      <c r="AD490" s="894"/>
      <c r="AE490" s="895"/>
      <c r="AF490" s="894"/>
      <c r="AG490" s="895"/>
      <c r="AH490" s="894"/>
      <c r="AI490" s="895"/>
      <c r="AJ490" s="894"/>
      <c r="AK490" s="895"/>
      <c r="AL490" s="894"/>
      <c r="AM490" s="895"/>
      <c r="AN490" s="894"/>
      <c r="AO490" s="895"/>
      <c r="AP490" s="894"/>
      <c r="AQ490" s="895"/>
      <c r="AR490" s="894"/>
      <c r="AS490" s="895"/>
      <c r="AT490" s="894"/>
      <c r="AU490" s="895"/>
      <c r="AV490" s="894">
        <v>26</v>
      </c>
      <c r="AW490" s="895">
        <v>34202.86</v>
      </c>
      <c r="AX490" s="894"/>
      <c r="AY490" s="895"/>
      <c r="AZ490" s="894"/>
      <c r="BA490" s="895"/>
      <c r="BB490" s="894"/>
      <c r="BC490" s="895"/>
      <c r="BD490" s="894"/>
      <c r="BE490" s="895"/>
      <c r="BF490" s="894"/>
      <c r="BG490" s="895"/>
      <c r="BH490" s="894"/>
      <c r="BI490" s="895"/>
      <c r="BJ490" s="894"/>
      <c r="BK490" s="895"/>
      <c r="BL490" s="894"/>
      <c r="BM490" s="895"/>
      <c r="BN490" s="894"/>
      <c r="BO490" s="895"/>
      <c r="BP490" s="894"/>
      <c r="BQ490" s="895"/>
      <c r="BR490" s="894"/>
      <c r="BS490" s="895"/>
      <c r="BT490" s="894"/>
      <c r="BU490" s="895"/>
      <c r="BV490" s="894"/>
      <c r="BW490" s="895"/>
      <c r="BX490" s="894"/>
      <c r="BY490" s="895"/>
      <c r="BZ490" s="894"/>
      <c r="CA490" s="895"/>
      <c r="CB490" s="894"/>
      <c r="CC490" s="895"/>
      <c r="CD490" s="907">
        <v>1</v>
      </c>
      <c r="CE490" s="895">
        <v>500</v>
      </c>
      <c r="CF490" s="907"/>
      <c r="CG490" s="895"/>
      <c r="CH490" s="894"/>
      <c r="CI490" s="895"/>
      <c r="CJ490" s="894"/>
      <c r="CK490" s="895"/>
      <c r="CL490" s="894"/>
      <c r="CM490" s="895"/>
      <c r="CN490" s="894"/>
      <c r="CO490" s="895"/>
      <c r="CP490" s="894"/>
      <c r="CQ490" s="895"/>
      <c r="CR490" s="894"/>
      <c r="CS490" s="895"/>
      <c r="CT490" s="895"/>
      <c r="CU490" s="895"/>
      <c r="CV490" s="894"/>
      <c r="CW490" s="895"/>
      <c r="CX490" s="894"/>
      <c r="CY490" s="895"/>
      <c r="CZ490" s="894"/>
      <c r="DA490" s="895"/>
      <c r="DB490" s="908">
        <f t="shared" si="59"/>
        <v>27</v>
      </c>
      <c r="DC490" s="908">
        <f>C490+E490+G490+I490+K490+M490+O490+Q490+S490+U490+W490+Y490+AA490+AC490+AE490+AG490+AI490+AK490+AM490+AO490+AQ490+AS490+AU490+AW490+AY490+BA490+BC490+BE490+BG490+BI490+BK490+BM490+BO490+BQ490+BS490+BU490+BW490+BY490+CA490+CC490+CE490+CG490+CI490+CK490+CM490+CO490+CQ490+CS490+CU490+CW490+CY490+DA490</f>
        <v>34702.86</v>
      </c>
      <c r="DD490" s="911">
        <v>0</v>
      </c>
      <c r="DE490" s="911">
        <v>0</v>
      </c>
      <c r="DF490" s="912">
        <v>0</v>
      </c>
      <c r="DG490" s="913">
        <v>0</v>
      </c>
    </row>
    <row r="491" spans="1:111" ht="15" thickBot="1" x14ac:dyDescent="0.35">
      <c r="A491" s="914" t="s">
        <v>970</v>
      </c>
      <c r="B491" s="894"/>
      <c r="C491" s="994"/>
      <c r="D491" s="894"/>
      <c r="E491" s="895"/>
      <c r="F491" s="894"/>
      <c r="G491" s="895"/>
      <c r="H491" s="894"/>
      <c r="I491" s="895"/>
      <c r="J491" s="894"/>
      <c r="K491" s="895"/>
      <c r="L491" s="894"/>
      <c r="M491" s="895"/>
      <c r="N491" s="894"/>
      <c r="O491" s="895"/>
      <c r="P491" s="894"/>
      <c r="Q491" s="895"/>
      <c r="R491" s="894"/>
      <c r="S491" s="895"/>
      <c r="T491" s="894"/>
      <c r="U491" s="895"/>
      <c r="V491" s="894"/>
      <c r="W491" s="895"/>
      <c r="X491" s="894"/>
      <c r="Y491" s="895"/>
      <c r="Z491" s="894"/>
      <c r="AA491" s="895"/>
      <c r="AB491" s="894"/>
      <c r="AC491" s="895"/>
      <c r="AD491" s="894"/>
      <c r="AE491" s="895"/>
      <c r="AF491" s="894"/>
      <c r="AG491" s="895"/>
      <c r="AH491" s="894"/>
      <c r="AI491" s="895"/>
      <c r="AJ491" s="894"/>
      <c r="AK491" s="895"/>
      <c r="AL491" s="894"/>
      <c r="AM491" s="895"/>
      <c r="AN491" s="894"/>
      <c r="AO491" s="895"/>
      <c r="AP491" s="894"/>
      <c r="AQ491" s="895"/>
      <c r="AR491" s="894"/>
      <c r="AS491" s="895"/>
      <c r="AT491" s="894"/>
      <c r="AU491" s="895"/>
      <c r="AV491" s="894">
        <v>89</v>
      </c>
      <c r="AW491" s="895">
        <v>180253</v>
      </c>
      <c r="AX491" s="894"/>
      <c r="AY491" s="895"/>
      <c r="AZ491" s="894"/>
      <c r="BA491" s="895"/>
      <c r="BB491" s="894"/>
      <c r="BC491" s="895"/>
      <c r="BD491" s="894"/>
      <c r="BE491" s="895"/>
      <c r="BF491" s="894"/>
      <c r="BG491" s="895"/>
      <c r="BH491" s="894"/>
      <c r="BI491" s="895"/>
      <c r="BJ491" s="894"/>
      <c r="BK491" s="895"/>
      <c r="BL491" s="894"/>
      <c r="BM491" s="895"/>
      <c r="BN491" s="894"/>
      <c r="BO491" s="895"/>
      <c r="BP491" s="894"/>
      <c r="BQ491" s="895"/>
      <c r="BR491" s="894"/>
      <c r="BS491" s="895"/>
      <c r="BT491" s="894"/>
      <c r="BU491" s="895"/>
      <c r="BV491" s="894"/>
      <c r="BW491" s="895"/>
      <c r="BX491" s="894"/>
      <c r="BY491" s="895"/>
      <c r="BZ491" s="894"/>
      <c r="CA491" s="895"/>
      <c r="CB491" s="894"/>
      <c r="CC491" s="895"/>
      <c r="CD491" s="907">
        <v>1</v>
      </c>
      <c r="CE491" s="895">
        <v>200</v>
      </c>
      <c r="CF491" s="907"/>
      <c r="CG491" s="895"/>
      <c r="CH491" s="894"/>
      <c r="CI491" s="895"/>
      <c r="CJ491" s="894"/>
      <c r="CK491" s="895"/>
      <c r="CL491" s="894"/>
      <c r="CM491" s="895"/>
      <c r="CN491" s="894"/>
      <c r="CO491" s="895"/>
      <c r="CP491" s="894"/>
      <c r="CQ491" s="895"/>
      <c r="CR491" s="894"/>
      <c r="CS491" s="895"/>
      <c r="CT491" s="895"/>
      <c r="CU491" s="895"/>
      <c r="CV491" s="894"/>
      <c r="CW491" s="895"/>
      <c r="CX491" s="894"/>
      <c r="CY491" s="895"/>
      <c r="CZ491" s="894"/>
      <c r="DA491" s="895"/>
      <c r="DB491" s="908">
        <f t="shared" si="59"/>
        <v>90</v>
      </c>
      <c r="DC491" s="908">
        <f>C491+E491+G491+I491+K491+M491+O491+Q491+S491+U491+W491+Y491+AA491+AC491+AE491+AG491+AI491+AK491+AM491+AO491+AQ491+AS491+AU491+AW491+AY491+BA491+BC491+BE491+BG491+BI491+BK491+BM491+BO491+BQ491+BS491+BU491+BW491+BY491+CA491+CC491+CE491+CG491+CI491+CK491+CM491+CO491+CQ491+CS491+CU491+CW491+CY491+DA491</f>
        <v>180453</v>
      </c>
      <c r="DD491" s="911">
        <v>0</v>
      </c>
      <c r="DE491" s="911">
        <v>0</v>
      </c>
      <c r="DF491" s="912">
        <v>0</v>
      </c>
      <c r="DG491" s="913">
        <v>0</v>
      </c>
    </row>
    <row r="492" spans="1:111" ht="15" thickBot="1" x14ac:dyDescent="0.35">
      <c r="A492" s="919" t="s">
        <v>971</v>
      </c>
      <c r="B492" s="894"/>
      <c r="C492" s="994"/>
      <c r="D492" s="894"/>
      <c r="E492" s="895"/>
      <c r="F492" s="894"/>
      <c r="G492" s="895"/>
      <c r="H492" s="894"/>
      <c r="I492" s="895"/>
      <c r="J492" s="894"/>
      <c r="K492" s="895"/>
      <c r="L492" s="894"/>
      <c r="M492" s="895"/>
      <c r="N492" s="894"/>
      <c r="O492" s="895"/>
      <c r="P492" s="894"/>
      <c r="Q492" s="895"/>
      <c r="R492" s="894"/>
      <c r="S492" s="895"/>
      <c r="T492" s="894"/>
      <c r="U492" s="895"/>
      <c r="V492" s="894"/>
      <c r="W492" s="895"/>
      <c r="X492" s="894"/>
      <c r="Y492" s="895"/>
      <c r="Z492" s="894"/>
      <c r="AA492" s="895"/>
      <c r="AB492" s="894"/>
      <c r="AC492" s="895"/>
      <c r="AD492" s="894"/>
      <c r="AE492" s="895"/>
      <c r="AF492" s="894"/>
      <c r="AG492" s="895"/>
      <c r="AH492" s="894"/>
      <c r="AI492" s="895"/>
      <c r="AJ492" s="894"/>
      <c r="AK492" s="895"/>
      <c r="AL492" s="894"/>
      <c r="AM492" s="895"/>
      <c r="AN492" s="894"/>
      <c r="AO492" s="895"/>
      <c r="AP492" s="894"/>
      <c r="AQ492" s="895"/>
      <c r="AR492" s="894"/>
      <c r="AS492" s="895"/>
      <c r="AT492" s="894"/>
      <c r="AU492" s="895"/>
      <c r="AV492" s="894"/>
      <c r="AW492" s="895"/>
      <c r="AX492" s="894"/>
      <c r="AY492" s="895"/>
      <c r="AZ492" s="894"/>
      <c r="BA492" s="895"/>
      <c r="BB492" s="894"/>
      <c r="BC492" s="895"/>
      <c r="BD492" s="894"/>
      <c r="BE492" s="895"/>
      <c r="BF492" s="894"/>
      <c r="BG492" s="895"/>
      <c r="BH492" s="894"/>
      <c r="BI492" s="895"/>
      <c r="BJ492" s="894"/>
      <c r="BK492" s="895"/>
      <c r="BL492" s="894"/>
      <c r="BM492" s="895"/>
      <c r="BN492" s="894"/>
      <c r="BO492" s="895"/>
      <c r="BP492" s="894"/>
      <c r="BQ492" s="895"/>
      <c r="BR492" s="894"/>
      <c r="BS492" s="895"/>
      <c r="BT492" s="894"/>
      <c r="BU492" s="895"/>
      <c r="BV492" s="894"/>
      <c r="BW492" s="895"/>
      <c r="BX492" s="894"/>
      <c r="BY492" s="895"/>
      <c r="BZ492" s="894"/>
      <c r="CA492" s="895"/>
      <c r="CB492" s="894"/>
      <c r="CC492" s="895"/>
      <c r="CD492" s="907"/>
      <c r="CE492" s="895"/>
      <c r="CF492" s="907"/>
      <c r="CG492" s="895"/>
      <c r="CH492" s="894"/>
      <c r="CI492" s="895"/>
      <c r="CJ492" s="894"/>
      <c r="CK492" s="895"/>
      <c r="CL492" s="894"/>
      <c r="CM492" s="895"/>
      <c r="CN492" s="894"/>
      <c r="CO492" s="895"/>
      <c r="CP492" s="894"/>
      <c r="CQ492" s="895"/>
      <c r="CR492" s="894"/>
      <c r="CS492" s="895"/>
      <c r="CT492" s="895"/>
      <c r="CU492" s="895"/>
      <c r="CV492" s="894"/>
      <c r="CW492" s="895"/>
      <c r="CX492" s="894"/>
      <c r="CY492" s="895"/>
      <c r="CZ492" s="894"/>
      <c r="DA492" s="895"/>
      <c r="DB492" s="908">
        <f t="shared" si="59"/>
        <v>0</v>
      </c>
      <c r="DC492" s="908">
        <v>0</v>
      </c>
      <c r="DD492" s="910">
        <v>0</v>
      </c>
      <c r="DE492" s="911">
        <v>0</v>
      </c>
      <c r="DF492" s="912">
        <f t="shared" ref="DF492:DG494" si="62">DB492+DD492</f>
        <v>0</v>
      </c>
      <c r="DG492" s="913">
        <f t="shared" si="62"/>
        <v>0</v>
      </c>
    </row>
    <row r="493" spans="1:111" ht="15" thickBot="1" x14ac:dyDescent="0.35">
      <c r="A493" s="919" t="s">
        <v>972</v>
      </c>
      <c r="B493" s="894"/>
      <c r="C493" s="994"/>
      <c r="D493" s="894"/>
      <c r="E493" s="895"/>
      <c r="F493" s="894"/>
      <c r="G493" s="895"/>
      <c r="H493" s="894"/>
      <c r="I493" s="895"/>
      <c r="J493" s="894">
        <v>10</v>
      </c>
      <c r="K493" s="895"/>
      <c r="L493" s="894"/>
      <c r="M493" s="895"/>
      <c r="N493" s="894">
        <v>12</v>
      </c>
      <c r="O493" s="895"/>
      <c r="P493" s="894">
        <v>5</v>
      </c>
      <c r="Q493" s="895"/>
      <c r="R493" s="894"/>
      <c r="S493" s="895"/>
      <c r="T493" s="894"/>
      <c r="U493" s="895"/>
      <c r="V493" s="894"/>
      <c r="W493" s="895"/>
      <c r="X493" s="894"/>
      <c r="Y493" s="895"/>
      <c r="Z493" s="894"/>
      <c r="AA493" s="895"/>
      <c r="AB493" s="894"/>
      <c r="AC493" s="895"/>
      <c r="AD493" s="894"/>
      <c r="AE493" s="895"/>
      <c r="AF493" s="894"/>
      <c r="AG493" s="895"/>
      <c r="AH493" s="894"/>
      <c r="AI493" s="895"/>
      <c r="AJ493" s="894"/>
      <c r="AK493" s="895"/>
      <c r="AL493" s="894"/>
      <c r="AM493" s="895"/>
      <c r="AN493" s="894"/>
      <c r="AO493" s="895"/>
      <c r="AP493" s="894"/>
      <c r="AQ493" s="895"/>
      <c r="AR493" s="894"/>
      <c r="AS493" s="895"/>
      <c r="AT493" s="894"/>
      <c r="AU493" s="895"/>
      <c r="AV493" s="894"/>
      <c r="AW493" s="895"/>
      <c r="AX493" s="894"/>
      <c r="AY493" s="895"/>
      <c r="AZ493" s="894"/>
      <c r="BA493" s="895"/>
      <c r="BB493" s="894"/>
      <c r="BC493" s="895"/>
      <c r="BD493" s="894"/>
      <c r="BE493" s="895"/>
      <c r="BF493" s="894"/>
      <c r="BG493" s="895"/>
      <c r="BH493" s="894"/>
      <c r="BI493" s="895"/>
      <c r="BJ493" s="894"/>
      <c r="BK493" s="895"/>
      <c r="BL493" s="894"/>
      <c r="BM493" s="895"/>
      <c r="BN493" s="894"/>
      <c r="BO493" s="895"/>
      <c r="BP493" s="894"/>
      <c r="BQ493" s="895"/>
      <c r="BR493" s="894"/>
      <c r="BS493" s="895"/>
      <c r="BT493" s="894"/>
      <c r="BU493" s="895"/>
      <c r="BV493" s="894"/>
      <c r="BW493" s="895"/>
      <c r="BX493" s="894"/>
      <c r="BY493" s="895"/>
      <c r="BZ493" s="894"/>
      <c r="CA493" s="895"/>
      <c r="CB493" s="894"/>
      <c r="CC493" s="895"/>
      <c r="CD493" s="907"/>
      <c r="CE493" s="895"/>
      <c r="CF493" s="907"/>
      <c r="CG493" s="895"/>
      <c r="CH493" s="894"/>
      <c r="CI493" s="895"/>
      <c r="CJ493" s="894"/>
      <c r="CK493" s="895"/>
      <c r="CL493" s="894"/>
      <c r="CM493" s="895"/>
      <c r="CN493" s="894"/>
      <c r="CO493" s="895"/>
      <c r="CP493" s="894"/>
      <c r="CQ493" s="895"/>
      <c r="CR493" s="894"/>
      <c r="CS493" s="895"/>
      <c r="CT493" s="895"/>
      <c r="CU493" s="895"/>
      <c r="CV493" s="894"/>
      <c r="CW493" s="895"/>
      <c r="CX493" s="894"/>
      <c r="CY493" s="895"/>
      <c r="CZ493" s="894"/>
      <c r="DA493" s="895"/>
      <c r="DB493" s="908">
        <f t="shared" si="59"/>
        <v>27</v>
      </c>
      <c r="DC493" s="908">
        <v>0</v>
      </c>
      <c r="DD493" s="910">
        <v>0</v>
      </c>
      <c r="DE493" s="911">
        <v>0</v>
      </c>
      <c r="DF493" s="912">
        <f t="shared" si="62"/>
        <v>27</v>
      </c>
      <c r="DG493" s="913">
        <f t="shared" si="62"/>
        <v>0</v>
      </c>
    </row>
    <row r="494" spans="1:111" ht="15" thickBot="1" x14ac:dyDescent="0.35">
      <c r="A494" s="919" t="s">
        <v>973</v>
      </c>
      <c r="B494" s="894"/>
      <c r="C494" s="994"/>
      <c r="D494" s="894">
        <v>31</v>
      </c>
      <c r="E494" s="895"/>
      <c r="F494" s="894"/>
      <c r="G494" s="895"/>
      <c r="H494" s="894"/>
      <c r="I494" s="895"/>
      <c r="J494" s="894">
        <v>14</v>
      </c>
      <c r="K494" s="895"/>
      <c r="L494" s="894">
        <v>52</v>
      </c>
      <c r="M494" s="895"/>
      <c r="N494" s="894">
        <v>19</v>
      </c>
      <c r="O494" s="895"/>
      <c r="P494" s="894"/>
      <c r="Q494" s="895"/>
      <c r="R494" s="894"/>
      <c r="S494" s="895"/>
      <c r="T494" s="894">
        <v>29</v>
      </c>
      <c r="U494" s="895"/>
      <c r="V494" s="894"/>
      <c r="W494" s="895"/>
      <c r="X494" s="894"/>
      <c r="Y494" s="895"/>
      <c r="Z494" s="894"/>
      <c r="AA494" s="895"/>
      <c r="AB494" s="894"/>
      <c r="AC494" s="895"/>
      <c r="AD494" s="894">
        <v>12</v>
      </c>
      <c r="AE494" s="895"/>
      <c r="AF494" s="894"/>
      <c r="AG494" s="895"/>
      <c r="AH494" s="894"/>
      <c r="AI494" s="895"/>
      <c r="AJ494" s="894"/>
      <c r="AK494" s="895"/>
      <c r="AL494" s="894"/>
      <c r="AM494" s="895"/>
      <c r="AN494" s="894">
        <v>4</v>
      </c>
      <c r="AO494" s="895"/>
      <c r="AP494" s="894"/>
      <c r="AQ494" s="895"/>
      <c r="AR494" s="894"/>
      <c r="AS494" s="895"/>
      <c r="AT494" s="894"/>
      <c r="AU494" s="895"/>
      <c r="AV494" s="894">
        <v>58</v>
      </c>
      <c r="AW494" s="895"/>
      <c r="AX494" s="894"/>
      <c r="AY494" s="895"/>
      <c r="AZ494" s="894">
        <v>30</v>
      </c>
      <c r="BA494" s="895"/>
      <c r="BB494" s="894"/>
      <c r="BC494" s="895"/>
      <c r="BD494" s="894"/>
      <c r="BE494" s="895"/>
      <c r="BF494" s="894"/>
      <c r="BG494" s="895"/>
      <c r="BH494" s="894"/>
      <c r="BI494" s="895"/>
      <c r="BJ494" s="894"/>
      <c r="BK494" s="895"/>
      <c r="BL494" s="894"/>
      <c r="BM494" s="895"/>
      <c r="BN494" s="894"/>
      <c r="BO494" s="895"/>
      <c r="BP494" s="894"/>
      <c r="BQ494" s="895"/>
      <c r="BR494" s="894">
        <v>19</v>
      </c>
      <c r="BS494" s="895"/>
      <c r="BT494" s="894">
        <v>3</v>
      </c>
      <c r="BU494" s="895"/>
      <c r="BV494" s="894"/>
      <c r="BW494" s="895"/>
      <c r="BX494" s="894"/>
      <c r="BY494" s="895"/>
      <c r="BZ494" s="894"/>
      <c r="CA494" s="895"/>
      <c r="CB494" s="894"/>
      <c r="CC494" s="895"/>
      <c r="CD494" s="907">
        <v>2</v>
      </c>
      <c r="CE494" s="895"/>
      <c r="CF494" s="907">
        <v>2</v>
      </c>
      <c r="CG494" s="895"/>
      <c r="CH494" s="894"/>
      <c r="CI494" s="895"/>
      <c r="CJ494" s="894"/>
      <c r="CK494" s="895"/>
      <c r="CL494" s="894"/>
      <c r="CM494" s="895"/>
      <c r="CN494" s="894"/>
      <c r="CO494" s="895"/>
      <c r="CP494" s="894"/>
      <c r="CQ494" s="895"/>
      <c r="CR494" s="894">
        <v>38</v>
      </c>
      <c r="CS494" s="895"/>
      <c r="CT494" s="895"/>
      <c r="CU494" s="895"/>
      <c r="CV494" s="894"/>
      <c r="CW494" s="895"/>
      <c r="CX494" s="894"/>
      <c r="CY494" s="895"/>
      <c r="CZ494" s="894">
        <v>24</v>
      </c>
      <c r="DA494" s="895"/>
      <c r="DB494" s="908">
        <f t="shared" si="59"/>
        <v>337</v>
      </c>
      <c r="DC494" s="908">
        <v>0</v>
      </c>
      <c r="DD494" s="910">
        <v>769</v>
      </c>
      <c r="DE494" s="911">
        <v>0</v>
      </c>
      <c r="DF494" s="912">
        <f t="shared" si="62"/>
        <v>1106</v>
      </c>
      <c r="DG494" s="913">
        <f t="shared" si="62"/>
        <v>0</v>
      </c>
    </row>
    <row r="498" spans="1:111" ht="24" thickBot="1" x14ac:dyDescent="0.5">
      <c r="A498" s="884" t="s">
        <v>878</v>
      </c>
      <c r="DB498" s="886"/>
      <c r="DC498" s="886"/>
      <c r="DD498" s="886"/>
      <c r="DE498" s="886"/>
      <c r="DF498" s="886"/>
      <c r="DG498" s="886"/>
    </row>
    <row r="499" spans="1:111" ht="21.6" thickBot="1" x14ac:dyDescent="0.45">
      <c r="A499" s="1075" t="s">
        <v>1096</v>
      </c>
      <c r="DB499" s="886"/>
      <c r="DC499" s="886"/>
      <c r="DD499" s="886"/>
      <c r="DE499" s="886"/>
      <c r="DF499" s="886"/>
      <c r="DG499" s="886"/>
    </row>
    <row r="500" spans="1:111" ht="15" thickBot="1" x14ac:dyDescent="0.35">
      <c r="A500" s="889"/>
      <c r="B500" s="1300" t="s">
        <v>50</v>
      </c>
      <c r="C500" s="1301"/>
      <c r="D500" s="1300" t="s">
        <v>879</v>
      </c>
      <c r="E500" s="1301"/>
      <c r="F500" s="1300" t="s">
        <v>880</v>
      </c>
      <c r="G500" s="1301"/>
      <c r="H500" s="1308" t="s">
        <v>881</v>
      </c>
      <c r="I500" s="1309"/>
      <c r="J500" s="1300" t="s">
        <v>882</v>
      </c>
      <c r="K500" s="1301"/>
      <c r="L500" s="1300" t="s">
        <v>883</v>
      </c>
      <c r="M500" s="1301"/>
      <c r="N500" s="1300" t="s">
        <v>884</v>
      </c>
      <c r="O500" s="1301"/>
      <c r="P500" s="1300" t="s">
        <v>885</v>
      </c>
      <c r="Q500" s="1301"/>
      <c r="R500" s="1300" t="s">
        <v>886</v>
      </c>
      <c r="S500" s="1301"/>
      <c r="T500" s="1300" t="s">
        <v>887</v>
      </c>
      <c r="U500" s="1301"/>
      <c r="V500" s="1300" t="s">
        <v>888</v>
      </c>
      <c r="W500" s="1301"/>
      <c r="X500" s="1300" t="s">
        <v>889</v>
      </c>
      <c r="Y500" s="1301"/>
      <c r="Z500" s="1300" t="s">
        <v>890</v>
      </c>
      <c r="AA500" s="1301"/>
      <c r="AB500" s="1300" t="s">
        <v>891</v>
      </c>
      <c r="AC500" s="1301"/>
      <c r="AD500" s="1300" t="s">
        <v>892</v>
      </c>
      <c r="AE500" s="1301"/>
      <c r="AF500" s="1300" t="s">
        <v>893</v>
      </c>
      <c r="AG500" s="1301"/>
      <c r="AH500" s="1300" t="s">
        <v>894</v>
      </c>
      <c r="AI500" s="1301"/>
      <c r="AJ500" s="1300" t="s">
        <v>67</v>
      </c>
      <c r="AK500" s="1301"/>
      <c r="AL500" s="1300" t="s">
        <v>895</v>
      </c>
      <c r="AM500" s="1301"/>
      <c r="AN500" s="1300" t="s">
        <v>896</v>
      </c>
      <c r="AO500" s="1301"/>
      <c r="AP500" s="1300" t="s">
        <v>897</v>
      </c>
      <c r="AQ500" s="1301"/>
      <c r="AR500" s="1300" t="s">
        <v>898</v>
      </c>
      <c r="AS500" s="1301"/>
      <c r="AT500" s="1300" t="s">
        <v>899</v>
      </c>
      <c r="AU500" s="1301"/>
      <c r="AV500" s="1300" t="s">
        <v>900</v>
      </c>
      <c r="AW500" s="1301"/>
      <c r="AX500" s="1300" t="s">
        <v>901</v>
      </c>
      <c r="AY500" s="1301"/>
      <c r="AZ500" s="1300" t="s">
        <v>139</v>
      </c>
      <c r="BA500" s="1301"/>
      <c r="BB500" s="1300" t="s">
        <v>902</v>
      </c>
      <c r="BC500" s="1301"/>
      <c r="BD500" s="1300" t="s">
        <v>903</v>
      </c>
      <c r="BE500" s="1301"/>
      <c r="BF500" s="1300" t="s">
        <v>76</v>
      </c>
      <c r="BG500" s="1301"/>
      <c r="BH500" s="1300" t="s">
        <v>140</v>
      </c>
      <c r="BI500" s="1301"/>
      <c r="BJ500" s="1300" t="s">
        <v>904</v>
      </c>
      <c r="BK500" s="1301"/>
      <c r="BL500" s="1300" t="s">
        <v>905</v>
      </c>
      <c r="BM500" s="1301"/>
      <c r="BN500" s="1300" t="s">
        <v>906</v>
      </c>
      <c r="BO500" s="1301"/>
      <c r="BP500" s="1300" t="s">
        <v>907</v>
      </c>
      <c r="BQ500" s="1301"/>
      <c r="BR500" s="1300" t="s">
        <v>81</v>
      </c>
      <c r="BS500" s="1301"/>
      <c r="BT500" s="1300" t="s">
        <v>82</v>
      </c>
      <c r="BU500" s="1301"/>
      <c r="BV500" s="1300" t="s">
        <v>908</v>
      </c>
      <c r="BW500" s="1301"/>
      <c r="BX500" s="1300" t="s">
        <v>909</v>
      </c>
      <c r="BY500" s="1301"/>
      <c r="BZ500" s="1300" t="s">
        <v>910</v>
      </c>
      <c r="CA500" s="1301"/>
      <c r="CB500" s="1300" t="s">
        <v>911</v>
      </c>
      <c r="CC500" s="1301"/>
      <c r="CD500" s="1300" t="s">
        <v>912</v>
      </c>
      <c r="CE500" s="1301"/>
      <c r="CF500" s="1300" t="s">
        <v>913</v>
      </c>
      <c r="CG500" s="1301"/>
      <c r="CH500" s="1300" t="s">
        <v>914</v>
      </c>
      <c r="CI500" s="1301"/>
      <c r="CJ500" s="1300" t="s">
        <v>915</v>
      </c>
      <c r="CK500" s="1301"/>
      <c r="CL500" s="1300" t="s">
        <v>916</v>
      </c>
      <c r="CM500" s="1301"/>
      <c r="CN500" s="1300" t="s">
        <v>917</v>
      </c>
      <c r="CO500" s="1301"/>
      <c r="CP500" s="1300" t="s">
        <v>918</v>
      </c>
      <c r="CQ500" s="1301"/>
      <c r="CR500" s="1300" t="s">
        <v>919</v>
      </c>
      <c r="CS500" s="1301"/>
      <c r="CT500" s="1300" t="s">
        <v>920</v>
      </c>
      <c r="CU500" s="1301"/>
      <c r="CV500" s="1300" t="s">
        <v>921</v>
      </c>
      <c r="CW500" s="1301"/>
      <c r="CX500" s="1300" t="s">
        <v>922</v>
      </c>
      <c r="CY500" s="1301"/>
      <c r="CZ500" s="1302" t="s">
        <v>857</v>
      </c>
      <c r="DA500" s="1303"/>
      <c r="DB500" s="1304" t="s">
        <v>923</v>
      </c>
      <c r="DC500" s="1305"/>
      <c r="DD500" s="1306" t="s">
        <v>924</v>
      </c>
      <c r="DE500" s="1307"/>
      <c r="DF500" s="1297" t="s">
        <v>925</v>
      </c>
      <c r="DG500" s="1298"/>
    </row>
    <row r="501" spans="1:111" ht="15" thickBot="1" x14ac:dyDescent="0.35">
      <c r="A501" s="890" t="s">
        <v>926</v>
      </c>
      <c r="B501" s="891">
        <v>51</v>
      </c>
      <c r="C501" s="892">
        <v>0</v>
      </c>
      <c r="D501" s="891">
        <v>51</v>
      </c>
      <c r="E501" s="893">
        <v>0</v>
      </c>
      <c r="F501" s="891">
        <v>51</v>
      </c>
      <c r="G501" s="892">
        <v>0</v>
      </c>
      <c r="H501" s="894">
        <v>51</v>
      </c>
      <c r="I501" s="895">
        <v>0</v>
      </c>
      <c r="J501" s="891">
        <v>51</v>
      </c>
      <c r="K501" s="892">
        <v>0</v>
      </c>
      <c r="L501" s="891">
        <v>51</v>
      </c>
      <c r="M501" s="892">
        <v>0</v>
      </c>
      <c r="N501" s="891">
        <v>51</v>
      </c>
      <c r="O501" s="892">
        <v>0</v>
      </c>
      <c r="P501" s="891">
        <v>51</v>
      </c>
      <c r="Q501" s="892">
        <v>0</v>
      </c>
      <c r="R501" s="891">
        <v>51</v>
      </c>
      <c r="S501" s="892">
        <v>0</v>
      </c>
      <c r="T501" s="891">
        <v>51</v>
      </c>
      <c r="U501" s="892">
        <v>0</v>
      </c>
      <c r="V501" s="891">
        <v>51</v>
      </c>
      <c r="W501" s="892">
        <v>0</v>
      </c>
      <c r="X501" s="891">
        <v>51</v>
      </c>
      <c r="Y501" s="892">
        <v>0</v>
      </c>
      <c r="Z501" s="891">
        <v>51</v>
      </c>
      <c r="AA501" s="892">
        <v>0</v>
      </c>
      <c r="AB501" s="891">
        <v>51</v>
      </c>
      <c r="AC501" s="892">
        <v>0</v>
      </c>
      <c r="AD501" s="891">
        <v>51</v>
      </c>
      <c r="AE501" s="892">
        <v>0</v>
      </c>
      <c r="AF501" s="891">
        <v>51</v>
      </c>
      <c r="AG501" s="892">
        <v>0</v>
      </c>
      <c r="AH501" s="891">
        <v>51</v>
      </c>
      <c r="AI501" s="892">
        <v>0</v>
      </c>
      <c r="AJ501" s="891">
        <v>51</v>
      </c>
      <c r="AK501" s="892">
        <v>0</v>
      </c>
      <c r="AL501" s="891">
        <v>51</v>
      </c>
      <c r="AM501" s="893">
        <v>0</v>
      </c>
      <c r="AN501" s="891">
        <v>51</v>
      </c>
      <c r="AO501" s="892">
        <v>0</v>
      </c>
      <c r="AP501" s="891">
        <v>51</v>
      </c>
      <c r="AQ501" s="892">
        <v>0</v>
      </c>
      <c r="AR501" s="891">
        <v>51</v>
      </c>
      <c r="AS501" s="892">
        <v>0</v>
      </c>
      <c r="AT501" s="891">
        <v>51</v>
      </c>
      <c r="AU501" s="892">
        <v>0</v>
      </c>
      <c r="AV501" s="891">
        <v>51</v>
      </c>
      <c r="AW501" s="892">
        <v>0</v>
      </c>
      <c r="AX501" s="891">
        <v>51</v>
      </c>
      <c r="AY501" s="892">
        <v>0</v>
      </c>
      <c r="AZ501" s="891">
        <v>51</v>
      </c>
      <c r="BA501" s="892">
        <v>0</v>
      </c>
      <c r="BB501" s="891">
        <v>51</v>
      </c>
      <c r="BC501" s="892">
        <v>0</v>
      </c>
      <c r="BD501" s="891">
        <v>51</v>
      </c>
      <c r="BE501" s="892">
        <v>0</v>
      </c>
      <c r="BF501" s="891">
        <v>51</v>
      </c>
      <c r="BG501" s="892">
        <v>0</v>
      </c>
      <c r="BH501" s="891">
        <v>51</v>
      </c>
      <c r="BI501" s="892">
        <v>0</v>
      </c>
      <c r="BJ501" s="891">
        <v>51</v>
      </c>
      <c r="BK501" s="892">
        <v>0</v>
      </c>
      <c r="BL501" s="891">
        <v>51</v>
      </c>
      <c r="BM501" s="892">
        <v>0</v>
      </c>
      <c r="BN501" s="891">
        <v>51</v>
      </c>
      <c r="BO501" s="892">
        <v>0</v>
      </c>
      <c r="BP501" s="891">
        <v>51</v>
      </c>
      <c r="BQ501" s="892">
        <v>0</v>
      </c>
      <c r="BR501" s="891">
        <v>51</v>
      </c>
      <c r="BS501" s="892">
        <v>0</v>
      </c>
      <c r="BT501" s="891">
        <v>51</v>
      </c>
      <c r="BU501" s="892">
        <v>0</v>
      </c>
      <c r="BV501" s="891">
        <v>51</v>
      </c>
      <c r="BW501" s="892">
        <v>0</v>
      </c>
      <c r="BX501" s="891">
        <v>51</v>
      </c>
      <c r="BY501" s="892">
        <v>0</v>
      </c>
      <c r="BZ501" s="891">
        <v>51</v>
      </c>
      <c r="CA501" s="892">
        <v>0</v>
      </c>
      <c r="CB501" s="891">
        <v>51</v>
      </c>
      <c r="CC501" s="892">
        <v>0</v>
      </c>
      <c r="CD501" s="891">
        <v>51</v>
      </c>
      <c r="CE501" s="893">
        <v>0</v>
      </c>
      <c r="CF501" s="891">
        <v>51</v>
      </c>
      <c r="CG501" s="892">
        <v>0</v>
      </c>
      <c r="CH501" s="891">
        <v>51</v>
      </c>
      <c r="CI501" s="892">
        <v>0</v>
      </c>
      <c r="CJ501" s="891">
        <v>51</v>
      </c>
      <c r="CK501" s="892">
        <v>0</v>
      </c>
      <c r="CL501" s="891">
        <v>51</v>
      </c>
      <c r="CM501" s="892">
        <v>0</v>
      </c>
      <c r="CN501" s="891">
        <v>51</v>
      </c>
      <c r="CO501" s="892">
        <v>0</v>
      </c>
      <c r="CP501" s="891">
        <v>51</v>
      </c>
      <c r="CQ501" s="892">
        <v>0</v>
      </c>
      <c r="CR501" s="891">
        <v>51</v>
      </c>
      <c r="CS501" s="892">
        <v>0</v>
      </c>
      <c r="CT501" s="891">
        <v>51</v>
      </c>
      <c r="CU501" s="893">
        <v>0</v>
      </c>
      <c r="CV501" s="891">
        <v>51</v>
      </c>
      <c r="CW501" s="892">
        <v>0</v>
      </c>
      <c r="CX501" s="891">
        <v>51</v>
      </c>
      <c r="CY501" s="896">
        <v>0</v>
      </c>
      <c r="CZ501" s="896">
        <v>51</v>
      </c>
      <c r="DA501" s="896">
        <v>0</v>
      </c>
      <c r="DB501" s="897">
        <v>51</v>
      </c>
      <c r="DC501" s="898">
        <v>0</v>
      </c>
      <c r="DD501" s="899">
        <v>51</v>
      </c>
      <c r="DE501" s="900">
        <v>0</v>
      </c>
      <c r="DF501" s="901">
        <v>51</v>
      </c>
      <c r="DG501" s="902">
        <v>0</v>
      </c>
    </row>
    <row r="502" spans="1:111" ht="15" thickBot="1" x14ac:dyDescent="0.35">
      <c r="A502" s="1299" t="s">
        <v>927</v>
      </c>
      <c r="B502" s="1299"/>
      <c r="C502" s="1299"/>
      <c r="E502" s="887"/>
      <c r="H502" s="894"/>
      <c r="I502" s="895">
        <v>0</v>
      </c>
      <c r="CE502" s="887"/>
      <c r="CU502" s="887"/>
    </row>
    <row r="503" spans="1:111" ht="15" thickBot="1" x14ac:dyDescent="0.35">
      <c r="A503" s="906" t="s">
        <v>928</v>
      </c>
      <c r="B503" s="894">
        <v>7</v>
      </c>
      <c r="C503" s="895">
        <v>6706000</v>
      </c>
      <c r="D503" s="894">
        <v>2</v>
      </c>
      <c r="E503" s="895">
        <v>440000</v>
      </c>
      <c r="F503" s="894">
        <v>2</v>
      </c>
      <c r="G503" s="895">
        <v>98000</v>
      </c>
      <c r="H503" s="894">
        <v>1</v>
      </c>
      <c r="I503" s="895"/>
      <c r="J503" s="894"/>
      <c r="K503" s="895"/>
      <c r="L503" s="894"/>
      <c r="M503" s="895"/>
      <c r="N503" s="894">
        <v>9</v>
      </c>
      <c r="O503" s="895">
        <v>560000</v>
      </c>
      <c r="P503" s="894"/>
      <c r="Q503" s="895"/>
      <c r="R503" s="894">
        <v>4</v>
      </c>
      <c r="S503" s="895">
        <v>220000</v>
      </c>
      <c r="T503" s="894">
        <v>2</v>
      </c>
      <c r="U503" s="895">
        <v>800000</v>
      </c>
      <c r="V503" s="894"/>
      <c r="W503" s="895"/>
      <c r="X503" s="894"/>
      <c r="Y503" s="895"/>
      <c r="Z503" s="894"/>
      <c r="AA503" s="895"/>
      <c r="AB503" s="894">
        <v>89</v>
      </c>
      <c r="AC503" s="895"/>
      <c r="AD503" s="894">
        <v>1</v>
      </c>
      <c r="AE503" s="895">
        <v>10000</v>
      </c>
      <c r="AF503" s="894"/>
      <c r="AG503" s="895"/>
      <c r="AH503" s="894">
        <v>1</v>
      </c>
      <c r="AI503" s="895"/>
      <c r="AJ503" s="894">
        <v>2</v>
      </c>
      <c r="AK503" s="895">
        <v>480000</v>
      </c>
      <c r="AL503" s="894"/>
      <c r="AM503" s="895"/>
      <c r="AN503" s="894">
        <v>3</v>
      </c>
      <c r="AO503" s="895">
        <v>394000</v>
      </c>
      <c r="AP503" s="894"/>
      <c r="AQ503" s="895"/>
      <c r="AR503" s="894"/>
      <c r="AS503" s="895"/>
      <c r="AT503" s="894"/>
      <c r="AU503" s="895"/>
      <c r="AV503" s="894">
        <v>15</v>
      </c>
      <c r="AW503" s="895"/>
      <c r="AX503" s="894"/>
      <c r="AY503" s="895"/>
      <c r="AZ503" s="894">
        <v>1</v>
      </c>
      <c r="BA503" s="895"/>
      <c r="BB503" s="894"/>
      <c r="BC503" s="895"/>
      <c r="BD503" s="894">
        <v>2</v>
      </c>
      <c r="BE503" s="895">
        <v>210000</v>
      </c>
      <c r="BF503" s="894">
        <v>2</v>
      </c>
      <c r="BG503" s="895"/>
      <c r="BH503" s="894"/>
      <c r="BI503" s="895"/>
      <c r="BJ503" s="894"/>
      <c r="BK503" s="895"/>
      <c r="BL503" s="894"/>
      <c r="BM503" s="895"/>
      <c r="BN503" s="894"/>
      <c r="BO503" s="895"/>
      <c r="BP503" s="894">
        <v>4</v>
      </c>
      <c r="BQ503" s="895">
        <v>100000</v>
      </c>
      <c r="BR503" s="894">
        <v>3</v>
      </c>
      <c r="BS503" s="895">
        <v>785000</v>
      </c>
      <c r="BT503" s="894"/>
      <c r="BU503" s="895"/>
      <c r="BV503" s="894"/>
      <c r="BW503" s="895"/>
      <c r="BX503" s="894">
        <v>1</v>
      </c>
      <c r="BY503" s="895"/>
      <c r="BZ503" s="894"/>
      <c r="CA503" s="895"/>
      <c r="CB503" s="894">
        <v>1</v>
      </c>
      <c r="CC503" s="895">
        <v>990000</v>
      </c>
      <c r="CD503" s="907"/>
      <c r="CE503" s="895"/>
      <c r="CF503" s="907"/>
      <c r="CG503" s="895"/>
      <c r="CH503" s="894">
        <v>4</v>
      </c>
      <c r="CI503" s="895"/>
      <c r="CJ503" s="894"/>
      <c r="CK503" s="895"/>
      <c r="CL503" s="894"/>
      <c r="CM503" s="895"/>
      <c r="CN503" s="894"/>
      <c r="CO503" s="895"/>
      <c r="CP503" s="894"/>
      <c r="CQ503" s="895"/>
      <c r="CR503" s="894">
        <v>2</v>
      </c>
      <c r="CS503" s="895">
        <v>835000</v>
      </c>
      <c r="CT503" s="895"/>
      <c r="CU503" s="895"/>
      <c r="CV503" s="894"/>
      <c r="CW503" s="895"/>
      <c r="CX503" s="894"/>
      <c r="CY503" s="895"/>
      <c r="CZ503" s="894"/>
      <c r="DA503" s="895"/>
      <c r="DB503" s="908">
        <f>B503+D503+F503+H503+J503+L503+N503+P503+R503+T503+V503+X503+Z503+AB503+AD503+AF503+AH503+AJ503+AL503+AN503+AP503+AR503+AT503+AV503+AX503+AZ503+BB503+BD503+BF503+BH503+BJ503+BL503+BN503+BP503+BR503+BT503+BV503+BX503+BZ503+CB503+CD503+CF503+CH503+CJ503+CL503+CN503+CP503+CR503+CT503+CV503+CX503+CZ503</f>
        <v>158</v>
      </c>
      <c r="DC503" s="909">
        <f>DA503+CY503+CW503+CU503+CQ503+CO503+CM503+CK503+CI503+CG503+CE503+CC503+CA503+BY503+BW503+BU503+BS503+BQ503+BO503+BM503+BK503+BI503+BG503+BE503+BC503+BA503+AY503+AW503+AU503+AS503+AQ503+AO503+AM503+AK503+AI503+AG503+AE503+AC503+AA503+Y503+W503+U503+S503+Q503+O503+M503+K503+I503+G503+E503+C503</f>
        <v>11793000</v>
      </c>
      <c r="DD503" s="910">
        <v>0</v>
      </c>
      <c r="DE503" s="911">
        <v>0</v>
      </c>
      <c r="DF503" s="912">
        <f t="shared" ref="DF503:DG507" si="63">DB503+DD503</f>
        <v>158</v>
      </c>
      <c r="DG503" s="913">
        <f t="shared" si="63"/>
        <v>11793000</v>
      </c>
    </row>
    <row r="504" spans="1:111" ht="15" thickBot="1" x14ac:dyDescent="0.35">
      <c r="A504" s="906" t="s">
        <v>929</v>
      </c>
      <c r="B504" s="894">
        <v>143</v>
      </c>
      <c r="C504" s="895"/>
      <c r="D504" s="894">
        <v>24</v>
      </c>
      <c r="E504" s="895">
        <v>3682000</v>
      </c>
      <c r="F504" s="894">
        <v>5</v>
      </c>
      <c r="G504" s="895"/>
      <c r="H504" s="894">
        <v>5</v>
      </c>
      <c r="I504" s="895"/>
      <c r="J504" s="894">
        <v>13</v>
      </c>
      <c r="K504" s="895"/>
      <c r="L504" s="894">
        <v>17</v>
      </c>
      <c r="M504" s="895"/>
      <c r="N504" s="894">
        <v>57</v>
      </c>
      <c r="O504" s="895"/>
      <c r="P504" s="894">
        <v>5</v>
      </c>
      <c r="Q504" s="895"/>
      <c r="R504" s="894">
        <v>30</v>
      </c>
      <c r="S504" s="895">
        <v>7317000</v>
      </c>
      <c r="T504" s="894">
        <v>4</v>
      </c>
      <c r="U504" s="895"/>
      <c r="V504" s="894"/>
      <c r="W504" s="895"/>
      <c r="X504" s="894">
        <v>9</v>
      </c>
      <c r="Y504" s="895"/>
      <c r="Z504" s="894"/>
      <c r="AA504" s="895"/>
      <c r="AB504" s="894">
        <v>2</v>
      </c>
      <c r="AC504" s="895"/>
      <c r="AD504" s="894">
        <v>10</v>
      </c>
      <c r="AE504" s="895"/>
      <c r="AF504" s="894">
        <v>7</v>
      </c>
      <c r="AG504" s="895">
        <v>984000</v>
      </c>
      <c r="AH504" s="894">
        <v>8</v>
      </c>
      <c r="AI504" s="895"/>
      <c r="AJ504" s="894">
        <v>21</v>
      </c>
      <c r="AK504" s="895"/>
      <c r="AL504" s="894">
        <v>21</v>
      </c>
      <c r="AM504" s="895">
        <v>4355000</v>
      </c>
      <c r="AN504" s="894">
        <v>6</v>
      </c>
      <c r="AO504" s="895"/>
      <c r="AP504" s="894"/>
      <c r="AQ504" s="895"/>
      <c r="AR504" s="894"/>
      <c r="AS504" s="895"/>
      <c r="AT504" s="894"/>
      <c r="AU504" s="895"/>
      <c r="AV504" s="894">
        <v>217</v>
      </c>
      <c r="AW504" s="895"/>
      <c r="AX504" s="894">
        <v>21</v>
      </c>
      <c r="AY504" s="895">
        <v>8229000</v>
      </c>
      <c r="AZ504" s="894">
        <v>21</v>
      </c>
      <c r="BA504" s="895"/>
      <c r="BB504" s="894">
        <v>6</v>
      </c>
      <c r="BC504" s="895"/>
      <c r="BD504" s="894">
        <v>11</v>
      </c>
      <c r="BE504" s="895"/>
      <c r="BF504" s="894">
        <v>4</v>
      </c>
      <c r="BG504" s="895"/>
      <c r="BH504" s="894"/>
      <c r="BI504" s="895"/>
      <c r="BJ504" s="894">
        <v>33</v>
      </c>
      <c r="BK504" s="895"/>
      <c r="BL504" s="894"/>
      <c r="BM504" s="895"/>
      <c r="BN504" s="894"/>
      <c r="BO504" s="895"/>
      <c r="BP504" s="894">
        <v>4</v>
      </c>
      <c r="BQ504" s="895"/>
      <c r="BR504" s="894">
        <v>61</v>
      </c>
      <c r="BS504" s="895"/>
      <c r="BT504" s="894"/>
      <c r="BU504" s="895"/>
      <c r="BV504" s="894"/>
      <c r="BW504" s="895"/>
      <c r="BX504" s="894">
        <v>12</v>
      </c>
      <c r="BY504" s="895"/>
      <c r="BZ504" s="894">
        <v>12</v>
      </c>
      <c r="CA504" s="895"/>
      <c r="CB504" s="894">
        <v>24</v>
      </c>
      <c r="CC504" s="895"/>
      <c r="CD504" s="907"/>
      <c r="CE504" s="895"/>
      <c r="CF504" s="907"/>
      <c r="CG504" s="895"/>
      <c r="CH504" s="894">
        <v>31</v>
      </c>
      <c r="CI504" s="895"/>
      <c r="CJ504" s="894"/>
      <c r="CK504" s="895"/>
      <c r="CL504" s="894"/>
      <c r="CM504" s="895"/>
      <c r="CN504" s="894">
        <v>1</v>
      </c>
      <c r="CO504" s="895"/>
      <c r="CP504" s="894"/>
      <c r="CQ504" s="895"/>
      <c r="CR504" s="894">
        <v>23</v>
      </c>
      <c r="CS504" s="895"/>
      <c r="CT504" s="895"/>
      <c r="CU504" s="895"/>
      <c r="CV504" s="894"/>
      <c r="CW504" s="895"/>
      <c r="CX504" s="894"/>
      <c r="CY504" s="895"/>
      <c r="CZ504" s="894"/>
      <c r="DA504" s="895"/>
      <c r="DB504" s="908">
        <f t="shared" ref="DB504:DB510" si="64">B504+D504+F504+H504+J504+L504+N504+P504+R504+T504+V504+X504+Z504+AB504+AD504+AF504+AH504+AJ504+AL504+AN504+AP504+AR504+AT504+AV504+AX504+AZ504+BB504+BD504+BF504+BH504+BJ504+BL504+BN504+BP504+BR504+BT504+BV504+BX504+BZ504+CB504+CD504+CF504+CH504+CJ504+CL504+CN504+CP504+CR504+CT504+CV504+CX504+CZ504</f>
        <v>868</v>
      </c>
      <c r="DC504" s="909">
        <f t="shared" ref="DC504:DC513" si="65">DA504+CY504+CW504+CU504+CQ504+CO504+CM504+CK504+CI504+CG504+CE504+CC504+CA504+BY504+BW504+BU504+BS504+BQ504+BO504+BM504+BK504+BI504+BG504+BE504+BC504+BA504+AY504+AW504+AU504+AS504+AQ504+AO504+AM504+AK504+AI504+AG504+AE504+AC504+AA504+Y504+W504+U504+S504+Q504+O504+M504+K504+I504+G504+E504+C504</f>
        <v>24567000</v>
      </c>
      <c r="DD504" s="910">
        <v>0</v>
      </c>
      <c r="DE504" s="911">
        <v>0</v>
      </c>
      <c r="DF504" s="912">
        <f t="shared" si="63"/>
        <v>868</v>
      </c>
      <c r="DG504" s="913">
        <f t="shared" si="63"/>
        <v>24567000</v>
      </c>
    </row>
    <row r="505" spans="1:111" ht="15" thickBot="1" x14ac:dyDescent="0.35">
      <c r="A505" s="906" t="s">
        <v>930</v>
      </c>
      <c r="B505" s="894">
        <v>182</v>
      </c>
      <c r="C505" s="895"/>
      <c r="D505" s="894">
        <v>28</v>
      </c>
      <c r="E505" s="895">
        <v>7489800</v>
      </c>
      <c r="F505" s="894">
        <v>4</v>
      </c>
      <c r="G505" s="895"/>
      <c r="H505" s="894">
        <v>9</v>
      </c>
      <c r="I505" s="895"/>
      <c r="J505" s="894">
        <v>7</v>
      </c>
      <c r="K505" s="895"/>
      <c r="L505" s="894">
        <v>38</v>
      </c>
      <c r="M505" s="895"/>
      <c r="N505" s="894">
        <v>103</v>
      </c>
      <c r="O505" s="895"/>
      <c r="P505" s="894"/>
      <c r="Q505" s="895"/>
      <c r="R505" s="894">
        <v>38</v>
      </c>
      <c r="S505" s="895">
        <v>3961000</v>
      </c>
      <c r="T505" s="894">
        <v>4</v>
      </c>
      <c r="U505" s="895"/>
      <c r="V505" s="894"/>
      <c r="W505" s="895"/>
      <c r="X505" s="894">
        <v>19</v>
      </c>
      <c r="Y505" s="895"/>
      <c r="Z505" s="894"/>
      <c r="AA505" s="895"/>
      <c r="AB505" s="894">
        <v>106</v>
      </c>
      <c r="AC505" s="895"/>
      <c r="AD505" s="894">
        <v>13</v>
      </c>
      <c r="AE505" s="895"/>
      <c r="AF505" s="894">
        <v>6</v>
      </c>
      <c r="AG505" s="895">
        <v>194900</v>
      </c>
      <c r="AH505" s="894">
        <v>5</v>
      </c>
      <c r="AI505" s="895"/>
      <c r="AJ505" s="894">
        <v>34</v>
      </c>
      <c r="AK505" s="895"/>
      <c r="AL505" s="894">
        <v>48</v>
      </c>
      <c r="AM505" s="895">
        <v>10131000</v>
      </c>
      <c r="AN505" s="894">
        <v>6</v>
      </c>
      <c r="AO505" s="895"/>
      <c r="AP505" s="894"/>
      <c r="AQ505" s="895"/>
      <c r="AR505" s="894"/>
      <c r="AS505" s="895"/>
      <c r="AT505" s="894"/>
      <c r="AU505" s="895"/>
      <c r="AV505" s="894">
        <v>229</v>
      </c>
      <c r="AW505" s="895"/>
      <c r="AX505" s="894">
        <v>10</v>
      </c>
      <c r="AY505" s="895">
        <v>5050600</v>
      </c>
      <c r="AZ505" s="894">
        <v>32</v>
      </c>
      <c r="BA505" s="895"/>
      <c r="BB505" s="894">
        <v>18</v>
      </c>
      <c r="BC505" s="895"/>
      <c r="BD505" s="894">
        <v>6</v>
      </c>
      <c r="BE505" s="895"/>
      <c r="BF505" s="894">
        <v>4</v>
      </c>
      <c r="BG505" s="895"/>
      <c r="BH505" s="894"/>
      <c r="BI505" s="895"/>
      <c r="BJ505" s="894">
        <v>41</v>
      </c>
      <c r="BK505" s="895"/>
      <c r="BL505" s="894"/>
      <c r="BM505" s="895"/>
      <c r="BN505" s="894"/>
      <c r="BO505" s="895"/>
      <c r="BP505" s="894">
        <v>12</v>
      </c>
      <c r="BQ505" s="895"/>
      <c r="BR505" s="894">
        <v>56</v>
      </c>
      <c r="BS505" s="895"/>
      <c r="BT505" s="894"/>
      <c r="BU505" s="895"/>
      <c r="BV505" s="894"/>
      <c r="BW505" s="895"/>
      <c r="BX505" s="894">
        <v>19</v>
      </c>
      <c r="BY505" s="895"/>
      <c r="BZ505" s="894">
        <v>17</v>
      </c>
      <c r="CA505" s="895"/>
      <c r="CB505" s="894">
        <v>19</v>
      </c>
      <c r="CC505" s="895"/>
      <c r="CD505" s="907"/>
      <c r="CE505" s="895"/>
      <c r="CF505" s="907">
        <v>1</v>
      </c>
      <c r="CG505" s="895"/>
      <c r="CH505" s="894">
        <v>42</v>
      </c>
      <c r="CI505" s="895"/>
      <c r="CJ505" s="894"/>
      <c r="CK505" s="895"/>
      <c r="CL505" s="894"/>
      <c r="CM505" s="895"/>
      <c r="CN505" s="894">
        <v>2</v>
      </c>
      <c r="CO505" s="895"/>
      <c r="CP505" s="894"/>
      <c r="CQ505" s="895"/>
      <c r="CR505" s="894">
        <v>26</v>
      </c>
      <c r="CS505" s="895"/>
      <c r="CT505" s="895"/>
      <c r="CU505" s="895"/>
      <c r="CV505" s="894"/>
      <c r="CW505" s="895"/>
      <c r="CX505" s="894"/>
      <c r="CY505" s="895"/>
      <c r="CZ505" s="894"/>
      <c r="DA505" s="895"/>
      <c r="DB505" s="908">
        <f t="shared" si="64"/>
        <v>1184</v>
      </c>
      <c r="DC505" s="909">
        <f t="shared" si="65"/>
        <v>26827300</v>
      </c>
      <c r="DD505" s="910">
        <v>0</v>
      </c>
      <c r="DE505" s="911">
        <v>0</v>
      </c>
      <c r="DF505" s="912">
        <f t="shared" si="63"/>
        <v>1184</v>
      </c>
      <c r="DG505" s="913">
        <f t="shared" si="63"/>
        <v>26827300</v>
      </c>
    </row>
    <row r="506" spans="1:111" ht="15" thickBot="1" x14ac:dyDescent="0.35">
      <c r="A506" s="906" t="s">
        <v>931</v>
      </c>
      <c r="B506" s="894">
        <v>1</v>
      </c>
      <c r="C506" s="895"/>
      <c r="D506" s="894"/>
      <c r="E506" s="895"/>
      <c r="F506" s="894"/>
      <c r="G506" s="895"/>
      <c r="H506" s="894"/>
      <c r="I506" s="895"/>
      <c r="J506" s="894"/>
      <c r="K506" s="895"/>
      <c r="L506" s="894"/>
      <c r="M506" s="895"/>
      <c r="N506" s="894"/>
      <c r="O506" s="895"/>
      <c r="P506" s="894"/>
      <c r="Q506" s="895"/>
      <c r="R506" s="894"/>
      <c r="S506" s="895"/>
      <c r="T506" s="894"/>
      <c r="U506" s="895"/>
      <c r="V506" s="894"/>
      <c r="W506" s="895"/>
      <c r="X506" s="894"/>
      <c r="Y506" s="895"/>
      <c r="Z506" s="894"/>
      <c r="AA506" s="895"/>
      <c r="AB506" s="894"/>
      <c r="AC506" s="895"/>
      <c r="AD506" s="894"/>
      <c r="AE506" s="895"/>
      <c r="AF506" s="894"/>
      <c r="AG506" s="895"/>
      <c r="AH506" s="894"/>
      <c r="AI506" s="895"/>
      <c r="AJ506" s="894"/>
      <c r="AK506" s="895"/>
      <c r="AL506" s="894"/>
      <c r="AM506" s="895"/>
      <c r="AN506" s="894"/>
      <c r="AO506" s="895"/>
      <c r="AP506" s="894"/>
      <c r="AQ506" s="895"/>
      <c r="AR506" s="894"/>
      <c r="AS506" s="895"/>
      <c r="AT506" s="894"/>
      <c r="AU506" s="895"/>
      <c r="AV506" s="894">
        <v>4</v>
      </c>
      <c r="AW506" s="895"/>
      <c r="AX506" s="894"/>
      <c r="AY506" s="895"/>
      <c r="AZ506" s="894">
        <v>1</v>
      </c>
      <c r="BA506" s="895"/>
      <c r="BB506" s="894"/>
      <c r="BC506" s="895"/>
      <c r="BD506" s="894"/>
      <c r="BE506" s="895"/>
      <c r="BF506" s="894"/>
      <c r="BG506" s="895"/>
      <c r="BH506" s="894"/>
      <c r="BI506" s="895"/>
      <c r="BJ506" s="894"/>
      <c r="BK506" s="895"/>
      <c r="BL506" s="894"/>
      <c r="BM506" s="895"/>
      <c r="BN506" s="894"/>
      <c r="BO506" s="895"/>
      <c r="BP506" s="894"/>
      <c r="BQ506" s="895"/>
      <c r="BR506" s="894"/>
      <c r="BS506" s="895"/>
      <c r="BT506" s="894"/>
      <c r="BU506" s="895"/>
      <c r="BV506" s="894"/>
      <c r="BW506" s="895"/>
      <c r="BX506" s="894"/>
      <c r="BY506" s="895"/>
      <c r="BZ506" s="894"/>
      <c r="CA506" s="895"/>
      <c r="CB506" s="894"/>
      <c r="CC506" s="895"/>
      <c r="CD506" s="907"/>
      <c r="CE506" s="895"/>
      <c r="CF506" s="907"/>
      <c r="CG506" s="895"/>
      <c r="CH506" s="894"/>
      <c r="CI506" s="895"/>
      <c r="CJ506" s="894"/>
      <c r="CK506" s="895"/>
      <c r="CL506" s="894"/>
      <c r="CM506" s="895"/>
      <c r="CN506" s="894"/>
      <c r="CO506" s="895"/>
      <c r="CP506" s="894"/>
      <c r="CQ506" s="895"/>
      <c r="CR506" s="894"/>
      <c r="CS506" s="895"/>
      <c r="CT506" s="895"/>
      <c r="CU506" s="895"/>
      <c r="CV506" s="894"/>
      <c r="CW506" s="895"/>
      <c r="CX506" s="894"/>
      <c r="CY506" s="895"/>
      <c r="CZ506" s="894"/>
      <c r="DA506" s="895"/>
      <c r="DB506" s="908">
        <f t="shared" si="64"/>
        <v>6</v>
      </c>
      <c r="DC506" s="909">
        <f t="shared" si="65"/>
        <v>0</v>
      </c>
      <c r="DD506" s="910">
        <v>0</v>
      </c>
      <c r="DE506" s="911">
        <v>0</v>
      </c>
      <c r="DF506" s="912">
        <f t="shared" si="63"/>
        <v>6</v>
      </c>
      <c r="DG506" s="913">
        <f t="shared" si="63"/>
        <v>0</v>
      </c>
    </row>
    <row r="507" spans="1:111" ht="15" thickBot="1" x14ac:dyDescent="0.35">
      <c r="A507" s="914" t="s">
        <v>932</v>
      </c>
      <c r="B507" s="894"/>
      <c r="C507" s="895"/>
      <c r="D507" s="894"/>
      <c r="E507" s="895"/>
      <c r="F507" s="894"/>
      <c r="G507" s="895"/>
      <c r="H507" s="894"/>
      <c r="I507" s="895"/>
      <c r="J507" s="894"/>
      <c r="K507" s="895"/>
      <c r="L507" s="894"/>
      <c r="M507" s="895"/>
      <c r="N507" s="894"/>
      <c r="O507" s="895"/>
      <c r="P507" s="894"/>
      <c r="Q507" s="895"/>
      <c r="R507" s="894"/>
      <c r="S507" s="895"/>
      <c r="T507" s="894"/>
      <c r="U507" s="895"/>
      <c r="V507" s="894"/>
      <c r="W507" s="895"/>
      <c r="X507" s="894"/>
      <c r="Y507" s="895"/>
      <c r="Z507" s="894"/>
      <c r="AA507" s="895"/>
      <c r="AB507" s="894"/>
      <c r="AC507" s="895"/>
      <c r="AD507" s="894"/>
      <c r="AE507" s="895"/>
      <c r="AF507" s="894"/>
      <c r="AG507" s="895"/>
      <c r="AH507" s="894"/>
      <c r="AI507" s="895"/>
      <c r="AJ507" s="894"/>
      <c r="AK507" s="895"/>
      <c r="AL507" s="894"/>
      <c r="AM507" s="895"/>
      <c r="AN507" s="894"/>
      <c r="AO507" s="895"/>
      <c r="AP507" s="894"/>
      <c r="AQ507" s="895"/>
      <c r="AR507" s="894"/>
      <c r="AS507" s="895"/>
      <c r="AT507" s="894"/>
      <c r="AU507" s="895"/>
      <c r="AV507" s="894"/>
      <c r="AW507" s="895"/>
      <c r="AX507" s="894"/>
      <c r="AY507" s="895"/>
      <c r="AZ507" s="894"/>
      <c r="BA507" s="895"/>
      <c r="BB507" s="894"/>
      <c r="BC507" s="895"/>
      <c r="BD507" s="894"/>
      <c r="BE507" s="895"/>
      <c r="BF507" s="894"/>
      <c r="BG507" s="895"/>
      <c r="BH507" s="894"/>
      <c r="BI507" s="895"/>
      <c r="BJ507" s="894"/>
      <c r="BK507" s="895"/>
      <c r="BL507" s="894"/>
      <c r="BM507" s="895"/>
      <c r="BN507" s="894"/>
      <c r="BO507" s="895"/>
      <c r="BP507" s="894"/>
      <c r="BQ507" s="895"/>
      <c r="BR507" s="894"/>
      <c r="BS507" s="895"/>
      <c r="BT507" s="894"/>
      <c r="BU507" s="895"/>
      <c r="BV507" s="894"/>
      <c r="BW507" s="895"/>
      <c r="BX507" s="894"/>
      <c r="BY507" s="895"/>
      <c r="BZ507" s="894"/>
      <c r="CA507" s="895"/>
      <c r="CB507" s="894"/>
      <c r="CC507" s="895"/>
      <c r="CD507" s="907"/>
      <c r="CE507" s="895"/>
      <c r="CF507" s="907"/>
      <c r="CG507" s="895"/>
      <c r="CH507" s="894"/>
      <c r="CI507" s="895"/>
      <c r="CJ507" s="894"/>
      <c r="CK507" s="895"/>
      <c r="CL507" s="894"/>
      <c r="CM507" s="895"/>
      <c r="CN507" s="894"/>
      <c r="CO507" s="895"/>
      <c r="CP507" s="894"/>
      <c r="CQ507" s="895"/>
      <c r="CR507" s="894"/>
      <c r="CS507" s="895"/>
      <c r="CT507" s="895"/>
      <c r="CU507" s="895"/>
      <c r="CV507" s="894"/>
      <c r="CW507" s="895"/>
      <c r="CX507" s="894"/>
      <c r="CY507" s="895"/>
      <c r="CZ507" s="894"/>
      <c r="DA507" s="895"/>
      <c r="DB507" s="908">
        <f t="shared" si="64"/>
        <v>0</v>
      </c>
      <c r="DC507" s="909">
        <f t="shared" si="65"/>
        <v>0</v>
      </c>
      <c r="DD507" s="910">
        <v>0</v>
      </c>
      <c r="DE507" s="911">
        <v>0</v>
      </c>
      <c r="DF507" s="912">
        <f t="shared" si="63"/>
        <v>0</v>
      </c>
      <c r="DG507" s="913">
        <f t="shared" si="63"/>
        <v>0</v>
      </c>
    </row>
    <row r="508" spans="1:111" ht="15" thickBot="1" x14ac:dyDescent="0.35">
      <c r="A508" s="914" t="s">
        <v>1020</v>
      </c>
      <c r="B508" s="894"/>
      <c r="C508" s="895"/>
      <c r="D508" s="894"/>
      <c r="E508" s="895"/>
      <c r="F508" s="894"/>
      <c r="G508" s="895"/>
      <c r="H508" s="894"/>
      <c r="I508" s="895"/>
      <c r="J508" s="894"/>
      <c r="K508" s="895"/>
      <c r="L508" s="894"/>
      <c r="M508" s="895"/>
      <c r="N508" s="894"/>
      <c r="O508" s="895"/>
      <c r="P508" s="894"/>
      <c r="Q508" s="895"/>
      <c r="R508" s="894"/>
      <c r="S508" s="895"/>
      <c r="T508" s="894"/>
      <c r="U508" s="895"/>
      <c r="V508" s="894"/>
      <c r="W508" s="895"/>
      <c r="X508" s="894"/>
      <c r="Y508" s="895"/>
      <c r="Z508" s="894"/>
      <c r="AA508" s="895"/>
      <c r="AB508" s="894"/>
      <c r="AC508" s="895"/>
      <c r="AD508" s="894"/>
      <c r="AE508" s="895"/>
      <c r="AF508" s="894"/>
      <c r="AG508" s="895"/>
      <c r="AH508" s="894"/>
      <c r="AI508" s="895"/>
      <c r="AJ508" s="894"/>
      <c r="AK508" s="895"/>
      <c r="AL508" s="894">
        <v>11</v>
      </c>
      <c r="AM508" s="895">
        <v>69000</v>
      </c>
      <c r="AN508" s="894"/>
      <c r="AO508" s="895"/>
      <c r="AP508" s="894"/>
      <c r="AQ508" s="895"/>
      <c r="AR508" s="894"/>
      <c r="AS508" s="895"/>
      <c r="AT508" s="894"/>
      <c r="AU508" s="895"/>
      <c r="AV508" s="894"/>
      <c r="AW508" s="895"/>
      <c r="AX508" s="894"/>
      <c r="AY508" s="895"/>
      <c r="AZ508" s="894"/>
      <c r="BA508" s="895"/>
      <c r="BB508" s="894"/>
      <c r="BC508" s="895"/>
      <c r="BD508" s="894"/>
      <c r="BE508" s="895"/>
      <c r="BF508" s="894"/>
      <c r="BG508" s="895"/>
      <c r="BH508" s="894"/>
      <c r="BI508" s="895"/>
      <c r="BJ508" s="894"/>
      <c r="BK508" s="895"/>
      <c r="BL508" s="894"/>
      <c r="BM508" s="895"/>
      <c r="BN508" s="894"/>
      <c r="BO508" s="895"/>
      <c r="BP508" s="894"/>
      <c r="BQ508" s="895"/>
      <c r="BR508" s="894"/>
      <c r="BS508" s="895"/>
      <c r="BT508" s="894"/>
      <c r="BU508" s="895"/>
      <c r="BV508" s="894"/>
      <c r="BW508" s="895"/>
      <c r="BX508" s="894"/>
      <c r="BY508" s="895"/>
      <c r="BZ508" s="894"/>
      <c r="CA508" s="895"/>
      <c r="CB508" s="894"/>
      <c r="CC508" s="895"/>
      <c r="CD508" s="907"/>
      <c r="CE508" s="895"/>
      <c r="CF508" s="907"/>
      <c r="CG508" s="895"/>
      <c r="CH508" s="894"/>
      <c r="CI508" s="895"/>
      <c r="CJ508" s="894"/>
      <c r="CK508" s="895"/>
      <c r="CL508" s="894"/>
      <c r="CM508" s="895"/>
      <c r="CN508" s="894"/>
      <c r="CO508" s="895"/>
      <c r="CP508" s="894"/>
      <c r="CQ508" s="895"/>
      <c r="CR508" s="894"/>
      <c r="CS508" s="895"/>
      <c r="CT508" s="895"/>
      <c r="CU508" s="895"/>
      <c r="CV508" s="894"/>
      <c r="CW508" s="895"/>
      <c r="CX508" s="894"/>
      <c r="CY508" s="895"/>
      <c r="CZ508" s="894"/>
      <c r="DA508" s="895"/>
      <c r="DB508" s="908">
        <f t="shared" si="64"/>
        <v>11</v>
      </c>
      <c r="DC508" s="909">
        <f t="shared" si="65"/>
        <v>69000</v>
      </c>
      <c r="DD508" s="910"/>
      <c r="DE508" s="911"/>
      <c r="DF508" s="912"/>
      <c r="DG508" s="913"/>
    </row>
    <row r="509" spans="1:111" ht="15" thickBot="1" x14ac:dyDescent="0.35">
      <c r="A509" s="914" t="s">
        <v>933</v>
      </c>
      <c r="B509" s="894"/>
      <c r="C509" s="895"/>
      <c r="D509" s="894"/>
      <c r="E509" s="895"/>
      <c r="F509" s="894"/>
      <c r="G509" s="895"/>
      <c r="H509" s="894"/>
      <c r="I509" s="895"/>
      <c r="J509" s="894"/>
      <c r="K509" s="895"/>
      <c r="L509" s="894"/>
      <c r="M509" s="895"/>
      <c r="N509" s="894"/>
      <c r="O509" s="895"/>
      <c r="P509" s="894"/>
      <c r="Q509" s="895"/>
      <c r="R509" s="894"/>
      <c r="S509" s="895"/>
      <c r="T509" s="894"/>
      <c r="U509" s="895"/>
      <c r="V509" s="894"/>
      <c r="W509" s="895"/>
      <c r="X509" s="894"/>
      <c r="Y509" s="895"/>
      <c r="Z509" s="894"/>
      <c r="AA509" s="895"/>
      <c r="AB509" s="894"/>
      <c r="AC509" s="895"/>
      <c r="AD509" s="894"/>
      <c r="AE509" s="895"/>
      <c r="AF509" s="894"/>
      <c r="AG509" s="895"/>
      <c r="AH509" s="894"/>
      <c r="AI509" s="895"/>
      <c r="AJ509" s="894"/>
      <c r="AK509" s="895"/>
      <c r="AL509" s="894"/>
      <c r="AM509" s="895"/>
      <c r="AN509" s="894"/>
      <c r="AO509" s="895"/>
      <c r="AP509" s="894"/>
      <c r="AQ509" s="895"/>
      <c r="AR509" s="894"/>
      <c r="AS509" s="895"/>
      <c r="AT509" s="894"/>
      <c r="AU509" s="895"/>
      <c r="AV509" s="894"/>
      <c r="AW509" s="895"/>
      <c r="AX509" s="894"/>
      <c r="AY509" s="895"/>
      <c r="AZ509" s="894"/>
      <c r="BA509" s="895"/>
      <c r="BB509" s="894"/>
      <c r="BC509" s="895"/>
      <c r="BD509" s="894"/>
      <c r="BE509" s="895"/>
      <c r="BF509" s="894"/>
      <c r="BG509" s="895"/>
      <c r="BH509" s="894"/>
      <c r="BI509" s="895"/>
      <c r="BJ509" s="894"/>
      <c r="BK509" s="895"/>
      <c r="BL509" s="894"/>
      <c r="BM509" s="895"/>
      <c r="BN509" s="894"/>
      <c r="BO509" s="895"/>
      <c r="BP509" s="894"/>
      <c r="BQ509" s="895"/>
      <c r="BR509" s="894"/>
      <c r="BS509" s="895"/>
      <c r="BT509" s="894"/>
      <c r="BU509" s="895"/>
      <c r="BV509" s="894"/>
      <c r="BW509" s="895"/>
      <c r="BX509" s="894"/>
      <c r="BY509" s="895"/>
      <c r="BZ509" s="894"/>
      <c r="CA509" s="895"/>
      <c r="CB509" s="894"/>
      <c r="CC509" s="895"/>
      <c r="CD509" s="907"/>
      <c r="CE509" s="895"/>
      <c r="CF509" s="907"/>
      <c r="CG509" s="895"/>
      <c r="CH509" s="894"/>
      <c r="CI509" s="895"/>
      <c r="CJ509" s="894"/>
      <c r="CK509" s="895"/>
      <c r="CL509" s="894"/>
      <c r="CM509" s="895"/>
      <c r="CN509" s="894"/>
      <c r="CO509" s="895"/>
      <c r="CP509" s="894"/>
      <c r="CQ509" s="895"/>
      <c r="CR509" s="894"/>
      <c r="CS509" s="895"/>
      <c r="CT509" s="895"/>
      <c r="CU509" s="895"/>
      <c r="CV509" s="894"/>
      <c r="CW509" s="895"/>
      <c r="CX509" s="894"/>
      <c r="CY509" s="895"/>
      <c r="CZ509" s="894"/>
      <c r="DA509" s="895"/>
      <c r="DB509" s="908">
        <f t="shared" si="64"/>
        <v>0</v>
      </c>
      <c r="DC509" s="909">
        <f t="shared" si="65"/>
        <v>0</v>
      </c>
      <c r="DD509" s="910">
        <v>0</v>
      </c>
      <c r="DE509" s="911">
        <v>0</v>
      </c>
      <c r="DF509" s="912">
        <f t="shared" ref="DF509:DF518" si="66">DB509+DD509</f>
        <v>0</v>
      </c>
      <c r="DG509" s="913">
        <f t="shared" ref="DG509:DG544" si="67">DC509+DE509</f>
        <v>0</v>
      </c>
    </row>
    <row r="510" spans="1:111" ht="15" thickBot="1" x14ac:dyDescent="0.35">
      <c r="A510" s="914" t="s">
        <v>934</v>
      </c>
      <c r="B510" s="894"/>
      <c r="C510" s="895"/>
      <c r="D510" s="894"/>
      <c r="E510" s="895"/>
      <c r="F510" s="894"/>
      <c r="G510" s="895"/>
      <c r="H510" s="894"/>
      <c r="I510" s="895"/>
      <c r="J510" s="894"/>
      <c r="K510" s="895"/>
      <c r="L510" s="894"/>
      <c r="M510" s="895"/>
      <c r="N510" s="894"/>
      <c r="O510" s="895"/>
      <c r="P510" s="894"/>
      <c r="Q510" s="895"/>
      <c r="R510" s="894"/>
      <c r="S510" s="895"/>
      <c r="T510" s="894"/>
      <c r="U510" s="895"/>
      <c r="V510" s="894"/>
      <c r="W510" s="895"/>
      <c r="X510" s="894"/>
      <c r="Y510" s="895"/>
      <c r="Z510" s="894"/>
      <c r="AA510" s="895"/>
      <c r="AB510" s="894"/>
      <c r="AC510" s="895"/>
      <c r="AD510" s="894"/>
      <c r="AE510" s="895"/>
      <c r="AF510" s="894"/>
      <c r="AG510" s="895"/>
      <c r="AH510" s="894"/>
      <c r="AI510" s="895"/>
      <c r="AJ510" s="894"/>
      <c r="AK510" s="895"/>
      <c r="AL510" s="894"/>
      <c r="AM510" s="895"/>
      <c r="AN510" s="894"/>
      <c r="AO510" s="895"/>
      <c r="AP510" s="894"/>
      <c r="AQ510" s="895"/>
      <c r="AR510" s="894"/>
      <c r="AS510" s="895"/>
      <c r="AT510" s="894"/>
      <c r="AU510" s="895"/>
      <c r="AV510" s="894"/>
      <c r="AW510" s="895"/>
      <c r="AX510" s="894"/>
      <c r="AY510" s="895"/>
      <c r="AZ510" s="894"/>
      <c r="BA510" s="895"/>
      <c r="BB510" s="894"/>
      <c r="BC510" s="895"/>
      <c r="BD510" s="894"/>
      <c r="BE510" s="895"/>
      <c r="BF510" s="894"/>
      <c r="BG510" s="895"/>
      <c r="BH510" s="894"/>
      <c r="BI510" s="895"/>
      <c r="BJ510" s="894"/>
      <c r="BK510" s="895"/>
      <c r="BL510" s="894"/>
      <c r="BM510" s="895"/>
      <c r="BN510" s="894"/>
      <c r="BO510" s="895"/>
      <c r="BP510" s="894"/>
      <c r="BQ510" s="895"/>
      <c r="BR510" s="894"/>
      <c r="BS510" s="895"/>
      <c r="BT510" s="894"/>
      <c r="BU510" s="895"/>
      <c r="BV510" s="894"/>
      <c r="BW510" s="895"/>
      <c r="BX510" s="894"/>
      <c r="BY510" s="895"/>
      <c r="BZ510" s="894"/>
      <c r="CA510" s="895"/>
      <c r="CB510" s="894"/>
      <c r="CC510" s="895"/>
      <c r="CD510" s="907"/>
      <c r="CE510" s="895"/>
      <c r="CF510" s="907"/>
      <c r="CG510" s="895"/>
      <c r="CH510" s="894"/>
      <c r="CI510" s="895"/>
      <c r="CJ510" s="894"/>
      <c r="CK510" s="895"/>
      <c r="CL510" s="894"/>
      <c r="CM510" s="895"/>
      <c r="CN510" s="894"/>
      <c r="CO510" s="895"/>
      <c r="CP510" s="894"/>
      <c r="CQ510" s="895"/>
      <c r="CR510" s="894"/>
      <c r="CS510" s="895"/>
      <c r="CT510" s="895"/>
      <c r="CU510" s="895"/>
      <c r="CV510" s="894"/>
      <c r="CW510" s="895"/>
      <c r="CX510" s="894"/>
      <c r="CY510" s="895"/>
      <c r="CZ510" s="894"/>
      <c r="DA510" s="895"/>
      <c r="DB510" s="908">
        <f t="shared" si="64"/>
        <v>0</v>
      </c>
      <c r="DC510" s="909">
        <f t="shared" si="65"/>
        <v>0</v>
      </c>
      <c r="DD510" s="910">
        <v>0</v>
      </c>
      <c r="DE510" s="911">
        <v>0</v>
      </c>
      <c r="DF510" s="912">
        <f t="shared" si="66"/>
        <v>0</v>
      </c>
      <c r="DG510" s="913">
        <f t="shared" si="67"/>
        <v>0</v>
      </c>
    </row>
    <row r="511" spans="1:111" ht="15" thickBot="1" x14ac:dyDescent="0.35">
      <c r="A511" s="914" t="s">
        <v>935</v>
      </c>
      <c r="B511" s="894"/>
      <c r="C511" s="895"/>
      <c r="D511" s="894"/>
      <c r="E511" s="895"/>
      <c r="F511" s="894"/>
      <c r="G511" s="895"/>
      <c r="H511" s="894"/>
      <c r="I511" s="895"/>
      <c r="J511" s="894"/>
      <c r="K511" s="895"/>
      <c r="L511" s="894"/>
      <c r="M511" s="895"/>
      <c r="N511" s="894"/>
      <c r="O511" s="895"/>
      <c r="P511" s="894"/>
      <c r="Q511" s="895"/>
      <c r="R511" s="894"/>
      <c r="S511" s="895"/>
      <c r="T511" s="894"/>
      <c r="U511" s="895"/>
      <c r="V511" s="894"/>
      <c r="W511" s="895"/>
      <c r="X511" s="894"/>
      <c r="Y511" s="895"/>
      <c r="Z511" s="894"/>
      <c r="AA511" s="895"/>
      <c r="AB511" s="894"/>
      <c r="AC511" s="895"/>
      <c r="AD511" s="894"/>
      <c r="AE511" s="895"/>
      <c r="AF511" s="894"/>
      <c r="AG511" s="895"/>
      <c r="AH511" s="894"/>
      <c r="AI511" s="895"/>
      <c r="AJ511" s="894"/>
      <c r="AK511" s="895"/>
      <c r="AL511" s="894"/>
      <c r="AM511" s="895"/>
      <c r="AN511" s="894"/>
      <c r="AO511" s="895"/>
      <c r="AP511" s="894"/>
      <c r="AQ511" s="895"/>
      <c r="AR511" s="894"/>
      <c r="AS511" s="895"/>
      <c r="AT511" s="894"/>
      <c r="AU511" s="895"/>
      <c r="AV511" s="894"/>
      <c r="AW511" s="895"/>
      <c r="AX511" s="894"/>
      <c r="AY511" s="895"/>
      <c r="AZ511" s="894"/>
      <c r="BA511" s="895"/>
      <c r="BB511" s="894"/>
      <c r="BC511" s="895"/>
      <c r="BD511" s="894"/>
      <c r="BE511" s="895"/>
      <c r="BF511" s="894"/>
      <c r="BG511" s="895"/>
      <c r="BH511" s="894"/>
      <c r="BI511" s="895"/>
      <c r="BJ511" s="894"/>
      <c r="BK511" s="895"/>
      <c r="BL511" s="894"/>
      <c r="BM511" s="895"/>
      <c r="BN511" s="894"/>
      <c r="BO511" s="895"/>
      <c r="BP511" s="894"/>
      <c r="BQ511" s="895"/>
      <c r="BR511" s="894"/>
      <c r="BS511" s="895"/>
      <c r="BT511" s="894"/>
      <c r="BU511" s="895"/>
      <c r="BV511" s="894"/>
      <c r="BW511" s="895"/>
      <c r="BX511" s="894"/>
      <c r="BY511" s="895"/>
      <c r="BZ511" s="894"/>
      <c r="CA511" s="895"/>
      <c r="CB511" s="894"/>
      <c r="CC511" s="895"/>
      <c r="CD511" s="907"/>
      <c r="CE511" s="895"/>
      <c r="CF511" s="907"/>
      <c r="CG511" s="895"/>
      <c r="CH511" s="894"/>
      <c r="CI511" s="895"/>
      <c r="CJ511" s="894"/>
      <c r="CK511" s="895"/>
      <c r="CL511" s="894"/>
      <c r="CM511" s="895"/>
      <c r="CN511" s="894"/>
      <c r="CO511" s="895"/>
      <c r="CP511" s="894"/>
      <c r="CQ511" s="895"/>
      <c r="CR511" s="894"/>
      <c r="CS511" s="895"/>
      <c r="CT511" s="895"/>
      <c r="CU511" s="895"/>
      <c r="CV511" s="894"/>
      <c r="CW511" s="895"/>
      <c r="CX511" s="894"/>
      <c r="CY511" s="895"/>
      <c r="CZ511" s="894"/>
      <c r="DA511" s="895"/>
      <c r="DB511" s="908">
        <f>B511+D511+F511+H511+J511+L511+N511+P511+R511+T511+V511+X511+Z511+AB511+AD511+AF511+AH511+AJ511+AL511+AN511+AP511+AR511+AT511+AV511+AX511+AZ511+BB511+BD511+BF511+BH511+BJ511+BL511+BN511+BP511+BR511+BT511+BV511+BX511+BZ511+CB511+CD511+CF511+CH511+CJ511+CL511+CN511+CP511+CR511+CT511+CV511+CX511+CZ511</f>
        <v>0</v>
      </c>
      <c r="DC511" s="909">
        <f t="shared" si="65"/>
        <v>0</v>
      </c>
      <c r="DD511" s="910">
        <v>0</v>
      </c>
      <c r="DE511" s="911">
        <v>0</v>
      </c>
      <c r="DF511" s="912">
        <f t="shared" si="66"/>
        <v>0</v>
      </c>
      <c r="DG511" s="913">
        <f t="shared" si="67"/>
        <v>0</v>
      </c>
    </row>
    <row r="512" spans="1:111" ht="15" thickBot="1" x14ac:dyDescent="0.35">
      <c r="A512" s="914" t="s">
        <v>936</v>
      </c>
      <c r="B512" s="894"/>
      <c r="C512" s="895"/>
      <c r="D512" s="894"/>
      <c r="E512" s="895"/>
      <c r="F512" s="894"/>
      <c r="G512" s="895"/>
      <c r="H512" s="894"/>
      <c r="I512" s="895"/>
      <c r="J512" s="894"/>
      <c r="K512" s="895"/>
      <c r="L512" s="894"/>
      <c r="M512" s="895"/>
      <c r="N512" s="894"/>
      <c r="O512" s="895"/>
      <c r="P512" s="894"/>
      <c r="Q512" s="895"/>
      <c r="R512" s="894"/>
      <c r="S512" s="895"/>
      <c r="T512" s="894"/>
      <c r="U512" s="895"/>
      <c r="V512" s="894"/>
      <c r="W512" s="895"/>
      <c r="X512" s="894"/>
      <c r="Y512" s="895"/>
      <c r="Z512" s="894"/>
      <c r="AA512" s="895"/>
      <c r="AB512" s="894"/>
      <c r="AC512" s="895"/>
      <c r="AD512" s="894"/>
      <c r="AE512" s="895"/>
      <c r="AF512" s="894"/>
      <c r="AG512" s="895"/>
      <c r="AH512" s="894"/>
      <c r="AI512" s="895"/>
      <c r="AJ512" s="894"/>
      <c r="AK512" s="895"/>
      <c r="AL512" s="894"/>
      <c r="AM512" s="895"/>
      <c r="AN512" s="894"/>
      <c r="AO512" s="895"/>
      <c r="AP512" s="894"/>
      <c r="AQ512" s="895"/>
      <c r="AR512" s="894"/>
      <c r="AS512" s="895"/>
      <c r="AT512" s="894"/>
      <c r="AU512" s="895"/>
      <c r="AV512" s="894"/>
      <c r="AW512" s="895"/>
      <c r="AX512" s="894"/>
      <c r="AY512" s="895"/>
      <c r="AZ512" s="894"/>
      <c r="BA512" s="895"/>
      <c r="BB512" s="894"/>
      <c r="BC512" s="895"/>
      <c r="BD512" s="894"/>
      <c r="BE512" s="895"/>
      <c r="BF512" s="894"/>
      <c r="BG512" s="895"/>
      <c r="BH512" s="894"/>
      <c r="BI512" s="895"/>
      <c r="BJ512" s="894"/>
      <c r="BK512" s="895"/>
      <c r="BL512" s="894"/>
      <c r="BM512" s="895"/>
      <c r="BN512" s="894"/>
      <c r="BO512" s="895"/>
      <c r="BP512" s="894"/>
      <c r="BQ512" s="895"/>
      <c r="BR512" s="894"/>
      <c r="BS512" s="895"/>
      <c r="BT512" s="894"/>
      <c r="BU512" s="895"/>
      <c r="BV512" s="894"/>
      <c r="BW512" s="895"/>
      <c r="BX512" s="894"/>
      <c r="BY512" s="895"/>
      <c r="BZ512" s="894"/>
      <c r="CA512" s="895"/>
      <c r="CB512" s="894"/>
      <c r="CC512" s="895"/>
      <c r="CD512" s="907"/>
      <c r="CE512" s="895"/>
      <c r="CF512" s="907"/>
      <c r="CG512" s="895"/>
      <c r="CH512" s="894"/>
      <c r="CI512" s="895"/>
      <c r="CJ512" s="894"/>
      <c r="CK512" s="895"/>
      <c r="CL512" s="894"/>
      <c r="CM512" s="895"/>
      <c r="CN512" s="894"/>
      <c r="CO512" s="895"/>
      <c r="CP512" s="894"/>
      <c r="CQ512" s="895"/>
      <c r="CR512" s="894"/>
      <c r="CS512" s="895"/>
      <c r="CT512" s="895"/>
      <c r="CU512" s="895"/>
      <c r="CV512" s="894"/>
      <c r="CW512" s="895"/>
      <c r="CX512" s="894"/>
      <c r="CY512" s="895"/>
      <c r="CZ512" s="894"/>
      <c r="DA512" s="895"/>
      <c r="DB512" s="908"/>
      <c r="DC512" s="909">
        <f t="shared" si="65"/>
        <v>0</v>
      </c>
      <c r="DD512" s="910">
        <v>0</v>
      </c>
      <c r="DE512" s="911">
        <v>0</v>
      </c>
      <c r="DF512" s="912">
        <f t="shared" si="66"/>
        <v>0</v>
      </c>
      <c r="DG512" s="913">
        <f t="shared" si="67"/>
        <v>0</v>
      </c>
    </row>
    <row r="513" spans="1:111" ht="15" thickBot="1" x14ac:dyDescent="0.35">
      <c r="A513" s="914" t="s">
        <v>937</v>
      </c>
      <c r="B513" s="894"/>
      <c r="C513" s="895"/>
      <c r="D513" s="894"/>
      <c r="E513" s="895"/>
      <c r="F513" s="894"/>
      <c r="G513" s="895"/>
      <c r="H513" s="894"/>
      <c r="I513" s="895"/>
      <c r="J513" s="894"/>
      <c r="K513" s="895"/>
      <c r="L513" s="894"/>
      <c r="M513" s="895"/>
      <c r="N513" s="894"/>
      <c r="O513" s="895"/>
      <c r="P513" s="894"/>
      <c r="Q513" s="895"/>
      <c r="R513" s="894"/>
      <c r="S513" s="895"/>
      <c r="T513" s="894"/>
      <c r="U513" s="895"/>
      <c r="V513" s="894"/>
      <c r="W513" s="895"/>
      <c r="X513" s="894"/>
      <c r="Y513" s="895"/>
      <c r="Z513" s="894"/>
      <c r="AA513" s="895"/>
      <c r="AB513" s="894"/>
      <c r="AC513" s="895"/>
      <c r="AD513" s="894"/>
      <c r="AE513" s="895"/>
      <c r="AF513" s="894"/>
      <c r="AG513" s="895"/>
      <c r="AH513" s="894"/>
      <c r="AI513" s="895"/>
      <c r="AJ513" s="894"/>
      <c r="AK513" s="895"/>
      <c r="AL513" s="894"/>
      <c r="AM513" s="895"/>
      <c r="AN513" s="894"/>
      <c r="AO513" s="895"/>
      <c r="AP513" s="894"/>
      <c r="AQ513" s="895"/>
      <c r="AR513" s="894"/>
      <c r="AS513" s="895"/>
      <c r="AT513" s="894"/>
      <c r="AU513" s="895"/>
      <c r="AV513" s="894"/>
      <c r="AW513" s="895"/>
      <c r="AX513" s="894"/>
      <c r="AY513" s="895"/>
      <c r="AZ513" s="894"/>
      <c r="BA513" s="895"/>
      <c r="BB513" s="894"/>
      <c r="BC513" s="895"/>
      <c r="BD513" s="894"/>
      <c r="BE513" s="895"/>
      <c r="BF513" s="894"/>
      <c r="BG513" s="895"/>
      <c r="BH513" s="894"/>
      <c r="BI513" s="895"/>
      <c r="BJ513" s="894"/>
      <c r="BK513" s="895"/>
      <c r="BL513" s="894"/>
      <c r="BM513" s="895"/>
      <c r="BN513" s="894"/>
      <c r="BO513" s="895"/>
      <c r="BP513" s="894"/>
      <c r="BQ513" s="895"/>
      <c r="BR513" s="894"/>
      <c r="BS513" s="895"/>
      <c r="BT513" s="894"/>
      <c r="BU513" s="895"/>
      <c r="BV513" s="894"/>
      <c r="BW513" s="895"/>
      <c r="BX513" s="894"/>
      <c r="BY513" s="895"/>
      <c r="BZ513" s="894"/>
      <c r="CA513" s="895"/>
      <c r="CB513" s="894"/>
      <c r="CC513" s="895"/>
      <c r="CD513" s="907"/>
      <c r="CE513" s="895"/>
      <c r="CF513" s="907"/>
      <c r="CG513" s="895"/>
      <c r="CH513" s="894"/>
      <c r="CI513" s="895"/>
      <c r="CJ513" s="894"/>
      <c r="CK513" s="895"/>
      <c r="CL513" s="894"/>
      <c r="CM513" s="895"/>
      <c r="CN513" s="894"/>
      <c r="CO513" s="895"/>
      <c r="CP513" s="894"/>
      <c r="CQ513" s="895"/>
      <c r="CR513" s="894"/>
      <c r="CS513" s="895"/>
      <c r="CT513" s="895"/>
      <c r="CU513" s="895"/>
      <c r="CV513" s="894"/>
      <c r="CW513" s="895"/>
      <c r="CX513" s="894"/>
      <c r="CY513" s="895"/>
      <c r="CZ513" s="894"/>
      <c r="DA513" s="895"/>
      <c r="DB513" s="908">
        <f>B513+D513+F513+H513+J513+L513+N513+P513+R513+T513+V513+X513+Z513+AB513+AD513+AF513+AH513+AJ513+AL513+AN513+AP513+AR513+AT513+AV513+AX513+AZ513+BB513+BD513+BF513+BH513+BJ513+BL513+BN513+BP513+BR513+BT513+BV513+BX513+BZ513+CB513+CD513+CF513+CH513+CJ513+CL513+CN513+CP513+CR513+CT513+CV513+CX513+CZ513</f>
        <v>0</v>
      </c>
      <c r="DC513" s="909">
        <f t="shared" si="65"/>
        <v>0</v>
      </c>
      <c r="DD513" s="910">
        <v>0</v>
      </c>
      <c r="DE513" s="911">
        <v>0</v>
      </c>
      <c r="DF513" s="912">
        <f t="shared" si="66"/>
        <v>0</v>
      </c>
      <c r="DG513" s="913">
        <f t="shared" si="67"/>
        <v>0</v>
      </c>
    </row>
    <row r="514" spans="1:111" ht="15" thickBot="1" x14ac:dyDescent="0.35">
      <c r="A514" s="914" t="s">
        <v>938</v>
      </c>
      <c r="B514" s="894"/>
      <c r="C514" s="895"/>
      <c r="D514" s="894"/>
      <c r="E514" s="895"/>
      <c r="F514" s="894"/>
      <c r="G514" s="895"/>
      <c r="H514" s="894"/>
      <c r="I514" s="895"/>
      <c r="J514" s="894"/>
      <c r="K514" s="895"/>
      <c r="L514" s="894"/>
      <c r="M514" s="895"/>
      <c r="N514" s="894"/>
      <c r="O514" s="895"/>
      <c r="P514" s="894"/>
      <c r="Q514" s="895"/>
      <c r="R514" s="894"/>
      <c r="S514" s="895"/>
      <c r="T514" s="894"/>
      <c r="U514" s="895"/>
      <c r="V514" s="894"/>
      <c r="W514" s="895"/>
      <c r="X514" s="894"/>
      <c r="Y514" s="895"/>
      <c r="Z514" s="894"/>
      <c r="AA514" s="895"/>
      <c r="AB514" s="894"/>
      <c r="AC514" s="895"/>
      <c r="AD514" s="894"/>
      <c r="AE514" s="895"/>
      <c r="AF514" s="894"/>
      <c r="AG514" s="895"/>
      <c r="AH514" s="894"/>
      <c r="AI514" s="895"/>
      <c r="AJ514" s="894"/>
      <c r="AK514" s="895"/>
      <c r="AL514" s="894"/>
      <c r="AM514" s="895"/>
      <c r="AN514" s="894"/>
      <c r="AO514" s="895"/>
      <c r="AP514" s="894"/>
      <c r="AQ514" s="895"/>
      <c r="AR514" s="894"/>
      <c r="AS514" s="895"/>
      <c r="AT514" s="894"/>
      <c r="AU514" s="895"/>
      <c r="AV514" s="894"/>
      <c r="AW514" s="895"/>
      <c r="AX514" s="894"/>
      <c r="AY514" s="895"/>
      <c r="AZ514" s="894"/>
      <c r="BA514" s="895"/>
      <c r="BB514" s="894"/>
      <c r="BC514" s="895"/>
      <c r="BD514" s="894"/>
      <c r="BE514" s="895"/>
      <c r="BF514" s="894"/>
      <c r="BG514" s="895"/>
      <c r="BH514" s="894"/>
      <c r="BI514" s="895"/>
      <c r="BJ514" s="894"/>
      <c r="BK514" s="895"/>
      <c r="BL514" s="894"/>
      <c r="BM514" s="895"/>
      <c r="BN514" s="894"/>
      <c r="BO514" s="895"/>
      <c r="BP514" s="894"/>
      <c r="BQ514" s="895"/>
      <c r="BR514" s="894"/>
      <c r="BS514" s="895"/>
      <c r="BT514" s="894"/>
      <c r="BU514" s="895"/>
      <c r="BV514" s="894"/>
      <c r="BW514" s="895"/>
      <c r="BX514" s="894"/>
      <c r="BY514" s="895"/>
      <c r="BZ514" s="894"/>
      <c r="CA514" s="895"/>
      <c r="CB514" s="894"/>
      <c r="CC514" s="895"/>
      <c r="CD514" s="907"/>
      <c r="CE514" s="895"/>
      <c r="CF514" s="907"/>
      <c r="CG514" s="895"/>
      <c r="CH514" s="894"/>
      <c r="CI514" s="895"/>
      <c r="CJ514" s="894"/>
      <c r="CK514" s="895"/>
      <c r="CL514" s="894"/>
      <c r="CM514" s="895"/>
      <c r="CN514" s="894"/>
      <c r="CO514" s="895"/>
      <c r="CP514" s="894"/>
      <c r="CQ514" s="895"/>
      <c r="CR514" s="894"/>
      <c r="CS514" s="895"/>
      <c r="CT514" s="895"/>
      <c r="CU514" s="895"/>
      <c r="CV514" s="894"/>
      <c r="CW514" s="895"/>
      <c r="CX514" s="894"/>
      <c r="CY514" s="895"/>
      <c r="CZ514" s="894"/>
      <c r="DA514" s="895"/>
      <c r="DB514" s="908">
        <f>B514+D514+F514+H514+J514+L514+N514+P514+R514+T514+V514+X514+Z514+AB514+AD514+AF514+AH514+AJ514+AL514+AN514+AP514+AR514+AT514+AV514+AX514+AZ514+BB514+BD514+BF514+BH514+BJ514+BL514+BN514+BP514+BR514+BT514+BV514+BX514+BZ514+CB514+CD514+CF514+CH514+CJ514+CL514+CN514+CP514+CR514+CT514+CV514+CX514+CZ514</f>
        <v>0</v>
      </c>
      <c r="DC514" s="909">
        <f>DA514+CY514+CW514+CU514+CQ514+CO514+CM514+CK514+CI514+CG514+CE514+CC514+CA514+BY514+BW514+BU514+BS514+BQ514+BO514+BM514+BK514+BI514+BG514+BE514+BC514+BA514+AY514+AW514+AU514+AS514+AQ514+AO514+AM514+AK514+AI514+AG514+AE514+AC514+AA514+Y514+W514+U514+S514+Q514+O514+M514+K514+I514+G514+E514+C514</f>
        <v>0</v>
      </c>
      <c r="DD514" s="910">
        <v>0</v>
      </c>
      <c r="DE514" s="911">
        <v>0</v>
      </c>
      <c r="DF514" s="912">
        <f t="shared" si="66"/>
        <v>0</v>
      </c>
      <c r="DG514" s="913">
        <f t="shared" si="67"/>
        <v>0</v>
      </c>
    </row>
    <row r="515" spans="1:111" ht="15" thickBot="1" x14ac:dyDescent="0.35">
      <c r="A515" s="914" t="s">
        <v>939</v>
      </c>
      <c r="B515" s="894"/>
      <c r="C515" s="895"/>
      <c r="D515" s="894"/>
      <c r="E515" s="895"/>
      <c r="F515" s="894"/>
      <c r="G515" s="895"/>
      <c r="H515" s="894"/>
      <c r="I515" s="895"/>
      <c r="J515" s="894"/>
      <c r="K515" s="895"/>
      <c r="L515" s="894"/>
      <c r="M515" s="895"/>
      <c r="N515" s="894"/>
      <c r="O515" s="895"/>
      <c r="P515" s="894"/>
      <c r="Q515" s="895"/>
      <c r="R515" s="894"/>
      <c r="S515" s="895"/>
      <c r="T515" s="894"/>
      <c r="U515" s="895"/>
      <c r="V515" s="894"/>
      <c r="W515" s="895"/>
      <c r="X515" s="894"/>
      <c r="Y515" s="895"/>
      <c r="Z515" s="894"/>
      <c r="AA515" s="895"/>
      <c r="AB515" s="894"/>
      <c r="AC515" s="895"/>
      <c r="AD515" s="894"/>
      <c r="AE515" s="895"/>
      <c r="AF515" s="894"/>
      <c r="AG515" s="895"/>
      <c r="AH515" s="894"/>
      <c r="AI515" s="895"/>
      <c r="AJ515" s="894"/>
      <c r="AK515" s="895"/>
      <c r="AL515" s="894"/>
      <c r="AM515" s="895"/>
      <c r="AN515" s="894"/>
      <c r="AO515" s="895"/>
      <c r="AP515" s="894"/>
      <c r="AQ515" s="895"/>
      <c r="AR515" s="894"/>
      <c r="AS515" s="895"/>
      <c r="AT515" s="894"/>
      <c r="AU515" s="895"/>
      <c r="AV515" s="894"/>
      <c r="AW515" s="895"/>
      <c r="AX515" s="894"/>
      <c r="AY515" s="895"/>
      <c r="AZ515" s="894"/>
      <c r="BA515" s="895"/>
      <c r="BB515" s="894"/>
      <c r="BC515" s="895"/>
      <c r="BD515" s="894"/>
      <c r="BE515" s="895"/>
      <c r="BF515" s="894"/>
      <c r="BG515" s="895"/>
      <c r="BH515" s="894"/>
      <c r="BI515" s="895"/>
      <c r="BJ515" s="894"/>
      <c r="BK515" s="895"/>
      <c r="BL515" s="894"/>
      <c r="BM515" s="895"/>
      <c r="BN515" s="894"/>
      <c r="BO515" s="895"/>
      <c r="BP515" s="894"/>
      <c r="BQ515" s="895"/>
      <c r="BR515" s="894"/>
      <c r="BS515" s="895"/>
      <c r="BT515" s="894"/>
      <c r="BU515" s="895"/>
      <c r="BV515" s="894"/>
      <c r="BW515" s="895"/>
      <c r="BX515" s="894"/>
      <c r="BY515" s="895"/>
      <c r="BZ515" s="894"/>
      <c r="CA515" s="895"/>
      <c r="CB515" s="894"/>
      <c r="CC515" s="895"/>
      <c r="CD515" s="907"/>
      <c r="CE515" s="895"/>
      <c r="CF515" s="907"/>
      <c r="CG515" s="895"/>
      <c r="CH515" s="894"/>
      <c r="CI515" s="895"/>
      <c r="CJ515" s="894"/>
      <c r="CK515" s="895"/>
      <c r="CL515" s="894"/>
      <c r="CM515" s="895"/>
      <c r="CN515" s="894"/>
      <c r="CO515" s="895"/>
      <c r="CP515" s="894"/>
      <c r="CQ515" s="895"/>
      <c r="CR515" s="894"/>
      <c r="CS515" s="895"/>
      <c r="CT515" s="895"/>
      <c r="CU515" s="895"/>
      <c r="CV515" s="894"/>
      <c r="CW515" s="895"/>
      <c r="CX515" s="894"/>
      <c r="CY515" s="895"/>
      <c r="CZ515" s="894"/>
      <c r="DA515" s="895"/>
      <c r="DB515" s="908">
        <f>B515+D515+F515+H515+J515+L515+N515+P515+R515+T515+V515+X515+Z515+AB515+AD515+AF515+AH515+AJ515+AL515+AN515+AP515+AR515+AT515+AV515+AX515+AZ515+BB515+BD515+BF515+BH515+BJ515+BL515+BN515+BP515+BR515+BT515+BV515+BX515+BZ515+CB515+CD515+CF515+CH515+CJ515+CL515+CN515+CP515+CR515+CT515+CV515+CX515+CZ515</f>
        <v>0</v>
      </c>
      <c r="DC515" s="909">
        <f>DA515+CY515+CW515+CU515+CQ515+CO515+CM515+CK515+CI515+CG515+CE515+CC515+CA515+BY515+BW515+BU515+BS515+BQ515+BO515+BM515+BK515+BI515+BG515+BE515+BC515+BA515+AY515+AW515+AU515+AS515+AQ515+AO515+AM515+AK515+AI515+AG515+AE515+AC515+AA515+Y515+W515+U515+S515+Q515+O515+M515+K515+I515+G515+E515+C515</f>
        <v>0</v>
      </c>
      <c r="DD515" s="910">
        <v>0</v>
      </c>
      <c r="DE515" s="911">
        <v>0</v>
      </c>
      <c r="DF515" s="912">
        <f t="shared" si="66"/>
        <v>0</v>
      </c>
      <c r="DG515" s="913">
        <f t="shared" si="67"/>
        <v>0</v>
      </c>
    </row>
    <row r="516" spans="1:111" ht="15" thickBot="1" x14ac:dyDescent="0.35">
      <c r="A516" s="915" t="s">
        <v>940</v>
      </c>
      <c r="B516" s="894">
        <v>1</v>
      </c>
      <c r="C516" s="895"/>
      <c r="D516" s="894"/>
      <c r="E516" s="895"/>
      <c r="F516" s="894"/>
      <c r="G516" s="895"/>
      <c r="H516" s="894"/>
      <c r="I516" s="895"/>
      <c r="J516" s="894"/>
      <c r="K516" s="895"/>
      <c r="L516" s="894"/>
      <c r="M516" s="895"/>
      <c r="N516" s="894"/>
      <c r="O516" s="895"/>
      <c r="P516" s="894"/>
      <c r="Q516" s="895"/>
      <c r="R516" s="894"/>
      <c r="S516" s="895"/>
      <c r="T516" s="894"/>
      <c r="U516" s="895"/>
      <c r="V516" s="894"/>
      <c r="W516" s="895"/>
      <c r="X516" s="894"/>
      <c r="Y516" s="895"/>
      <c r="Z516" s="894"/>
      <c r="AA516" s="895"/>
      <c r="AB516" s="894"/>
      <c r="AC516" s="895"/>
      <c r="AD516" s="894"/>
      <c r="AE516" s="895"/>
      <c r="AF516" s="894"/>
      <c r="AG516" s="895"/>
      <c r="AH516" s="894"/>
      <c r="AI516" s="895"/>
      <c r="AJ516" s="894"/>
      <c r="AK516" s="895"/>
      <c r="AL516" s="894"/>
      <c r="AM516" s="895"/>
      <c r="AN516" s="894"/>
      <c r="AO516" s="895"/>
      <c r="AP516" s="894"/>
      <c r="AQ516" s="895"/>
      <c r="AR516" s="894"/>
      <c r="AS516" s="895"/>
      <c r="AT516" s="894"/>
      <c r="AU516" s="895"/>
      <c r="AV516" s="894"/>
      <c r="AW516" s="895"/>
      <c r="AX516" s="894"/>
      <c r="AY516" s="895"/>
      <c r="AZ516" s="894"/>
      <c r="BA516" s="895"/>
      <c r="BB516" s="894"/>
      <c r="BC516" s="895"/>
      <c r="BD516" s="894"/>
      <c r="BE516" s="895"/>
      <c r="BF516" s="894"/>
      <c r="BG516" s="895"/>
      <c r="BH516" s="894"/>
      <c r="BI516" s="895"/>
      <c r="BJ516" s="894"/>
      <c r="BK516" s="895"/>
      <c r="BL516" s="894"/>
      <c r="BM516" s="895"/>
      <c r="BN516" s="894"/>
      <c r="BO516" s="895"/>
      <c r="BP516" s="894"/>
      <c r="BQ516" s="895"/>
      <c r="BR516" s="894"/>
      <c r="BS516" s="895"/>
      <c r="BT516" s="894"/>
      <c r="BU516" s="895"/>
      <c r="BV516" s="894"/>
      <c r="BW516" s="895"/>
      <c r="BX516" s="894"/>
      <c r="BY516" s="895"/>
      <c r="BZ516" s="894"/>
      <c r="CA516" s="895"/>
      <c r="CB516" s="894"/>
      <c r="CC516" s="895"/>
      <c r="CD516" s="907"/>
      <c r="CE516" s="895"/>
      <c r="CF516" s="907"/>
      <c r="CG516" s="895"/>
      <c r="CH516" s="894"/>
      <c r="CI516" s="895"/>
      <c r="CJ516" s="894"/>
      <c r="CK516" s="895"/>
      <c r="CL516" s="894"/>
      <c r="CM516" s="895"/>
      <c r="CN516" s="894"/>
      <c r="CO516" s="895"/>
      <c r="CP516" s="894"/>
      <c r="CQ516" s="895"/>
      <c r="CR516" s="894"/>
      <c r="CS516" s="895"/>
      <c r="CT516" s="895"/>
      <c r="CU516" s="895"/>
      <c r="CV516" s="894"/>
      <c r="CW516" s="895"/>
      <c r="CX516" s="894"/>
      <c r="CY516" s="895"/>
      <c r="CZ516" s="894">
        <v>1</v>
      </c>
      <c r="DA516" s="895"/>
      <c r="DB516" s="991">
        <v>7</v>
      </c>
      <c r="DC516" s="909">
        <f>DA516+CY516+CW516+CU516+CQ516+CO516+CM516+CK516+CI516+CG516+CE516+CC516+CA516+BY516+BW516+BU516+BS516+BQ516+BO516+BM516+BK516+BI516+BG516+BE516+BC516+BA516+AY516+AW516+AU516+AS516+AQ516+AO516+AM516+AK516+AI516+AG516+AE516+AC516+AA516+Y516+W516+U516+S516+Q516+O516+M516+K516+I516+G516+E516+C516</f>
        <v>0</v>
      </c>
      <c r="DD516" s="910">
        <v>0</v>
      </c>
      <c r="DE516" s="911">
        <v>0</v>
      </c>
      <c r="DF516" s="912">
        <f t="shared" si="66"/>
        <v>7</v>
      </c>
      <c r="DG516" s="913">
        <f t="shared" si="67"/>
        <v>0</v>
      </c>
    </row>
    <row r="517" spans="1:111" ht="15" thickBot="1" x14ac:dyDescent="0.35">
      <c r="A517" s="915" t="s">
        <v>941</v>
      </c>
      <c r="B517" s="894">
        <v>56</v>
      </c>
      <c r="C517" s="895"/>
      <c r="D517" s="894"/>
      <c r="E517" s="895"/>
      <c r="F517" s="894"/>
      <c r="G517" s="895"/>
      <c r="H517" s="894">
        <v>38</v>
      </c>
      <c r="I517" s="895"/>
      <c r="J517" s="894"/>
      <c r="K517" s="895"/>
      <c r="L517" s="894">
        <v>33</v>
      </c>
      <c r="M517" s="895"/>
      <c r="N517" s="894"/>
      <c r="O517" s="895"/>
      <c r="P517" s="894">
        <v>20</v>
      </c>
      <c r="Q517" s="895"/>
      <c r="R517" s="894">
        <v>8</v>
      </c>
      <c r="S517" s="895"/>
      <c r="T517" s="894">
        <v>11</v>
      </c>
      <c r="U517" s="895"/>
      <c r="V517" s="894">
        <v>30</v>
      </c>
      <c r="W517" s="895"/>
      <c r="X517" s="894"/>
      <c r="Y517" s="895"/>
      <c r="Z517" s="894"/>
      <c r="AA517" s="895"/>
      <c r="AB517" s="894">
        <v>29</v>
      </c>
      <c r="AC517" s="895"/>
      <c r="AD517" s="894">
        <v>16</v>
      </c>
      <c r="AE517" s="895"/>
      <c r="AF517" s="894"/>
      <c r="AG517" s="895"/>
      <c r="AH517" s="894">
        <v>24</v>
      </c>
      <c r="AI517" s="895"/>
      <c r="AJ517" s="894">
        <v>15</v>
      </c>
      <c r="AK517" s="895"/>
      <c r="AL517" s="894">
        <v>33</v>
      </c>
      <c r="AM517" s="895"/>
      <c r="AN517" s="894"/>
      <c r="AO517" s="895"/>
      <c r="AP517" s="894">
        <v>2</v>
      </c>
      <c r="AQ517" s="895"/>
      <c r="AR517" s="894"/>
      <c r="AS517" s="895"/>
      <c r="AT517" s="894">
        <v>5</v>
      </c>
      <c r="AU517" s="895"/>
      <c r="AV517" s="894">
        <v>38</v>
      </c>
      <c r="AW517" s="895"/>
      <c r="AX517" s="894"/>
      <c r="AY517" s="895"/>
      <c r="AZ517" s="894">
        <v>38</v>
      </c>
      <c r="BA517" s="895"/>
      <c r="BB517" s="894">
        <v>25</v>
      </c>
      <c r="BC517" s="895"/>
      <c r="BD517" s="894"/>
      <c r="BE517" s="895"/>
      <c r="BF517" s="894">
        <v>9</v>
      </c>
      <c r="BG517" s="895"/>
      <c r="BH517" s="894">
        <v>2</v>
      </c>
      <c r="BI517" s="895"/>
      <c r="BJ517" s="894">
        <v>18</v>
      </c>
      <c r="BK517" s="895"/>
      <c r="BL517" s="894">
        <v>63</v>
      </c>
      <c r="BM517" s="895"/>
      <c r="BN517" s="894"/>
      <c r="BO517" s="895"/>
      <c r="BP517" s="894">
        <v>16</v>
      </c>
      <c r="BQ517" s="895"/>
      <c r="BR517" s="894">
        <v>18</v>
      </c>
      <c r="BS517" s="895"/>
      <c r="BT517" s="894">
        <v>9</v>
      </c>
      <c r="BU517" s="895"/>
      <c r="BV517" s="894"/>
      <c r="BW517" s="895"/>
      <c r="BX517" s="894">
        <v>14</v>
      </c>
      <c r="BY517" s="895"/>
      <c r="BZ517" s="894">
        <v>11</v>
      </c>
      <c r="CA517" s="895"/>
      <c r="CB517" s="894">
        <v>68</v>
      </c>
      <c r="CC517" s="895"/>
      <c r="CD517" s="907">
        <v>2</v>
      </c>
      <c r="CE517" s="895"/>
      <c r="CF517" s="907">
        <v>5</v>
      </c>
      <c r="CG517" s="895"/>
      <c r="CH517" s="894">
        <v>47</v>
      </c>
      <c r="CI517" s="895"/>
      <c r="CJ517" s="894"/>
      <c r="CK517" s="895"/>
      <c r="CL517" s="894">
        <v>3</v>
      </c>
      <c r="CM517" s="895"/>
      <c r="CN517" s="894">
        <v>2</v>
      </c>
      <c r="CO517" s="895"/>
      <c r="CP517" s="894"/>
      <c r="CQ517" s="895"/>
      <c r="CR517" s="894">
        <v>37</v>
      </c>
      <c r="CS517" s="895"/>
      <c r="CT517" s="895"/>
      <c r="CU517" s="895"/>
      <c r="CV517" s="894"/>
      <c r="CW517" s="895"/>
      <c r="CX517" s="894"/>
      <c r="CY517" s="895"/>
      <c r="CZ517" s="894">
        <v>40</v>
      </c>
      <c r="DA517" s="895"/>
      <c r="DB517" s="991">
        <f>B517+D517+F517+H517+J517+L517+N517+P517+R517+T517+V517+X517+Z517+AB517+AD517+AF517+AH517+AJ517+AL517+AN517+AP517+AR517+AT517+AV517+AX517+AZ517+BB517+BD517+BF517+BH517+BJ517+BL517+BN517+BP517+BR517+BT517+BV517+BX517+BZ517+CB517+CD517+CF517+CH517+CJ517+CL517+CN517+CP517+CR517+CT517+CV517+CX517+CZ517</f>
        <v>785</v>
      </c>
      <c r="DC517" s="909">
        <f>DA517+CY517+CW517+CU517+CQ517+CO517+CM517+CK517+CI517+CG517+CE517+CC517+CA517+BY517+BW517+BU517+BS517+BQ517+BO517+BM517+BK517+BI517+BG517+BE517+BC517+BA517+AY517+AW517+AU517+AS517+AQ517+AO517+AM517+AK517+AI517+AG517+AE517+AC517+AA517+Y517+W517+U517+S517+Q517+O517+M517+K517+I517+G517+E517+C517</f>
        <v>0</v>
      </c>
      <c r="DD517" s="910">
        <v>0</v>
      </c>
      <c r="DE517" s="911">
        <v>0</v>
      </c>
      <c r="DF517" s="912">
        <f t="shared" si="66"/>
        <v>785</v>
      </c>
      <c r="DG517" s="913">
        <f t="shared" si="67"/>
        <v>0</v>
      </c>
    </row>
    <row r="518" spans="1:111" ht="15" thickBot="1" x14ac:dyDescent="0.35">
      <c r="A518" s="915" t="s">
        <v>942</v>
      </c>
      <c r="B518" s="894"/>
      <c r="C518" s="994"/>
      <c r="D518" s="894"/>
      <c r="E518" s="895"/>
      <c r="F518" s="894"/>
      <c r="G518" s="895"/>
      <c r="H518" s="894"/>
      <c r="I518" s="895"/>
      <c r="J518" s="894"/>
      <c r="K518" s="895"/>
      <c r="L518" s="894"/>
      <c r="M518" s="895"/>
      <c r="N518" s="894"/>
      <c r="O518" s="895"/>
      <c r="P518" s="894"/>
      <c r="Q518" s="895"/>
      <c r="R518" s="894"/>
      <c r="S518" s="895"/>
      <c r="T518" s="894"/>
      <c r="U518" s="895"/>
      <c r="V518" s="894"/>
      <c r="W518" s="895"/>
      <c r="X518" s="894"/>
      <c r="Y518" s="895"/>
      <c r="Z518" s="894"/>
      <c r="AA518" s="895"/>
      <c r="AB518" s="894"/>
      <c r="AC518" s="895"/>
      <c r="AD518" s="894"/>
      <c r="AE518" s="895"/>
      <c r="AF518" s="894"/>
      <c r="AG518" s="895"/>
      <c r="AH518" s="894"/>
      <c r="AI518" s="895"/>
      <c r="AJ518" s="894"/>
      <c r="AK518" s="895"/>
      <c r="AL518" s="894"/>
      <c r="AM518" s="895"/>
      <c r="AN518" s="894"/>
      <c r="AO518" s="895"/>
      <c r="AP518" s="894"/>
      <c r="AQ518" s="895"/>
      <c r="AR518" s="894"/>
      <c r="AS518" s="895"/>
      <c r="AT518" s="894"/>
      <c r="AU518" s="895"/>
      <c r="AV518" s="894"/>
      <c r="AW518" s="895"/>
      <c r="AX518" s="894"/>
      <c r="AY518" s="895"/>
      <c r="AZ518" s="894"/>
      <c r="BA518" s="895"/>
      <c r="BB518" s="894"/>
      <c r="BC518" s="895"/>
      <c r="BD518" s="894"/>
      <c r="BE518" s="895"/>
      <c r="BF518" s="894"/>
      <c r="BG518" s="895"/>
      <c r="BH518" s="894"/>
      <c r="BI518" s="895"/>
      <c r="BJ518" s="894"/>
      <c r="BK518" s="895"/>
      <c r="BL518" s="894"/>
      <c r="BM518" s="895"/>
      <c r="BN518" s="894"/>
      <c r="BO518" s="895"/>
      <c r="BP518" s="894"/>
      <c r="BQ518" s="895"/>
      <c r="BR518" s="894"/>
      <c r="BS518" s="895"/>
      <c r="BT518" s="894"/>
      <c r="BU518" s="895"/>
      <c r="BV518" s="894"/>
      <c r="BW518" s="895"/>
      <c r="BX518" s="894"/>
      <c r="BY518" s="895"/>
      <c r="BZ518" s="894"/>
      <c r="CA518" s="895"/>
      <c r="CB518" s="894"/>
      <c r="CC518" s="895"/>
      <c r="CD518" s="907"/>
      <c r="CE518" s="895"/>
      <c r="CF518" s="907"/>
      <c r="CG518" s="895"/>
      <c r="CH518" s="894"/>
      <c r="CI518" s="895"/>
      <c r="CJ518" s="894"/>
      <c r="CK518" s="895"/>
      <c r="CL518" s="894"/>
      <c r="CM518" s="895"/>
      <c r="CN518" s="894"/>
      <c r="CO518" s="895"/>
      <c r="CP518" s="894"/>
      <c r="CQ518" s="895"/>
      <c r="CR518" s="894"/>
      <c r="CS518" s="895"/>
      <c r="CT518" s="895"/>
      <c r="CU518" s="895"/>
      <c r="CV518" s="894"/>
      <c r="CW518" s="895"/>
      <c r="CX518" s="894"/>
      <c r="CY518" s="895"/>
      <c r="CZ518" s="894"/>
      <c r="DA518" s="895"/>
      <c r="DB518" s="991">
        <v>1415</v>
      </c>
      <c r="DC518" s="909">
        <f>DA518+CY518+CW518+CU518+CQ518+CO518+CM518+CK518+CI518+CG518+CE518+CC518+CA518+BY518+BW518+BU518+BS518+BQ518+BO518+BM518+BK518+BI518+BG518+BE518+BC518+BA518+AY518+AW518+AU518+AS518+AQ518+AO518+AM518+AK518+AI518+AG518+AE518+AC518+AA518+Y518+W518+U518+S518+Q518+O518+M518+K518+I518+G518+E518+C518</f>
        <v>0</v>
      </c>
      <c r="DD518" s="910">
        <v>0</v>
      </c>
      <c r="DE518" s="911">
        <v>0</v>
      </c>
      <c r="DF518" s="912">
        <f t="shared" si="66"/>
        <v>1415</v>
      </c>
      <c r="DG518" s="913">
        <f t="shared" si="67"/>
        <v>0</v>
      </c>
    </row>
    <row r="519" spans="1:111" ht="15" thickBot="1" x14ac:dyDescent="0.35">
      <c r="A519" s="915" t="s">
        <v>943</v>
      </c>
      <c r="B519" s="894">
        <v>61</v>
      </c>
      <c r="C519" s="994">
        <v>481600</v>
      </c>
      <c r="D519" s="894">
        <v>16</v>
      </c>
      <c r="E519" s="895">
        <v>214700</v>
      </c>
      <c r="F519" s="894"/>
      <c r="G519" s="895"/>
      <c r="H519" s="894">
        <v>7</v>
      </c>
      <c r="I519" s="895">
        <v>136800</v>
      </c>
      <c r="J519" s="894"/>
      <c r="K519" s="895"/>
      <c r="L519" s="894">
        <v>9</v>
      </c>
      <c r="M519" s="895">
        <v>137400</v>
      </c>
      <c r="N519" s="894">
        <v>4</v>
      </c>
      <c r="O519" s="895">
        <v>80000</v>
      </c>
      <c r="P519" s="894"/>
      <c r="Q519" s="895"/>
      <c r="R519" s="894">
        <v>1</v>
      </c>
      <c r="S519" s="895">
        <v>19000</v>
      </c>
      <c r="T519" s="894"/>
      <c r="U519" s="895"/>
      <c r="V519" s="894">
        <v>1</v>
      </c>
      <c r="W519" s="895">
        <v>2000</v>
      </c>
      <c r="X519" s="894">
        <v>1</v>
      </c>
      <c r="Y519" s="895">
        <v>20000</v>
      </c>
      <c r="Z519" s="894"/>
      <c r="AA519" s="895"/>
      <c r="AB519" s="894">
        <v>3</v>
      </c>
      <c r="AC519" s="895">
        <v>48500</v>
      </c>
      <c r="AD519" s="894"/>
      <c r="AE519" s="895"/>
      <c r="AF519" s="894"/>
      <c r="AG519" s="895"/>
      <c r="AH519" s="894"/>
      <c r="AI519" s="895"/>
      <c r="AJ519" s="894">
        <v>2</v>
      </c>
      <c r="AK519" s="895">
        <v>33700</v>
      </c>
      <c r="AL519" s="894">
        <v>11</v>
      </c>
      <c r="AM519" s="895">
        <v>189000</v>
      </c>
      <c r="AN519" s="894"/>
      <c r="AO519" s="895"/>
      <c r="AP519" s="894"/>
      <c r="AQ519" s="895"/>
      <c r="AR519" s="894"/>
      <c r="AS519" s="895"/>
      <c r="AT519" s="894"/>
      <c r="AU519" s="895"/>
      <c r="AV519" s="894">
        <v>4</v>
      </c>
      <c r="AW519" s="895">
        <v>96500</v>
      </c>
      <c r="AX519" s="894"/>
      <c r="AY519" s="895"/>
      <c r="AZ519" s="894"/>
      <c r="BA519" s="895"/>
      <c r="BB519" s="894"/>
      <c r="BC519" s="895"/>
      <c r="BD519" s="894"/>
      <c r="BE519" s="895"/>
      <c r="BF519" s="894"/>
      <c r="BG519" s="895"/>
      <c r="BH519" s="894"/>
      <c r="BI519" s="895"/>
      <c r="BJ519" s="894"/>
      <c r="BK519" s="895"/>
      <c r="BL519" s="894"/>
      <c r="BM519" s="895"/>
      <c r="BN519" s="894"/>
      <c r="BO519" s="895"/>
      <c r="BP519" s="894"/>
      <c r="BQ519" s="895"/>
      <c r="BR519" s="894"/>
      <c r="BS519" s="895">
        <v>30000</v>
      </c>
      <c r="BT519" s="894"/>
      <c r="BU519" s="895"/>
      <c r="BV519" s="894"/>
      <c r="BW519" s="895"/>
      <c r="BX519" s="894"/>
      <c r="BY519" s="895"/>
      <c r="BZ519" s="894"/>
      <c r="CA519" s="895"/>
      <c r="CB519" s="894">
        <v>4</v>
      </c>
      <c r="CC519" s="895">
        <v>80000</v>
      </c>
      <c r="CD519" s="907"/>
      <c r="CE519" s="895"/>
      <c r="CF519" s="907"/>
      <c r="CG519" s="895"/>
      <c r="CH519" s="894"/>
      <c r="CI519" s="895"/>
      <c r="CJ519" s="894"/>
      <c r="CK519" s="895"/>
      <c r="CL519" s="894"/>
      <c r="CM519" s="895"/>
      <c r="CN519" s="894"/>
      <c r="CO519" s="895"/>
      <c r="CP519" s="894"/>
      <c r="CQ519" s="895"/>
      <c r="CR519" s="894">
        <v>4</v>
      </c>
      <c r="CS519" s="895">
        <v>59900</v>
      </c>
      <c r="CT519" s="895"/>
      <c r="CU519" s="895"/>
      <c r="CV519" s="894"/>
      <c r="CW519" s="895"/>
      <c r="CX519" s="894"/>
      <c r="CY519" s="895"/>
      <c r="CZ519" s="894"/>
      <c r="DA519" s="895"/>
      <c r="DB519" s="908">
        <f t="shared" ref="DB519:DB549" si="68">B519+D519+F519+H519+J519+L519+N519+P519+R519+T519+V519+X519+Z519+AB519+AD519+AF519+AH519+AJ519+AL519+AN519+AP519+AR519+AT519+AV519+AX519+AZ519+BB519+BD519+BF519+BH519+BJ519+BL519+BN519+BP519+BR519+BT519+BV519+BX519+BZ519+CB519+CD519+CF519+CH519+CJ519+CL519+CN519+CP519+CR519+CT519+CV519+CX519+CZ519</f>
        <v>128</v>
      </c>
      <c r="DC519" s="992">
        <f>C519+E519+G519+I519+K519+M519+O519+Q519+S519+U519+W519+Y519+AA519+AC519+AE519+AG519+AI519+AK519+AM519+AO519+AQ519+AS519+AU519+AW519+AY519+BA519+BC519+BE519+BG519+BI519+BK519+BM519+BO519+BQ519+BS519+BU519+BW519+BY519+CA519+CC519+CE519+CG519+CI519+CK519+CM519+CO519+CQ519+CS519+CU519+CW519+CY519+DA519</f>
        <v>1629100</v>
      </c>
      <c r="DD519" s="910">
        <v>0</v>
      </c>
      <c r="DE519" s="911">
        <v>0</v>
      </c>
      <c r="DF519" s="912">
        <f>DB519+DD519</f>
        <v>128</v>
      </c>
      <c r="DG519" s="913">
        <f t="shared" si="67"/>
        <v>1629100</v>
      </c>
    </row>
    <row r="520" spans="1:111" ht="15" thickBot="1" x14ac:dyDescent="0.35">
      <c r="A520" s="915" t="s">
        <v>944</v>
      </c>
      <c r="B520" s="894">
        <v>11036</v>
      </c>
      <c r="C520" s="994">
        <v>478030296.80000001</v>
      </c>
      <c r="D520" s="894">
        <v>4488</v>
      </c>
      <c r="E520" s="895">
        <v>126260670</v>
      </c>
      <c r="F520" s="894">
        <v>2598</v>
      </c>
      <c r="G520" s="895">
        <v>59348282</v>
      </c>
      <c r="H520" s="894">
        <v>4242</v>
      </c>
      <c r="I520" s="895">
        <v>116071163.59999999</v>
      </c>
      <c r="J520" s="894">
        <v>2844</v>
      </c>
      <c r="K520" s="895">
        <v>95108680.799999997</v>
      </c>
      <c r="L520" s="894">
        <v>6844</v>
      </c>
      <c r="M520" s="895">
        <v>155679360</v>
      </c>
      <c r="N520" s="894">
        <v>4102</v>
      </c>
      <c r="O520" s="895">
        <v>143376196</v>
      </c>
      <c r="P520" s="894">
        <v>39711</v>
      </c>
      <c r="Q520" s="895">
        <v>117832894.3</v>
      </c>
      <c r="R520" s="894">
        <v>4934</v>
      </c>
      <c r="S520" s="895">
        <v>128429300</v>
      </c>
      <c r="T520" s="894">
        <v>3193</v>
      </c>
      <c r="U520" s="895">
        <v>73136909.900000006</v>
      </c>
      <c r="V520" s="894">
        <v>3170</v>
      </c>
      <c r="W520" s="895">
        <v>70870190.5</v>
      </c>
      <c r="X520" s="894">
        <v>4159</v>
      </c>
      <c r="Y520" s="895">
        <v>179368132</v>
      </c>
      <c r="Z520" s="894">
        <v>573</v>
      </c>
      <c r="AA520" s="895">
        <v>14669183.5</v>
      </c>
      <c r="AB520" s="894">
        <v>4673</v>
      </c>
      <c r="AC520" s="895">
        <v>129323168.19</v>
      </c>
      <c r="AD520" s="894">
        <v>1920</v>
      </c>
      <c r="AE520" s="895">
        <v>59439641.200000003</v>
      </c>
      <c r="AF520" s="894">
        <v>299</v>
      </c>
      <c r="AG520" s="895">
        <v>6519992.0999999996</v>
      </c>
      <c r="AH520" s="894">
        <v>862</v>
      </c>
      <c r="AI520" s="895">
        <v>19574952.5</v>
      </c>
      <c r="AJ520" s="894">
        <v>2183</v>
      </c>
      <c r="AK520" s="895">
        <v>52641336.600000001</v>
      </c>
      <c r="AL520" s="894">
        <v>4306</v>
      </c>
      <c r="AM520" s="895">
        <v>108770050</v>
      </c>
      <c r="AN520" s="894">
        <v>1449</v>
      </c>
      <c r="AO520" s="895">
        <v>36853608.829999998</v>
      </c>
      <c r="AP520" s="894">
        <v>413</v>
      </c>
      <c r="AQ520" s="895">
        <v>10880619</v>
      </c>
      <c r="AR520" s="894">
        <v>732</v>
      </c>
      <c r="AS520" s="895">
        <v>11382772.1</v>
      </c>
      <c r="AT520" s="894"/>
      <c r="AU520" s="895">
        <v>35268749.5</v>
      </c>
      <c r="AV520" s="894">
        <v>12155</v>
      </c>
      <c r="AW520" s="895">
        <v>278267371.94999999</v>
      </c>
      <c r="AX520" s="894">
        <v>3156</v>
      </c>
      <c r="AY520" s="895">
        <v>167573010</v>
      </c>
      <c r="AZ520" s="894">
        <v>2372</v>
      </c>
      <c r="BA520" s="895">
        <v>71296014.799999997</v>
      </c>
      <c r="BB520" s="894">
        <v>853</v>
      </c>
      <c r="BC520" s="895">
        <v>18423070</v>
      </c>
      <c r="BD520" s="894">
        <v>2710</v>
      </c>
      <c r="BE520" s="895">
        <v>117107066.2</v>
      </c>
      <c r="BF520" s="894">
        <v>1030</v>
      </c>
      <c r="BG520" s="895">
        <v>30681628.199999999</v>
      </c>
      <c r="BH520" s="894">
        <v>1748</v>
      </c>
      <c r="BI520" s="895">
        <v>56753545.399999999</v>
      </c>
      <c r="BJ520" s="894">
        <v>3410</v>
      </c>
      <c r="BK520" s="895">
        <v>123758332.5</v>
      </c>
      <c r="BL520" s="894">
        <v>3655</v>
      </c>
      <c r="BM520" s="895">
        <v>161161900</v>
      </c>
      <c r="BN520" s="894">
        <v>1663</v>
      </c>
      <c r="BO520" s="895">
        <v>60134072.600000001</v>
      </c>
      <c r="BP520" s="894">
        <v>1032</v>
      </c>
      <c r="BQ520" s="895">
        <v>28522075.100000001</v>
      </c>
      <c r="BR520" s="894">
        <v>2746</v>
      </c>
      <c r="BS520" s="895">
        <v>94732670.200000003</v>
      </c>
      <c r="BT520" s="894">
        <v>535</v>
      </c>
      <c r="BU520" s="895">
        <v>13992084.4</v>
      </c>
      <c r="BV520" s="894">
        <v>29</v>
      </c>
      <c r="BW520" s="895">
        <v>814200</v>
      </c>
      <c r="BX520" s="894">
        <v>1679</v>
      </c>
      <c r="BY520" s="895">
        <v>118060963.7</v>
      </c>
      <c r="BZ520" s="894">
        <v>1436</v>
      </c>
      <c r="CA520" s="895">
        <v>39492557.799999997</v>
      </c>
      <c r="CB520" s="894">
        <v>4584</v>
      </c>
      <c r="CC520" s="895">
        <v>88162202.599999994</v>
      </c>
      <c r="CD520" s="907">
        <v>310</v>
      </c>
      <c r="CE520" s="895">
        <v>9225600</v>
      </c>
      <c r="CF520" s="907">
        <v>255</v>
      </c>
      <c r="CG520" s="895">
        <v>5519812.9000000004</v>
      </c>
      <c r="CH520" s="894">
        <v>5008</v>
      </c>
      <c r="CI520" s="895">
        <v>390942030</v>
      </c>
      <c r="CJ520" s="894">
        <v>291</v>
      </c>
      <c r="CK520" s="895">
        <v>6011160.2000000002</v>
      </c>
      <c r="CL520" s="894">
        <v>132</v>
      </c>
      <c r="CM520" s="895">
        <v>3388649.2</v>
      </c>
      <c r="CN520" s="894">
        <v>490</v>
      </c>
      <c r="CO520" s="895">
        <v>20772531.800000001</v>
      </c>
      <c r="CP520" s="894">
        <v>607</v>
      </c>
      <c r="CQ520" s="895">
        <v>20803290.899999999</v>
      </c>
      <c r="CR520" s="894">
        <v>4572</v>
      </c>
      <c r="CS520" s="895">
        <v>238950441.40000001</v>
      </c>
      <c r="CT520" s="894">
        <v>743</v>
      </c>
      <c r="CU520" s="895">
        <v>13284628</v>
      </c>
      <c r="CV520" s="894">
        <v>494</v>
      </c>
      <c r="CW520" s="895">
        <v>14947360.5</v>
      </c>
      <c r="CX520" s="894">
        <v>1395</v>
      </c>
      <c r="CY520" s="895">
        <v>42332800</v>
      </c>
      <c r="CZ520" s="894">
        <v>4374</v>
      </c>
      <c r="DA520" s="895">
        <v>178952130</v>
      </c>
      <c r="DB520" s="908">
        <f t="shared" si="68"/>
        <v>172195</v>
      </c>
      <c r="DC520" s="909">
        <f>'B1104'!CX500</f>
        <v>0</v>
      </c>
      <c r="DD520" s="910">
        <v>0</v>
      </c>
      <c r="DE520" s="911">
        <v>0</v>
      </c>
      <c r="DF520" s="916">
        <f t="shared" ref="DF520:DF544" si="69">DB520+DD520</f>
        <v>172195</v>
      </c>
      <c r="DG520" s="913">
        <f t="shared" si="67"/>
        <v>0</v>
      </c>
    </row>
    <row r="521" spans="1:111" ht="15" thickBot="1" x14ac:dyDescent="0.35">
      <c r="A521" s="915" t="s">
        <v>945</v>
      </c>
      <c r="B521" s="894">
        <v>2980</v>
      </c>
      <c r="C521" s="994">
        <v>120729640.27</v>
      </c>
      <c r="D521" s="894">
        <v>683</v>
      </c>
      <c r="E521" s="895">
        <v>180227296.33000001</v>
      </c>
      <c r="F521" s="894">
        <v>373</v>
      </c>
      <c r="G521" s="895">
        <v>7430768.4000000004</v>
      </c>
      <c r="H521" s="894">
        <v>1102</v>
      </c>
      <c r="I521" s="895">
        <v>25085236.93</v>
      </c>
      <c r="J521" s="894">
        <v>1149</v>
      </c>
      <c r="K521" s="895">
        <v>61333265.32</v>
      </c>
      <c r="L521" s="894">
        <v>1792</v>
      </c>
      <c r="M521" s="895">
        <v>33546679.449999999</v>
      </c>
      <c r="N521" s="894">
        <v>1336</v>
      </c>
      <c r="O521" s="895">
        <v>187090593.65000001</v>
      </c>
      <c r="P521" s="894">
        <v>23700</v>
      </c>
      <c r="Q521" s="895">
        <v>48960600</v>
      </c>
      <c r="R521" s="894">
        <v>1098</v>
      </c>
      <c r="S521" s="895">
        <v>32104834.989999998</v>
      </c>
      <c r="T521" s="894">
        <v>433</v>
      </c>
      <c r="U521" s="895">
        <v>15567796.24</v>
      </c>
      <c r="V521" s="894">
        <v>548</v>
      </c>
      <c r="W521" s="895">
        <v>8495306.9700000007</v>
      </c>
      <c r="X521" s="894">
        <v>1101</v>
      </c>
      <c r="Y521" s="895">
        <v>17205859.989999998</v>
      </c>
      <c r="Z521" s="894">
        <v>21</v>
      </c>
      <c r="AA521" s="895">
        <v>217000</v>
      </c>
      <c r="AB521" s="894">
        <v>891</v>
      </c>
      <c r="AC521" s="895">
        <v>23893121.190000001</v>
      </c>
      <c r="AD521" s="894">
        <v>539</v>
      </c>
      <c r="AE521" s="895">
        <v>6524506.5599999996</v>
      </c>
      <c r="AF521" s="894">
        <v>144</v>
      </c>
      <c r="AG521" s="895">
        <v>655913.19999999995</v>
      </c>
      <c r="AH521" s="894">
        <v>98</v>
      </c>
      <c r="AI521" s="895">
        <v>4499893</v>
      </c>
      <c r="AJ521" s="894">
        <v>562</v>
      </c>
      <c r="AK521" s="895">
        <v>51590627.859999999</v>
      </c>
      <c r="AL521" s="894">
        <v>748</v>
      </c>
      <c r="AM521" s="895">
        <v>16684632.68</v>
      </c>
      <c r="AN521" s="894">
        <v>283</v>
      </c>
      <c r="AO521" s="895">
        <v>2773893.58</v>
      </c>
      <c r="AP521" s="894">
        <v>37</v>
      </c>
      <c r="AQ521" s="895">
        <v>1808724</v>
      </c>
      <c r="AR521" s="894">
        <v>112</v>
      </c>
      <c r="AS521" s="895">
        <v>1819592.15</v>
      </c>
      <c r="AT521" s="894"/>
      <c r="AU521" s="895">
        <v>4169305.82</v>
      </c>
      <c r="AV521" s="894">
        <v>1430</v>
      </c>
      <c r="AW521" s="895">
        <v>98755573.430000007</v>
      </c>
      <c r="AX521" s="894">
        <v>726</v>
      </c>
      <c r="AY521" s="895">
        <v>53148457.829999998</v>
      </c>
      <c r="AZ521" s="894">
        <v>658</v>
      </c>
      <c r="BA521" s="895">
        <v>9327049.1500000004</v>
      </c>
      <c r="BB521" s="894">
        <v>188</v>
      </c>
      <c r="BC521" s="895">
        <v>18201876.329999998</v>
      </c>
      <c r="BD521" s="894">
        <v>448</v>
      </c>
      <c r="BE521" s="895">
        <v>6776759.0300000003</v>
      </c>
      <c r="BF521" s="894">
        <v>252</v>
      </c>
      <c r="BG521" s="895">
        <v>4329652.0999999996</v>
      </c>
      <c r="BH521" s="894">
        <v>803</v>
      </c>
      <c r="BI521" s="895">
        <v>7143745.7999999998</v>
      </c>
      <c r="BJ521" s="894">
        <v>1160</v>
      </c>
      <c r="BK521" s="895">
        <v>34079880.079999998</v>
      </c>
      <c r="BL521" s="894">
        <v>527</v>
      </c>
      <c r="BM521" s="895">
        <v>38125359.920000002</v>
      </c>
      <c r="BN521" s="894">
        <v>360</v>
      </c>
      <c r="BO521" s="895">
        <v>14076107.880000001</v>
      </c>
      <c r="BP521" s="894">
        <v>252</v>
      </c>
      <c r="BQ521" s="895">
        <v>4522888.05</v>
      </c>
      <c r="BR521" s="894">
        <v>690</v>
      </c>
      <c r="BS521" s="895">
        <v>13941923.060000001</v>
      </c>
      <c r="BT521" s="894">
        <v>392</v>
      </c>
      <c r="BU521" s="895">
        <v>2628310.65</v>
      </c>
      <c r="BV521" s="894">
        <v>9</v>
      </c>
      <c r="BW521" s="895">
        <v>26922.16</v>
      </c>
      <c r="BX521" s="894">
        <v>273</v>
      </c>
      <c r="BY521" s="895">
        <v>14656860.439999999</v>
      </c>
      <c r="BZ521" s="894">
        <v>365</v>
      </c>
      <c r="CA521" s="895">
        <v>33974450.240000002</v>
      </c>
      <c r="CB521" s="894">
        <v>612</v>
      </c>
      <c r="CC521" s="895">
        <v>30121140.489999998</v>
      </c>
      <c r="CD521" s="907">
        <v>33</v>
      </c>
      <c r="CE521" s="895">
        <v>742270</v>
      </c>
      <c r="CF521" s="907">
        <v>43</v>
      </c>
      <c r="CG521" s="895">
        <v>1544470</v>
      </c>
      <c r="CH521" s="894">
        <v>3215</v>
      </c>
      <c r="CI521" s="895">
        <v>42832457.579999998</v>
      </c>
      <c r="CJ521" s="894">
        <v>16</v>
      </c>
      <c r="CK521" s="895">
        <v>408997.2</v>
      </c>
      <c r="CL521" s="894">
        <v>44</v>
      </c>
      <c r="CM521" s="895">
        <v>336520.51</v>
      </c>
      <c r="CN521" s="894">
        <v>70</v>
      </c>
      <c r="CO521" s="895">
        <v>2567369.4700000002</v>
      </c>
      <c r="CP521" s="894">
        <v>73</v>
      </c>
      <c r="CQ521" s="895">
        <v>2879947.48</v>
      </c>
      <c r="CR521" s="894">
        <v>939</v>
      </c>
      <c r="CS521" s="895">
        <v>228329688.59999999</v>
      </c>
      <c r="CT521" s="894">
        <v>73</v>
      </c>
      <c r="CU521" s="895">
        <v>616716.30000000005</v>
      </c>
      <c r="CV521" s="894">
        <v>86</v>
      </c>
      <c r="CW521" s="895">
        <v>3431025.8</v>
      </c>
      <c r="CX521" s="894">
        <v>357</v>
      </c>
      <c r="CY521" s="895">
        <v>16546115.699999999</v>
      </c>
      <c r="CZ521" s="894">
        <v>828</v>
      </c>
      <c r="DA521" s="895">
        <v>45573010.229999997</v>
      </c>
      <c r="DB521" s="908">
        <f t="shared" si="68"/>
        <v>54652</v>
      </c>
      <c r="DC521" s="909">
        <f>'B1104'!CY500</f>
        <v>0</v>
      </c>
      <c r="DD521" s="910">
        <v>0</v>
      </c>
      <c r="DE521" s="911">
        <v>0</v>
      </c>
      <c r="DF521" s="916">
        <f t="shared" si="69"/>
        <v>54652</v>
      </c>
      <c r="DG521" s="913">
        <f t="shared" si="67"/>
        <v>0</v>
      </c>
    </row>
    <row r="522" spans="1:111" ht="15" thickBot="1" x14ac:dyDescent="0.35">
      <c r="A522" s="915" t="s">
        <v>946</v>
      </c>
      <c r="B522" s="894"/>
      <c r="C522" s="994"/>
      <c r="D522" s="894"/>
      <c r="E522" s="895"/>
      <c r="F522" s="894"/>
      <c r="G522" s="895"/>
      <c r="H522" s="894"/>
      <c r="I522" s="895"/>
      <c r="J522" s="894"/>
      <c r="K522" s="895"/>
      <c r="L522" s="894"/>
      <c r="M522" s="895"/>
      <c r="N522" s="894"/>
      <c r="O522" s="895"/>
      <c r="P522" s="894"/>
      <c r="Q522" s="895"/>
      <c r="R522" s="894"/>
      <c r="S522" s="895"/>
      <c r="T522" s="894"/>
      <c r="U522" s="895"/>
      <c r="V522" s="894"/>
      <c r="W522" s="895"/>
      <c r="X522" s="894"/>
      <c r="Y522" s="895"/>
      <c r="Z522" s="894"/>
      <c r="AA522" s="895"/>
      <c r="AB522" s="894"/>
      <c r="AC522" s="895"/>
      <c r="AD522" s="894"/>
      <c r="AE522" s="895"/>
      <c r="AF522" s="894"/>
      <c r="AG522" s="895"/>
      <c r="AH522" s="894"/>
      <c r="AI522" s="895"/>
      <c r="AJ522" s="894"/>
      <c r="AK522" s="895"/>
      <c r="AL522" s="894"/>
      <c r="AM522" s="895"/>
      <c r="AN522" s="894"/>
      <c r="AO522" s="895"/>
      <c r="AP522" s="894"/>
      <c r="AQ522" s="895"/>
      <c r="AR522" s="894"/>
      <c r="AS522" s="895"/>
      <c r="AT522" s="894"/>
      <c r="AU522" s="895"/>
      <c r="AV522" s="894"/>
      <c r="AW522" s="895"/>
      <c r="AX522" s="894"/>
      <c r="AY522" s="895"/>
      <c r="AZ522" s="894"/>
      <c r="BA522" s="895"/>
      <c r="BB522" s="894"/>
      <c r="BC522" s="895"/>
      <c r="BD522" s="894"/>
      <c r="BE522" s="895"/>
      <c r="BF522" s="894"/>
      <c r="BG522" s="895"/>
      <c r="BH522" s="894"/>
      <c r="BI522" s="895"/>
      <c r="BJ522" s="894"/>
      <c r="BK522" s="895"/>
      <c r="BL522" s="894"/>
      <c r="BM522" s="895"/>
      <c r="BN522" s="894"/>
      <c r="BO522" s="895"/>
      <c r="BP522" s="894"/>
      <c r="BQ522" s="895"/>
      <c r="BR522" s="894"/>
      <c r="BS522" s="895"/>
      <c r="BT522" s="894"/>
      <c r="BU522" s="895"/>
      <c r="BV522" s="894"/>
      <c r="BW522" s="895"/>
      <c r="BX522" s="894"/>
      <c r="BY522" s="895"/>
      <c r="BZ522" s="894"/>
      <c r="CA522" s="895"/>
      <c r="CB522" s="894"/>
      <c r="CC522" s="895"/>
      <c r="CD522" s="907"/>
      <c r="CE522" s="895"/>
      <c r="CF522" s="907"/>
      <c r="CG522" s="895"/>
      <c r="CH522" s="894"/>
      <c r="CI522" s="895"/>
      <c r="CJ522" s="894"/>
      <c r="CK522" s="895"/>
      <c r="CL522" s="894"/>
      <c r="CM522" s="895"/>
      <c r="CN522" s="894"/>
      <c r="CO522" s="895"/>
      <c r="CP522" s="894"/>
      <c r="CQ522" s="895"/>
      <c r="CR522" s="894"/>
      <c r="CS522" s="895"/>
      <c r="CT522" s="895"/>
      <c r="CU522" s="895"/>
      <c r="CV522" s="894"/>
      <c r="CW522" s="895"/>
      <c r="CX522" s="894"/>
      <c r="CY522" s="895"/>
      <c r="CZ522" s="894"/>
      <c r="DA522" s="895"/>
      <c r="DB522" s="908">
        <f t="shared" si="68"/>
        <v>0</v>
      </c>
      <c r="DC522" s="909"/>
      <c r="DD522" s="910">
        <v>0</v>
      </c>
      <c r="DE522" s="911">
        <v>0</v>
      </c>
      <c r="DF522" s="912">
        <f t="shared" si="69"/>
        <v>0</v>
      </c>
      <c r="DG522" s="913">
        <f t="shared" si="67"/>
        <v>0</v>
      </c>
    </row>
    <row r="523" spans="1:111" ht="15" thickBot="1" x14ac:dyDescent="0.35">
      <c r="A523" s="915" t="s">
        <v>947</v>
      </c>
      <c r="B523" s="894"/>
      <c r="C523" s="994"/>
      <c r="D523" s="894"/>
      <c r="E523" s="895"/>
      <c r="F523" s="894"/>
      <c r="G523" s="895"/>
      <c r="H523" s="894"/>
      <c r="I523" s="895"/>
      <c r="J523" s="894"/>
      <c r="K523" s="895"/>
      <c r="L523" s="894"/>
      <c r="M523" s="895"/>
      <c r="N523" s="894"/>
      <c r="O523" s="895"/>
      <c r="P523" s="894"/>
      <c r="Q523" s="895"/>
      <c r="R523" s="894"/>
      <c r="S523" s="895"/>
      <c r="T523" s="894"/>
      <c r="U523" s="895"/>
      <c r="V523" s="894"/>
      <c r="W523" s="895"/>
      <c r="X523" s="894"/>
      <c r="Y523" s="895"/>
      <c r="Z523" s="894"/>
      <c r="AA523" s="895"/>
      <c r="AB523" s="894"/>
      <c r="AC523" s="895"/>
      <c r="AD523" s="894"/>
      <c r="AE523" s="895"/>
      <c r="AF523" s="894"/>
      <c r="AG523" s="895"/>
      <c r="AH523" s="894"/>
      <c r="AI523" s="895"/>
      <c r="AJ523" s="894"/>
      <c r="AK523" s="895"/>
      <c r="AL523" s="894"/>
      <c r="AM523" s="895"/>
      <c r="AN523" s="894"/>
      <c r="AO523" s="895"/>
      <c r="AP523" s="894"/>
      <c r="AQ523" s="895"/>
      <c r="AR523" s="894"/>
      <c r="AS523" s="895"/>
      <c r="AT523" s="894"/>
      <c r="AU523" s="895"/>
      <c r="AV523" s="894"/>
      <c r="AW523" s="895"/>
      <c r="AX523" s="894"/>
      <c r="AY523" s="895"/>
      <c r="AZ523" s="894"/>
      <c r="BA523" s="895"/>
      <c r="BB523" s="894"/>
      <c r="BC523" s="895"/>
      <c r="BD523" s="894"/>
      <c r="BE523" s="895"/>
      <c r="BF523" s="894"/>
      <c r="BG523" s="895"/>
      <c r="BH523" s="894"/>
      <c r="BI523" s="895"/>
      <c r="BJ523" s="894"/>
      <c r="BK523" s="895"/>
      <c r="BL523" s="894"/>
      <c r="BM523" s="895"/>
      <c r="BN523" s="894"/>
      <c r="BO523" s="895"/>
      <c r="BP523" s="894"/>
      <c r="BQ523" s="895"/>
      <c r="BR523" s="894"/>
      <c r="BS523" s="895"/>
      <c r="BT523" s="894"/>
      <c r="BU523" s="895"/>
      <c r="BV523" s="894"/>
      <c r="BW523" s="895"/>
      <c r="BX523" s="894"/>
      <c r="BY523" s="895"/>
      <c r="BZ523" s="894"/>
      <c r="CA523" s="895"/>
      <c r="CB523" s="894"/>
      <c r="CC523" s="895"/>
      <c r="CD523" s="907"/>
      <c r="CE523" s="895"/>
      <c r="CF523" s="907"/>
      <c r="CG523" s="895"/>
      <c r="CH523" s="894"/>
      <c r="CI523" s="895"/>
      <c r="CJ523" s="894"/>
      <c r="CK523" s="895"/>
      <c r="CL523" s="894"/>
      <c r="CM523" s="895"/>
      <c r="CN523" s="894"/>
      <c r="CO523" s="895"/>
      <c r="CP523" s="894"/>
      <c r="CQ523" s="895"/>
      <c r="CR523" s="894"/>
      <c r="CS523" s="895"/>
      <c r="CT523" s="895"/>
      <c r="CU523" s="895"/>
      <c r="CV523" s="894"/>
      <c r="CW523" s="895"/>
      <c r="CX523" s="894"/>
      <c r="CY523" s="895"/>
      <c r="CZ523" s="894"/>
      <c r="DA523" s="895"/>
      <c r="DB523" s="908">
        <f t="shared" si="68"/>
        <v>0</v>
      </c>
      <c r="DC523" s="909"/>
      <c r="DD523" s="910">
        <v>0</v>
      </c>
      <c r="DE523" s="911">
        <v>0</v>
      </c>
      <c r="DF523" s="912">
        <f t="shared" si="69"/>
        <v>0</v>
      </c>
      <c r="DG523" s="913">
        <f t="shared" si="67"/>
        <v>0</v>
      </c>
    </row>
    <row r="524" spans="1:111" ht="15" thickBot="1" x14ac:dyDescent="0.35">
      <c r="A524" s="915" t="s">
        <v>948</v>
      </c>
      <c r="B524" s="894"/>
      <c r="C524" s="994"/>
      <c r="D524" s="894"/>
      <c r="E524" s="895"/>
      <c r="F524" s="894"/>
      <c r="G524" s="895"/>
      <c r="H524" s="894"/>
      <c r="I524" s="895"/>
      <c r="J524" s="894"/>
      <c r="K524" s="895"/>
      <c r="L524" s="894"/>
      <c r="M524" s="895"/>
      <c r="N524" s="894"/>
      <c r="O524" s="895"/>
      <c r="P524" s="894"/>
      <c r="Q524" s="895"/>
      <c r="R524" s="894"/>
      <c r="S524" s="895"/>
      <c r="T524" s="894"/>
      <c r="U524" s="895"/>
      <c r="V524" s="894"/>
      <c r="W524" s="895"/>
      <c r="X524" s="894"/>
      <c r="Y524" s="895"/>
      <c r="Z524" s="894"/>
      <c r="AA524" s="895"/>
      <c r="AB524" s="894"/>
      <c r="AC524" s="895"/>
      <c r="AD524" s="894"/>
      <c r="AE524" s="895"/>
      <c r="AF524" s="894"/>
      <c r="AG524" s="895"/>
      <c r="AH524" s="894"/>
      <c r="AI524" s="895"/>
      <c r="AJ524" s="894"/>
      <c r="AK524" s="895"/>
      <c r="AL524" s="894"/>
      <c r="AM524" s="895"/>
      <c r="AN524" s="894"/>
      <c r="AO524" s="895"/>
      <c r="AP524" s="894"/>
      <c r="AQ524" s="895"/>
      <c r="AR524" s="894"/>
      <c r="AS524" s="895"/>
      <c r="AT524" s="894"/>
      <c r="AU524" s="895"/>
      <c r="AV524" s="894"/>
      <c r="AW524" s="895"/>
      <c r="AX524" s="894"/>
      <c r="AY524" s="895"/>
      <c r="AZ524" s="894"/>
      <c r="BA524" s="895"/>
      <c r="BB524" s="894"/>
      <c r="BC524" s="895"/>
      <c r="BD524" s="894"/>
      <c r="BE524" s="895"/>
      <c r="BF524" s="894"/>
      <c r="BG524" s="895"/>
      <c r="BH524" s="894"/>
      <c r="BI524" s="895"/>
      <c r="BJ524" s="894"/>
      <c r="BK524" s="895"/>
      <c r="BL524" s="894"/>
      <c r="BM524" s="895"/>
      <c r="BN524" s="894"/>
      <c r="BO524" s="895"/>
      <c r="BP524" s="894"/>
      <c r="BQ524" s="895"/>
      <c r="BR524" s="894"/>
      <c r="BS524" s="895"/>
      <c r="BT524" s="894"/>
      <c r="BU524" s="895"/>
      <c r="BV524" s="894"/>
      <c r="BW524" s="895"/>
      <c r="BX524" s="894"/>
      <c r="BY524" s="895"/>
      <c r="BZ524" s="894"/>
      <c r="CA524" s="895"/>
      <c r="CB524" s="894"/>
      <c r="CC524" s="895"/>
      <c r="CD524" s="907"/>
      <c r="CE524" s="895"/>
      <c r="CF524" s="907"/>
      <c r="CG524" s="895"/>
      <c r="CH524" s="894"/>
      <c r="CI524" s="895"/>
      <c r="CJ524" s="894"/>
      <c r="CK524" s="895"/>
      <c r="CL524" s="894"/>
      <c r="CM524" s="895"/>
      <c r="CN524" s="894"/>
      <c r="CO524" s="895"/>
      <c r="CP524" s="894"/>
      <c r="CQ524" s="895"/>
      <c r="CR524" s="894"/>
      <c r="CS524" s="895"/>
      <c r="CT524" s="895"/>
      <c r="CU524" s="895"/>
      <c r="CV524" s="894"/>
      <c r="CW524" s="895"/>
      <c r="CX524" s="894"/>
      <c r="CY524" s="895"/>
      <c r="CZ524" s="894"/>
      <c r="DA524" s="895"/>
      <c r="DB524" s="908">
        <f t="shared" si="68"/>
        <v>0</v>
      </c>
      <c r="DC524" s="909"/>
      <c r="DD524" s="910">
        <v>0</v>
      </c>
      <c r="DE524" s="911">
        <v>0</v>
      </c>
      <c r="DF524" s="912">
        <f t="shared" si="69"/>
        <v>0</v>
      </c>
      <c r="DG524" s="913">
        <f t="shared" si="67"/>
        <v>0</v>
      </c>
    </row>
    <row r="525" spans="1:111" ht="15" thickBot="1" x14ac:dyDescent="0.35">
      <c r="A525" s="915" t="s">
        <v>949</v>
      </c>
      <c r="B525" s="894"/>
      <c r="C525" s="994"/>
      <c r="D525" s="894"/>
      <c r="E525" s="895"/>
      <c r="F525" s="894"/>
      <c r="G525" s="895"/>
      <c r="H525" s="894"/>
      <c r="I525" s="895"/>
      <c r="J525" s="894"/>
      <c r="K525" s="895"/>
      <c r="L525" s="894"/>
      <c r="M525" s="895"/>
      <c r="N525" s="894"/>
      <c r="O525" s="895"/>
      <c r="P525" s="894"/>
      <c r="Q525" s="895"/>
      <c r="R525" s="894"/>
      <c r="S525" s="895"/>
      <c r="T525" s="894"/>
      <c r="U525" s="895"/>
      <c r="V525" s="894"/>
      <c r="W525" s="895"/>
      <c r="X525" s="894"/>
      <c r="Y525" s="895"/>
      <c r="Z525" s="894"/>
      <c r="AA525" s="895"/>
      <c r="AB525" s="894"/>
      <c r="AC525" s="895"/>
      <c r="AD525" s="894"/>
      <c r="AE525" s="895"/>
      <c r="AF525" s="894"/>
      <c r="AG525" s="895"/>
      <c r="AH525" s="894"/>
      <c r="AI525" s="895"/>
      <c r="AJ525" s="894"/>
      <c r="AK525" s="895"/>
      <c r="AL525" s="894"/>
      <c r="AM525" s="895"/>
      <c r="AN525" s="894"/>
      <c r="AO525" s="895"/>
      <c r="AP525" s="894"/>
      <c r="AQ525" s="895"/>
      <c r="AR525" s="894"/>
      <c r="AS525" s="895"/>
      <c r="AT525" s="894"/>
      <c r="AU525" s="895"/>
      <c r="AV525" s="894"/>
      <c r="AW525" s="895"/>
      <c r="AX525" s="894"/>
      <c r="AY525" s="895"/>
      <c r="AZ525" s="894"/>
      <c r="BA525" s="895"/>
      <c r="BB525" s="894"/>
      <c r="BC525" s="895"/>
      <c r="BD525" s="894"/>
      <c r="BE525" s="895"/>
      <c r="BF525" s="894"/>
      <c r="BG525" s="895"/>
      <c r="BH525" s="894"/>
      <c r="BI525" s="895"/>
      <c r="BJ525" s="894"/>
      <c r="BK525" s="895"/>
      <c r="BL525" s="894"/>
      <c r="BM525" s="895"/>
      <c r="BN525" s="894"/>
      <c r="BO525" s="895"/>
      <c r="BP525" s="894"/>
      <c r="BQ525" s="895"/>
      <c r="BR525" s="894"/>
      <c r="BS525" s="895"/>
      <c r="BT525" s="894"/>
      <c r="BU525" s="895"/>
      <c r="BV525" s="894"/>
      <c r="BW525" s="895"/>
      <c r="BX525" s="894"/>
      <c r="BY525" s="895"/>
      <c r="BZ525" s="894"/>
      <c r="CA525" s="895"/>
      <c r="CB525" s="894"/>
      <c r="CC525" s="895"/>
      <c r="CD525" s="907"/>
      <c r="CE525" s="895"/>
      <c r="CF525" s="907"/>
      <c r="CG525" s="895"/>
      <c r="CH525" s="894"/>
      <c r="CI525" s="895"/>
      <c r="CJ525" s="894"/>
      <c r="CK525" s="895"/>
      <c r="CL525" s="894"/>
      <c r="CM525" s="895"/>
      <c r="CN525" s="894"/>
      <c r="CO525" s="895"/>
      <c r="CP525" s="894"/>
      <c r="CQ525" s="895"/>
      <c r="CR525" s="894"/>
      <c r="CS525" s="895"/>
      <c r="CT525" s="895"/>
      <c r="CU525" s="895"/>
      <c r="CV525" s="894"/>
      <c r="CW525" s="895"/>
      <c r="CX525" s="894"/>
      <c r="CY525" s="895"/>
      <c r="CZ525" s="894"/>
      <c r="DA525" s="895"/>
      <c r="DB525" s="908">
        <f t="shared" si="68"/>
        <v>0</v>
      </c>
      <c r="DC525" s="909"/>
      <c r="DD525" s="910">
        <v>0</v>
      </c>
      <c r="DE525" s="911">
        <v>0</v>
      </c>
      <c r="DF525" s="912">
        <f t="shared" si="69"/>
        <v>0</v>
      </c>
      <c r="DG525" s="913">
        <f t="shared" si="67"/>
        <v>0</v>
      </c>
    </row>
    <row r="526" spans="1:111" ht="15" thickBot="1" x14ac:dyDescent="0.35">
      <c r="A526" s="915" t="s">
        <v>950</v>
      </c>
      <c r="B526" s="894"/>
      <c r="C526" s="994"/>
      <c r="D526" s="894"/>
      <c r="E526" s="895"/>
      <c r="F526" s="894"/>
      <c r="G526" s="895"/>
      <c r="H526" s="894"/>
      <c r="I526" s="895"/>
      <c r="J526" s="894"/>
      <c r="K526" s="895"/>
      <c r="L526" s="894"/>
      <c r="M526" s="895"/>
      <c r="N526" s="894"/>
      <c r="O526" s="895"/>
      <c r="P526" s="894"/>
      <c r="Q526" s="895"/>
      <c r="R526" s="894"/>
      <c r="S526" s="895"/>
      <c r="T526" s="894"/>
      <c r="U526" s="895"/>
      <c r="V526" s="894"/>
      <c r="W526" s="895"/>
      <c r="X526" s="894"/>
      <c r="Y526" s="895"/>
      <c r="Z526" s="894"/>
      <c r="AA526" s="895"/>
      <c r="AB526" s="894"/>
      <c r="AC526" s="895"/>
      <c r="AD526" s="894"/>
      <c r="AE526" s="895"/>
      <c r="AF526" s="894"/>
      <c r="AG526" s="895"/>
      <c r="AH526" s="894"/>
      <c r="AI526" s="895"/>
      <c r="AJ526" s="894"/>
      <c r="AK526" s="895"/>
      <c r="AL526" s="894"/>
      <c r="AM526" s="895"/>
      <c r="AN526" s="894"/>
      <c r="AO526" s="895"/>
      <c r="AP526" s="894"/>
      <c r="AQ526" s="895"/>
      <c r="AR526" s="894"/>
      <c r="AS526" s="895"/>
      <c r="AT526" s="894"/>
      <c r="AU526" s="895"/>
      <c r="AV526" s="894"/>
      <c r="AW526" s="895"/>
      <c r="AX526" s="894"/>
      <c r="AY526" s="895"/>
      <c r="AZ526" s="894"/>
      <c r="BA526" s="895"/>
      <c r="BB526" s="894"/>
      <c r="BC526" s="895"/>
      <c r="BD526" s="894"/>
      <c r="BE526" s="895"/>
      <c r="BF526" s="894"/>
      <c r="BG526" s="895"/>
      <c r="BH526" s="894"/>
      <c r="BI526" s="895"/>
      <c r="BJ526" s="894"/>
      <c r="BK526" s="895"/>
      <c r="BL526" s="894"/>
      <c r="BM526" s="895"/>
      <c r="BN526" s="894"/>
      <c r="BO526" s="895"/>
      <c r="BP526" s="894"/>
      <c r="BQ526" s="895"/>
      <c r="BR526" s="894"/>
      <c r="BS526" s="895"/>
      <c r="BT526" s="894"/>
      <c r="BU526" s="895"/>
      <c r="BV526" s="894"/>
      <c r="BW526" s="895"/>
      <c r="BX526" s="894"/>
      <c r="BY526" s="895"/>
      <c r="BZ526" s="894"/>
      <c r="CA526" s="895"/>
      <c r="CB526" s="894"/>
      <c r="CC526" s="895"/>
      <c r="CD526" s="907"/>
      <c r="CE526" s="895"/>
      <c r="CF526" s="907"/>
      <c r="CG526" s="895"/>
      <c r="CH526" s="894"/>
      <c r="CI526" s="895"/>
      <c r="CJ526" s="894"/>
      <c r="CK526" s="895"/>
      <c r="CL526" s="894"/>
      <c r="CM526" s="895"/>
      <c r="CN526" s="894"/>
      <c r="CO526" s="895"/>
      <c r="CP526" s="894"/>
      <c r="CQ526" s="895"/>
      <c r="CR526" s="894"/>
      <c r="CS526" s="895"/>
      <c r="CT526" s="895"/>
      <c r="CU526" s="895"/>
      <c r="CV526" s="894"/>
      <c r="CW526" s="895"/>
      <c r="CX526" s="894"/>
      <c r="CY526" s="895"/>
      <c r="CZ526" s="894"/>
      <c r="DA526" s="895"/>
      <c r="DB526" s="908">
        <f t="shared" si="68"/>
        <v>0</v>
      </c>
      <c r="DC526" s="909"/>
      <c r="DD526" s="910">
        <v>0</v>
      </c>
      <c r="DE526" s="911">
        <v>0</v>
      </c>
      <c r="DF526" s="912">
        <f t="shared" si="69"/>
        <v>0</v>
      </c>
      <c r="DG526" s="913">
        <f t="shared" si="67"/>
        <v>0</v>
      </c>
    </row>
    <row r="527" spans="1:111" ht="15" thickBot="1" x14ac:dyDescent="0.35">
      <c r="A527" s="915" t="s">
        <v>951</v>
      </c>
      <c r="B527" s="894"/>
      <c r="C527" s="994"/>
      <c r="D527" s="894"/>
      <c r="E527" s="895"/>
      <c r="F527" s="894"/>
      <c r="G527" s="895"/>
      <c r="H527" s="894"/>
      <c r="I527" s="895"/>
      <c r="J527" s="894"/>
      <c r="K527" s="895"/>
      <c r="L527" s="894"/>
      <c r="M527" s="895"/>
      <c r="N527" s="894"/>
      <c r="O527" s="895"/>
      <c r="P527" s="894"/>
      <c r="Q527" s="895"/>
      <c r="R527" s="894"/>
      <c r="S527" s="895"/>
      <c r="T527" s="894"/>
      <c r="U527" s="895"/>
      <c r="V527" s="894"/>
      <c r="W527" s="895"/>
      <c r="X527" s="894"/>
      <c r="Y527" s="895"/>
      <c r="Z527" s="894"/>
      <c r="AA527" s="895"/>
      <c r="AB527" s="894"/>
      <c r="AC527" s="895"/>
      <c r="AD527" s="894"/>
      <c r="AE527" s="895"/>
      <c r="AF527" s="894"/>
      <c r="AG527" s="895"/>
      <c r="AH527" s="894"/>
      <c r="AI527" s="895"/>
      <c r="AJ527" s="894"/>
      <c r="AK527" s="895"/>
      <c r="AL527" s="894"/>
      <c r="AM527" s="895"/>
      <c r="AN527" s="894"/>
      <c r="AO527" s="895"/>
      <c r="AP527" s="894"/>
      <c r="AQ527" s="895"/>
      <c r="AR527" s="894"/>
      <c r="AS527" s="895"/>
      <c r="AT527" s="894"/>
      <c r="AU527" s="895"/>
      <c r="AV527" s="894"/>
      <c r="AW527" s="895"/>
      <c r="AX527" s="894"/>
      <c r="AY527" s="895"/>
      <c r="AZ527" s="894"/>
      <c r="BA527" s="895"/>
      <c r="BB527" s="894"/>
      <c r="BC527" s="895"/>
      <c r="BD527" s="894"/>
      <c r="BE527" s="895"/>
      <c r="BF527" s="894"/>
      <c r="BG527" s="895"/>
      <c r="BH527" s="894"/>
      <c r="BI527" s="895"/>
      <c r="BJ527" s="894"/>
      <c r="BK527" s="895"/>
      <c r="BL527" s="894"/>
      <c r="BM527" s="895"/>
      <c r="BN527" s="894"/>
      <c r="BO527" s="895"/>
      <c r="BP527" s="894"/>
      <c r="BQ527" s="895"/>
      <c r="BR527" s="894"/>
      <c r="BS527" s="895"/>
      <c r="BT527" s="894"/>
      <c r="BU527" s="895"/>
      <c r="BV527" s="894"/>
      <c r="BW527" s="895"/>
      <c r="BX527" s="894"/>
      <c r="BY527" s="895"/>
      <c r="BZ527" s="894"/>
      <c r="CA527" s="895"/>
      <c r="CB527" s="894"/>
      <c r="CC527" s="895"/>
      <c r="CD527" s="907"/>
      <c r="CE527" s="895"/>
      <c r="CF527" s="907"/>
      <c r="CG527" s="895"/>
      <c r="CH527" s="894"/>
      <c r="CI527" s="895"/>
      <c r="CJ527" s="894"/>
      <c r="CK527" s="895"/>
      <c r="CL527" s="894"/>
      <c r="CM527" s="895"/>
      <c r="CN527" s="894"/>
      <c r="CO527" s="895"/>
      <c r="CP527" s="894"/>
      <c r="CQ527" s="895"/>
      <c r="CR527" s="894"/>
      <c r="CS527" s="895"/>
      <c r="CT527" s="895"/>
      <c r="CU527" s="895"/>
      <c r="CV527" s="894"/>
      <c r="CW527" s="895"/>
      <c r="CX527" s="894"/>
      <c r="CY527" s="895"/>
      <c r="CZ527" s="894"/>
      <c r="DA527" s="895"/>
      <c r="DB527" s="908">
        <f t="shared" si="68"/>
        <v>0</v>
      </c>
      <c r="DC527" s="909"/>
      <c r="DD527" s="910">
        <v>0</v>
      </c>
      <c r="DE527" s="911">
        <v>0</v>
      </c>
      <c r="DF527" s="912">
        <f t="shared" si="69"/>
        <v>0</v>
      </c>
      <c r="DG527" s="913">
        <f t="shared" si="67"/>
        <v>0</v>
      </c>
    </row>
    <row r="528" spans="1:111" ht="15" thickBot="1" x14ac:dyDescent="0.35">
      <c r="A528" s="915" t="s">
        <v>952</v>
      </c>
      <c r="B528" s="894"/>
      <c r="C528" s="994"/>
      <c r="D528" s="894"/>
      <c r="E528" s="895"/>
      <c r="F528" s="894"/>
      <c r="G528" s="895"/>
      <c r="H528" s="894"/>
      <c r="I528" s="895"/>
      <c r="J528" s="894"/>
      <c r="K528" s="895"/>
      <c r="L528" s="894"/>
      <c r="M528" s="895"/>
      <c r="N528" s="894"/>
      <c r="O528" s="895"/>
      <c r="P528" s="894"/>
      <c r="Q528" s="895"/>
      <c r="R528" s="894"/>
      <c r="S528" s="895"/>
      <c r="T528" s="894"/>
      <c r="U528" s="895"/>
      <c r="V528" s="894"/>
      <c r="W528" s="895"/>
      <c r="X528" s="894"/>
      <c r="Y528" s="895"/>
      <c r="Z528" s="894"/>
      <c r="AA528" s="895"/>
      <c r="AB528" s="894"/>
      <c r="AC528" s="895"/>
      <c r="AD528" s="894"/>
      <c r="AE528" s="895"/>
      <c r="AF528" s="894"/>
      <c r="AG528" s="895"/>
      <c r="AH528" s="894"/>
      <c r="AI528" s="895"/>
      <c r="AJ528" s="894"/>
      <c r="AK528" s="895"/>
      <c r="AL528" s="894"/>
      <c r="AM528" s="895"/>
      <c r="AN528" s="894"/>
      <c r="AO528" s="895"/>
      <c r="AP528" s="894"/>
      <c r="AQ528" s="895"/>
      <c r="AR528" s="894"/>
      <c r="AS528" s="895"/>
      <c r="AT528" s="894"/>
      <c r="AU528" s="895"/>
      <c r="AV528" s="894"/>
      <c r="AW528" s="895"/>
      <c r="AX528" s="894"/>
      <c r="AY528" s="895"/>
      <c r="AZ528" s="894"/>
      <c r="BA528" s="895"/>
      <c r="BB528" s="894"/>
      <c r="BC528" s="895"/>
      <c r="BD528" s="894"/>
      <c r="BE528" s="895"/>
      <c r="BF528" s="894"/>
      <c r="BG528" s="895"/>
      <c r="BH528" s="894"/>
      <c r="BI528" s="895"/>
      <c r="BJ528" s="894"/>
      <c r="BK528" s="895"/>
      <c r="BL528" s="894"/>
      <c r="BM528" s="895"/>
      <c r="BN528" s="894"/>
      <c r="BO528" s="895"/>
      <c r="BP528" s="894"/>
      <c r="BQ528" s="895"/>
      <c r="BR528" s="894"/>
      <c r="BS528" s="895"/>
      <c r="BT528" s="894"/>
      <c r="BU528" s="895"/>
      <c r="BV528" s="894"/>
      <c r="BW528" s="895"/>
      <c r="BX528" s="894"/>
      <c r="BY528" s="895"/>
      <c r="BZ528" s="894"/>
      <c r="CA528" s="895"/>
      <c r="CB528" s="894"/>
      <c r="CC528" s="895"/>
      <c r="CD528" s="907"/>
      <c r="CE528" s="895"/>
      <c r="CF528" s="907"/>
      <c r="CG528" s="895"/>
      <c r="CH528" s="894"/>
      <c r="CI528" s="895"/>
      <c r="CJ528" s="894"/>
      <c r="CK528" s="895"/>
      <c r="CL528" s="894"/>
      <c r="CM528" s="895"/>
      <c r="CN528" s="894"/>
      <c r="CO528" s="895"/>
      <c r="CP528" s="894"/>
      <c r="CQ528" s="895"/>
      <c r="CR528" s="894"/>
      <c r="CS528" s="895"/>
      <c r="CT528" s="895"/>
      <c r="CU528" s="895"/>
      <c r="CV528" s="894"/>
      <c r="CW528" s="895"/>
      <c r="CX528" s="894"/>
      <c r="CY528" s="895"/>
      <c r="CZ528" s="894"/>
      <c r="DA528" s="895"/>
      <c r="DB528" s="908">
        <f t="shared" si="68"/>
        <v>0</v>
      </c>
      <c r="DC528" s="909"/>
      <c r="DD528" s="910">
        <v>0</v>
      </c>
      <c r="DE528" s="911">
        <v>0</v>
      </c>
      <c r="DF528" s="912">
        <f t="shared" si="69"/>
        <v>0</v>
      </c>
      <c r="DG528" s="913">
        <f t="shared" si="67"/>
        <v>0</v>
      </c>
    </row>
    <row r="529" spans="1:111" ht="15" thickBot="1" x14ac:dyDescent="0.35">
      <c r="A529" s="915" t="s">
        <v>953</v>
      </c>
      <c r="B529" s="894"/>
      <c r="C529" s="994"/>
      <c r="D529" s="894"/>
      <c r="E529" s="895"/>
      <c r="F529" s="894"/>
      <c r="G529" s="895"/>
      <c r="H529" s="894"/>
      <c r="I529" s="895"/>
      <c r="J529" s="894"/>
      <c r="K529" s="895"/>
      <c r="L529" s="894"/>
      <c r="M529" s="895"/>
      <c r="N529" s="894"/>
      <c r="O529" s="895"/>
      <c r="P529" s="894"/>
      <c r="Q529" s="895"/>
      <c r="R529" s="894"/>
      <c r="S529" s="895"/>
      <c r="T529" s="894"/>
      <c r="U529" s="895"/>
      <c r="V529" s="894"/>
      <c r="W529" s="895"/>
      <c r="X529" s="894"/>
      <c r="Y529" s="895"/>
      <c r="Z529" s="894"/>
      <c r="AA529" s="895"/>
      <c r="AB529" s="894"/>
      <c r="AC529" s="895"/>
      <c r="AD529" s="894"/>
      <c r="AE529" s="895"/>
      <c r="AF529" s="894"/>
      <c r="AG529" s="895"/>
      <c r="AH529" s="894"/>
      <c r="AI529" s="895"/>
      <c r="AJ529" s="894"/>
      <c r="AK529" s="895"/>
      <c r="AL529" s="894"/>
      <c r="AM529" s="895"/>
      <c r="AN529" s="894"/>
      <c r="AO529" s="895"/>
      <c r="AP529" s="894"/>
      <c r="AQ529" s="895"/>
      <c r="AR529" s="894"/>
      <c r="AS529" s="895"/>
      <c r="AT529" s="894"/>
      <c r="AU529" s="895"/>
      <c r="AV529" s="894"/>
      <c r="AW529" s="895"/>
      <c r="AX529" s="894"/>
      <c r="AY529" s="895"/>
      <c r="AZ529" s="894"/>
      <c r="BA529" s="895"/>
      <c r="BB529" s="894"/>
      <c r="BC529" s="895"/>
      <c r="BD529" s="894"/>
      <c r="BE529" s="895"/>
      <c r="BF529" s="894"/>
      <c r="BG529" s="895"/>
      <c r="BH529" s="894"/>
      <c r="BI529" s="895"/>
      <c r="BJ529" s="894"/>
      <c r="BK529" s="895"/>
      <c r="BL529" s="894"/>
      <c r="BM529" s="895"/>
      <c r="BN529" s="894"/>
      <c r="BO529" s="895"/>
      <c r="BP529" s="894"/>
      <c r="BQ529" s="895"/>
      <c r="BR529" s="894"/>
      <c r="BS529" s="895"/>
      <c r="BT529" s="894"/>
      <c r="BU529" s="895"/>
      <c r="BV529" s="894"/>
      <c r="BW529" s="895"/>
      <c r="BX529" s="894"/>
      <c r="BY529" s="895"/>
      <c r="BZ529" s="894"/>
      <c r="CA529" s="895"/>
      <c r="CB529" s="894"/>
      <c r="CC529" s="895"/>
      <c r="CD529" s="907"/>
      <c r="CE529" s="895"/>
      <c r="CF529" s="907"/>
      <c r="CG529" s="895"/>
      <c r="CH529" s="894"/>
      <c r="CI529" s="895"/>
      <c r="CJ529" s="894"/>
      <c r="CK529" s="895"/>
      <c r="CL529" s="894"/>
      <c r="CM529" s="895"/>
      <c r="CN529" s="894"/>
      <c r="CO529" s="895"/>
      <c r="CP529" s="894"/>
      <c r="CQ529" s="895"/>
      <c r="CR529" s="894"/>
      <c r="CS529" s="895"/>
      <c r="CT529" s="895"/>
      <c r="CU529" s="895"/>
      <c r="CV529" s="894"/>
      <c r="CW529" s="895"/>
      <c r="CX529" s="894"/>
      <c r="CY529" s="895"/>
      <c r="CZ529" s="894"/>
      <c r="DA529" s="895"/>
      <c r="DB529" s="908">
        <f t="shared" si="68"/>
        <v>0</v>
      </c>
      <c r="DC529" s="954">
        <f>'B1104'!CF500</f>
        <v>0</v>
      </c>
      <c r="DD529" s="910">
        <v>0</v>
      </c>
      <c r="DE529" s="911">
        <v>0</v>
      </c>
      <c r="DF529" s="912">
        <f t="shared" si="69"/>
        <v>0</v>
      </c>
      <c r="DG529" s="913">
        <f t="shared" si="67"/>
        <v>0</v>
      </c>
    </row>
    <row r="530" spans="1:111" ht="15" thickBot="1" x14ac:dyDescent="0.35">
      <c r="A530" s="917" t="s">
        <v>954</v>
      </c>
      <c r="B530" s="894"/>
      <c r="C530" s="994"/>
      <c r="D530" s="894"/>
      <c r="E530" s="895"/>
      <c r="F530" s="894"/>
      <c r="G530" s="895"/>
      <c r="H530" s="894"/>
      <c r="I530" s="895"/>
      <c r="J530" s="894"/>
      <c r="K530" s="895"/>
      <c r="L530" s="894"/>
      <c r="M530" s="895"/>
      <c r="N530" s="894"/>
      <c r="O530" s="895"/>
      <c r="P530" s="894"/>
      <c r="Q530" s="895"/>
      <c r="R530" s="894"/>
      <c r="S530" s="895"/>
      <c r="T530" s="894"/>
      <c r="U530" s="895"/>
      <c r="V530" s="894"/>
      <c r="W530" s="895"/>
      <c r="X530" s="894"/>
      <c r="Y530" s="895"/>
      <c r="Z530" s="894"/>
      <c r="AA530" s="895"/>
      <c r="AB530" s="894"/>
      <c r="AC530" s="895"/>
      <c r="AD530" s="894"/>
      <c r="AE530" s="895"/>
      <c r="AF530" s="894"/>
      <c r="AG530" s="895"/>
      <c r="AH530" s="894"/>
      <c r="AI530" s="895"/>
      <c r="AJ530" s="894"/>
      <c r="AK530" s="895"/>
      <c r="AL530" s="894"/>
      <c r="AM530" s="895"/>
      <c r="AN530" s="894"/>
      <c r="AO530" s="895"/>
      <c r="AP530" s="894"/>
      <c r="AQ530" s="895"/>
      <c r="AR530" s="894"/>
      <c r="AS530" s="895"/>
      <c r="AT530" s="894"/>
      <c r="AU530" s="895"/>
      <c r="AV530" s="894"/>
      <c r="AW530" s="895"/>
      <c r="AX530" s="894"/>
      <c r="AY530" s="895"/>
      <c r="AZ530" s="894"/>
      <c r="BA530" s="895"/>
      <c r="BB530" s="894"/>
      <c r="BC530" s="895"/>
      <c r="BD530" s="894"/>
      <c r="BE530" s="895"/>
      <c r="BF530" s="894"/>
      <c r="BG530" s="895"/>
      <c r="BH530" s="894"/>
      <c r="BI530" s="895"/>
      <c r="BJ530" s="894"/>
      <c r="BK530" s="895"/>
      <c r="BL530" s="894"/>
      <c r="BM530" s="895"/>
      <c r="BN530" s="894"/>
      <c r="BO530" s="895"/>
      <c r="BP530" s="894"/>
      <c r="BQ530" s="895"/>
      <c r="BR530" s="894"/>
      <c r="BS530" s="895"/>
      <c r="BT530" s="894"/>
      <c r="BU530" s="895"/>
      <c r="BV530" s="894"/>
      <c r="BW530" s="895"/>
      <c r="BX530" s="894"/>
      <c r="BY530" s="895"/>
      <c r="BZ530" s="894"/>
      <c r="CA530" s="895"/>
      <c r="CB530" s="894"/>
      <c r="CC530" s="895"/>
      <c r="CD530" s="907"/>
      <c r="CE530" s="895"/>
      <c r="CF530" s="907"/>
      <c r="CG530" s="895"/>
      <c r="CH530" s="894"/>
      <c r="CI530" s="895"/>
      <c r="CJ530" s="894"/>
      <c r="CK530" s="895"/>
      <c r="CL530" s="894"/>
      <c r="CM530" s="895"/>
      <c r="CN530" s="894"/>
      <c r="CO530" s="895"/>
      <c r="CP530" s="894"/>
      <c r="CQ530" s="895"/>
      <c r="CR530" s="894"/>
      <c r="CS530" s="895"/>
      <c r="CT530" s="895"/>
      <c r="CU530" s="895"/>
      <c r="CV530" s="894"/>
      <c r="CW530" s="895"/>
      <c r="CX530" s="894"/>
      <c r="CY530" s="895"/>
      <c r="CZ530" s="894"/>
      <c r="DA530" s="895"/>
      <c r="DB530" s="908">
        <f t="shared" si="68"/>
        <v>0</v>
      </c>
      <c r="DC530" s="909"/>
      <c r="DD530" s="910">
        <v>0</v>
      </c>
      <c r="DE530" s="911">
        <v>0</v>
      </c>
      <c r="DF530" s="912">
        <f t="shared" si="69"/>
        <v>0</v>
      </c>
      <c r="DG530" s="913">
        <f t="shared" si="67"/>
        <v>0</v>
      </c>
    </row>
    <row r="531" spans="1:111" ht="15" thickBot="1" x14ac:dyDescent="0.35">
      <c r="A531" s="917" t="s">
        <v>955</v>
      </c>
      <c r="B531" s="894"/>
      <c r="C531" s="994"/>
      <c r="D531" s="894"/>
      <c r="E531" s="895"/>
      <c r="F531" s="894"/>
      <c r="G531" s="895"/>
      <c r="H531" s="894"/>
      <c r="I531" s="895"/>
      <c r="J531" s="894"/>
      <c r="K531" s="895"/>
      <c r="L531" s="894"/>
      <c r="M531" s="895"/>
      <c r="N531" s="894"/>
      <c r="O531" s="895"/>
      <c r="P531" s="894"/>
      <c r="Q531" s="895"/>
      <c r="R531" s="894"/>
      <c r="S531" s="895"/>
      <c r="T531" s="894"/>
      <c r="U531" s="895"/>
      <c r="V531" s="894"/>
      <c r="W531" s="895"/>
      <c r="X531" s="894"/>
      <c r="Y531" s="895"/>
      <c r="Z531" s="894"/>
      <c r="AA531" s="895"/>
      <c r="AB531" s="894"/>
      <c r="AC531" s="895"/>
      <c r="AD531" s="894"/>
      <c r="AE531" s="895"/>
      <c r="AF531" s="894"/>
      <c r="AG531" s="895"/>
      <c r="AH531" s="894"/>
      <c r="AI531" s="895"/>
      <c r="AJ531" s="894"/>
      <c r="AK531" s="895"/>
      <c r="AL531" s="894"/>
      <c r="AM531" s="895"/>
      <c r="AN531" s="894"/>
      <c r="AO531" s="895"/>
      <c r="AP531" s="894"/>
      <c r="AQ531" s="895"/>
      <c r="AR531" s="894"/>
      <c r="AS531" s="895"/>
      <c r="AT531" s="894"/>
      <c r="AU531" s="895"/>
      <c r="AV531" s="894"/>
      <c r="AW531" s="895"/>
      <c r="AX531" s="894"/>
      <c r="AY531" s="895"/>
      <c r="AZ531" s="894"/>
      <c r="BA531" s="895"/>
      <c r="BB531" s="894"/>
      <c r="BC531" s="895"/>
      <c r="BD531" s="894"/>
      <c r="BE531" s="895"/>
      <c r="BF531" s="894"/>
      <c r="BG531" s="895"/>
      <c r="BH531" s="894"/>
      <c r="BI531" s="895"/>
      <c r="BJ531" s="894"/>
      <c r="BK531" s="895"/>
      <c r="BL531" s="894"/>
      <c r="BM531" s="895"/>
      <c r="BN531" s="894"/>
      <c r="BO531" s="895"/>
      <c r="BP531" s="894"/>
      <c r="BQ531" s="895"/>
      <c r="BR531" s="894"/>
      <c r="BS531" s="895"/>
      <c r="BT531" s="894"/>
      <c r="BU531" s="895"/>
      <c r="BV531" s="894"/>
      <c r="BW531" s="895"/>
      <c r="BX531" s="894"/>
      <c r="BY531" s="895"/>
      <c r="BZ531" s="894"/>
      <c r="CA531" s="895"/>
      <c r="CB531" s="894"/>
      <c r="CC531" s="895"/>
      <c r="CD531" s="907"/>
      <c r="CE531" s="895"/>
      <c r="CF531" s="907"/>
      <c r="CG531" s="895"/>
      <c r="CH531" s="894"/>
      <c r="CI531" s="895"/>
      <c r="CJ531" s="894"/>
      <c r="CK531" s="895"/>
      <c r="CL531" s="894"/>
      <c r="CM531" s="895"/>
      <c r="CN531" s="894"/>
      <c r="CO531" s="895"/>
      <c r="CP531" s="894"/>
      <c r="CQ531" s="895"/>
      <c r="CR531" s="894"/>
      <c r="CS531" s="895"/>
      <c r="CT531" s="895"/>
      <c r="CU531" s="895"/>
      <c r="CV531" s="894"/>
      <c r="CW531" s="895"/>
      <c r="CX531" s="894"/>
      <c r="CY531" s="895"/>
      <c r="CZ531" s="894"/>
      <c r="DA531" s="895"/>
      <c r="DB531" s="908">
        <f t="shared" si="68"/>
        <v>0</v>
      </c>
      <c r="DC531" s="909"/>
      <c r="DD531" s="910">
        <v>0</v>
      </c>
      <c r="DE531" s="911">
        <v>0</v>
      </c>
      <c r="DF531" s="912">
        <f t="shared" si="69"/>
        <v>0</v>
      </c>
      <c r="DG531" s="913">
        <f t="shared" si="67"/>
        <v>0</v>
      </c>
    </row>
    <row r="532" spans="1:111" ht="15" thickBot="1" x14ac:dyDescent="0.35">
      <c r="A532" s="917" t="s">
        <v>956</v>
      </c>
      <c r="B532" s="894"/>
      <c r="C532" s="994"/>
      <c r="D532" s="894"/>
      <c r="E532" s="895"/>
      <c r="F532" s="894"/>
      <c r="G532" s="895"/>
      <c r="H532" s="894"/>
      <c r="I532" s="895"/>
      <c r="J532" s="894"/>
      <c r="K532" s="895"/>
      <c r="L532" s="894"/>
      <c r="M532" s="895"/>
      <c r="N532" s="894"/>
      <c r="O532" s="895"/>
      <c r="P532" s="894"/>
      <c r="Q532" s="895"/>
      <c r="R532" s="894"/>
      <c r="S532" s="895"/>
      <c r="T532" s="894"/>
      <c r="U532" s="895"/>
      <c r="V532" s="894"/>
      <c r="W532" s="895"/>
      <c r="X532" s="894"/>
      <c r="Y532" s="895"/>
      <c r="Z532" s="894"/>
      <c r="AA532" s="895"/>
      <c r="AB532" s="894"/>
      <c r="AC532" s="895"/>
      <c r="AD532" s="894"/>
      <c r="AE532" s="895"/>
      <c r="AF532" s="894"/>
      <c r="AG532" s="895"/>
      <c r="AH532" s="894"/>
      <c r="AI532" s="895"/>
      <c r="AJ532" s="894"/>
      <c r="AK532" s="895"/>
      <c r="AL532" s="894"/>
      <c r="AM532" s="895"/>
      <c r="AN532" s="894"/>
      <c r="AO532" s="895"/>
      <c r="AP532" s="894"/>
      <c r="AQ532" s="895"/>
      <c r="AR532" s="894"/>
      <c r="AS532" s="895"/>
      <c r="AT532" s="894"/>
      <c r="AU532" s="895"/>
      <c r="AV532" s="894"/>
      <c r="AW532" s="895"/>
      <c r="AX532" s="894"/>
      <c r="AY532" s="895"/>
      <c r="AZ532" s="894"/>
      <c r="BA532" s="895"/>
      <c r="BB532" s="894"/>
      <c r="BC532" s="895"/>
      <c r="BD532" s="894"/>
      <c r="BE532" s="895"/>
      <c r="BF532" s="894"/>
      <c r="BG532" s="895"/>
      <c r="BH532" s="894"/>
      <c r="BI532" s="895"/>
      <c r="BJ532" s="894"/>
      <c r="BK532" s="895"/>
      <c r="BL532" s="894"/>
      <c r="BM532" s="895"/>
      <c r="BN532" s="894"/>
      <c r="BO532" s="895"/>
      <c r="BP532" s="894"/>
      <c r="BQ532" s="895"/>
      <c r="BR532" s="894"/>
      <c r="BS532" s="895"/>
      <c r="BT532" s="894"/>
      <c r="BU532" s="895"/>
      <c r="BV532" s="894"/>
      <c r="BW532" s="895"/>
      <c r="BX532" s="894"/>
      <c r="BY532" s="895"/>
      <c r="BZ532" s="894"/>
      <c r="CA532" s="895"/>
      <c r="CB532" s="894"/>
      <c r="CC532" s="895"/>
      <c r="CD532" s="907"/>
      <c r="CE532" s="895"/>
      <c r="CF532" s="907"/>
      <c r="CG532" s="895"/>
      <c r="CH532" s="894"/>
      <c r="CI532" s="895"/>
      <c r="CJ532" s="894"/>
      <c r="CK532" s="895"/>
      <c r="CL532" s="894"/>
      <c r="CM532" s="895"/>
      <c r="CN532" s="894"/>
      <c r="CO532" s="895"/>
      <c r="CP532" s="894"/>
      <c r="CQ532" s="895"/>
      <c r="CR532" s="894"/>
      <c r="CS532" s="895"/>
      <c r="CT532" s="895"/>
      <c r="CU532" s="895"/>
      <c r="CV532" s="894"/>
      <c r="CW532" s="895"/>
      <c r="CX532" s="894"/>
      <c r="CY532" s="895"/>
      <c r="CZ532" s="894"/>
      <c r="DA532" s="895"/>
      <c r="DB532" s="908">
        <f t="shared" si="68"/>
        <v>0</v>
      </c>
      <c r="DC532" s="909"/>
      <c r="DD532" s="910">
        <v>0</v>
      </c>
      <c r="DE532" s="911">
        <v>0</v>
      </c>
      <c r="DF532" s="912">
        <f t="shared" si="69"/>
        <v>0</v>
      </c>
      <c r="DG532" s="913">
        <f t="shared" si="67"/>
        <v>0</v>
      </c>
    </row>
    <row r="533" spans="1:111" ht="15" thickBot="1" x14ac:dyDescent="0.35">
      <c r="A533" s="917" t="s">
        <v>957</v>
      </c>
      <c r="B533" s="894"/>
      <c r="C533" s="994"/>
      <c r="D533" s="894"/>
      <c r="E533" s="895"/>
      <c r="F533" s="894"/>
      <c r="G533" s="895"/>
      <c r="H533" s="894"/>
      <c r="I533" s="895"/>
      <c r="J533" s="894"/>
      <c r="K533" s="895"/>
      <c r="L533" s="894"/>
      <c r="M533" s="895"/>
      <c r="N533" s="894"/>
      <c r="O533" s="895"/>
      <c r="P533" s="894"/>
      <c r="Q533" s="895"/>
      <c r="R533" s="894"/>
      <c r="S533" s="895"/>
      <c r="T533" s="894"/>
      <c r="U533" s="895"/>
      <c r="V533" s="894"/>
      <c r="W533" s="895"/>
      <c r="X533" s="894"/>
      <c r="Y533" s="895"/>
      <c r="Z533" s="894"/>
      <c r="AA533" s="895"/>
      <c r="AB533" s="894"/>
      <c r="AC533" s="895"/>
      <c r="AD533" s="894"/>
      <c r="AE533" s="895"/>
      <c r="AF533" s="894"/>
      <c r="AG533" s="895"/>
      <c r="AH533" s="894"/>
      <c r="AI533" s="895"/>
      <c r="AJ533" s="894"/>
      <c r="AK533" s="895"/>
      <c r="AL533" s="894"/>
      <c r="AM533" s="895"/>
      <c r="AN533" s="894"/>
      <c r="AO533" s="895"/>
      <c r="AP533" s="894"/>
      <c r="AQ533" s="895"/>
      <c r="AR533" s="894"/>
      <c r="AS533" s="895"/>
      <c r="AT533" s="894"/>
      <c r="AU533" s="895"/>
      <c r="AV533" s="894"/>
      <c r="AW533" s="895"/>
      <c r="AX533" s="894"/>
      <c r="AY533" s="895"/>
      <c r="AZ533" s="894"/>
      <c r="BA533" s="895"/>
      <c r="BB533" s="894"/>
      <c r="BC533" s="895"/>
      <c r="BD533" s="894"/>
      <c r="BE533" s="895"/>
      <c r="BF533" s="894"/>
      <c r="BG533" s="895"/>
      <c r="BH533" s="894"/>
      <c r="BI533" s="895"/>
      <c r="BJ533" s="894"/>
      <c r="BK533" s="895"/>
      <c r="BL533" s="894"/>
      <c r="BM533" s="895"/>
      <c r="BN533" s="894"/>
      <c r="BO533" s="895"/>
      <c r="BP533" s="894"/>
      <c r="BQ533" s="895"/>
      <c r="BR533" s="894"/>
      <c r="BS533" s="895"/>
      <c r="BT533" s="894"/>
      <c r="BU533" s="895"/>
      <c r="BV533" s="894"/>
      <c r="BW533" s="895"/>
      <c r="BX533" s="894"/>
      <c r="BY533" s="895"/>
      <c r="BZ533" s="894"/>
      <c r="CA533" s="895"/>
      <c r="CB533" s="894"/>
      <c r="CC533" s="895"/>
      <c r="CD533" s="907"/>
      <c r="CE533" s="895"/>
      <c r="CF533" s="907"/>
      <c r="CG533" s="895"/>
      <c r="CH533" s="894"/>
      <c r="CI533" s="895"/>
      <c r="CJ533" s="894"/>
      <c r="CK533" s="895"/>
      <c r="CL533" s="894"/>
      <c r="CM533" s="895"/>
      <c r="CN533" s="894"/>
      <c r="CO533" s="895"/>
      <c r="CP533" s="894"/>
      <c r="CQ533" s="895"/>
      <c r="CR533" s="894"/>
      <c r="CS533" s="895"/>
      <c r="CT533" s="895"/>
      <c r="CU533" s="895"/>
      <c r="CV533" s="894"/>
      <c r="CW533" s="895"/>
      <c r="CX533" s="894"/>
      <c r="CY533" s="895"/>
      <c r="CZ533" s="894"/>
      <c r="DA533" s="895"/>
      <c r="DB533" s="908">
        <f t="shared" si="68"/>
        <v>0</v>
      </c>
      <c r="DC533" s="909"/>
      <c r="DD533" s="910">
        <v>0</v>
      </c>
      <c r="DE533" s="911">
        <v>0</v>
      </c>
      <c r="DF533" s="912">
        <f t="shared" si="69"/>
        <v>0</v>
      </c>
      <c r="DG533" s="913">
        <f t="shared" si="67"/>
        <v>0</v>
      </c>
    </row>
    <row r="534" spans="1:111" ht="15" thickBot="1" x14ac:dyDescent="0.35">
      <c r="A534" s="917" t="s">
        <v>958</v>
      </c>
      <c r="B534" s="894"/>
      <c r="C534" s="994"/>
      <c r="D534" s="894"/>
      <c r="E534" s="895"/>
      <c r="F534" s="894"/>
      <c r="G534" s="895"/>
      <c r="H534" s="894"/>
      <c r="I534" s="895"/>
      <c r="J534" s="894"/>
      <c r="K534" s="895"/>
      <c r="L534" s="894"/>
      <c r="M534" s="895"/>
      <c r="N534" s="894"/>
      <c r="O534" s="895"/>
      <c r="P534" s="894"/>
      <c r="Q534" s="895"/>
      <c r="R534" s="894"/>
      <c r="S534" s="895"/>
      <c r="T534" s="894"/>
      <c r="U534" s="895"/>
      <c r="V534" s="894"/>
      <c r="W534" s="895"/>
      <c r="X534" s="894"/>
      <c r="Y534" s="895"/>
      <c r="Z534" s="894"/>
      <c r="AA534" s="895"/>
      <c r="AB534" s="894"/>
      <c r="AC534" s="895"/>
      <c r="AD534" s="894"/>
      <c r="AE534" s="895"/>
      <c r="AF534" s="894"/>
      <c r="AG534" s="895"/>
      <c r="AH534" s="894"/>
      <c r="AI534" s="895"/>
      <c r="AJ534" s="894"/>
      <c r="AK534" s="895"/>
      <c r="AL534" s="894"/>
      <c r="AM534" s="895"/>
      <c r="AN534" s="894"/>
      <c r="AO534" s="895"/>
      <c r="AP534" s="894"/>
      <c r="AQ534" s="895"/>
      <c r="AR534" s="894"/>
      <c r="AS534" s="895"/>
      <c r="AT534" s="894"/>
      <c r="AU534" s="895"/>
      <c r="AV534" s="894"/>
      <c r="AW534" s="895"/>
      <c r="AX534" s="894"/>
      <c r="AY534" s="895"/>
      <c r="AZ534" s="894"/>
      <c r="BA534" s="895"/>
      <c r="BB534" s="894"/>
      <c r="BC534" s="895"/>
      <c r="BD534" s="894"/>
      <c r="BE534" s="895"/>
      <c r="BF534" s="894"/>
      <c r="BG534" s="895"/>
      <c r="BH534" s="894"/>
      <c r="BI534" s="895"/>
      <c r="BJ534" s="894"/>
      <c r="BK534" s="895"/>
      <c r="BL534" s="894"/>
      <c r="BM534" s="895"/>
      <c r="BN534" s="894"/>
      <c r="BO534" s="895"/>
      <c r="BP534" s="894"/>
      <c r="BQ534" s="895"/>
      <c r="BR534" s="894"/>
      <c r="BS534" s="895"/>
      <c r="BT534" s="894"/>
      <c r="BU534" s="895"/>
      <c r="BV534" s="894"/>
      <c r="BW534" s="895"/>
      <c r="BX534" s="894"/>
      <c r="BY534" s="895"/>
      <c r="BZ534" s="894"/>
      <c r="CA534" s="895"/>
      <c r="CB534" s="894"/>
      <c r="CC534" s="895"/>
      <c r="CD534" s="907"/>
      <c r="CE534" s="895"/>
      <c r="CF534" s="907"/>
      <c r="CG534" s="895"/>
      <c r="CH534" s="894"/>
      <c r="CI534" s="895"/>
      <c r="CJ534" s="894"/>
      <c r="CK534" s="895"/>
      <c r="CL534" s="894"/>
      <c r="CM534" s="895"/>
      <c r="CN534" s="894"/>
      <c r="CO534" s="895"/>
      <c r="CP534" s="894"/>
      <c r="CQ534" s="895"/>
      <c r="CR534" s="894"/>
      <c r="CS534" s="895"/>
      <c r="CT534" s="895"/>
      <c r="CU534" s="895"/>
      <c r="CV534" s="894"/>
      <c r="CW534" s="895"/>
      <c r="CX534" s="894"/>
      <c r="CY534" s="895"/>
      <c r="CZ534" s="894"/>
      <c r="DA534" s="895"/>
      <c r="DB534" s="908">
        <f t="shared" si="68"/>
        <v>0</v>
      </c>
      <c r="DC534" s="909"/>
      <c r="DD534" s="910">
        <v>0</v>
      </c>
      <c r="DE534" s="911">
        <v>0</v>
      </c>
      <c r="DF534" s="912">
        <f t="shared" si="69"/>
        <v>0</v>
      </c>
      <c r="DG534" s="913">
        <f t="shared" si="67"/>
        <v>0</v>
      </c>
    </row>
    <row r="535" spans="1:111" ht="15" thickBot="1" x14ac:dyDescent="0.35">
      <c r="A535" s="918" t="s">
        <v>959</v>
      </c>
      <c r="B535" s="894"/>
      <c r="C535" s="994"/>
      <c r="D535" s="894"/>
      <c r="E535" s="895"/>
      <c r="F535" s="894"/>
      <c r="G535" s="895"/>
      <c r="H535" s="894"/>
      <c r="I535" s="895"/>
      <c r="J535" s="894"/>
      <c r="K535" s="895"/>
      <c r="L535" s="894"/>
      <c r="M535" s="895"/>
      <c r="N535" s="894"/>
      <c r="O535" s="895"/>
      <c r="P535" s="894"/>
      <c r="Q535" s="895"/>
      <c r="R535" s="894"/>
      <c r="S535" s="895"/>
      <c r="T535" s="894"/>
      <c r="U535" s="895"/>
      <c r="V535" s="894"/>
      <c r="W535" s="895"/>
      <c r="X535" s="894"/>
      <c r="Y535" s="895"/>
      <c r="Z535" s="894"/>
      <c r="AA535" s="895"/>
      <c r="AB535" s="894"/>
      <c r="AC535" s="895"/>
      <c r="AD535" s="894"/>
      <c r="AE535" s="895"/>
      <c r="AF535" s="894"/>
      <c r="AG535" s="895"/>
      <c r="AH535" s="894"/>
      <c r="AI535" s="895"/>
      <c r="AJ535" s="894"/>
      <c r="AK535" s="895"/>
      <c r="AL535" s="894"/>
      <c r="AM535" s="895"/>
      <c r="AN535" s="894"/>
      <c r="AO535" s="895"/>
      <c r="AP535" s="894"/>
      <c r="AQ535" s="895"/>
      <c r="AR535" s="894"/>
      <c r="AS535" s="895"/>
      <c r="AT535" s="894"/>
      <c r="AU535" s="895"/>
      <c r="AV535" s="894"/>
      <c r="AW535" s="895"/>
      <c r="AX535" s="894"/>
      <c r="AY535" s="895"/>
      <c r="AZ535" s="894"/>
      <c r="BA535" s="895"/>
      <c r="BB535" s="894"/>
      <c r="BC535" s="895"/>
      <c r="BD535" s="894"/>
      <c r="BE535" s="895"/>
      <c r="BF535" s="894"/>
      <c r="BG535" s="895"/>
      <c r="BH535" s="894"/>
      <c r="BI535" s="895"/>
      <c r="BJ535" s="894"/>
      <c r="BK535" s="895"/>
      <c r="BL535" s="894"/>
      <c r="BM535" s="895"/>
      <c r="BN535" s="894"/>
      <c r="BO535" s="895"/>
      <c r="BP535" s="894"/>
      <c r="BQ535" s="895"/>
      <c r="BR535" s="894"/>
      <c r="BS535" s="895"/>
      <c r="BT535" s="894"/>
      <c r="BU535" s="895"/>
      <c r="BV535" s="894"/>
      <c r="BW535" s="895"/>
      <c r="BX535" s="894"/>
      <c r="BY535" s="895"/>
      <c r="BZ535" s="894"/>
      <c r="CA535" s="895"/>
      <c r="CB535" s="894"/>
      <c r="CC535" s="895"/>
      <c r="CD535" s="907"/>
      <c r="CE535" s="895"/>
      <c r="CF535" s="907"/>
      <c r="CG535" s="895"/>
      <c r="CH535" s="894"/>
      <c r="CI535" s="895"/>
      <c r="CJ535" s="894"/>
      <c r="CK535" s="895"/>
      <c r="CL535" s="894"/>
      <c r="CM535" s="895"/>
      <c r="CN535" s="894"/>
      <c r="CO535" s="895"/>
      <c r="CP535" s="894"/>
      <c r="CQ535" s="895"/>
      <c r="CR535" s="894"/>
      <c r="CS535" s="895"/>
      <c r="CT535" s="895"/>
      <c r="CU535" s="895"/>
      <c r="CV535" s="894"/>
      <c r="CW535" s="895"/>
      <c r="CX535" s="894"/>
      <c r="CY535" s="895"/>
      <c r="CZ535" s="894"/>
      <c r="DA535" s="895"/>
      <c r="DB535" s="908">
        <f t="shared" si="68"/>
        <v>0</v>
      </c>
      <c r="DC535" s="954">
        <f>pensions!G515</f>
        <v>0</v>
      </c>
      <c r="DD535" s="910">
        <v>0</v>
      </c>
      <c r="DE535" s="911">
        <v>0</v>
      </c>
      <c r="DF535" s="912">
        <f t="shared" si="69"/>
        <v>0</v>
      </c>
      <c r="DG535" s="913">
        <f t="shared" si="67"/>
        <v>0</v>
      </c>
    </row>
    <row r="536" spans="1:111" ht="15" thickBot="1" x14ac:dyDescent="0.35">
      <c r="A536" s="918" t="s">
        <v>960</v>
      </c>
      <c r="B536" s="894"/>
      <c r="C536" s="994"/>
      <c r="D536" s="894"/>
      <c r="E536" s="895"/>
      <c r="F536" s="894"/>
      <c r="G536" s="895"/>
      <c r="H536" s="894"/>
      <c r="I536" s="895"/>
      <c r="J536" s="894"/>
      <c r="K536" s="895"/>
      <c r="L536" s="894"/>
      <c r="M536" s="895"/>
      <c r="N536" s="894"/>
      <c r="O536" s="895"/>
      <c r="P536" s="894"/>
      <c r="Q536" s="895"/>
      <c r="R536" s="894"/>
      <c r="S536" s="895"/>
      <c r="T536" s="894"/>
      <c r="U536" s="895"/>
      <c r="V536" s="894"/>
      <c r="W536" s="895"/>
      <c r="X536" s="894"/>
      <c r="Y536" s="895"/>
      <c r="Z536" s="894"/>
      <c r="AA536" s="895"/>
      <c r="AB536" s="894"/>
      <c r="AC536" s="895"/>
      <c r="AD536" s="894">
        <v>1</v>
      </c>
      <c r="AE536" s="895">
        <v>123326.91</v>
      </c>
      <c r="AF536" s="894"/>
      <c r="AG536" s="895"/>
      <c r="AH536" s="894"/>
      <c r="AI536" s="895"/>
      <c r="AJ536" s="894"/>
      <c r="AK536" s="895"/>
      <c r="AL536" s="894"/>
      <c r="AM536" s="895"/>
      <c r="AN536" s="894"/>
      <c r="AO536" s="895"/>
      <c r="AP536" s="894"/>
      <c r="AQ536" s="895"/>
      <c r="AR536" s="894"/>
      <c r="AS536" s="895"/>
      <c r="AT536" s="894"/>
      <c r="AU536" s="895"/>
      <c r="AV536" s="894"/>
      <c r="AW536" s="895"/>
      <c r="AX536" s="894"/>
      <c r="AY536" s="895"/>
      <c r="AZ536" s="894"/>
      <c r="BA536" s="895"/>
      <c r="BB536" s="894"/>
      <c r="BC536" s="895"/>
      <c r="BD536" s="894"/>
      <c r="BE536" s="895"/>
      <c r="BF536" s="894"/>
      <c r="BG536" s="895"/>
      <c r="BH536" s="894"/>
      <c r="BI536" s="895"/>
      <c r="BJ536" s="894"/>
      <c r="BK536" s="895"/>
      <c r="BL536" s="894"/>
      <c r="BM536" s="895"/>
      <c r="BN536" s="894"/>
      <c r="BO536" s="895"/>
      <c r="BP536" s="894"/>
      <c r="BQ536" s="895"/>
      <c r="BR536" s="894"/>
      <c r="BS536" s="895"/>
      <c r="BT536" s="894"/>
      <c r="BU536" s="895"/>
      <c r="BV536" s="894"/>
      <c r="BW536" s="895"/>
      <c r="BX536" s="894"/>
      <c r="BY536" s="895"/>
      <c r="BZ536" s="894"/>
      <c r="CA536" s="895"/>
      <c r="CB536" s="894"/>
      <c r="CC536" s="895"/>
      <c r="CD536" s="907"/>
      <c r="CE536" s="895"/>
      <c r="CF536" s="907"/>
      <c r="CG536" s="895"/>
      <c r="CH536" s="894"/>
      <c r="CI536" s="895"/>
      <c r="CJ536" s="894"/>
      <c r="CK536" s="895"/>
      <c r="CL536" s="894"/>
      <c r="CM536" s="895"/>
      <c r="CN536" s="894"/>
      <c r="CO536" s="895"/>
      <c r="CP536" s="894"/>
      <c r="CQ536" s="895"/>
      <c r="CR536" s="894"/>
      <c r="CS536" s="895"/>
      <c r="CT536" s="895"/>
      <c r="CU536" s="895"/>
      <c r="CV536" s="894"/>
      <c r="CW536" s="895"/>
      <c r="CX536" s="894"/>
      <c r="CY536" s="895"/>
      <c r="CZ536" s="894"/>
      <c r="DA536" s="895"/>
      <c r="DB536" s="908">
        <f t="shared" si="68"/>
        <v>1</v>
      </c>
      <c r="DC536" s="908">
        <f t="shared" ref="DC536:DC542" si="70">C536+E536+G536+I536+K536+M536+O536+Q536+S536+U536+W536+Y536+AA536+AC536+AE536+AG536+AI536+AK536+AM536+AO536+AQ536+AS536+AU536+AW536+AY536+BA536+BC536+BE536+BG536+BI536+BK536+BM536+BO536+BQ536+BS536+BU536+BW536+BY536+CA536+CC536+CE536+CG536+CI536+CK536+CM536+CO536+CQ536+CS536+CU536+CW536+CY536+DA536</f>
        <v>123326.91</v>
      </c>
      <c r="DD536" s="910">
        <v>0</v>
      </c>
      <c r="DE536" s="911">
        <v>0</v>
      </c>
      <c r="DF536" s="912">
        <f t="shared" si="69"/>
        <v>1</v>
      </c>
      <c r="DG536" s="913">
        <f t="shared" si="67"/>
        <v>123326.91</v>
      </c>
    </row>
    <row r="537" spans="1:111" ht="15" thickBot="1" x14ac:dyDescent="0.35">
      <c r="A537" s="914" t="s">
        <v>961</v>
      </c>
      <c r="B537" s="894"/>
      <c r="C537" s="994"/>
      <c r="D537" s="894"/>
      <c r="E537" s="895"/>
      <c r="F537" s="894"/>
      <c r="G537" s="895"/>
      <c r="H537" s="894"/>
      <c r="I537" s="895"/>
      <c r="J537" s="894"/>
      <c r="K537" s="895"/>
      <c r="L537" s="894"/>
      <c r="M537" s="895"/>
      <c r="N537" s="894"/>
      <c r="O537" s="895"/>
      <c r="P537" s="894"/>
      <c r="Q537" s="895"/>
      <c r="R537" s="894"/>
      <c r="S537" s="895"/>
      <c r="T537" s="894"/>
      <c r="U537" s="895"/>
      <c r="V537" s="894"/>
      <c r="W537" s="895"/>
      <c r="X537" s="894"/>
      <c r="Y537" s="895"/>
      <c r="Z537" s="894"/>
      <c r="AA537" s="895"/>
      <c r="AB537" s="894"/>
      <c r="AC537" s="895"/>
      <c r="AD537" s="894"/>
      <c r="AE537" s="895"/>
      <c r="AF537" s="894"/>
      <c r="AG537" s="895"/>
      <c r="AH537" s="894"/>
      <c r="AI537" s="895"/>
      <c r="AJ537" s="894"/>
      <c r="AK537" s="895"/>
      <c r="AL537" s="894"/>
      <c r="AM537" s="895"/>
      <c r="AN537" s="894"/>
      <c r="AO537" s="895"/>
      <c r="AP537" s="894"/>
      <c r="AQ537" s="895"/>
      <c r="AR537" s="894"/>
      <c r="AS537" s="895"/>
      <c r="AT537" s="894"/>
      <c r="AU537" s="895"/>
      <c r="AV537" s="894"/>
      <c r="AW537" s="895"/>
      <c r="AX537" s="894"/>
      <c r="AY537" s="895"/>
      <c r="AZ537" s="894"/>
      <c r="BA537" s="895"/>
      <c r="BB537" s="894"/>
      <c r="BC537" s="895"/>
      <c r="BD537" s="894"/>
      <c r="BE537" s="895"/>
      <c r="BF537" s="894"/>
      <c r="BG537" s="895"/>
      <c r="BH537" s="894"/>
      <c r="BI537" s="895"/>
      <c r="BJ537" s="894"/>
      <c r="BK537" s="895"/>
      <c r="BL537" s="894"/>
      <c r="BM537" s="895"/>
      <c r="BN537" s="894"/>
      <c r="BO537" s="895"/>
      <c r="BP537" s="894"/>
      <c r="BQ537" s="895"/>
      <c r="BR537" s="894"/>
      <c r="BS537" s="895"/>
      <c r="BT537" s="894"/>
      <c r="BU537" s="895"/>
      <c r="BV537" s="894"/>
      <c r="BW537" s="895"/>
      <c r="BX537" s="894"/>
      <c r="BY537" s="895"/>
      <c r="BZ537" s="894"/>
      <c r="CA537" s="895"/>
      <c r="CB537" s="894"/>
      <c r="CC537" s="895"/>
      <c r="CD537" s="907"/>
      <c r="CE537" s="895"/>
      <c r="CF537" s="907"/>
      <c r="CG537" s="895"/>
      <c r="CH537" s="894"/>
      <c r="CI537" s="895"/>
      <c r="CJ537" s="894"/>
      <c r="CK537" s="895"/>
      <c r="CL537" s="894"/>
      <c r="CM537" s="895"/>
      <c r="CN537" s="894"/>
      <c r="CO537" s="895"/>
      <c r="CP537" s="894"/>
      <c r="CQ537" s="895"/>
      <c r="CR537" s="894"/>
      <c r="CS537" s="895"/>
      <c r="CT537" s="895"/>
      <c r="CU537" s="895"/>
      <c r="CV537" s="894"/>
      <c r="CW537" s="895"/>
      <c r="CX537" s="894"/>
      <c r="CY537" s="895"/>
      <c r="CZ537" s="894"/>
      <c r="DA537" s="895"/>
      <c r="DB537" s="908">
        <f t="shared" si="68"/>
        <v>0</v>
      </c>
      <c r="DC537" s="908">
        <f t="shared" si="70"/>
        <v>0</v>
      </c>
      <c r="DD537" s="910">
        <v>0</v>
      </c>
      <c r="DE537" s="911">
        <v>0</v>
      </c>
      <c r="DF537" s="912">
        <f t="shared" si="69"/>
        <v>0</v>
      </c>
      <c r="DG537" s="913">
        <f t="shared" si="67"/>
        <v>0</v>
      </c>
    </row>
    <row r="538" spans="1:111" ht="15" thickBot="1" x14ac:dyDescent="0.35">
      <c r="A538" s="914" t="s">
        <v>962</v>
      </c>
      <c r="B538" s="894"/>
      <c r="C538" s="994"/>
      <c r="D538" s="894"/>
      <c r="E538" s="895"/>
      <c r="F538" s="894"/>
      <c r="G538" s="895"/>
      <c r="H538" s="894"/>
      <c r="I538" s="895"/>
      <c r="J538" s="894"/>
      <c r="K538" s="895"/>
      <c r="L538" s="894"/>
      <c r="M538" s="895"/>
      <c r="N538" s="894"/>
      <c r="O538" s="895"/>
      <c r="P538" s="894"/>
      <c r="Q538" s="895"/>
      <c r="R538" s="894"/>
      <c r="S538" s="895"/>
      <c r="T538" s="894"/>
      <c r="U538" s="895"/>
      <c r="V538" s="894"/>
      <c r="W538" s="895"/>
      <c r="X538" s="894"/>
      <c r="Y538" s="895"/>
      <c r="Z538" s="894"/>
      <c r="AA538" s="895"/>
      <c r="AB538" s="894"/>
      <c r="AC538" s="895"/>
      <c r="AD538" s="894"/>
      <c r="AE538" s="895"/>
      <c r="AF538" s="894"/>
      <c r="AG538" s="895"/>
      <c r="AH538" s="894"/>
      <c r="AI538" s="895"/>
      <c r="AJ538" s="894"/>
      <c r="AK538" s="895"/>
      <c r="AL538" s="894"/>
      <c r="AM538" s="895"/>
      <c r="AN538" s="894"/>
      <c r="AO538" s="895"/>
      <c r="AP538" s="894"/>
      <c r="AQ538" s="895"/>
      <c r="AR538" s="894"/>
      <c r="AS538" s="895"/>
      <c r="AT538" s="894"/>
      <c r="AU538" s="895"/>
      <c r="AV538" s="894"/>
      <c r="AW538" s="895"/>
      <c r="AX538" s="894"/>
      <c r="AY538" s="895"/>
      <c r="AZ538" s="894"/>
      <c r="BA538" s="895"/>
      <c r="BB538" s="894"/>
      <c r="BC538" s="895"/>
      <c r="BD538" s="894"/>
      <c r="BE538" s="895"/>
      <c r="BF538" s="894"/>
      <c r="BG538" s="895"/>
      <c r="BH538" s="894"/>
      <c r="BI538" s="895"/>
      <c r="BJ538" s="894"/>
      <c r="BK538" s="895"/>
      <c r="BL538" s="894"/>
      <c r="BM538" s="895"/>
      <c r="BN538" s="894"/>
      <c r="BO538" s="895"/>
      <c r="BP538" s="894"/>
      <c r="BQ538" s="895"/>
      <c r="BR538" s="894"/>
      <c r="BS538" s="895"/>
      <c r="BT538" s="894"/>
      <c r="BU538" s="895"/>
      <c r="BV538" s="894"/>
      <c r="BW538" s="895"/>
      <c r="BX538" s="894"/>
      <c r="BY538" s="895"/>
      <c r="BZ538" s="894"/>
      <c r="CA538" s="895"/>
      <c r="CB538" s="894"/>
      <c r="CC538" s="895"/>
      <c r="CD538" s="907"/>
      <c r="CE538" s="895"/>
      <c r="CF538" s="907"/>
      <c r="CG538" s="895"/>
      <c r="CH538" s="894"/>
      <c r="CI538" s="895"/>
      <c r="CJ538" s="894"/>
      <c r="CK538" s="895"/>
      <c r="CL538" s="894"/>
      <c r="CM538" s="895"/>
      <c r="CN538" s="894"/>
      <c r="CO538" s="895"/>
      <c r="CP538" s="894"/>
      <c r="CQ538" s="895"/>
      <c r="CR538" s="894"/>
      <c r="CS538" s="895"/>
      <c r="CT538" s="895"/>
      <c r="CU538" s="895"/>
      <c r="CV538" s="894"/>
      <c r="CW538" s="895"/>
      <c r="CX538" s="894"/>
      <c r="CY538" s="895"/>
      <c r="CZ538" s="894"/>
      <c r="DA538" s="895"/>
      <c r="DB538" s="908">
        <f t="shared" si="68"/>
        <v>0</v>
      </c>
      <c r="DC538" s="908">
        <f t="shared" si="70"/>
        <v>0</v>
      </c>
      <c r="DD538" s="910">
        <v>0</v>
      </c>
      <c r="DE538" s="911">
        <v>0</v>
      </c>
      <c r="DF538" s="912">
        <f t="shared" si="69"/>
        <v>0</v>
      </c>
      <c r="DG538" s="913">
        <f t="shared" si="67"/>
        <v>0</v>
      </c>
    </row>
    <row r="539" spans="1:111" ht="15" thickBot="1" x14ac:dyDescent="0.35">
      <c r="A539" s="914" t="s">
        <v>963</v>
      </c>
      <c r="B539" s="894"/>
      <c r="C539" s="994"/>
      <c r="D539" s="894"/>
      <c r="E539" s="895"/>
      <c r="F539" s="894"/>
      <c r="G539" s="895"/>
      <c r="H539" s="894"/>
      <c r="I539" s="895"/>
      <c r="J539" s="894"/>
      <c r="K539" s="895"/>
      <c r="L539" s="894"/>
      <c r="M539" s="895"/>
      <c r="N539" s="894"/>
      <c r="O539" s="895"/>
      <c r="P539" s="894"/>
      <c r="Q539" s="895"/>
      <c r="R539" s="894"/>
      <c r="S539" s="895"/>
      <c r="T539" s="894"/>
      <c r="U539" s="895"/>
      <c r="V539" s="894"/>
      <c r="W539" s="895"/>
      <c r="X539" s="894"/>
      <c r="Y539" s="895"/>
      <c r="Z539" s="894"/>
      <c r="AA539" s="895"/>
      <c r="AB539" s="894"/>
      <c r="AC539" s="895"/>
      <c r="AD539" s="894"/>
      <c r="AE539" s="895"/>
      <c r="AF539" s="894"/>
      <c r="AG539" s="895"/>
      <c r="AH539" s="894"/>
      <c r="AI539" s="895"/>
      <c r="AJ539" s="894"/>
      <c r="AK539" s="895"/>
      <c r="AL539" s="894"/>
      <c r="AM539" s="895"/>
      <c r="AN539" s="894"/>
      <c r="AO539" s="895"/>
      <c r="AP539" s="894"/>
      <c r="AQ539" s="895"/>
      <c r="AR539" s="894"/>
      <c r="AS539" s="895"/>
      <c r="AT539" s="894"/>
      <c r="AU539" s="895"/>
      <c r="AV539" s="894"/>
      <c r="AW539" s="895"/>
      <c r="AX539" s="894"/>
      <c r="AY539" s="895"/>
      <c r="AZ539" s="894"/>
      <c r="BA539" s="895"/>
      <c r="BB539" s="894"/>
      <c r="BC539" s="895"/>
      <c r="BD539" s="894"/>
      <c r="BE539" s="895"/>
      <c r="BF539" s="894"/>
      <c r="BG539" s="895"/>
      <c r="BH539" s="894"/>
      <c r="BI539" s="895"/>
      <c r="BJ539" s="894"/>
      <c r="BK539" s="895"/>
      <c r="BL539" s="894"/>
      <c r="BM539" s="895"/>
      <c r="BN539" s="894"/>
      <c r="BO539" s="895"/>
      <c r="BP539" s="894"/>
      <c r="BQ539" s="895"/>
      <c r="BR539" s="894"/>
      <c r="BS539" s="895"/>
      <c r="BT539" s="894"/>
      <c r="BU539" s="895"/>
      <c r="BV539" s="894"/>
      <c r="BW539" s="895"/>
      <c r="BX539" s="894"/>
      <c r="BY539" s="895"/>
      <c r="BZ539" s="894"/>
      <c r="CA539" s="895"/>
      <c r="CB539" s="894"/>
      <c r="CC539" s="895"/>
      <c r="CD539" s="907"/>
      <c r="CE539" s="895"/>
      <c r="CF539" s="907"/>
      <c r="CG539" s="895"/>
      <c r="CH539" s="894"/>
      <c r="CI539" s="895"/>
      <c r="CJ539" s="894"/>
      <c r="CK539" s="895"/>
      <c r="CL539" s="894"/>
      <c r="CM539" s="895"/>
      <c r="CN539" s="894"/>
      <c r="CO539" s="895"/>
      <c r="CP539" s="894"/>
      <c r="CQ539" s="895"/>
      <c r="CR539" s="894"/>
      <c r="CS539" s="895"/>
      <c r="CT539" s="895"/>
      <c r="CU539" s="895"/>
      <c r="CV539" s="894"/>
      <c r="CW539" s="895"/>
      <c r="CX539" s="894"/>
      <c r="CY539" s="895"/>
      <c r="CZ539" s="894"/>
      <c r="DA539" s="895"/>
      <c r="DB539" s="908">
        <f t="shared" si="68"/>
        <v>0</v>
      </c>
      <c r="DC539" s="908">
        <f t="shared" si="70"/>
        <v>0</v>
      </c>
      <c r="DD539" s="910">
        <v>0</v>
      </c>
      <c r="DE539" s="911">
        <v>0</v>
      </c>
      <c r="DF539" s="916">
        <f t="shared" si="69"/>
        <v>0</v>
      </c>
      <c r="DG539" s="913">
        <f t="shared" si="67"/>
        <v>0</v>
      </c>
    </row>
    <row r="540" spans="1:111" ht="15" thickBot="1" x14ac:dyDescent="0.35">
      <c r="A540" s="914" t="s">
        <v>964</v>
      </c>
      <c r="B540" s="894"/>
      <c r="C540" s="994"/>
      <c r="D540" s="894"/>
      <c r="E540" s="895"/>
      <c r="F540" s="894"/>
      <c r="G540" s="895"/>
      <c r="H540" s="894"/>
      <c r="I540" s="895"/>
      <c r="J540" s="894"/>
      <c r="K540" s="895"/>
      <c r="L540" s="894"/>
      <c r="M540" s="895"/>
      <c r="N540" s="894"/>
      <c r="O540" s="895"/>
      <c r="P540" s="894"/>
      <c r="Q540" s="895"/>
      <c r="R540" s="894"/>
      <c r="S540" s="895"/>
      <c r="T540" s="894"/>
      <c r="U540" s="895"/>
      <c r="V540" s="894"/>
      <c r="W540" s="895"/>
      <c r="X540" s="894"/>
      <c r="Y540" s="895"/>
      <c r="Z540" s="894"/>
      <c r="AA540" s="895"/>
      <c r="AB540" s="894"/>
      <c r="AC540" s="895"/>
      <c r="AD540" s="894"/>
      <c r="AE540" s="895"/>
      <c r="AF540" s="894"/>
      <c r="AG540" s="895"/>
      <c r="AH540" s="894"/>
      <c r="AI540" s="895"/>
      <c r="AJ540" s="894"/>
      <c r="AK540" s="895"/>
      <c r="AL540" s="894"/>
      <c r="AM540" s="895"/>
      <c r="AN540" s="894"/>
      <c r="AO540" s="895"/>
      <c r="AP540" s="894"/>
      <c r="AQ540" s="895"/>
      <c r="AR540" s="894"/>
      <c r="AS540" s="895"/>
      <c r="AT540" s="894"/>
      <c r="AU540" s="895"/>
      <c r="AV540" s="894"/>
      <c r="AW540" s="895"/>
      <c r="AX540" s="894"/>
      <c r="AY540" s="895"/>
      <c r="AZ540" s="894"/>
      <c r="BA540" s="895"/>
      <c r="BB540" s="894"/>
      <c r="BC540" s="895"/>
      <c r="BD540" s="894"/>
      <c r="BE540" s="895"/>
      <c r="BF540" s="894"/>
      <c r="BG540" s="895"/>
      <c r="BH540" s="894"/>
      <c r="BI540" s="895"/>
      <c r="BJ540" s="894"/>
      <c r="BK540" s="895"/>
      <c r="BL540" s="894"/>
      <c r="BM540" s="895"/>
      <c r="BN540" s="894"/>
      <c r="BO540" s="895"/>
      <c r="BP540" s="894"/>
      <c r="BQ540" s="895"/>
      <c r="BR540" s="894"/>
      <c r="BS540" s="895"/>
      <c r="BT540" s="894"/>
      <c r="BU540" s="895"/>
      <c r="BV540" s="894"/>
      <c r="BW540" s="895"/>
      <c r="BX540" s="894"/>
      <c r="BY540" s="895"/>
      <c r="BZ540" s="894"/>
      <c r="CA540" s="895"/>
      <c r="CB540" s="894"/>
      <c r="CC540" s="895"/>
      <c r="CD540" s="907"/>
      <c r="CE540" s="895"/>
      <c r="CF540" s="907"/>
      <c r="CG540" s="895"/>
      <c r="CH540" s="894"/>
      <c r="CI540" s="895"/>
      <c r="CJ540" s="894"/>
      <c r="CK540" s="895"/>
      <c r="CL540" s="894"/>
      <c r="CM540" s="895"/>
      <c r="CN540" s="894"/>
      <c r="CO540" s="895"/>
      <c r="CP540" s="894"/>
      <c r="CQ540" s="895"/>
      <c r="CR540" s="894"/>
      <c r="CS540" s="895"/>
      <c r="CT540" s="895"/>
      <c r="CU540" s="895"/>
      <c r="CV540" s="894"/>
      <c r="CW540" s="895"/>
      <c r="CX540" s="894"/>
      <c r="CY540" s="895"/>
      <c r="CZ540" s="894"/>
      <c r="DA540" s="895"/>
      <c r="DB540" s="908">
        <f t="shared" si="68"/>
        <v>0</v>
      </c>
      <c r="DC540" s="908">
        <f t="shared" si="70"/>
        <v>0</v>
      </c>
      <c r="DD540" s="910">
        <v>0</v>
      </c>
      <c r="DE540" s="911">
        <v>0</v>
      </c>
      <c r="DF540" s="912">
        <f t="shared" si="69"/>
        <v>0</v>
      </c>
      <c r="DG540" s="913">
        <f t="shared" si="67"/>
        <v>0</v>
      </c>
    </row>
    <row r="541" spans="1:111" ht="15" thickBot="1" x14ac:dyDescent="0.35">
      <c r="A541" s="914" t="s">
        <v>965</v>
      </c>
      <c r="B541" s="894"/>
      <c r="C541" s="994"/>
      <c r="D541" s="894"/>
      <c r="E541" s="895"/>
      <c r="F541" s="894"/>
      <c r="G541" s="895"/>
      <c r="H541" s="894"/>
      <c r="I541" s="895"/>
      <c r="J541" s="894"/>
      <c r="K541" s="895"/>
      <c r="L541" s="894"/>
      <c r="M541" s="895"/>
      <c r="N541" s="894"/>
      <c r="O541" s="895"/>
      <c r="P541" s="894"/>
      <c r="Q541" s="895"/>
      <c r="R541" s="894"/>
      <c r="S541" s="895"/>
      <c r="T541" s="894"/>
      <c r="U541" s="895"/>
      <c r="V541" s="894"/>
      <c r="W541" s="895"/>
      <c r="X541" s="894"/>
      <c r="Y541" s="895"/>
      <c r="Z541" s="894"/>
      <c r="AA541" s="895"/>
      <c r="AB541" s="894"/>
      <c r="AC541" s="895"/>
      <c r="AD541" s="894"/>
      <c r="AE541" s="895"/>
      <c r="AF541" s="894"/>
      <c r="AG541" s="895"/>
      <c r="AH541" s="894"/>
      <c r="AI541" s="895"/>
      <c r="AJ541" s="894"/>
      <c r="AK541" s="895"/>
      <c r="AL541" s="894"/>
      <c r="AM541" s="895"/>
      <c r="AN541" s="894"/>
      <c r="AO541" s="895"/>
      <c r="AP541" s="894"/>
      <c r="AQ541" s="895"/>
      <c r="AR541" s="894"/>
      <c r="AS541" s="895"/>
      <c r="AT541" s="894"/>
      <c r="AU541" s="895"/>
      <c r="AV541" s="894">
        <v>15</v>
      </c>
      <c r="AW541" s="895">
        <v>54000</v>
      </c>
      <c r="AX541" s="894"/>
      <c r="AY541" s="895"/>
      <c r="AZ541" s="894"/>
      <c r="BA541" s="895"/>
      <c r="BB541" s="894"/>
      <c r="BC541" s="895"/>
      <c r="BD541" s="894"/>
      <c r="BE541" s="895"/>
      <c r="BF541" s="894"/>
      <c r="BG541" s="895"/>
      <c r="BH541" s="894"/>
      <c r="BI541" s="895"/>
      <c r="BJ541" s="894"/>
      <c r="BK541" s="895"/>
      <c r="BL541" s="894"/>
      <c r="BM541" s="895"/>
      <c r="BN541" s="894"/>
      <c r="BO541" s="895"/>
      <c r="BP541" s="894"/>
      <c r="BQ541" s="895"/>
      <c r="BR541" s="894"/>
      <c r="BS541" s="895"/>
      <c r="BT541" s="894"/>
      <c r="BU541" s="895"/>
      <c r="BV541" s="894"/>
      <c r="BW541" s="895"/>
      <c r="BX541" s="894">
        <v>2</v>
      </c>
      <c r="BY541" s="895">
        <v>7200</v>
      </c>
      <c r="BZ541" s="894"/>
      <c r="CA541" s="895"/>
      <c r="CB541" s="894"/>
      <c r="CC541" s="895"/>
      <c r="CD541" s="907"/>
      <c r="CE541" s="895"/>
      <c r="CF541" s="907"/>
      <c r="CG541" s="895"/>
      <c r="CH541" s="894"/>
      <c r="CI541" s="895"/>
      <c r="CJ541" s="894"/>
      <c r="CK541" s="895"/>
      <c r="CL541" s="894"/>
      <c r="CM541" s="895"/>
      <c r="CN541" s="894"/>
      <c r="CO541" s="895"/>
      <c r="CP541" s="894"/>
      <c r="CQ541" s="895"/>
      <c r="CR541" s="894">
        <v>13</v>
      </c>
      <c r="CS541" s="895">
        <v>46800</v>
      </c>
      <c r="CT541" s="895"/>
      <c r="CU541" s="895"/>
      <c r="CV541" s="894"/>
      <c r="CW541" s="895"/>
      <c r="CX541" s="894"/>
      <c r="CY541" s="895"/>
      <c r="CZ541" s="894">
        <v>23</v>
      </c>
      <c r="DA541" s="895">
        <v>82800</v>
      </c>
      <c r="DB541" s="908">
        <f t="shared" si="68"/>
        <v>53</v>
      </c>
      <c r="DC541" s="992">
        <f t="shared" si="70"/>
        <v>190800</v>
      </c>
      <c r="DD541" s="910">
        <v>0</v>
      </c>
      <c r="DE541" s="911">
        <v>0</v>
      </c>
      <c r="DF541" s="912">
        <f t="shared" si="69"/>
        <v>53</v>
      </c>
      <c r="DG541" s="913">
        <f t="shared" si="67"/>
        <v>190800</v>
      </c>
    </row>
    <row r="542" spans="1:111" ht="15" thickBot="1" x14ac:dyDescent="0.35">
      <c r="A542" s="914" t="s">
        <v>966</v>
      </c>
      <c r="B542" s="894"/>
      <c r="C542" s="994"/>
      <c r="D542" s="894"/>
      <c r="E542" s="895"/>
      <c r="F542" s="894"/>
      <c r="G542" s="895"/>
      <c r="H542" s="894"/>
      <c r="I542" s="895"/>
      <c r="J542" s="894"/>
      <c r="K542" s="895"/>
      <c r="L542" s="894"/>
      <c r="M542" s="895"/>
      <c r="N542" s="894"/>
      <c r="O542" s="895"/>
      <c r="P542" s="894"/>
      <c r="Q542" s="895"/>
      <c r="R542" s="894"/>
      <c r="S542" s="895"/>
      <c r="T542" s="894"/>
      <c r="U542" s="895"/>
      <c r="V542" s="894"/>
      <c r="W542" s="895"/>
      <c r="X542" s="894"/>
      <c r="Y542" s="895"/>
      <c r="Z542" s="894"/>
      <c r="AA542" s="895"/>
      <c r="AB542" s="894"/>
      <c r="AC542" s="895"/>
      <c r="AD542" s="894"/>
      <c r="AE542" s="895"/>
      <c r="AF542" s="894"/>
      <c r="AG542" s="895"/>
      <c r="AH542" s="894"/>
      <c r="AI542" s="895"/>
      <c r="AJ542" s="894"/>
      <c r="AK542" s="895"/>
      <c r="AL542" s="894"/>
      <c r="AM542" s="895"/>
      <c r="AN542" s="894"/>
      <c r="AO542" s="895"/>
      <c r="AP542" s="894"/>
      <c r="AQ542" s="895"/>
      <c r="AR542" s="894"/>
      <c r="AS542" s="895"/>
      <c r="AT542" s="894"/>
      <c r="AU542" s="895"/>
      <c r="AV542" s="894"/>
      <c r="AW542" s="895"/>
      <c r="AX542" s="894"/>
      <c r="AY542" s="895"/>
      <c r="AZ542" s="894"/>
      <c r="BA542" s="895"/>
      <c r="BB542" s="894"/>
      <c r="BC542" s="895"/>
      <c r="BD542" s="894"/>
      <c r="BE542" s="895"/>
      <c r="BF542" s="894"/>
      <c r="BG542" s="895"/>
      <c r="BH542" s="894"/>
      <c r="BI542" s="895"/>
      <c r="BJ542" s="894"/>
      <c r="BK542" s="895"/>
      <c r="BL542" s="894"/>
      <c r="BM542" s="895"/>
      <c r="BN542" s="894"/>
      <c r="BO542" s="895"/>
      <c r="BP542" s="894"/>
      <c r="BQ542" s="895"/>
      <c r="BR542" s="894"/>
      <c r="BS542" s="895"/>
      <c r="BT542" s="894"/>
      <c r="BU542" s="895"/>
      <c r="BV542" s="894"/>
      <c r="BW542" s="895"/>
      <c r="BX542" s="894"/>
      <c r="BY542" s="895"/>
      <c r="BZ542" s="894"/>
      <c r="CA542" s="895"/>
      <c r="CB542" s="894"/>
      <c r="CC542" s="895"/>
      <c r="CD542" s="907"/>
      <c r="CE542" s="895"/>
      <c r="CF542" s="907"/>
      <c r="CG542" s="895"/>
      <c r="CH542" s="894"/>
      <c r="CI542" s="895"/>
      <c r="CJ542" s="894"/>
      <c r="CK542" s="895"/>
      <c r="CL542" s="894"/>
      <c r="CM542" s="895"/>
      <c r="CN542" s="894"/>
      <c r="CO542" s="895"/>
      <c r="CP542" s="894"/>
      <c r="CQ542" s="895"/>
      <c r="CR542" s="894"/>
      <c r="CS542" s="895"/>
      <c r="CT542" s="895"/>
      <c r="CU542" s="895"/>
      <c r="CV542" s="894"/>
      <c r="CW542" s="895"/>
      <c r="CX542" s="894"/>
      <c r="CY542" s="895"/>
      <c r="CZ542" s="894"/>
      <c r="DA542" s="895"/>
      <c r="DB542" s="908">
        <f t="shared" si="68"/>
        <v>0</v>
      </c>
      <c r="DC542" s="992">
        <f t="shared" si="70"/>
        <v>0</v>
      </c>
      <c r="DD542" s="910">
        <v>0</v>
      </c>
      <c r="DE542" s="911">
        <v>0</v>
      </c>
      <c r="DF542" s="912">
        <f t="shared" si="69"/>
        <v>0</v>
      </c>
      <c r="DG542" s="913">
        <f t="shared" si="67"/>
        <v>0</v>
      </c>
    </row>
    <row r="543" spans="1:111" ht="15" thickBot="1" x14ac:dyDescent="0.35">
      <c r="A543" s="914" t="s">
        <v>967</v>
      </c>
      <c r="B543" s="894"/>
      <c r="C543" s="994"/>
      <c r="D543" s="894"/>
      <c r="E543" s="895"/>
      <c r="F543" s="894"/>
      <c r="G543" s="895"/>
      <c r="H543" s="894"/>
      <c r="I543" s="895"/>
      <c r="J543" s="894"/>
      <c r="K543" s="895"/>
      <c r="L543" s="894"/>
      <c r="M543" s="895"/>
      <c r="N543" s="894"/>
      <c r="O543" s="895"/>
      <c r="P543" s="894"/>
      <c r="Q543" s="895"/>
      <c r="R543" s="894"/>
      <c r="S543" s="895"/>
      <c r="T543" s="894"/>
      <c r="U543" s="895"/>
      <c r="V543" s="894"/>
      <c r="W543" s="895"/>
      <c r="X543" s="894"/>
      <c r="Y543" s="895"/>
      <c r="Z543" s="894"/>
      <c r="AA543" s="895"/>
      <c r="AB543" s="894"/>
      <c r="AC543" s="895"/>
      <c r="AD543" s="894"/>
      <c r="AE543" s="895"/>
      <c r="AF543" s="894"/>
      <c r="AG543" s="895"/>
      <c r="AH543" s="894"/>
      <c r="AI543" s="895"/>
      <c r="AJ543" s="894"/>
      <c r="AK543" s="895"/>
      <c r="AL543" s="894"/>
      <c r="AM543" s="895"/>
      <c r="AN543" s="894"/>
      <c r="AO543" s="895"/>
      <c r="AP543" s="894"/>
      <c r="AQ543" s="895"/>
      <c r="AR543" s="894"/>
      <c r="AS543" s="895"/>
      <c r="AT543" s="894"/>
      <c r="AU543" s="895"/>
      <c r="AV543" s="894"/>
      <c r="AW543" s="895"/>
      <c r="AX543" s="894"/>
      <c r="AY543" s="895"/>
      <c r="AZ543" s="894"/>
      <c r="BA543" s="895"/>
      <c r="BB543" s="894"/>
      <c r="BC543" s="895"/>
      <c r="BD543" s="894"/>
      <c r="BE543" s="895"/>
      <c r="BF543" s="894"/>
      <c r="BG543" s="895"/>
      <c r="BH543" s="894"/>
      <c r="BI543" s="895"/>
      <c r="BJ543" s="894"/>
      <c r="BK543" s="895"/>
      <c r="BL543" s="894"/>
      <c r="BM543" s="895"/>
      <c r="BN543" s="894"/>
      <c r="BO543" s="895"/>
      <c r="BP543" s="894"/>
      <c r="BQ543" s="895"/>
      <c r="BR543" s="894"/>
      <c r="BS543" s="895"/>
      <c r="BT543" s="894"/>
      <c r="BU543" s="895"/>
      <c r="BV543" s="894"/>
      <c r="BW543" s="895"/>
      <c r="BX543" s="894"/>
      <c r="BY543" s="895"/>
      <c r="BZ543" s="894"/>
      <c r="CA543" s="895"/>
      <c r="CB543" s="894"/>
      <c r="CC543" s="895"/>
      <c r="CD543" s="907"/>
      <c r="CE543" s="895"/>
      <c r="CF543" s="907"/>
      <c r="CG543" s="895"/>
      <c r="CH543" s="894"/>
      <c r="CI543" s="895"/>
      <c r="CJ543" s="894"/>
      <c r="CK543" s="895"/>
      <c r="CL543" s="894"/>
      <c r="CM543" s="895"/>
      <c r="CN543" s="894"/>
      <c r="CO543" s="895"/>
      <c r="CP543" s="894"/>
      <c r="CQ543" s="895"/>
      <c r="CR543" s="894"/>
      <c r="CS543" s="895"/>
      <c r="CT543" s="895"/>
      <c r="CU543" s="895"/>
      <c r="CV543" s="894"/>
      <c r="CW543" s="895"/>
      <c r="CX543" s="894"/>
      <c r="CY543" s="895"/>
      <c r="CZ543" s="894"/>
      <c r="DA543" s="895"/>
      <c r="DB543" s="908">
        <f t="shared" si="68"/>
        <v>0</v>
      </c>
      <c r="DC543" s="992">
        <f>C543+E543+G543+I543+K543+M543+O543+Q543+S543+U543+W543+Y543+AA543+AC543+AE543+AG543+AI543+AK543+AM543+AO543+AQ543+AS543+AU543+AW543+AY543+BA543+BC543+BE543+BG543+BI543+BK543+BM543+BO543+BQ543+BS543+BU543+BW543+BY543+CA543+CC543+CE543+CG543+CI543+CK543+CM543+CO543+CQ543+CS543+CU543+CW543+CY543+DA543</f>
        <v>0</v>
      </c>
      <c r="DD543" s="910">
        <v>0</v>
      </c>
      <c r="DE543" s="911">
        <v>0</v>
      </c>
      <c r="DF543" s="912">
        <f t="shared" si="69"/>
        <v>0</v>
      </c>
      <c r="DG543" s="913">
        <f t="shared" si="67"/>
        <v>0</v>
      </c>
    </row>
    <row r="544" spans="1:111" ht="15" thickBot="1" x14ac:dyDescent="0.35">
      <c r="A544" s="914" t="s">
        <v>968</v>
      </c>
      <c r="B544" s="894"/>
      <c r="C544" s="994"/>
      <c r="D544" s="894"/>
      <c r="E544" s="895"/>
      <c r="F544" s="894"/>
      <c r="G544" s="895"/>
      <c r="H544" s="894"/>
      <c r="I544" s="895"/>
      <c r="J544" s="894"/>
      <c r="K544" s="895"/>
      <c r="L544" s="894"/>
      <c r="M544" s="895"/>
      <c r="N544" s="894"/>
      <c r="O544" s="895"/>
      <c r="P544" s="894">
        <v>23</v>
      </c>
      <c r="Q544" s="895"/>
      <c r="R544" s="894"/>
      <c r="S544" s="895"/>
      <c r="T544" s="894"/>
      <c r="U544" s="895"/>
      <c r="V544" s="894"/>
      <c r="W544" s="895"/>
      <c r="X544" s="894"/>
      <c r="Y544" s="895"/>
      <c r="Z544" s="894"/>
      <c r="AA544" s="895"/>
      <c r="AB544" s="894"/>
      <c r="AC544" s="895"/>
      <c r="AD544" s="894"/>
      <c r="AE544" s="895"/>
      <c r="AF544" s="894"/>
      <c r="AG544" s="895"/>
      <c r="AH544" s="894"/>
      <c r="AI544" s="895"/>
      <c r="AJ544" s="894">
        <v>36</v>
      </c>
      <c r="AK544" s="895">
        <v>80267</v>
      </c>
      <c r="AL544" s="894"/>
      <c r="AM544" s="895"/>
      <c r="AN544" s="894"/>
      <c r="AO544" s="895"/>
      <c r="AP544" s="894"/>
      <c r="AQ544" s="895"/>
      <c r="AR544" s="894"/>
      <c r="AS544" s="895"/>
      <c r="AT544" s="894"/>
      <c r="AU544" s="895"/>
      <c r="AV544" s="894"/>
      <c r="AW544" s="895"/>
      <c r="AX544" s="894"/>
      <c r="AY544" s="895"/>
      <c r="AZ544" s="894"/>
      <c r="BA544" s="895"/>
      <c r="BB544" s="894"/>
      <c r="BC544" s="895"/>
      <c r="BD544" s="894"/>
      <c r="BE544" s="895"/>
      <c r="BF544" s="894"/>
      <c r="BG544" s="895"/>
      <c r="BH544" s="894">
        <v>5</v>
      </c>
      <c r="BI544" s="895">
        <v>11185</v>
      </c>
      <c r="BJ544" s="894"/>
      <c r="BK544" s="895"/>
      <c r="BL544" s="894"/>
      <c r="BM544" s="895"/>
      <c r="BN544" s="894"/>
      <c r="BO544" s="895"/>
      <c r="BP544" s="894"/>
      <c r="BQ544" s="895"/>
      <c r="BR544" s="894"/>
      <c r="BS544" s="895"/>
      <c r="BT544" s="894"/>
      <c r="BU544" s="895"/>
      <c r="BV544" s="894"/>
      <c r="BW544" s="895"/>
      <c r="BX544" s="894"/>
      <c r="BY544" s="895"/>
      <c r="BZ544" s="894"/>
      <c r="CA544" s="895"/>
      <c r="CB544" s="894"/>
      <c r="CC544" s="895"/>
      <c r="CD544" s="907"/>
      <c r="CE544" s="895"/>
      <c r="CF544" s="907"/>
      <c r="CG544" s="895"/>
      <c r="CH544" s="894"/>
      <c r="CI544" s="895"/>
      <c r="CJ544" s="894"/>
      <c r="CK544" s="895"/>
      <c r="CL544" s="894"/>
      <c r="CM544" s="895"/>
      <c r="CN544" s="894"/>
      <c r="CO544" s="895"/>
      <c r="CP544" s="894"/>
      <c r="CQ544" s="895"/>
      <c r="CR544" s="894"/>
      <c r="CS544" s="895"/>
      <c r="CT544" s="895"/>
      <c r="CU544" s="895"/>
      <c r="CV544" s="894"/>
      <c r="CW544" s="895"/>
      <c r="CX544" s="894"/>
      <c r="CY544" s="895"/>
      <c r="CZ544" s="894"/>
      <c r="DA544" s="895"/>
      <c r="DB544" s="908">
        <f t="shared" si="68"/>
        <v>64</v>
      </c>
      <c r="DC544" s="992">
        <f>C544+E544+G544+I544+K544+M544+O544+Q544+S544+U544+W544+Y544+AA544+AC544+AE544+AG544+AI544+AK544+AM544+AO544+AQ544+AS544+AU544+AW544+AY544+BA544+BC544+BE544+BG544+BI544+BK544+BM544+BO544+BQ544+BS544+BU544+BW544+BY544+CA544+CC544+CE544+CG544+CI544+CK544+CM544+CO544+CQ544+CS544+CU544+CW544+CY544+DA544</f>
        <v>91452</v>
      </c>
      <c r="DD544" s="910">
        <v>0</v>
      </c>
      <c r="DE544" s="911">
        <v>0</v>
      </c>
      <c r="DF544" s="912">
        <f t="shared" si="69"/>
        <v>64</v>
      </c>
      <c r="DG544" s="913">
        <f t="shared" si="67"/>
        <v>91452</v>
      </c>
    </row>
    <row r="545" spans="1:111" ht="15" thickBot="1" x14ac:dyDescent="0.35">
      <c r="A545" s="914" t="s">
        <v>969</v>
      </c>
      <c r="B545" s="894"/>
      <c r="C545" s="994"/>
      <c r="D545" s="894"/>
      <c r="E545" s="895"/>
      <c r="F545" s="894"/>
      <c r="G545" s="895"/>
      <c r="H545" s="894"/>
      <c r="I545" s="895"/>
      <c r="J545" s="894"/>
      <c r="K545" s="895"/>
      <c r="L545" s="894"/>
      <c r="M545" s="895"/>
      <c r="N545" s="894"/>
      <c r="O545" s="895"/>
      <c r="P545" s="894"/>
      <c r="Q545" s="895"/>
      <c r="R545" s="894"/>
      <c r="S545" s="895"/>
      <c r="T545" s="894"/>
      <c r="U545" s="895"/>
      <c r="V545" s="894"/>
      <c r="W545" s="895"/>
      <c r="X545" s="894"/>
      <c r="Y545" s="895"/>
      <c r="Z545" s="894"/>
      <c r="AA545" s="895"/>
      <c r="AB545" s="894"/>
      <c r="AC545" s="895"/>
      <c r="AD545" s="894"/>
      <c r="AE545" s="895"/>
      <c r="AF545" s="894"/>
      <c r="AG545" s="895"/>
      <c r="AH545" s="894"/>
      <c r="AI545" s="895"/>
      <c r="AJ545" s="894"/>
      <c r="AK545" s="895"/>
      <c r="AL545" s="894"/>
      <c r="AM545" s="895"/>
      <c r="AN545" s="894"/>
      <c r="AO545" s="895"/>
      <c r="AP545" s="894"/>
      <c r="AQ545" s="895"/>
      <c r="AR545" s="894"/>
      <c r="AS545" s="895"/>
      <c r="AT545" s="894"/>
      <c r="AU545" s="895"/>
      <c r="AV545" s="894"/>
      <c r="AW545" s="895"/>
      <c r="AX545" s="894"/>
      <c r="AY545" s="895"/>
      <c r="AZ545" s="894"/>
      <c r="BA545" s="895"/>
      <c r="BB545" s="894"/>
      <c r="BC545" s="895"/>
      <c r="BD545" s="894"/>
      <c r="BE545" s="895"/>
      <c r="BF545" s="894"/>
      <c r="BG545" s="895"/>
      <c r="BH545" s="894"/>
      <c r="BI545" s="895"/>
      <c r="BJ545" s="894"/>
      <c r="BK545" s="895"/>
      <c r="BL545" s="894"/>
      <c r="BM545" s="895"/>
      <c r="BN545" s="894"/>
      <c r="BO545" s="895"/>
      <c r="BP545" s="894"/>
      <c r="BQ545" s="895"/>
      <c r="BR545" s="894"/>
      <c r="BS545" s="895"/>
      <c r="BT545" s="894"/>
      <c r="BU545" s="895"/>
      <c r="BV545" s="894"/>
      <c r="BW545" s="895"/>
      <c r="BX545" s="894"/>
      <c r="BY545" s="895"/>
      <c r="BZ545" s="894"/>
      <c r="CA545" s="895"/>
      <c r="CB545" s="894"/>
      <c r="CC545" s="895"/>
      <c r="CD545" s="907"/>
      <c r="CE545" s="895"/>
      <c r="CF545" s="907"/>
      <c r="CG545" s="895"/>
      <c r="CH545" s="894"/>
      <c r="CI545" s="895"/>
      <c r="CJ545" s="894"/>
      <c r="CK545" s="895"/>
      <c r="CL545" s="894"/>
      <c r="CM545" s="895"/>
      <c r="CN545" s="894"/>
      <c r="CO545" s="895"/>
      <c r="CP545" s="894"/>
      <c r="CQ545" s="895"/>
      <c r="CR545" s="894"/>
      <c r="CS545" s="895"/>
      <c r="CT545" s="895"/>
      <c r="CU545" s="895"/>
      <c r="CV545" s="894"/>
      <c r="CW545" s="895"/>
      <c r="CX545" s="894"/>
      <c r="CY545" s="895"/>
      <c r="CZ545" s="894"/>
      <c r="DA545" s="895"/>
      <c r="DB545" s="908">
        <f t="shared" si="68"/>
        <v>0</v>
      </c>
      <c r="DC545" s="908">
        <f>C545+E545+G545+I545+K545+M545+O545+Q545+S545+U545+W545+Y545+AA545+AC545+AE545+AG545+AI545+AK545+AM545+AO545+AQ545+AS545+AU545+AW545+AY545+BA545+BC545+BE545+BG545+BI545+BK545+BM545+BO545+BQ545+BS545+BU545+BW545+BY545+CA545+CC545+CE545+CG545+CI545+CK545+CM545+CO545+CQ545+CS545+CU545+CW545+CY545+DA545</f>
        <v>0</v>
      </c>
      <c r="DD545" s="911">
        <v>0</v>
      </c>
      <c r="DE545" s="911">
        <v>0</v>
      </c>
      <c r="DF545" s="912">
        <v>0</v>
      </c>
      <c r="DG545" s="913">
        <v>0</v>
      </c>
    </row>
    <row r="546" spans="1:111" ht="15" thickBot="1" x14ac:dyDescent="0.35">
      <c r="A546" s="914" t="s">
        <v>970</v>
      </c>
      <c r="B546" s="894"/>
      <c r="C546" s="994"/>
      <c r="D546" s="894"/>
      <c r="E546" s="895"/>
      <c r="F546" s="894"/>
      <c r="G546" s="895"/>
      <c r="H546" s="894"/>
      <c r="I546" s="895"/>
      <c r="J546" s="894"/>
      <c r="K546" s="895"/>
      <c r="L546" s="894"/>
      <c r="M546" s="895"/>
      <c r="N546" s="894"/>
      <c r="O546" s="895"/>
      <c r="P546" s="894"/>
      <c r="Q546" s="895"/>
      <c r="R546" s="894"/>
      <c r="S546" s="895"/>
      <c r="T546" s="894"/>
      <c r="U546" s="895"/>
      <c r="V546" s="894"/>
      <c r="W546" s="895"/>
      <c r="X546" s="894"/>
      <c r="Y546" s="895"/>
      <c r="Z546" s="894"/>
      <c r="AA546" s="895"/>
      <c r="AB546" s="894"/>
      <c r="AC546" s="895"/>
      <c r="AD546" s="894"/>
      <c r="AE546" s="895"/>
      <c r="AF546" s="894"/>
      <c r="AG546" s="895"/>
      <c r="AH546" s="894"/>
      <c r="AI546" s="895"/>
      <c r="AJ546" s="894"/>
      <c r="AK546" s="895"/>
      <c r="AL546" s="894"/>
      <c r="AM546" s="895"/>
      <c r="AN546" s="894"/>
      <c r="AO546" s="895"/>
      <c r="AP546" s="894"/>
      <c r="AQ546" s="895"/>
      <c r="AR546" s="894"/>
      <c r="AS546" s="895"/>
      <c r="AT546" s="894"/>
      <c r="AU546" s="895"/>
      <c r="AV546" s="894"/>
      <c r="AW546" s="895"/>
      <c r="AX546" s="894"/>
      <c r="AY546" s="895"/>
      <c r="AZ546" s="894"/>
      <c r="BA546" s="895"/>
      <c r="BB546" s="894"/>
      <c r="BC546" s="895"/>
      <c r="BD546" s="894"/>
      <c r="BE546" s="895"/>
      <c r="BF546" s="894"/>
      <c r="BG546" s="895"/>
      <c r="BH546" s="894"/>
      <c r="BI546" s="895"/>
      <c r="BJ546" s="894"/>
      <c r="BK546" s="895"/>
      <c r="BL546" s="894"/>
      <c r="BM546" s="895"/>
      <c r="BN546" s="894"/>
      <c r="BO546" s="895"/>
      <c r="BP546" s="894"/>
      <c r="BQ546" s="895"/>
      <c r="BR546" s="894"/>
      <c r="BS546" s="895"/>
      <c r="BT546" s="894"/>
      <c r="BU546" s="895"/>
      <c r="BV546" s="894"/>
      <c r="BW546" s="895"/>
      <c r="BX546" s="894"/>
      <c r="BY546" s="895"/>
      <c r="BZ546" s="894"/>
      <c r="CA546" s="895"/>
      <c r="CB546" s="894"/>
      <c r="CC546" s="895"/>
      <c r="CD546" s="907"/>
      <c r="CE546" s="895"/>
      <c r="CF546" s="907"/>
      <c r="CG546" s="895"/>
      <c r="CH546" s="894"/>
      <c r="CI546" s="895"/>
      <c r="CJ546" s="894"/>
      <c r="CK546" s="895"/>
      <c r="CL546" s="894"/>
      <c r="CM546" s="895"/>
      <c r="CN546" s="894"/>
      <c r="CO546" s="895"/>
      <c r="CP546" s="894"/>
      <c r="CQ546" s="895"/>
      <c r="CR546" s="894"/>
      <c r="CS546" s="895"/>
      <c r="CT546" s="895"/>
      <c r="CU546" s="895"/>
      <c r="CV546" s="894"/>
      <c r="CW546" s="895"/>
      <c r="CX546" s="894"/>
      <c r="CY546" s="895"/>
      <c r="CZ546" s="894"/>
      <c r="DA546" s="895"/>
      <c r="DB546" s="908">
        <f t="shared" si="68"/>
        <v>0</v>
      </c>
      <c r="DC546" s="908">
        <f>C546+E546+G546+I546+K546+M546+O546+Q546+S546+U546+W546+Y546+AA546+AC546+AE546+AG546+AI546+AK546+AM546+AO546+AQ546+AS546+AU546+AW546+AY546+BA546+BC546+BE546+BG546+BI546+BK546+BM546+BO546+BQ546+BS546+BU546+BW546+BY546+CA546+CC546+CE546+CG546+CI546+CK546+CM546+CO546+CQ546+CS546+CU546+CW546+CY546+DA546</f>
        <v>0</v>
      </c>
      <c r="DD546" s="911">
        <v>0</v>
      </c>
      <c r="DE546" s="911">
        <v>0</v>
      </c>
      <c r="DF546" s="912">
        <v>0</v>
      </c>
      <c r="DG546" s="913">
        <v>0</v>
      </c>
    </row>
    <row r="547" spans="1:111" ht="15" thickBot="1" x14ac:dyDescent="0.35">
      <c r="A547" s="919" t="s">
        <v>971</v>
      </c>
      <c r="B547" s="894"/>
      <c r="C547" s="994"/>
      <c r="D547" s="894"/>
      <c r="E547" s="895"/>
      <c r="F547" s="894"/>
      <c r="G547" s="895"/>
      <c r="H547" s="894"/>
      <c r="I547" s="895"/>
      <c r="J547" s="894"/>
      <c r="K547" s="895"/>
      <c r="L547" s="894"/>
      <c r="M547" s="895"/>
      <c r="N547" s="894"/>
      <c r="O547" s="895"/>
      <c r="P547" s="894"/>
      <c r="Q547" s="895"/>
      <c r="R547" s="894"/>
      <c r="S547" s="895"/>
      <c r="T547" s="894"/>
      <c r="U547" s="895"/>
      <c r="V547" s="894"/>
      <c r="W547" s="895"/>
      <c r="X547" s="894"/>
      <c r="Y547" s="895"/>
      <c r="Z547" s="894"/>
      <c r="AA547" s="895"/>
      <c r="AB547" s="894"/>
      <c r="AC547" s="895"/>
      <c r="AD547" s="894"/>
      <c r="AE547" s="895"/>
      <c r="AF547" s="894"/>
      <c r="AG547" s="895"/>
      <c r="AH547" s="894"/>
      <c r="AI547" s="895"/>
      <c r="AJ547" s="894"/>
      <c r="AK547" s="895"/>
      <c r="AL547" s="894"/>
      <c r="AM547" s="895"/>
      <c r="AN547" s="894"/>
      <c r="AO547" s="895"/>
      <c r="AP547" s="894"/>
      <c r="AQ547" s="895"/>
      <c r="AR547" s="894"/>
      <c r="AS547" s="895"/>
      <c r="AT547" s="894"/>
      <c r="AU547" s="895"/>
      <c r="AV547" s="894"/>
      <c r="AW547" s="895"/>
      <c r="AX547" s="894"/>
      <c r="AY547" s="895"/>
      <c r="AZ547" s="894"/>
      <c r="BA547" s="895"/>
      <c r="BB547" s="894"/>
      <c r="BC547" s="895"/>
      <c r="BD547" s="894"/>
      <c r="BE547" s="895"/>
      <c r="BF547" s="894"/>
      <c r="BG547" s="895"/>
      <c r="BH547" s="894"/>
      <c r="BI547" s="895"/>
      <c r="BJ547" s="894"/>
      <c r="BK547" s="895"/>
      <c r="BL547" s="894"/>
      <c r="BM547" s="895"/>
      <c r="BN547" s="894"/>
      <c r="BO547" s="895"/>
      <c r="BP547" s="894"/>
      <c r="BQ547" s="895"/>
      <c r="BR547" s="894"/>
      <c r="BS547" s="895"/>
      <c r="BT547" s="894"/>
      <c r="BU547" s="895"/>
      <c r="BV547" s="894"/>
      <c r="BW547" s="895"/>
      <c r="BX547" s="894"/>
      <c r="BY547" s="895"/>
      <c r="BZ547" s="894"/>
      <c r="CA547" s="895"/>
      <c r="CB547" s="894"/>
      <c r="CC547" s="895"/>
      <c r="CD547" s="907"/>
      <c r="CE547" s="895"/>
      <c r="CF547" s="907"/>
      <c r="CG547" s="895"/>
      <c r="CH547" s="894"/>
      <c r="CI547" s="895"/>
      <c r="CJ547" s="894"/>
      <c r="CK547" s="895"/>
      <c r="CL547" s="894"/>
      <c r="CM547" s="895"/>
      <c r="CN547" s="894"/>
      <c r="CO547" s="895"/>
      <c r="CP547" s="894"/>
      <c r="CQ547" s="895"/>
      <c r="CR547" s="894"/>
      <c r="CS547" s="895"/>
      <c r="CT547" s="895"/>
      <c r="CU547" s="895"/>
      <c r="CV547" s="894"/>
      <c r="CW547" s="895"/>
      <c r="CX547" s="894"/>
      <c r="CY547" s="895"/>
      <c r="CZ547" s="894"/>
      <c r="DA547" s="895"/>
      <c r="DB547" s="908">
        <f t="shared" si="68"/>
        <v>0</v>
      </c>
      <c r="DC547" s="908">
        <v>0</v>
      </c>
      <c r="DD547" s="910">
        <v>0</v>
      </c>
      <c r="DE547" s="911">
        <v>0</v>
      </c>
      <c r="DF547" s="912">
        <f t="shared" ref="DF547:DG549" si="71">DB547+DD547</f>
        <v>0</v>
      </c>
      <c r="DG547" s="913">
        <f t="shared" si="71"/>
        <v>0</v>
      </c>
    </row>
    <row r="548" spans="1:111" ht="15" thickBot="1" x14ac:dyDescent="0.35">
      <c r="A548" s="919" t="s">
        <v>972</v>
      </c>
      <c r="B548" s="894"/>
      <c r="C548" s="994"/>
      <c r="D548" s="894"/>
      <c r="E548" s="895"/>
      <c r="F548" s="894"/>
      <c r="G548" s="895"/>
      <c r="H548" s="894"/>
      <c r="I548" s="895"/>
      <c r="J548" s="894">
        <v>15</v>
      </c>
      <c r="K548" s="895"/>
      <c r="L548" s="894"/>
      <c r="M548" s="895"/>
      <c r="N548" s="894"/>
      <c r="O548" s="895"/>
      <c r="P548" s="894"/>
      <c r="Q548" s="895"/>
      <c r="R548" s="894"/>
      <c r="S548" s="895"/>
      <c r="T548" s="894"/>
      <c r="U548" s="895"/>
      <c r="V548" s="894"/>
      <c r="W548" s="895"/>
      <c r="X548" s="894"/>
      <c r="Y548" s="895"/>
      <c r="Z548" s="894"/>
      <c r="AA548" s="895"/>
      <c r="AB548" s="894"/>
      <c r="AC548" s="895"/>
      <c r="AD548" s="894"/>
      <c r="AE548" s="895"/>
      <c r="AF548" s="894"/>
      <c r="AG548" s="895"/>
      <c r="AH548" s="894"/>
      <c r="AI548" s="895"/>
      <c r="AJ548" s="894"/>
      <c r="AK548" s="895"/>
      <c r="AL548" s="894"/>
      <c r="AM548" s="895"/>
      <c r="AN548" s="894"/>
      <c r="AO548" s="895"/>
      <c r="AP548" s="894"/>
      <c r="AQ548" s="895"/>
      <c r="AR548" s="894"/>
      <c r="AS548" s="895"/>
      <c r="AT548" s="894"/>
      <c r="AU548" s="895"/>
      <c r="AV548" s="894"/>
      <c r="AW548" s="895"/>
      <c r="AX548" s="894"/>
      <c r="AY548" s="895"/>
      <c r="AZ548" s="894"/>
      <c r="BA548" s="895"/>
      <c r="BB548" s="894"/>
      <c r="BC548" s="895"/>
      <c r="BD548" s="894"/>
      <c r="BE548" s="895"/>
      <c r="BF548" s="894"/>
      <c r="BG548" s="895"/>
      <c r="BH548" s="894"/>
      <c r="BI548" s="895"/>
      <c r="BJ548" s="894"/>
      <c r="BK548" s="895"/>
      <c r="BL548" s="894"/>
      <c r="BM548" s="895"/>
      <c r="BN548" s="894"/>
      <c r="BO548" s="895"/>
      <c r="BP548" s="894"/>
      <c r="BQ548" s="895"/>
      <c r="BR548" s="894"/>
      <c r="BS548" s="895"/>
      <c r="BT548" s="894"/>
      <c r="BU548" s="895"/>
      <c r="BV548" s="894"/>
      <c r="BW548" s="895"/>
      <c r="BX548" s="894"/>
      <c r="BY548" s="895"/>
      <c r="BZ548" s="894"/>
      <c r="CA548" s="895"/>
      <c r="CB548" s="894"/>
      <c r="CC548" s="895"/>
      <c r="CD548" s="907"/>
      <c r="CE548" s="895"/>
      <c r="CF548" s="907"/>
      <c r="CG548" s="895"/>
      <c r="CH548" s="894"/>
      <c r="CI548" s="895"/>
      <c r="CJ548" s="894"/>
      <c r="CK548" s="895"/>
      <c r="CL548" s="894"/>
      <c r="CM548" s="895"/>
      <c r="CN548" s="894"/>
      <c r="CO548" s="895"/>
      <c r="CP548" s="894"/>
      <c r="CQ548" s="895"/>
      <c r="CR548" s="894"/>
      <c r="CS548" s="895"/>
      <c r="CT548" s="895"/>
      <c r="CU548" s="895"/>
      <c r="CV548" s="894"/>
      <c r="CW548" s="895"/>
      <c r="CX548" s="894"/>
      <c r="CY548" s="895"/>
      <c r="CZ548" s="894"/>
      <c r="DA548" s="895"/>
      <c r="DB548" s="908">
        <f t="shared" si="68"/>
        <v>15</v>
      </c>
      <c r="DC548" s="908">
        <v>0</v>
      </c>
      <c r="DD548" s="910">
        <v>0</v>
      </c>
      <c r="DE548" s="911">
        <v>0</v>
      </c>
      <c r="DF548" s="912">
        <f t="shared" si="71"/>
        <v>15</v>
      </c>
      <c r="DG548" s="913">
        <f t="shared" si="71"/>
        <v>0</v>
      </c>
    </row>
    <row r="549" spans="1:111" ht="15" thickBot="1" x14ac:dyDescent="0.35">
      <c r="A549" s="919" t="s">
        <v>973</v>
      </c>
      <c r="B549" s="894"/>
      <c r="C549" s="994"/>
      <c r="D549" s="894">
        <v>33</v>
      </c>
      <c r="E549" s="895"/>
      <c r="F549" s="894"/>
      <c r="G549" s="895"/>
      <c r="H549" s="894"/>
      <c r="I549" s="895"/>
      <c r="J549" s="894">
        <v>20</v>
      </c>
      <c r="K549" s="895"/>
      <c r="L549" s="894">
        <v>60</v>
      </c>
      <c r="M549" s="895"/>
      <c r="N549" s="894"/>
      <c r="O549" s="895"/>
      <c r="P549" s="894"/>
      <c r="Q549" s="895"/>
      <c r="R549" s="894"/>
      <c r="S549" s="895"/>
      <c r="T549" s="894"/>
      <c r="U549" s="895"/>
      <c r="V549" s="894">
        <v>18</v>
      </c>
      <c r="W549" s="895"/>
      <c r="X549" s="894"/>
      <c r="Y549" s="895"/>
      <c r="Z549" s="894"/>
      <c r="AA549" s="895"/>
      <c r="AB549" s="894"/>
      <c r="AC549" s="895"/>
      <c r="AD549" s="894"/>
      <c r="AE549" s="895"/>
      <c r="AF549" s="894"/>
      <c r="AG549" s="895"/>
      <c r="AH549" s="894"/>
      <c r="AI549" s="895"/>
      <c r="AJ549" s="894"/>
      <c r="AK549" s="895"/>
      <c r="AL549" s="894"/>
      <c r="AM549" s="895"/>
      <c r="AN549" s="894"/>
      <c r="AO549" s="895"/>
      <c r="AP549" s="894"/>
      <c r="AQ549" s="895"/>
      <c r="AR549" s="894"/>
      <c r="AS549" s="895"/>
      <c r="AT549" s="894"/>
      <c r="AU549" s="895"/>
      <c r="AV549" s="894">
        <v>45</v>
      </c>
      <c r="AW549" s="895"/>
      <c r="AX549" s="894"/>
      <c r="AY549" s="895"/>
      <c r="AZ549" s="894"/>
      <c r="BA549" s="895"/>
      <c r="BB549" s="894"/>
      <c r="BC549" s="895"/>
      <c r="BD549" s="894">
        <v>30</v>
      </c>
      <c r="BE549" s="895"/>
      <c r="BF549" s="894"/>
      <c r="BG549" s="895"/>
      <c r="BH549" s="894">
        <v>4</v>
      </c>
      <c r="BI549" s="895"/>
      <c r="BJ549" s="894">
        <v>12</v>
      </c>
      <c r="BK549" s="895"/>
      <c r="BL549" s="894"/>
      <c r="BM549" s="895"/>
      <c r="BN549" s="894"/>
      <c r="BO549" s="895"/>
      <c r="BP549" s="894"/>
      <c r="BQ549" s="895"/>
      <c r="BR549" s="894">
        <v>24</v>
      </c>
      <c r="BS549" s="895"/>
      <c r="BT549" s="894">
        <v>11</v>
      </c>
      <c r="BU549" s="895"/>
      <c r="BV549" s="894"/>
      <c r="BW549" s="895"/>
      <c r="BX549" s="894"/>
      <c r="BY549" s="895"/>
      <c r="BZ549" s="894">
        <v>73</v>
      </c>
      <c r="CA549" s="895"/>
      <c r="CB549" s="894"/>
      <c r="CC549" s="895"/>
      <c r="CD549" s="907">
        <v>4</v>
      </c>
      <c r="CE549" s="895"/>
      <c r="CF549" s="907">
        <v>4</v>
      </c>
      <c r="CG549" s="895"/>
      <c r="CH549" s="894"/>
      <c r="CI549" s="895"/>
      <c r="CJ549" s="894"/>
      <c r="CK549" s="895"/>
      <c r="CL549" s="894"/>
      <c r="CM549" s="895"/>
      <c r="CN549" s="894"/>
      <c r="CO549" s="895"/>
      <c r="CP549" s="894"/>
      <c r="CQ549" s="895"/>
      <c r="CR549" s="894">
        <v>18</v>
      </c>
      <c r="CS549" s="895"/>
      <c r="CT549" s="895"/>
      <c r="CU549" s="895"/>
      <c r="CV549" s="894"/>
      <c r="CW549" s="895"/>
      <c r="CX549" s="894"/>
      <c r="CY549" s="895"/>
      <c r="CZ549" s="894">
        <v>39</v>
      </c>
      <c r="DA549" s="895"/>
      <c r="DB549" s="908">
        <f t="shared" si="68"/>
        <v>395</v>
      </c>
      <c r="DC549" s="908">
        <v>0</v>
      </c>
      <c r="DD549" s="910">
        <v>769</v>
      </c>
      <c r="DE549" s="911">
        <v>0</v>
      </c>
      <c r="DF549" s="912">
        <f t="shared" si="71"/>
        <v>1164</v>
      </c>
      <c r="DG549" s="913">
        <f t="shared" si="71"/>
        <v>0</v>
      </c>
    </row>
    <row r="552" spans="1:111" ht="24" thickBot="1" x14ac:dyDescent="0.5">
      <c r="A552" s="884" t="s">
        <v>878</v>
      </c>
      <c r="DB552" s="886"/>
      <c r="DC552" s="886"/>
      <c r="DD552" s="886"/>
      <c r="DE552" s="886"/>
      <c r="DF552" s="886"/>
      <c r="DG552" s="886"/>
    </row>
    <row r="553" spans="1:111" ht="21.6" thickBot="1" x14ac:dyDescent="0.45">
      <c r="A553" s="1075" t="s">
        <v>1098</v>
      </c>
      <c r="DB553" s="886"/>
      <c r="DC553" s="886"/>
      <c r="DD553" s="886"/>
      <c r="DE553" s="886"/>
      <c r="DF553" s="886"/>
      <c r="DG553" s="886"/>
    </row>
    <row r="554" spans="1:111" ht="15" thickBot="1" x14ac:dyDescent="0.35">
      <c r="A554" s="889"/>
      <c r="B554" s="1300" t="s">
        <v>50</v>
      </c>
      <c r="C554" s="1301"/>
      <c r="D554" s="1300" t="s">
        <v>879</v>
      </c>
      <c r="E554" s="1301"/>
      <c r="F554" s="1300" t="s">
        <v>880</v>
      </c>
      <c r="G554" s="1301"/>
      <c r="H554" s="1308" t="s">
        <v>881</v>
      </c>
      <c r="I554" s="1309"/>
      <c r="J554" s="1300" t="s">
        <v>882</v>
      </c>
      <c r="K554" s="1301"/>
      <c r="L554" s="1300" t="s">
        <v>883</v>
      </c>
      <c r="M554" s="1301"/>
      <c r="N554" s="1300" t="s">
        <v>884</v>
      </c>
      <c r="O554" s="1301"/>
      <c r="P554" s="1300" t="s">
        <v>885</v>
      </c>
      <c r="Q554" s="1301"/>
      <c r="R554" s="1300" t="s">
        <v>886</v>
      </c>
      <c r="S554" s="1301"/>
      <c r="T554" s="1300" t="s">
        <v>887</v>
      </c>
      <c r="U554" s="1301"/>
      <c r="V554" s="1300" t="s">
        <v>888</v>
      </c>
      <c r="W554" s="1301"/>
      <c r="X554" s="1300" t="s">
        <v>889</v>
      </c>
      <c r="Y554" s="1301"/>
      <c r="Z554" s="1300" t="s">
        <v>890</v>
      </c>
      <c r="AA554" s="1301"/>
      <c r="AB554" s="1300" t="s">
        <v>891</v>
      </c>
      <c r="AC554" s="1301"/>
      <c r="AD554" s="1300" t="s">
        <v>892</v>
      </c>
      <c r="AE554" s="1301"/>
      <c r="AF554" s="1300" t="s">
        <v>893</v>
      </c>
      <c r="AG554" s="1301"/>
      <c r="AH554" s="1300" t="s">
        <v>894</v>
      </c>
      <c r="AI554" s="1301"/>
      <c r="AJ554" s="1300" t="s">
        <v>67</v>
      </c>
      <c r="AK554" s="1301"/>
      <c r="AL554" s="1300" t="s">
        <v>895</v>
      </c>
      <c r="AM554" s="1301"/>
      <c r="AN554" s="1300" t="s">
        <v>896</v>
      </c>
      <c r="AO554" s="1301"/>
      <c r="AP554" s="1300" t="s">
        <v>897</v>
      </c>
      <c r="AQ554" s="1301"/>
      <c r="AR554" s="1300" t="s">
        <v>898</v>
      </c>
      <c r="AS554" s="1301"/>
      <c r="AT554" s="1300" t="s">
        <v>899</v>
      </c>
      <c r="AU554" s="1301"/>
      <c r="AV554" s="1300" t="s">
        <v>900</v>
      </c>
      <c r="AW554" s="1301"/>
      <c r="AX554" s="1300" t="s">
        <v>901</v>
      </c>
      <c r="AY554" s="1301"/>
      <c r="AZ554" s="1300" t="s">
        <v>139</v>
      </c>
      <c r="BA554" s="1301"/>
      <c r="BB554" s="1300" t="s">
        <v>902</v>
      </c>
      <c r="BC554" s="1301"/>
      <c r="BD554" s="1300" t="s">
        <v>903</v>
      </c>
      <c r="BE554" s="1301"/>
      <c r="BF554" s="1300" t="s">
        <v>76</v>
      </c>
      <c r="BG554" s="1301"/>
      <c r="BH554" s="1300" t="s">
        <v>140</v>
      </c>
      <c r="BI554" s="1301"/>
      <c r="BJ554" s="1300" t="s">
        <v>904</v>
      </c>
      <c r="BK554" s="1301"/>
      <c r="BL554" s="1300" t="s">
        <v>905</v>
      </c>
      <c r="BM554" s="1301"/>
      <c r="BN554" s="1300" t="s">
        <v>906</v>
      </c>
      <c r="BO554" s="1301"/>
      <c r="BP554" s="1300" t="s">
        <v>907</v>
      </c>
      <c r="BQ554" s="1301"/>
      <c r="BR554" s="1300" t="s">
        <v>81</v>
      </c>
      <c r="BS554" s="1301"/>
      <c r="BT554" s="1300" t="s">
        <v>82</v>
      </c>
      <c r="BU554" s="1301"/>
      <c r="BV554" s="1300" t="s">
        <v>908</v>
      </c>
      <c r="BW554" s="1301"/>
      <c r="BX554" s="1300" t="s">
        <v>909</v>
      </c>
      <c r="BY554" s="1301"/>
      <c r="BZ554" s="1300" t="s">
        <v>910</v>
      </c>
      <c r="CA554" s="1301"/>
      <c r="CB554" s="1300" t="s">
        <v>911</v>
      </c>
      <c r="CC554" s="1301"/>
      <c r="CD554" s="1300" t="s">
        <v>912</v>
      </c>
      <c r="CE554" s="1301"/>
      <c r="CF554" s="1300" t="s">
        <v>913</v>
      </c>
      <c r="CG554" s="1301"/>
      <c r="CH554" s="1300" t="s">
        <v>914</v>
      </c>
      <c r="CI554" s="1301"/>
      <c r="CJ554" s="1300" t="s">
        <v>915</v>
      </c>
      <c r="CK554" s="1301"/>
      <c r="CL554" s="1300" t="s">
        <v>916</v>
      </c>
      <c r="CM554" s="1301"/>
      <c r="CN554" s="1300" t="s">
        <v>917</v>
      </c>
      <c r="CO554" s="1301"/>
      <c r="CP554" s="1300" t="s">
        <v>918</v>
      </c>
      <c r="CQ554" s="1301"/>
      <c r="CR554" s="1300" t="s">
        <v>919</v>
      </c>
      <c r="CS554" s="1301"/>
      <c r="CT554" s="1300" t="s">
        <v>920</v>
      </c>
      <c r="CU554" s="1301"/>
      <c r="CV554" s="1300" t="s">
        <v>921</v>
      </c>
      <c r="CW554" s="1301"/>
      <c r="CX554" s="1300" t="s">
        <v>922</v>
      </c>
      <c r="CY554" s="1301"/>
      <c r="CZ554" s="1302" t="s">
        <v>857</v>
      </c>
      <c r="DA554" s="1303"/>
      <c r="DB554" s="1304" t="s">
        <v>923</v>
      </c>
      <c r="DC554" s="1305"/>
      <c r="DD554" s="1306" t="s">
        <v>924</v>
      </c>
      <c r="DE554" s="1307"/>
      <c r="DF554" s="1297" t="s">
        <v>925</v>
      </c>
      <c r="DG554" s="1298"/>
    </row>
    <row r="555" spans="1:111" ht="15" thickBot="1" x14ac:dyDescent="0.35">
      <c r="A555" s="890" t="s">
        <v>926</v>
      </c>
      <c r="B555" s="891">
        <v>51</v>
      </c>
      <c r="C555" s="892">
        <v>0</v>
      </c>
      <c r="D555" s="891">
        <v>51</v>
      </c>
      <c r="E555" s="893">
        <v>0</v>
      </c>
      <c r="F555" s="891">
        <v>51</v>
      </c>
      <c r="G555" s="892">
        <v>0</v>
      </c>
      <c r="H555" s="894">
        <v>51</v>
      </c>
      <c r="I555" s="895">
        <v>0</v>
      </c>
      <c r="J555" s="891">
        <v>51</v>
      </c>
      <c r="K555" s="892">
        <v>0</v>
      </c>
      <c r="L555" s="891">
        <v>51</v>
      </c>
      <c r="M555" s="892">
        <v>0</v>
      </c>
      <c r="N555" s="891">
        <v>51</v>
      </c>
      <c r="O555" s="892">
        <v>0</v>
      </c>
      <c r="P555" s="891">
        <v>51</v>
      </c>
      <c r="Q555" s="892">
        <v>0</v>
      </c>
      <c r="R555" s="891">
        <v>51</v>
      </c>
      <c r="S555" s="892">
        <v>0</v>
      </c>
      <c r="T555" s="891">
        <v>51</v>
      </c>
      <c r="U555" s="892">
        <v>0</v>
      </c>
      <c r="V555" s="891">
        <v>51</v>
      </c>
      <c r="W555" s="892">
        <v>0</v>
      </c>
      <c r="X555" s="891">
        <v>51</v>
      </c>
      <c r="Y555" s="892">
        <v>0</v>
      </c>
      <c r="Z555" s="891">
        <v>51</v>
      </c>
      <c r="AA555" s="892">
        <v>0</v>
      </c>
      <c r="AB555" s="891">
        <v>51</v>
      </c>
      <c r="AC555" s="892">
        <v>0</v>
      </c>
      <c r="AD555" s="891">
        <v>51</v>
      </c>
      <c r="AE555" s="892">
        <v>0</v>
      </c>
      <c r="AF555" s="891">
        <v>51</v>
      </c>
      <c r="AG555" s="892">
        <v>0</v>
      </c>
      <c r="AH555" s="891">
        <v>51</v>
      </c>
      <c r="AI555" s="892">
        <v>0</v>
      </c>
      <c r="AJ555" s="891">
        <v>51</v>
      </c>
      <c r="AK555" s="892">
        <v>0</v>
      </c>
      <c r="AL555" s="891">
        <v>51</v>
      </c>
      <c r="AM555" s="893">
        <v>0</v>
      </c>
      <c r="AN555" s="891">
        <v>51</v>
      </c>
      <c r="AO555" s="892">
        <v>0</v>
      </c>
      <c r="AP555" s="891">
        <v>51</v>
      </c>
      <c r="AQ555" s="892">
        <v>0</v>
      </c>
      <c r="AR555" s="891">
        <v>51</v>
      </c>
      <c r="AS555" s="892">
        <v>0</v>
      </c>
      <c r="AT555" s="891">
        <v>51</v>
      </c>
      <c r="AU555" s="892">
        <v>0</v>
      </c>
      <c r="AV555" s="891">
        <v>51</v>
      </c>
      <c r="AW555" s="892">
        <v>0</v>
      </c>
      <c r="AX555" s="891">
        <v>51</v>
      </c>
      <c r="AY555" s="892">
        <v>0</v>
      </c>
      <c r="AZ555" s="891">
        <v>51</v>
      </c>
      <c r="BA555" s="892">
        <v>0</v>
      </c>
      <c r="BB555" s="891">
        <v>51</v>
      </c>
      <c r="BC555" s="892">
        <v>0</v>
      </c>
      <c r="BD555" s="891">
        <v>51</v>
      </c>
      <c r="BE555" s="892">
        <v>0</v>
      </c>
      <c r="BF555" s="891">
        <v>51</v>
      </c>
      <c r="BG555" s="892">
        <v>0</v>
      </c>
      <c r="BH555" s="891">
        <v>51</v>
      </c>
      <c r="BI555" s="892">
        <v>0</v>
      </c>
      <c r="BJ555" s="891">
        <v>51</v>
      </c>
      <c r="BK555" s="892">
        <v>0</v>
      </c>
      <c r="BL555" s="891">
        <v>51</v>
      </c>
      <c r="BM555" s="892">
        <v>0</v>
      </c>
      <c r="BN555" s="891">
        <v>51</v>
      </c>
      <c r="BO555" s="892">
        <v>0</v>
      </c>
      <c r="BP555" s="891">
        <v>51</v>
      </c>
      <c r="BQ555" s="892">
        <v>0</v>
      </c>
      <c r="BR555" s="891">
        <v>51</v>
      </c>
      <c r="BS555" s="892">
        <v>0</v>
      </c>
      <c r="BT555" s="891">
        <v>51</v>
      </c>
      <c r="BU555" s="892">
        <v>0</v>
      </c>
      <c r="BV555" s="891">
        <v>51</v>
      </c>
      <c r="BW555" s="892">
        <v>0</v>
      </c>
      <c r="BX555" s="891">
        <v>51</v>
      </c>
      <c r="BY555" s="892">
        <v>0</v>
      </c>
      <c r="BZ555" s="891">
        <v>51</v>
      </c>
      <c r="CA555" s="892">
        <v>0</v>
      </c>
      <c r="CB555" s="891">
        <v>51</v>
      </c>
      <c r="CC555" s="892">
        <v>0</v>
      </c>
      <c r="CD555" s="891">
        <v>51</v>
      </c>
      <c r="CE555" s="893">
        <v>0</v>
      </c>
      <c r="CF555" s="891">
        <v>51</v>
      </c>
      <c r="CG555" s="892">
        <v>0</v>
      </c>
      <c r="CH555" s="891">
        <v>51</v>
      </c>
      <c r="CI555" s="892">
        <v>0</v>
      </c>
      <c r="CJ555" s="891">
        <v>51</v>
      </c>
      <c r="CK555" s="892">
        <v>0</v>
      </c>
      <c r="CL555" s="891">
        <v>51</v>
      </c>
      <c r="CM555" s="892">
        <v>0</v>
      </c>
      <c r="CN555" s="891">
        <v>51</v>
      </c>
      <c r="CO555" s="892">
        <v>0</v>
      </c>
      <c r="CP555" s="891">
        <v>51</v>
      </c>
      <c r="CQ555" s="892">
        <v>0</v>
      </c>
      <c r="CR555" s="891">
        <v>51</v>
      </c>
      <c r="CS555" s="892">
        <v>0</v>
      </c>
      <c r="CT555" s="891">
        <v>51</v>
      </c>
      <c r="CU555" s="893">
        <v>0</v>
      </c>
      <c r="CV555" s="891">
        <v>51</v>
      </c>
      <c r="CW555" s="892">
        <v>0</v>
      </c>
      <c r="CX555" s="891">
        <v>51</v>
      </c>
      <c r="CY555" s="896">
        <v>0</v>
      </c>
      <c r="CZ555" s="896">
        <v>51</v>
      </c>
      <c r="DA555" s="896">
        <v>0</v>
      </c>
      <c r="DB555" s="897">
        <v>51</v>
      </c>
      <c r="DC555" s="898">
        <v>0</v>
      </c>
      <c r="DD555" s="899">
        <v>51</v>
      </c>
      <c r="DE555" s="900">
        <v>0</v>
      </c>
      <c r="DF555" s="901">
        <v>51</v>
      </c>
      <c r="DG555" s="902">
        <v>0</v>
      </c>
    </row>
    <row r="556" spans="1:111" ht="15" thickBot="1" x14ac:dyDescent="0.35">
      <c r="A556" s="1299" t="s">
        <v>927</v>
      </c>
      <c r="B556" s="1299"/>
      <c r="C556" s="1299"/>
      <c r="E556" s="887"/>
      <c r="H556" s="894"/>
      <c r="I556" s="895">
        <v>0</v>
      </c>
      <c r="CE556" s="887"/>
      <c r="CU556" s="887"/>
    </row>
    <row r="557" spans="1:111" ht="15" thickBot="1" x14ac:dyDescent="0.35">
      <c r="A557" s="906" t="s">
        <v>1101</v>
      </c>
      <c r="B557" s="894">
        <v>6</v>
      </c>
      <c r="C557" s="895">
        <v>506000</v>
      </c>
      <c r="D557" s="894">
        <v>1</v>
      </c>
      <c r="E557" s="895">
        <v>15000</v>
      </c>
      <c r="F557" s="894">
        <v>4</v>
      </c>
      <c r="G557" s="895">
        <v>412000</v>
      </c>
      <c r="H557" s="894"/>
      <c r="I557" s="895"/>
      <c r="J557" s="894">
        <v>1</v>
      </c>
      <c r="K557" s="895">
        <v>10000</v>
      </c>
      <c r="L557" s="894"/>
      <c r="M557" s="895"/>
      <c r="N557" s="894">
        <v>7</v>
      </c>
      <c r="O557" s="895">
        <v>3140000</v>
      </c>
      <c r="P557" s="894"/>
      <c r="Q557" s="895"/>
      <c r="R557" s="894">
        <v>4</v>
      </c>
      <c r="S557" s="895">
        <v>995000</v>
      </c>
      <c r="T557" s="894"/>
      <c r="U557" s="895"/>
      <c r="V557" s="894"/>
      <c r="W557" s="895"/>
      <c r="X557" s="894"/>
      <c r="Y557" s="895"/>
      <c r="Z557" s="894"/>
      <c r="AA557" s="895"/>
      <c r="AB557" s="894">
        <v>5</v>
      </c>
      <c r="AC557" s="895">
        <v>1217000</v>
      </c>
      <c r="AD557" s="894"/>
      <c r="AE557" s="895"/>
      <c r="AF557" s="894">
        <v>1</v>
      </c>
      <c r="AG557" s="895">
        <v>1180000</v>
      </c>
      <c r="AH557" s="894"/>
      <c r="AI557" s="895"/>
      <c r="AJ557" s="894"/>
      <c r="AK557" s="895"/>
      <c r="AL557" s="894">
        <v>1</v>
      </c>
      <c r="AM557" s="895">
        <v>3200000</v>
      </c>
      <c r="AN557" s="894">
        <v>1</v>
      </c>
      <c r="AO557" s="895">
        <v>5000</v>
      </c>
      <c r="AP557" s="894"/>
      <c r="AQ557" s="895"/>
      <c r="AR557" s="894"/>
      <c r="AS557" s="895"/>
      <c r="AT557" s="894"/>
      <c r="AU557" s="895"/>
      <c r="AV557" s="894">
        <v>7</v>
      </c>
      <c r="AW557" s="895">
        <v>1250000</v>
      </c>
      <c r="AX557" s="894">
        <v>1</v>
      </c>
      <c r="AY557" s="895">
        <v>9000</v>
      </c>
      <c r="AZ557" s="894">
        <v>3</v>
      </c>
      <c r="BA557" s="895">
        <v>1448000</v>
      </c>
      <c r="BB557" s="894">
        <v>1</v>
      </c>
      <c r="BC557" s="895">
        <v>10000</v>
      </c>
      <c r="BD557" s="894"/>
      <c r="BE557" s="895"/>
      <c r="BF557" s="894">
        <v>2</v>
      </c>
      <c r="BG557" s="895">
        <v>4955000</v>
      </c>
      <c r="BH557" s="894"/>
      <c r="BI557" s="895"/>
      <c r="BJ557" s="894"/>
      <c r="BK557" s="895"/>
      <c r="BL557" s="894"/>
      <c r="BM557" s="895"/>
      <c r="BN557" s="894"/>
      <c r="BO557" s="895"/>
      <c r="BP557" s="894"/>
      <c r="BQ557" s="895"/>
      <c r="BR557" s="894">
        <v>9</v>
      </c>
      <c r="BS557" s="895">
        <v>4990000</v>
      </c>
      <c r="BT557" s="894"/>
      <c r="BU557" s="895"/>
      <c r="BV557" s="894"/>
      <c r="BW557" s="895"/>
      <c r="BX557" s="894"/>
      <c r="BY557" s="895"/>
      <c r="BZ557" s="894">
        <v>3</v>
      </c>
      <c r="CA557" s="895">
        <v>1690000</v>
      </c>
      <c r="CB557" s="894">
        <v>3</v>
      </c>
      <c r="CC557" s="895">
        <v>2460000</v>
      </c>
      <c r="CD557" s="907"/>
      <c r="CE557" s="895"/>
      <c r="CF557" s="907"/>
      <c r="CG557" s="895"/>
      <c r="CH557" s="894">
        <v>1</v>
      </c>
      <c r="CI557" s="895">
        <v>30000</v>
      </c>
      <c r="CJ557" s="894"/>
      <c r="CK557" s="895"/>
      <c r="CL557" s="894"/>
      <c r="CM557" s="895"/>
      <c r="CN557" s="894"/>
      <c r="CO557" s="895"/>
      <c r="CP557" s="894"/>
      <c r="CQ557" s="895"/>
      <c r="CR557" s="894">
        <v>4</v>
      </c>
      <c r="CS557" s="895">
        <v>1700000</v>
      </c>
      <c r="CT557" s="895"/>
      <c r="CU557" s="895"/>
      <c r="CV557" s="894"/>
      <c r="CW557" s="895"/>
      <c r="CX557" s="894"/>
      <c r="CY557" s="895"/>
      <c r="CZ557" s="894"/>
      <c r="DA557" s="895"/>
      <c r="DB557" s="908">
        <f>B557+D557+F557+H557+J557+L557+N557+P557+R557+T557+V557+X557+Z557+AB557+AD557+AF557+AH557+AJ557+AL557+AN557+AP557+AR557+AT557+AV557+AX557+AZ557+BB557+BD557+BF557+BH557+BJ557+BL557+BN557+BP557+BR557+BT557+BV557+BX557+BZ557+CB557+CD557+CF557+CH557+CJ557+CL557+CN557+CP557+CR557+CT557+CV557+CX557+CZ557</f>
        <v>65</v>
      </c>
      <c r="DC557" s="909">
        <f>DA557+CY557+CW557+CU557+CQ557+CO557+CM557+CK557+CI557+CG557+CE557+CC557+CA557+BY557+BW557+BU557+BS557+BQ557+BO557+BM557+BK557+BI557+BG557+BE557+BC557+BA557+AY557+AW557+AU557+AS557+AQ557+AO557+AM557+AK557+AI557+AG557+AE557+AC557+AA557+Y557+W557+U557+S557+Q557+O557+M557+K557+I557+G557+E557+C557</f>
        <v>27522000</v>
      </c>
      <c r="DD557" s="910">
        <v>0</v>
      </c>
      <c r="DE557" s="911">
        <v>0</v>
      </c>
      <c r="DF557" s="912">
        <f t="shared" ref="DF557:DG561" si="72">DB557+DD557</f>
        <v>65</v>
      </c>
      <c r="DG557" s="913">
        <f t="shared" si="72"/>
        <v>27522000</v>
      </c>
    </row>
    <row r="558" spans="1:111" ht="15" thickBot="1" x14ac:dyDescent="0.35">
      <c r="A558" s="906" t="s">
        <v>929</v>
      </c>
      <c r="B558" s="894">
        <v>108</v>
      </c>
      <c r="C558" s="895"/>
      <c r="D558" s="894">
        <v>22</v>
      </c>
      <c r="E558" s="895"/>
      <c r="F558" s="894"/>
      <c r="G558" s="895"/>
      <c r="H558" s="894">
        <v>4</v>
      </c>
      <c r="I558" s="895"/>
      <c r="J558" s="894">
        <v>11</v>
      </c>
      <c r="K558" s="895"/>
      <c r="L558" s="894">
        <v>12</v>
      </c>
      <c r="M558" s="895"/>
      <c r="N558" s="894">
        <v>46</v>
      </c>
      <c r="O558" s="895"/>
      <c r="P558" s="894">
        <v>4</v>
      </c>
      <c r="Q558" s="895">
        <v>242000</v>
      </c>
      <c r="R558" s="894">
        <v>24</v>
      </c>
      <c r="S558" s="895">
        <v>7184000</v>
      </c>
      <c r="T558" s="894">
        <v>2</v>
      </c>
      <c r="U558" s="895"/>
      <c r="V558" s="894"/>
      <c r="W558" s="895"/>
      <c r="X558" s="894"/>
      <c r="Y558" s="895"/>
      <c r="Z558" s="894"/>
      <c r="AA558" s="895"/>
      <c r="AB558" s="894">
        <v>77</v>
      </c>
      <c r="AC558" s="895"/>
      <c r="AD558" s="894">
        <v>6</v>
      </c>
      <c r="AE558" s="895"/>
      <c r="AF558" s="894"/>
      <c r="AG558" s="895"/>
      <c r="AH558" s="894"/>
      <c r="AI558" s="895"/>
      <c r="AJ558" s="894">
        <v>16</v>
      </c>
      <c r="AK558" s="895"/>
      <c r="AL558" s="894">
        <v>15</v>
      </c>
      <c r="AM558" s="895"/>
      <c r="AN558" s="894">
        <v>1</v>
      </c>
      <c r="AO558" s="895"/>
      <c r="AP558" s="894"/>
      <c r="AQ558" s="895"/>
      <c r="AR558" s="894"/>
      <c r="AS558" s="895"/>
      <c r="AT558" s="894"/>
      <c r="AU558" s="895"/>
      <c r="AV558" s="894">
        <v>170</v>
      </c>
      <c r="AW558" s="895"/>
      <c r="AX558" s="894">
        <v>8</v>
      </c>
      <c r="AY558" s="895"/>
      <c r="AZ558" s="894">
        <v>17</v>
      </c>
      <c r="BA558" s="895"/>
      <c r="BB558" s="894">
        <v>6</v>
      </c>
      <c r="BC558" s="895"/>
      <c r="BD558" s="894">
        <v>10</v>
      </c>
      <c r="BE558" s="895"/>
      <c r="BF558" s="894">
        <v>8</v>
      </c>
      <c r="BG558" s="895"/>
      <c r="BH558" s="894"/>
      <c r="BI558" s="895"/>
      <c r="BJ558" s="894">
        <v>31</v>
      </c>
      <c r="BK558" s="895"/>
      <c r="BL558" s="894"/>
      <c r="BM558" s="895"/>
      <c r="BN558" s="894"/>
      <c r="BO558" s="895"/>
      <c r="BP558" s="894">
        <v>5</v>
      </c>
      <c r="BQ558" s="895">
        <v>590000</v>
      </c>
      <c r="BR558" s="894">
        <v>41</v>
      </c>
      <c r="BS558" s="895"/>
      <c r="BT558" s="894">
        <v>1</v>
      </c>
      <c r="BU558" s="895"/>
      <c r="BV558" s="894"/>
      <c r="BW558" s="895"/>
      <c r="BX558" s="894">
        <v>13</v>
      </c>
      <c r="BY558" s="895"/>
      <c r="BZ558" s="894">
        <v>3</v>
      </c>
      <c r="CA558" s="895"/>
      <c r="CB558" s="894">
        <v>24</v>
      </c>
      <c r="CC558" s="895"/>
      <c r="CD558" s="907"/>
      <c r="CE558" s="895"/>
      <c r="CF558" s="907"/>
      <c r="CG558" s="895"/>
      <c r="CH558" s="894">
        <v>35</v>
      </c>
      <c r="CI558" s="895"/>
      <c r="CJ558" s="894"/>
      <c r="CK558" s="895"/>
      <c r="CL558" s="894"/>
      <c r="CM558" s="895"/>
      <c r="CN558" s="894">
        <v>1</v>
      </c>
      <c r="CO558" s="895"/>
      <c r="CP558" s="894"/>
      <c r="CQ558" s="895"/>
      <c r="CR558" s="894">
        <v>18</v>
      </c>
      <c r="CS558" s="895"/>
      <c r="CT558" s="895"/>
      <c r="CU558" s="895"/>
      <c r="CV558" s="894"/>
      <c r="CW558" s="895"/>
      <c r="CX558" s="894"/>
      <c r="CY558" s="895"/>
      <c r="CZ558" s="894">
        <v>8</v>
      </c>
      <c r="DA558" s="895"/>
      <c r="DB558" s="908">
        <f t="shared" ref="DB558:DB601" si="73">B558+D558+F558+H558+J558+L558+N558+P558+R558+T558+V558+X558+Z558+AB558+AD558+AF558+AH558+AJ558+AL558+AN558+AP558+AR558+AT558+AV558+AX558+AZ558+BB558+BD558+BF558+BH558+BJ558+BL558+BN558+BP558+BR558+BT558+BV558+BX558+BZ558+CB558+CD558+CF558+CH558+CJ558+CL558+CN558+CP558+CR558+CT558+CV558+CX558+CZ558</f>
        <v>747</v>
      </c>
      <c r="DC558" s="909">
        <f t="shared" ref="DC558:DC594" si="74">DA558+CY558+CW558+CU558+CQ558+CO558+CM558+CK558+CI558+CG558+CE558+CC558+CA558+BY558+BW558+BU558+BS558+BQ558+BO558+BM558+BK558+BI558+BG558+BE558+BC558+BA558+AY558+AW558+AU558+AS558+AQ558+AO558+AM558+AK558+AI558+AG558+AE558+AC558+AA558+Y558+W558+U558+S558+Q558+O558+M558+K558+I558+G558+E558+C558</f>
        <v>8016000</v>
      </c>
      <c r="DD558" s="910">
        <v>0</v>
      </c>
      <c r="DE558" s="911">
        <v>0</v>
      </c>
      <c r="DF558" s="912">
        <f t="shared" si="72"/>
        <v>747</v>
      </c>
      <c r="DG558" s="913">
        <f t="shared" si="72"/>
        <v>8016000</v>
      </c>
    </row>
    <row r="559" spans="1:111" ht="15" thickBot="1" x14ac:dyDescent="0.35">
      <c r="A559" s="906" t="s">
        <v>930</v>
      </c>
      <c r="B559" s="894">
        <v>147</v>
      </c>
      <c r="C559" s="895"/>
      <c r="D559" s="894">
        <v>25</v>
      </c>
      <c r="E559" s="895"/>
      <c r="F559" s="894"/>
      <c r="G559" s="895"/>
      <c r="H559" s="894">
        <v>15</v>
      </c>
      <c r="I559" s="895"/>
      <c r="J559" s="894">
        <v>16</v>
      </c>
      <c r="K559" s="895"/>
      <c r="L559" s="894">
        <v>39</v>
      </c>
      <c r="M559" s="895"/>
      <c r="N559" s="894">
        <v>3</v>
      </c>
      <c r="O559" s="895"/>
      <c r="P559" s="894">
        <v>3</v>
      </c>
      <c r="Q559" s="895">
        <v>98800</v>
      </c>
      <c r="R559" s="894">
        <v>33</v>
      </c>
      <c r="S559" s="895">
        <v>3950000</v>
      </c>
      <c r="T559" s="894">
        <v>7</v>
      </c>
      <c r="U559" s="895"/>
      <c r="V559" s="894"/>
      <c r="W559" s="895"/>
      <c r="X559" s="894"/>
      <c r="Y559" s="895"/>
      <c r="Z559" s="894"/>
      <c r="AA559" s="895"/>
      <c r="AB559" s="894">
        <v>91</v>
      </c>
      <c r="AC559" s="895"/>
      <c r="AD559" s="894">
        <v>12</v>
      </c>
      <c r="AE559" s="895"/>
      <c r="AF559" s="894"/>
      <c r="AG559" s="895"/>
      <c r="AH559" s="894"/>
      <c r="AI559" s="895"/>
      <c r="AJ559" s="894">
        <v>39</v>
      </c>
      <c r="AK559" s="895"/>
      <c r="AL559" s="894">
        <v>42</v>
      </c>
      <c r="AM559" s="895"/>
      <c r="AN559" s="894">
        <v>9</v>
      </c>
      <c r="AO559" s="895"/>
      <c r="AP559" s="894"/>
      <c r="AQ559" s="895"/>
      <c r="AR559" s="894"/>
      <c r="AS559" s="895"/>
      <c r="AT559" s="894"/>
      <c r="AU559" s="895"/>
      <c r="AV559" s="894">
        <v>248</v>
      </c>
      <c r="AW559" s="895"/>
      <c r="AX559" s="894"/>
      <c r="AY559" s="895"/>
      <c r="AZ559" s="894">
        <v>26</v>
      </c>
      <c r="BA559" s="895"/>
      <c r="BB559" s="894">
        <v>19</v>
      </c>
      <c r="BC559" s="895"/>
      <c r="BD559" s="894">
        <v>10</v>
      </c>
      <c r="BE559" s="895"/>
      <c r="BF559" s="894">
        <v>7</v>
      </c>
      <c r="BG559" s="895"/>
      <c r="BH559" s="894"/>
      <c r="BI559" s="895"/>
      <c r="BJ559" s="894">
        <v>26</v>
      </c>
      <c r="BK559" s="895"/>
      <c r="BL559" s="894"/>
      <c r="BM559" s="895"/>
      <c r="BN559" s="894"/>
      <c r="BO559" s="895"/>
      <c r="BP559" s="894">
        <v>11</v>
      </c>
      <c r="BQ559" s="895">
        <v>1928000</v>
      </c>
      <c r="BR559" s="894">
        <v>68</v>
      </c>
      <c r="BS559" s="895"/>
      <c r="BT559" s="894"/>
      <c r="BU559" s="895"/>
      <c r="BV559" s="894"/>
      <c r="BW559" s="895"/>
      <c r="BX559" s="894">
        <v>14</v>
      </c>
      <c r="BY559" s="895"/>
      <c r="BZ559" s="894">
        <v>8</v>
      </c>
      <c r="CA559" s="895"/>
      <c r="CB559" s="894">
        <v>17</v>
      </c>
      <c r="CC559" s="895"/>
      <c r="CD559" s="907"/>
      <c r="CE559" s="895"/>
      <c r="CF559" s="907"/>
      <c r="CG559" s="895"/>
      <c r="CH559" s="894">
        <v>33</v>
      </c>
      <c r="CI559" s="895"/>
      <c r="CJ559" s="894"/>
      <c r="CK559" s="895"/>
      <c r="CL559" s="894"/>
      <c r="CM559" s="895"/>
      <c r="CN559" s="894">
        <v>2</v>
      </c>
      <c r="CO559" s="895"/>
      <c r="CP559" s="894"/>
      <c r="CQ559" s="895"/>
      <c r="CR559" s="894">
        <v>19</v>
      </c>
      <c r="CS559" s="895"/>
      <c r="CT559" s="895"/>
      <c r="CU559" s="895"/>
      <c r="CV559" s="894"/>
      <c r="CW559" s="895"/>
      <c r="CX559" s="894"/>
      <c r="CY559" s="895"/>
      <c r="CZ559" s="894">
        <v>3</v>
      </c>
      <c r="DA559" s="895"/>
      <c r="DB559" s="908">
        <f t="shared" si="73"/>
        <v>992</v>
      </c>
      <c r="DC559" s="909">
        <f t="shared" si="74"/>
        <v>5976800</v>
      </c>
      <c r="DD559" s="910">
        <v>0</v>
      </c>
      <c r="DE559" s="911">
        <v>0</v>
      </c>
      <c r="DF559" s="912">
        <f t="shared" si="72"/>
        <v>992</v>
      </c>
      <c r="DG559" s="913">
        <f t="shared" si="72"/>
        <v>5976800</v>
      </c>
    </row>
    <row r="560" spans="1:111" ht="15" thickBot="1" x14ac:dyDescent="0.35">
      <c r="A560" s="906" t="s">
        <v>931</v>
      </c>
      <c r="B560" s="894"/>
      <c r="C560" s="895"/>
      <c r="D560" s="894"/>
      <c r="E560" s="895"/>
      <c r="F560" s="894"/>
      <c r="G560" s="895"/>
      <c r="H560" s="894"/>
      <c r="I560" s="895"/>
      <c r="J560" s="894"/>
      <c r="K560" s="895"/>
      <c r="L560" s="894"/>
      <c r="M560" s="895"/>
      <c r="N560" s="894"/>
      <c r="O560" s="895"/>
      <c r="P560" s="894"/>
      <c r="Q560" s="895"/>
      <c r="R560" s="894"/>
      <c r="S560" s="895"/>
      <c r="T560" s="894"/>
      <c r="U560" s="895"/>
      <c r="V560" s="894"/>
      <c r="W560" s="895"/>
      <c r="X560" s="894"/>
      <c r="Y560" s="895"/>
      <c r="Z560" s="894"/>
      <c r="AA560" s="895"/>
      <c r="AB560" s="894"/>
      <c r="AC560" s="895"/>
      <c r="AD560" s="894"/>
      <c r="AE560" s="895"/>
      <c r="AF560" s="894"/>
      <c r="AG560" s="895"/>
      <c r="AH560" s="894"/>
      <c r="AI560" s="895"/>
      <c r="AJ560" s="894"/>
      <c r="AK560" s="895"/>
      <c r="AL560" s="894"/>
      <c r="AM560" s="895"/>
      <c r="AN560" s="894"/>
      <c r="AO560" s="895"/>
      <c r="AP560" s="894"/>
      <c r="AQ560" s="895"/>
      <c r="AR560" s="894"/>
      <c r="AS560" s="895"/>
      <c r="AT560" s="894"/>
      <c r="AU560" s="895"/>
      <c r="AV560" s="894"/>
      <c r="AW560" s="895"/>
      <c r="AX560" s="894"/>
      <c r="AY560" s="895"/>
      <c r="AZ560" s="894"/>
      <c r="BA560" s="895"/>
      <c r="BB560" s="894"/>
      <c r="BC560" s="895"/>
      <c r="BD560" s="894"/>
      <c r="BE560" s="895"/>
      <c r="BF560" s="894"/>
      <c r="BG560" s="895"/>
      <c r="BH560" s="894"/>
      <c r="BI560" s="895"/>
      <c r="BJ560" s="894"/>
      <c r="BK560" s="895"/>
      <c r="BL560" s="894"/>
      <c r="BM560" s="895"/>
      <c r="BN560" s="894"/>
      <c r="BO560" s="895"/>
      <c r="BP560" s="894"/>
      <c r="BQ560" s="895"/>
      <c r="BR560" s="894"/>
      <c r="BS560" s="895"/>
      <c r="BT560" s="894"/>
      <c r="BU560" s="895"/>
      <c r="BV560" s="894">
        <v>1</v>
      </c>
      <c r="BW560" s="895">
        <v>118000</v>
      </c>
      <c r="BX560" s="894"/>
      <c r="BY560" s="895"/>
      <c r="BZ560" s="894"/>
      <c r="CA560" s="895"/>
      <c r="CB560" s="894"/>
      <c r="CC560" s="895"/>
      <c r="CD560" s="907"/>
      <c r="CE560" s="895"/>
      <c r="CF560" s="907"/>
      <c r="CG560" s="895"/>
      <c r="CH560" s="894"/>
      <c r="CI560" s="895"/>
      <c r="CJ560" s="894"/>
      <c r="CK560" s="895"/>
      <c r="CL560" s="894"/>
      <c r="CM560" s="895"/>
      <c r="CN560" s="894"/>
      <c r="CO560" s="895"/>
      <c r="CP560" s="894"/>
      <c r="CQ560" s="895"/>
      <c r="CR560" s="894"/>
      <c r="CS560" s="895"/>
      <c r="CT560" s="895"/>
      <c r="CU560" s="895"/>
      <c r="CV560" s="894"/>
      <c r="CW560" s="895"/>
      <c r="CX560" s="894"/>
      <c r="CY560" s="895"/>
      <c r="CZ560" s="894"/>
      <c r="DA560" s="895"/>
      <c r="DB560" s="908">
        <f t="shared" si="73"/>
        <v>1</v>
      </c>
      <c r="DC560" s="909">
        <f t="shared" si="74"/>
        <v>118000</v>
      </c>
      <c r="DD560" s="910">
        <v>0</v>
      </c>
      <c r="DE560" s="911">
        <v>0</v>
      </c>
      <c r="DF560" s="912">
        <f t="shared" si="72"/>
        <v>1</v>
      </c>
      <c r="DG560" s="913">
        <f t="shared" si="72"/>
        <v>118000</v>
      </c>
    </row>
    <row r="561" spans="1:111" ht="15" thickBot="1" x14ac:dyDescent="0.35">
      <c r="A561" s="914" t="s">
        <v>932</v>
      </c>
      <c r="B561" s="894"/>
      <c r="C561" s="895"/>
      <c r="D561" s="894"/>
      <c r="E561" s="895"/>
      <c r="F561" s="894"/>
      <c r="G561" s="895"/>
      <c r="H561" s="894"/>
      <c r="I561" s="895"/>
      <c r="J561" s="894"/>
      <c r="K561" s="895"/>
      <c r="L561" s="894"/>
      <c r="M561" s="895"/>
      <c r="N561" s="894"/>
      <c r="O561" s="895"/>
      <c r="P561" s="894"/>
      <c r="Q561" s="895"/>
      <c r="R561" s="894"/>
      <c r="S561" s="895"/>
      <c r="T561" s="894"/>
      <c r="U561" s="895"/>
      <c r="V561" s="894"/>
      <c r="W561" s="895"/>
      <c r="X561" s="894"/>
      <c r="Y561" s="895"/>
      <c r="Z561" s="894"/>
      <c r="AA561" s="895"/>
      <c r="AB561" s="894"/>
      <c r="AC561" s="895"/>
      <c r="AD561" s="894"/>
      <c r="AE561" s="895"/>
      <c r="AF561" s="894"/>
      <c r="AG561" s="895"/>
      <c r="AH561" s="894"/>
      <c r="AI561" s="895"/>
      <c r="AJ561" s="894"/>
      <c r="AK561" s="895"/>
      <c r="AL561" s="894"/>
      <c r="AM561" s="895"/>
      <c r="AN561" s="894"/>
      <c r="AO561" s="895"/>
      <c r="AP561" s="894"/>
      <c r="AQ561" s="895"/>
      <c r="AR561" s="894"/>
      <c r="AS561" s="895"/>
      <c r="AT561" s="894"/>
      <c r="AU561" s="895"/>
      <c r="AV561" s="894"/>
      <c r="AW561" s="895"/>
      <c r="AX561" s="894"/>
      <c r="AY561" s="895"/>
      <c r="AZ561" s="894"/>
      <c r="BA561" s="895"/>
      <c r="BB561" s="894"/>
      <c r="BC561" s="895"/>
      <c r="BD561" s="894"/>
      <c r="BE561" s="895"/>
      <c r="BF561" s="894"/>
      <c r="BG561" s="895"/>
      <c r="BH561" s="894"/>
      <c r="BI561" s="895"/>
      <c r="BJ561" s="894"/>
      <c r="BK561" s="895"/>
      <c r="BL561" s="894"/>
      <c r="BM561" s="895"/>
      <c r="BN561" s="894"/>
      <c r="BO561" s="895"/>
      <c r="BP561" s="894"/>
      <c r="BQ561" s="895"/>
      <c r="BR561" s="894"/>
      <c r="BS561" s="895"/>
      <c r="BT561" s="894"/>
      <c r="BU561" s="895"/>
      <c r="BV561" s="894"/>
      <c r="BW561" s="895"/>
      <c r="BX561" s="894"/>
      <c r="BY561" s="895"/>
      <c r="BZ561" s="894"/>
      <c r="CA561" s="895"/>
      <c r="CB561" s="894"/>
      <c r="CC561" s="895"/>
      <c r="CD561" s="907"/>
      <c r="CE561" s="895"/>
      <c r="CF561" s="907"/>
      <c r="CG561" s="895"/>
      <c r="CH561" s="894"/>
      <c r="CI561" s="895"/>
      <c r="CJ561" s="894"/>
      <c r="CK561" s="895"/>
      <c r="CL561" s="894"/>
      <c r="CM561" s="895"/>
      <c r="CN561" s="894"/>
      <c r="CO561" s="895"/>
      <c r="CP561" s="894"/>
      <c r="CQ561" s="895"/>
      <c r="CR561" s="894"/>
      <c r="CS561" s="895"/>
      <c r="CT561" s="895"/>
      <c r="CU561" s="895"/>
      <c r="CV561" s="894"/>
      <c r="CW561" s="895"/>
      <c r="CX561" s="894"/>
      <c r="CY561" s="895"/>
      <c r="CZ561" s="894"/>
      <c r="DA561" s="895"/>
      <c r="DB561" s="908">
        <f t="shared" si="73"/>
        <v>0</v>
      </c>
      <c r="DC561" s="909">
        <f t="shared" si="74"/>
        <v>0</v>
      </c>
      <c r="DD561" s="910">
        <v>0</v>
      </c>
      <c r="DE561" s="911">
        <v>0</v>
      </c>
      <c r="DF561" s="912">
        <f t="shared" si="72"/>
        <v>0</v>
      </c>
      <c r="DG561" s="913">
        <f t="shared" si="72"/>
        <v>0</v>
      </c>
    </row>
    <row r="562" spans="1:111" ht="15" thickBot="1" x14ac:dyDescent="0.35">
      <c r="A562" s="914" t="s">
        <v>1020</v>
      </c>
      <c r="B562" s="894"/>
      <c r="C562" s="895"/>
      <c r="D562" s="894"/>
      <c r="E562" s="895"/>
      <c r="F562" s="894"/>
      <c r="G562" s="895"/>
      <c r="H562" s="894"/>
      <c r="I562" s="895"/>
      <c r="J562" s="894"/>
      <c r="K562" s="895"/>
      <c r="L562" s="894"/>
      <c r="M562" s="895"/>
      <c r="N562" s="894"/>
      <c r="O562" s="895"/>
      <c r="P562" s="894"/>
      <c r="Q562" s="895"/>
      <c r="R562" s="894"/>
      <c r="S562" s="895"/>
      <c r="T562" s="894"/>
      <c r="U562" s="895"/>
      <c r="V562" s="894"/>
      <c r="W562" s="895"/>
      <c r="X562" s="894"/>
      <c r="Y562" s="895"/>
      <c r="Z562" s="894"/>
      <c r="AA562" s="895"/>
      <c r="AB562" s="894"/>
      <c r="AC562" s="895"/>
      <c r="AD562" s="894"/>
      <c r="AE562" s="895"/>
      <c r="AF562" s="894"/>
      <c r="AG562" s="895"/>
      <c r="AH562" s="894"/>
      <c r="AI562" s="895"/>
      <c r="AJ562" s="894"/>
      <c r="AK562" s="895"/>
      <c r="AL562" s="894"/>
      <c r="AM562" s="895"/>
      <c r="AN562" s="894"/>
      <c r="AO562" s="895"/>
      <c r="AP562" s="894"/>
      <c r="AQ562" s="895"/>
      <c r="AR562" s="894"/>
      <c r="AS562" s="895"/>
      <c r="AT562" s="894"/>
      <c r="AU562" s="895"/>
      <c r="AV562" s="894"/>
      <c r="AW562" s="895"/>
      <c r="AX562" s="894"/>
      <c r="AY562" s="895"/>
      <c r="AZ562" s="894"/>
      <c r="BA562" s="895"/>
      <c r="BB562" s="894"/>
      <c r="BC562" s="895"/>
      <c r="BD562" s="894"/>
      <c r="BE562" s="895"/>
      <c r="BF562" s="894"/>
      <c r="BG562" s="895"/>
      <c r="BH562" s="894"/>
      <c r="BI562" s="895"/>
      <c r="BJ562" s="894"/>
      <c r="BK562" s="895"/>
      <c r="BL562" s="894"/>
      <c r="BM562" s="895"/>
      <c r="BN562" s="894"/>
      <c r="BO562" s="895"/>
      <c r="BP562" s="894"/>
      <c r="BQ562" s="895"/>
      <c r="BR562" s="894"/>
      <c r="BS562" s="895"/>
      <c r="BT562" s="894"/>
      <c r="BU562" s="895"/>
      <c r="BV562" s="894"/>
      <c r="BW562" s="895"/>
      <c r="BX562" s="894"/>
      <c r="BY562" s="895"/>
      <c r="BZ562" s="894"/>
      <c r="CA562" s="895"/>
      <c r="CB562" s="894"/>
      <c r="CC562" s="895"/>
      <c r="CD562" s="907"/>
      <c r="CE562" s="895"/>
      <c r="CF562" s="907"/>
      <c r="CG562" s="895"/>
      <c r="CH562" s="894"/>
      <c r="CI562" s="895"/>
      <c r="CJ562" s="894"/>
      <c r="CK562" s="895"/>
      <c r="CL562" s="894"/>
      <c r="CM562" s="895"/>
      <c r="CN562" s="894"/>
      <c r="CO562" s="895"/>
      <c r="CP562" s="894"/>
      <c r="CQ562" s="895"/>
      <c r="CR562" s="894"/>
      <c r="CS562" s="895"/>
      <c r="CT562" s="895"/>
      <c r="CU562" s="895"/>
      <c r="CV562" s="894"/>
      <c r="CW562" s="895"/>
      <c r="CX562" s="894"/>
      <c r="CY562" s="895"/>
      <c r="CZ562" s="894"/>
      <c r="DA562" s="895"/>
      <c r="DB562" s="908">
        <f t="shared" si="73"/>
        <v>0</v>
      </c>
      <c r="DC562" s="909">
        <f t="shared" si="74"/>
        <v>0</v>
      </c>
      <c r="DD562" s="910"/>
      <c r="DE562" s="911"/>
      <c r="DF562" s="912"/>
      <c r="DG562" s="913"/>
    </row>
    <row r="563" spans="1:111" ht="15" thickBot="1" x14ac:dyDescent="0.35">
      <c r="A563" s="914" t="s">
        <v>933</v>
      </c>
      <c r="B563" s="894"/>
      <c r="C563" s="895"/>
      <c r="D563" s="894"/>
      <c r="E563" s="895"/>
      <c r="F563" s="894"/>
      <c r="G563" s="895"/>
      <c r="H563" s="894"/>
      <c r="I563" s="895"/>
      <c r="J563" s="894"/>
      <c r="K563" s="895"/>
      <c r="L563" s="894"/>
      <c r="M563" s="895"/>
      <c r="N563" s="894"/>
      <c r="O563" s="895"/>
      <c r="P563" s="894"/>
      <c r="Q563" s="895"/>
      <c r="R563" s="894"/>
      <c r="S563" s="895"/>
      <c r="T563" s="894"/>
      <c r="U563" s="895"/>
      <c r="V563" s="894"/>
      <c r="W563" s="895"/>
      <c r="X563" s="894"/>
      <c r="Y563" s="895"/>
      <c r="Z563" s="894"/>
      <c r="AA563" s="895"/>
      <c r="AB563" s="894"/>
      <c r="AC563" s="895"/>
      <c r="AD563" s="894"/>
      <c r="AE563" s="895"/>
      <c r="AF563" s="894"/>
      <c r="AG563" s="895"/>
      <c r="AH563" s="894"/>
      <c r="AI563" s="895"/>
      <c r="AJ563" s="894"/>
      <c r="AK563" s="895"/>
      <c r="AL563" s="894"/>
      <c r="AM563" s="895"/>
      <c r="AN563" s="894"/>
      <c r="AO563" s="895"/>
      <c r="AP563" s="894"/>
      <c r="AQ563" s="895"/>
      <c r="AR563" s="894"/>
      <c r="AS563" s="895"/>
      <c r="AT563" s="894"/>
      <c r="AU563" s="895"/>
      <c r="AV563" s="894"/>
      <c r="AW563" s="895"/>
      <c r="AX563" s="894"/>
      <c r="AY563" s="895"/>
      <c r="AZ563" s="894"/>
      <c r="BA563" s="895"/>
      <c r="BB563" s="894"/>
      <c r="BC563" s="895"/>
      <c r="BD563" s="894"/>
      <c r="BE563" s="895"/>
      <c r="BF563" s="894"/>
      <c r="BG563" s="895"/>
      <c r="BH563" s="894"/>
      <c r="BI563" s="895"/>
      <c r="BJ563" s="894"/>
      <c r="BK563" s="895"/>
      <c r="BL563" s="894"/>
      <c r="BM563" s="895"/>
      <c r="BN563" s="894"/>
      <c r="BO563" s="895"/>
      <c r="BP563" s="894"/>
      <c r="BQ563" s="895"/>
      <c r="BR563" s="894"/>
      <c r="BS563" s="895"/>
      <c r="BT563" s="894"/>
      <c r="BU563" s="895"/>
      <c r="BV563" s="894"/>
      <c r="BW563" s="895"/>
      <c r="BX563" s="894"/>
      <c r="BY563" s="895"/>
      <c r="BZ563" s="894"/>
      <c r="CA563" s="895"/>
      <c r="CB563" s="894"/>
      <c r="CC563" s="895"/>
      <c r="CD563" s="907"/>
      <c r="CE563" s="895"/>
      <c r="CF563" s="907"/>
      <c r="CG563" s="895"/>
      <c r="CH563" s="894"/>
      <c r="CI563" s="895"/>
      <c r="CJ563" s="894"/>
      <c r="CK563" s="895"/>
      <c r="CL563" s="894"/>
      <c r="CM563" s="895"/>
      <c r="CN563" s="894"/>
      <c r="CO563" s="895"/>
      <c r="CP563" s="894"/>
      <c r="CQ563" s="895"/>
      <c r="CR563" s="894"/>
      <c r="CS563" s="895"/>
      <c r="CT563" s="895"/>
      <c r="CU563" s="895"/>
      <c r="CV563" s="894"/>
      <c r="CW563" s="895"/>
      <c r="CX563" s="894"/>
      <c r="CY563" s="895"/>
      <c r="CZ563" s="894"/>
      <c r="DA563" s="895"/>
      <c r="DB563" s="908">
        <f t="shared" si="73"/>
        <v>0</v>
      </c>
      <c r="DC563" s="909">
        <f t="shared" si="74"/>
        <v>0</v>
      </c>
      <c r="DD563" s="910">
        <v>0</v>
      </c>
      <c r="DE563" s="911">
        <v>0</v>
      </c>
      <c r="DF563" s="912">
        <f t="shared" ref="DF563:DF572" si="75">DB563+DD563</f>
        <v>0</v>
      </c>
      <c r="DG563" s="913">
        <f t="shared" ref="DG563:DG593" si="76">DC563+DE563</f>
        <v>0</v>
      </c>
    </row>
    <row r="564" spans="1:111" ht="15" thickBot="1" x14ac:dyDescent="0.35">
      <c r="A564" s="914" t="s">
        <v>934</v>
      </c>
      <c r="B564" s="894"/>
      <c r="C564" s="895"/>
      <c r="D564" s="894"/>
      <c r="E564" s="895"/>
      <c r="F564" s="894"/>
      <c r="G564" s="895"/>
      <c r="H564" s="894"/>
      <c r="I564" s="895"/>
      <c r="J564" s="894"/>
      <c r="K564" s="895"/>
      <c r="L564" s="894"/>
      <c r="M564" s="895"/>
      <c r="N564" s="894"/>
      <c r="O564" s="895"/>
      <c r="P564" s="894"/>
      <c r="Q564" s="895"/>
      <c r="R564" s="894"/>
      <c r="S564" s="895"/>
      <c r="T564" s="894"/>
      <c r="U564" s="895"/>
      <c r="V564" s="894"/>
      <c r="W564" s="895"/>
      <c r="X564" s="894"/>
      <c r="Y564" s="895"/>
      <c r="Z564" s="894"/>
      <c r="AA564" s="895"/>
      <c r="AB564" s="894"/>
      <c r="AC564" s="895"/>
      <c r="AD564" s="894"/>
      <c r="AE564" s="895"/>
      <c r="AF564" s="894"/>
      <c r="AG564" s="895"/>
      <c r="AH564" s="894"/>
      <c r="AI564" s="895"/>
      <c r="AJ564" s="894"/>
      <c r="AK564" s="895"/>
      <c r="AL564" s="894"/>
      <c r="AM564" s="895"/>
      <c r="AN564" s="894"/>
      <c r="AO564" s="895"/>
      <c r="AP564" s="894"/>
      <c r="AQ564" s="895"/>
      <c r="AR564" s="894"/>
      <c r="AS564" s="895"/>
      <c r="AT564" s="894"/>
      <c r="AU564" s="895"/>
      <c r="AV564" s="894"/>
      <c r="AW564" s="895"/>
      <c r="AX564" s="894"/>
      <c r="AY564" s="895"/>
      <c r="AZ564" s="894"/>
      <c r="BA564" s="895"/>
      <c r="BB564" s="894"/>
      <c r="BC564" s="895"/>
      <c r="BD564" s="894"/>
      <c r="BE564" s="895"/>
      <c r="BF564" s="894"/>
      <c r="BG564" s="895"/>
      <c r="BH564" s="894"/>
      <c r="BI564" s="895"/>
      <c r="BJ564" s="894"/>
      <c r="BK564" s="895"/>
      <c r="BL564" s="894"/>
      <c r="BM564" s="895"/>
      <c r="BN564" s="894"/>
      <c r="BO564" s="895"/>
      <c r="BP564" s="894"/>
      <c r="BQ564" s="895"/>
      <c r="BR564" s="894"/>
      <c r="BS564" s="895"/>
      <c r="BT564" s="894"/>
      <c r="BU564" s="895"/>
      <c r="BV564" s="894"/>
      <c r="BW564" s="895"/>
      <c r="BX564" s="894"/>
      <c r="BY564" s="895"/>
      <c r="BZ564" s="894"/>
      <c r="CA564" s="895"/>
      <c r="CB564" s="894"/>
      <c r="CC564" s="895"/>
      <c r="CD564" s="907"/>
      <c r="CE564" s="895"/>
      <c r="CF564" s="907"/>
      <c r="CG564" s="895"/>
      <c r="CH564" s="894"/>
      <c r="CI564" s="895"/>
      <c r="CJ564" s="894"/>
      <c r="CK564" s="895"/>
      <c r="CL564" s="894"/>
      <c r="CM564" s="895"/>
      <c r="CN564" s="894"/>
      <c r="CO564" s="895"/>
      <c r="CP564" s="894"/>
      <c r="CQ564" s="895"/>
      <c r="CR564" s="894"/>
      <c r="CS564" s="895"/>
      <c r="CT564" s="895"/>
      <c r="CU564" s="895"/>
      <c r="CV564" s="894"/>
      <c r="CW564" s="895"/>
      <c r="CX564" s="894"/>
      <c r="CY564" s="895"/>
      <c r="CZ564" s="894"/>
      <c r="DA564" s="895"/>
      <c r="DB564" s="908">
        <f t="shared" si="73"/>
        <v>0</v>
      </c>
      <c r="DC564" s="909">
        <f t="shared" si="74"/>
        <v>0</v>
      </c>
      <c r="DD564" s="910">
        <v>0</v>
      </c>
      <c r="DE564" s="911">
        <v>0</v>
      </c>
      <c r="DF564" s="912">
        <f t="shared" si="75"/>
        <v>0</v>
      </c>
      <c r="DG564" s="913">
        <f t="shared" si="76"/>
        <v>0</v>
      </c>
    </row>
    <row r="565" spans="1:111" ht="15" thickBot="1" x14ac:dyDescent="0.35">
      <c r="A565" s="914" t="s">
        <v>935</v>
      </c>
      <c r="B565" s="894"/>
      <c r="C565" s="895"/>
      <c r="D565" s="894"/>
      <c r="E565" s="895"/>
      <c r="F565" s="894"/>
      <c r="G565" s="895"/>
      <c r="H565" s="894"/>
      <c r="I565" s="895"/>
      <c r="J565" s="894"/>
      <c r="K565" s="895"/>
      <c r="L565" s="894"/>
      <c r="M565" s="895"/>
      <c r="N565" s="894"/>
      <c r="O565" s="895"/>
      <c r="P565" s="894"/>
      <c r="Q565" s="895"/>
      <c r="R565" s="894"/>
      <c r="S565" s="895"/>
      <c r="T565" s="894"/>
      <c r="U565" s="895"/>
      <c r="V565" s="894"/>
      <c r="W565" s="895"/>
      <c r="X565" s="894"/>
      <c r="Y565" s="895"/>
      <c r="Z565" s="894"/>
      <c r="AA565" s="895"/>
      <c r="AB565" s="894"/>
      <c r="AC565" s="895"/>
      <c r="AD565" s="894"/>
      <c r="AE565" s="895"/>
      <c r="AF565" s="894"/>
      <c r="AG565" s="895"/>
      <c r="AH565" s="894"/>
      <c r="AI565" s="895"/>
      <c r="AJ565" s="894"/>
      <c r="AK565" s="895"/>
      <c r="AL565" s="894"/>
      <c r="AM565" s="895"/>
      <c r="AN565" s="894"/>
      <c r="AO565" s="895"/>
      <c r="AP565" s="894"/>
      <c r="AQ565" s="895"/>
      <c r="AR565" s="894"/>
      <c r="AS565" s="895"/>
      <c r="AT565" s="894"/>
      <c r="AU565" s="895"/>
      <c r="AV565" s="894"/>
      <c r="AW565" s="895"/>
      <c r="AX565" s="894"/>
      <c r="AY565" s="895"/>
      <c r="AZ565" s="894"/>
      <c r="BA565" s="895"/>
      <c r="BB565" s="894"/>
      <c r="BC565" s="895"/>
      <c r="BD565" s="894"/>
      <c r="BE565" s="895"/>
      <c r="BF565" s="894"/>
      <c r="BG565" s="895"/>
      <c r="BH565" s="894"/>
      <c r="BI565" s="895"/>
      <c r="BJ565" s="894"/>
      <c r="BK565" s="895"/>
      <c r="BL565" s="894"/>
      <c r="BM565" s="895"/>
      <c r="BN565" s="894"/>
      <c r="BO565" s="895"/>
      <c r="BP565" s="894"/>
      <c r="BQ565" s="895"/>
      <c r="BR565" s="894"/>
      <c r="BS565" s="895"/>
      <c r="BT565" s="894"/>
      <c r="BU565" s="895"/>
      <c r="BV565" s="894"/>
      <c r="BW565" s="895"/>
      <c r="BX565" s="894"/>
      <c r="BY565" s="895"/>
      <c r="BZ565" s="894"/>
      <c r="CA565" s="895"/>
      <c r="CB565" s="894"/>
      <c r="CC565" s="895"/>
      <c r="CD565" s="907"/>
      <c r="CE565" s="895"/>
      <c r="CF565" s="907"/>
      <c r="CG565" s="895"/>
      <c r="CH565" s="894"/>
      <c r="CI565" s="895"/>
      <c r="CJ565" s="894"/>
      <c r="CK565" s="895"/>
      <c r="CL565" s="894"/>
      <c r="CM565" s="895"/>
      <c r="CN565" s="894"/>
      <c r="CO565" s="895"/>
      <c r="CP565" s="894"/>
      <c r="CQ565" s="895"/>
      <c r="CR565" s="894"/>
      <c r="CS565" s="895"/>
      <c r="CT565" s="895"/>
      <c r="CU565" s="895"/>
      <c r="CV565" s="894"/>
      <c r="CW565" s="895"/>
      <c r="CX565" s="894"/>
      <c r="CY565" s="895"/>
      <c r="CZ565" s="894"/>
      <c r="DA565" s="895"/>
      <c r="DB565" s="908">
        <f t="shared" si="73"/>
        <v>0</v>
      </c>
      <c r="DC565" s="909">
        <f t="shared" si="74"/>
        <v>0</v>
      </c>
      <c r="DD565" s="910">
        <v>0</v>
      </c>
      <c r="DE565" s="911">
        <v>0</v>
      </c>
      <c r="DF565" s="912">
        <f t="shared" si="75"/>
        <v>0</v>
      </c>
      <c r="DG565" s="913">
        <f t="shared" si="76"/>
        <v>0</v>
      </c>
    </row>
    <row r="566" spans="1:111" ht="15" thickBot="1" x14ac:dyDescent="0.35">
      <c r="A566" s="914" t="s">
        <v>936</v>
      </c>
      <c r="B566" s="894"/>
      <c r="C566" s="895"/>
      <c r="D566" s="894"/>
      <c r="E566" s="895"/>
      <c r="F566" s="894"/>
      <c r="G566" s="895"/>
      <c r="H566" s="894"/>
      <c r="I566" s="895"/>
      <c r="J566" s="894"/>
      <c r="K566" s="895"/>
      <c r="L566" s="894"/>
      <c r="M566" s="895"/>
      <c r="N566" s="894"/>
      <c r="O566" s="895"/>
      <c r="P566" s="894"/>
      <c r="Q566" s="895"/>
      <c r="R566" s="894"/>
      <c r="S566" s="895"/>
      <c r="T566" s="894"/>
      <c r="U566" s="895"/>
      <c r="V566" s="894"/>
      <c r="W566" s="895"/>
      <c r="X566" s="894"/>
      <c r="Y566" s="895"/>
      <c r="Z566" s="894"/>
      <c r="AA566" s="895"/>
      <c r="AB566" s="894"/>
      <c r="AC566" s="895"/>
      <c r="AD566" s="894"/>
      <c r="AE566" s="895"/>
      <c r="AF566" s="894"/>
      <c r="AG566" s="895"/>
      <c r="AH566" s="894"/>
      <c r="AI566" s="895"/>
      <c r="AJ566" s="894"/>
      <c r="AK566" s="895"/>
      <c r="AL566" s="894"/>
      <c r="AM566" s="895"/>
      <c r="AN566" s="894"/>
      <c r="AO566" s="895"/>
      <c r="AP566" s="894"/>
      <c r="AQ566" s="895"/>
      <c r="AR566" s="894"/>
      <c r="AS566" s="895"/>
      <c r="AT566" s="894"/>
      <c r="AU566" s="895"/>
      <c r="AV566" s="894"/>
      <c r="AW566" s="895"/>
      <c r="AX566" s="894"/>
      <c r="AY566" s="895"/>
      <c r="AZ566" s="894"/>
      <c r="BA566" s="895"/>
      <c r="BB566" s="894"/>
      <c r="BC566" s="895"/>
      <c r="BD566" s="894"/>
      <c r="BE566" s="895"/>
      <c r="BF566" s="894"/>
      <c r="BG566" s="895"/>
      <c r="BH566" s="894"/>
      <c r="BI566" s="895"/>
      <c r="BJ566" s="894"/>
      <c r="BK566" s="895"/>
      <c r="BL566" s="894"/>
      <c r="BM566" s="895"/>
      <c r="BN566" s="894"/>
      <c r="BO566" s="895"/>
      <c r="BP566" s="894"/>
      <c r="BQ566" s="895"/>
      <c r="BR566" s="894"/>
      <c r="BS566" s="895"/>
      <c r="BT566" s="894"/>
      <c r="BU566" s="895"/>
      <c r="BV566" s="894"/>
      <c r="BW566" s="895"/>
      <c r="BX566" s="894"/>
      <c r="BY566" s="895"/>
      <c r="BZ566" s="894"/>
      <c r="CA566" s="895"/>
      <c r="CB566" s="894"/>
      <c r="CC566" s="895"/>
      <c r="CD566" s="907"/>
      <c r="CE566" s="895"/>
      <c r="CF566" s="907"/>
      <c r="CG566" s="895"/>
      <c r="CH566" s="894"/>
      <c r="CI566" s="895"/>
      <c r="CJ566" s="894"/>
      <c r="CK566" s="895"/>
      <c r="CL566" s="894"/>
      <c r="CM566" s="895"/>
      <c r="CN566" s="894"/>
      <c r="CO566" s="895"/>
      <c r="CP566" s="894"/>
      <c r="CQ566" s="895"/>
      <c r="CR566" s="894"/>
      <c r="CS566" s="895"/>
      <c r="CT566" s="895"/>
      <c r="CU566" s="895"/>
      <c r="CV566" s="894"/>
      <c r="CW566" s="895"/>
      <c r="CX566" s="894"/>
      <c r="CY566" s="895"/>
      <c r="CZ566" s="894"/>
      <c r="DA566" s="895"/>
      <c r="DB566" s="908">
        <f t="shared" si="73"/>
        <v>0</v>
      </c>
      <c r="DC566" s="909">
        <f t="shared" si="74"/>
        <v>0</v>
      </c>
      <c r="DD566" s="910">
        <v>0</v>
      </c>
      <c r="DE566" s="911">
        <v>0</v>
      </c>
      <c r="DF566" s="912">
        <f t="shared" si="75"/>
        <v>0</v>
      </c>
      <c r="DG566" s="913">
        <f t="shared" si="76"/>
        <v>0</v>
      </c>
    </row>
    <row r="567" spans="1:111" ht="15" thickBot="1" x14ac:dyDescent="0.35">
      <c r="A567" s="914" t="s">
        <v>937</v>
      </c>
      <c r="B567" s="894"/>
      <c r="C567" s="895"/>
      <c r="D567" s="894"/>
      <c r="E567" s="895"/>
      <c r="F567" s="894"/>
      <c r="G567" s="895"/>
      <c r="H567" s="894"/>
      <c r="I567" s="895"/>
      <c r="J567" s="894"/>
      <c r="K567" s="895"/>
      <c r="L567" s="894"/>
      <c r="M567" s="895"/>
      <c r="N567" s="894"/>
      <c r="O567" s="895"/>
      <c r="P567" s="894"/>
      <c r="Q567" s="895"/>
      <c r="R567" s="894"/>
      <c r="S567" s="895"/>
      <c r="T567" s="894"/>
      <c r="U567" s="895"/>
      <c r="V567" s="894"/>
      <c r="W567" s="895"/>
      <c r="X567" s="894"/>
      <c r="Y567" s="895"/>
      <c r="Z567" s="894"/>
      <c r="AA567" s="895"/>
      <c r="AB567" s="894"/>
      <c r="AC567" s="895"/>
      <c r="AD567" s="894"/>
      <c r="AE567" s="895"/>
      <c r="AF567" s="894"/>
      <c r="AG567" s="895"/>
      <c r="AH567" s="894"/>
      <c r="AI567" s="895"/>
      <c r="AJ567" s="894"/>
      <c r="AK567" s="895"/>
      <c r="AL567" s="894"/>
      <c r="AM567" s="895"/>
      <c r="AN567" s="894"/>
      <c r="AO567" s="895"/>
      <c r="AP567" s="894"/>
      <c r="AQ567" s="895"/>
      <c r="AR567" s="894"/>
      <c r="AS567" s="895"/>
      <c r="AT567" s="894"/>
      <c r="AU567" s="895"/>
      <c r="AV567" s="894"/>
      <c r="AW567" s="895"/>
      <c r="AX567" s="894"/>
      <c r="AY567" s="895"/>
      <c r="AZ567" s="894"/>
      <c r="BA567" s="895"/>
      <c r="BB567" s="894"/>
      <c r="BC567" s="895"/>
      <c r="BD567" s="894"/>
      <c r="BE567" s="895"/>
      <c r="BF567" s="894"/>
      <c r="BG567" s="895"/>
      <c r="BH567" s="894"/>
      <c r="BI567" s="895"/>
      <c r="BJ567" s="894"/>
      <c r="BK567" s="895"/>
      <c r="BL567" s="894"/>
      <c r="BM567" s="895"/>
      <c r="BN567" s="894"/>
      <c r="BO567" s="895"/>
      <c r="BP567" s="894"/>
      <c r="BQ567" s="895"/>
      <c r="BR567" s="894"/>
      <c r="BS567" s="895"/>
      <c r="BT567" s="894"/>
      <c r="BU567" s="895"/>
      <c r="BV567" s="894"/>
      <c r="BW567" s="895"/>
      <c r="BX567" s="894"/>
      <c r="BY567" s="895"/>
      <c r="BZ567" s="894"/>
      <c r="CA567" s="895"/>
      <c r="CB567" s="894"/>
      <c r="CC567" s="895"/>
      <c r="CD567" s="907"/>
      <c r="CE567" s="895"/>
      <c r="CF567" s="907"/>
      <c r="CG567" s="895"/>
      <c r="CH567" s="894"/>
      <c r="CI567" s="895"/>
      <c r="CJ567" s="894"/>
      <c r="CK567" s="895"/>
      <c r="CL567" s="894"/>
      <c r="CM567" s="895"/>
      <c r="CN567" s="894"/>
      <c r="CO567" s="895"/>
      <c r="CP567" s="894"/>
      <c r="CQ567" s="895"/>
      <c r="CR567" s="894"/>
      <c r="CS567" s="895"/>
      <c r="CT567" s="895"/>
      <c r="CU567" s="895"/>
      <c r="CV567" s="894"/>
      <c r="CW567" s="895"/>
      <c r="CX567" s="894"/>
      <c r="CY567" s="895"/>
      <c r="CZ567" s="894"/>
      <c r="DA567" s="895"/>
      <c r="DB567" s="908">
        <f t="shared" si="73"/>
        <v>0</v>
      </c>
      <c r="DC567" s="909">
        <f t="shared" si="74"/>
        <v>0</v>
      </c>
      <c r="DD567" s="910">
        <v>0</v>
      </c>
      <c r="DE567" s="911">
        <v>0</v>
      </c>
      <c r="DF567" s="912">
        <f t="shared" si="75"/>
        <v>0</v>
      </c>
      <c r="DG567" s="913">
        <f t="shared" si="76"/>
        <v>0</v>
      </c>
    </row>
    <row r="568" spans="1:111" ht="15" thickBot="1" x14ac:dyDescent="0.35">
      <c r="A568" s="914" t="s">
        <v>938</v>
      </c>
      <c r="B568" s="894"/>
      <c r="C568" s="895"/>
      <c r="D568" s="894"/>
      <c r="E568" s="895"/>
      <c r="F568" s="894"/>
      <c r="G568" s="895"/>
      <c r="H568" s="894"/>
      <c r="I568" s="895"/>
      <c r="J568" s="894"/>
      <c r="K568" s="895"/>
      <c r="L568" s="894"/>
      <c r="M568" s="895"/>
      <c r="N568" s="894"/>
      <c r="O568" s="895"/>
      <c r="P568" s="894"/>
      <c r="Q568" s="895"/>
      <c r="R568" s="894"/>
      <c r="S568" s="895"/>
      <c r="T568" s="894"/>
      <c r="U568" s="895"/>
      <c r="V568" s="894"/>
      <c r="W568" s="895"/>
      <c r="X568" s="894"/>
      <c r="Y568" s="895"/>
      <c r="Z568" s="894"/>
      <c r="AA568" s="895"/>
      <c r="AB568" s="894"/>
      <c r="AC568" s="895"/>
      <c r="AD568" s="894"/>
      <c r="AE568" s="895"/>
      <c r="AF568" s="894"/>
      <c r="AG568" s="895"/>
      <c r="AH568" s="894"/>
      <c r="AI568" s="895"/>
      <c r="AJ568" s="894"/>
      <c r="AK568" s="895"/>
      <c r="AL568" s="894"/>
      <c r="AM568" s="895"/>
      <c r="AN568" s="894"/>
      <c r="AO568" s="895"/>
      <c r="AP568" s="894"/>
      <c r="AQ568" s="895"/>
      <c r="AR568" s="894"/>
      <c r="AS568" s="895"/>
      <c r="AT568" s="894"/>
      <c r="AU568" s="895"/>
      <c r="AV568" s="894"/>
      <c r="AW568" s="895"/>
      <c r="AX568" s="894"/>
      <c r="AY568" s="895"/>
      <c r="AZ568" s="894"/>
      <c r="BA568" s="895"/>
      <c r="BB568" s="894"/>
      <c r="BC568" s="895"/>
      <c r="BD568" s="894"/>
      <c r="BE568" s="895"/>
      <c r="BF568" s="894"/>
      <c r="BG568" s="895"/>
      <c r="BH568" s="894"/>
      <c r="BI568" s="895"/>
      <c r="BJ568" s="894"/>
      <c r="BK568" s="895"/>
      <c r="BL568" s="894"/>
      <c r="BM568" s="895"/>
      <c r="BN568" s="894"/>
      <c r="BO568" s="895"/>
      <c r="BP568" s="894"/>
      <c r="BQ568" s="895"/>
      <c r="BR568" s="894"/>
      <c r="BS568" s="895"/>
      <c r="BT568" s="894"/>
      <c r="BU568" s="895"/>
      <c r="BV568" s="894"/>
      <c r="BW568" s="895"/>
      <c r="BX568" s="894"/>
      <c r="BY568" s="895"/>
      <c r="BZ568" s="894"/>
      <c r="CA568" s="895"/>
      <c r="CB568" s="894"/>
      <c r="CC568" s="895"/>
      <c r="CD568" s="907"/>
      <c r="CE568" s="895"/>
      <c r="CF568" s="907"/>
      <c r="CG568" s="895"/>
      <c r="CH568" s="894"/>
      <c r="CI568" s="895"/>
      <c r="CJ568" s="894"/>
      <c r="CK568" s="895"/>
      <c r="CL568" s="894"/>
      <c r="CM568" s="895"/>
      <c r="CN568" s="894"/>
      <c r="CO568" s="895"/>
      <c r="CP568" s="894"/>
      <c r="CQ568" s="895"/>
      <c r="CR568" s="894"/>
      <c r="CS568" s="895"/>
      <c r="CT568" s="895"/>
      <c r="CU568" s="895"/>
      <c r="CV568" s="894"/>
      <c r="CW568" s="895"/>
      <c r="CX568" s="894"/>
      <c r="CY568" s="895"/>
      <c r="CZ568" s="894"/>
      <c r="DA568" s="895"/>
      <c r="DB568" s="908">
        <f t="shared" si="73"/>
        <v>0</v>
      </c>
      <c r="DC568" s="909">
        <f t="shared" si="74"/>
        <v>0</v>
      </c>
      <c r="DD568" s="910">
        <v>0</v>
      </c>
      <c r="DE568" s="911">
        <v>0</v>
      </c>
      <c r="DF568" s="912">
        <f t="shared" si="75"/>
        <v>0</v>
      </c>
      <c r="DG568" s="913">
        <f t="shared" si="76"/>
        <v>0</v>
      </c>
    </row>
    <row r="569" spans="1:111" ht="15" thickBot="1" x14ac:dyDescent="0.35">
      <c r="A569" s="914" t="s">
        <v>939</v>
      </c>
      <c r="B569" s="894"/>
      <c r="C569" s="895"/>
      <c r="D569" s="894"/>
      <c r="E569" s="895"/>
      <c r="F569" s="894"/>
      <c r="G569" s="895"/>
      <c r="H569" s="894"/>
      <c r="I569" s="895"/>
      <c r="J569" s="894"/>
      <c r="K569" s="895"/>
      <c r="L569" s="894"/>
      <c r="M569" s="895"/>
      <c r="N569" s="894"/>
      <c r="O569" s="895"/>
      <c r="P569" s="894"/>
      <c r="Q569" s="895"/>
      <c r="R569" s="894"/>
      <c r="S569" s="895"/>
      <c r="T569" s="894"/>
      <c r="U569" s="895"/>
      <c r="V569" s="894"/>
      <c r="W569" s="895"/>
      <c r="X569" s="894"/>
      <c r="Y569" s="895"/>
      <c r="Z569" s="894"/>
      <c r="AA569" s="895"/>
      <c r="AB569" s="894"/>
      <c r="AC569" s="895"/>
      <c r="AD569" s="894"/>
      <c r="AE569" s="895"/>
      <c r="AF569" s="894"/>
      <c r="AG569" s="895"/>
      <c r="AH569" s="894"/>
      <c r="AI569" s="895"/>
      <c r="AJ569" s="894"/>
      <c r="AK569" s="895"/>
      <c r="AL569" s="894"/>
      <c r="AM569" s="895"/>
      <c r="AN569" s="894"/>
      <c r="AO569" s="895"/>
      <c r="AP569" s="894"/>
      <c r="AQ569" s="895"/>
      <c r="AR569" s="894"/>
      <c r="AS569" s="895"/>
      <c r="AT569" s="894">
        <v>120</v>
      </c>
      <c r="AU569" s="895">
        <v>365280</v>
      </c>
      <c r="AV569" s="894"/>
      <c r="AW569" s="895"/>
      <c r="AX569" s="894"/>
      <c r="AY569" s="895"/>
      <c r="AZ569" s="894"/>
      <c r="BA569" s="895"/>
      <c r="BB569" s="894"/>
      <c r="BC569" s="895"/>
      <c r="BD569" s="894"/>
      <c r="BE569" s="895"/>
      <c r="BF569" s="894"/>
      <c r="BG569" s="895"/>
      <c r="BH569" s="894"/>
      <c r="BI569" s="895"/>
      <c r="BJ569" s="894"/>
      <c r="BK569" s="895"/>
      <c r="BL569" s="894"/>
      <c r="BM569" s="895"/>
      <c r="BN569" s="894"/>
      <c r="BO569" s="895"/>
      <c r="BP569" s="894"/>
      <c r="BQ569" s="895"/>
      <c r="BR569" s="894"/>
      <c r="BS569" s="895"/>
      <c r="BT569" s="894"/>
      <c r="BU569" s="895"/>
      <c r="BV569" s="894"/>
      <c r="BW569" s="895"/>
      <c r="BX569" s="894"/>
      <c r="BY569" s="895"/>
      <c r="BZ569" s="894"/>
      <c r="CA569" s="895"/>
      <c r="CB569" s="894"/>
      <c r="CC569" s="895"/>
      <c r="CD569" s="907"/>
      <c r="CE569" s="895"/>
      <c r="CF569" s="907"/>
      <c r="CG569" s="895"/>
      <c r="CH569" s="894"/>
      <c r="CI569" s="895"/>
      <c r="CJ569" s="894"/>
      <c r="CK569" s="895"/>
      <c r="CL569" s="894"/>
      <c r="CM569" s="895"/>
      <c r="CN569" s="894"/>
      <c r="CO569" s="895"/>
      <c r="CP569" s="894"/>
      <c r="CQ569" s="895"/>
      <c r="CR569" s="894"/>
      <c r="CS569" s="895"/>
      <c r="CT569" s="895"/>
      <c r="CU569" s="895"/>
      <c r="CV569" s="894"/>
      <c r="CW569" s="895"/>
      <c r="CX569" s="894"/>
      <c r="CY569" s="895"/>
      <c r="CZ569" s="894"/>
      <c r="DA569" s="895"/>
      <c r="DB569" s="908">
        <f t="shared" si="73"/>
        <v>120</v>
      </c>
      <c r="DC569" s="909">
        <f t="shared" si="74"/>
        <v>365280</v>
      </c>
      <c r="DD569" s="910">
        <v>0</v>
      </c>
      <c r="DE569" s="911">
        <v>0</v>
      </c>
      <c r="DF569" s="912">
        <f t="shared" si="75"/>
        <v>120</v>
      </c>
      <c r="DG569" s="913">
        <f t="shared" si="76"/>
        <v>365280</v>
      </c>
    </row>
    <row r="570" spans="1:111" ht="15" thickBot="1" x14ac:dyDescent="0.35">
      <c r="A570" s="915" t="s">
        <v>940</v>
      </c>
      <c r="B570" s="894">
        <v>2</v>
      </c>
      <c r="C570" s="895"/>
      <c r="D570" s="894">
        <v>1</v>
      </c>
      <c r="E570" s="895"/>
      <c r="F570" s="894"/>
      <c r="G570" s="895"/>
      <c r="H570" s="894"/>
      <c r="I570" s="895"/>
      <c r="J570" s="894"/>
      <c r="K570" s="895"/>
      <c r="L570" s="894"/>
      <c r="M570" s="895"/>
      <c r="N570" s="894"/>
      <c r="O570" s="895"/>
      <c r="P570" s="894"/>
      <c r="Q570" s="895"/>
      <c r="R570" s="894"/>
      <c r="S570" s="895"/>
      <c r="T570" s="894"/>
      <c r="U570" s="895"/>
      <c r="V570" s="894"/>
      <c r="W570" s="895"/>
      <c r="X570" s="894"/>
      <c r="Y570" s="895"/>
      <c r="Z570" s="894"/>
      <c r="AA570" s="895"/>
      <c r="AB570" s="894"/>
      <c r="AC570" s="895"/>
      <c r="AD570" s="894"/>
      <c r="AE570" s="895"/>
      <c r="AF570" s="894"/>
      <c r="AG570" s="895"/>
      <c r="AH570" s="894"/>
      <c r="AI570" s="895"/>
      <c r="AJ570" s="894"/>
      <c r="AK570" s="895"/>
      <c r="AL570" s="894"/>
      <c r="AM570" s="895"/>
      <c r="AN570" s="894"/>
      <c r="AO570" s="895"/>
      <c r="AP570" s="894"/>
      <c r="AQ570" s="895"/>
      <c r="AR570" s="894"/>
      <c r="AS570" s="895"/>
      <c r="AT570" s="894"/>
      <c r="AU570" s="895"/>
      <c r="AV570" s="894"/>
      <c r="AW570" s="895"/>
      <c r="AX570" s="894"/>
      <c r="AY570" s="895"/>
      <c r="AZ570" s="894"/>
      <c r="BA570" s="895"/>
      <c r="BB570" s="894"/>
      <c r="BC570" s="895"/>
      <c r="BD570" s="894"/>
      <c r="BE570" s="895"/>
      <c r="BF570" s="894"/>
      <c r="BG570" s="895"/>
      <c r="BH570" s="894"/>
      <c r="BI570" s="895"/>
      <c r="BJ570" s="894"/>
      <c r="BK570" s="895"/>
      <c r="BL570" s="894"/>
      <c r="BM570" s="895"/>
      <c r="BN570" s="894"/>
      <c r="BO570" s="895"/>
      <c r="BP570" s="894"/>
      <c r="BQ570" s="895"/>
      <c r="BR570" s="894"/>
      <c r="BS570" s="895"/>
      <c r="BT570" s="894"/>
      <c r="BU570" s="895"/>
      <c r="BV570" s="894"/>
      <c r="BW570" s="895"/>
      <c r="BX570" s="894"/>
      <c r="BY570" s="895"/>
      <c r="BZ570" s="894"/>
      <c r="CA570" s="895"/>
      <c r="CB570" s="894"/>
      <c r="CC570" s="895"/>
      <c r="CD570" s="907"/>
      <c r="CE570" s="895"/>
      <c r="CF570" s="907"/>
      <c r="CG570" s="895"/>
      <c r="CH570" s="894"/>
      <c r="CI570" s="895"/>
      <c r="CJ570" s="894"/>
      <c r="CK570" s="895"/>
      <c r="CL570" s="894"/>
      <c r="CM570" s="895"/>
      <c r="CN570" s="894"/>
      <c r="CO570" s="895"/>
      <c r="CP570" s="894"/>
      <c r="CQ570" s="895"/>
      <c r="CR570" s="894"/>
      <c r="CS570" s="895"/>
      <c r="CT570" s="895"/>
      <c r="CU570" s="895"/>
      <c r="CV570" s="894"/>
      <c r="CW570" s="895"/>
      <c r="CX570" s="894"/>
      <c r="CY570" s="895"/>
      <c r="CZ570" s="894">
        <v>1</v>
      </c>
      <c r="DA570" s="895"/>
      <c r="DB570" s="908">
        <f t="shared" si="73"/>
        <v>4</v>
      </c>
      <c r="DC570" s="909">
        <f t="shared" si="74"/>
        <v>0</v>
      </c>
      <c r="DD570" s="910">
        <v>0</v>
      </c>
      <c r="DE570" s="911">
        <v>0</v>
      </c>
      <c r="DF570" s="912">
        <f t="shared" si="75"/>
        <v>4</v>
      </c>
      <c r="DG570" s="913">
        <f t="shared" si="76"/>
        <v>0</v>
      </c>
    </row>
    <row r="571" spans="1:111" ht="15" thickBot="1" x14ac:dyDescent="0.35">
      <c r="A571" s="915" t="s">
        <v>941</v>
      </c>
      <c r="B571" s="894">
        <v>94</v>
      </c>
      <c r="C571" s="895"/>
      <c r="D571" s="894">
        <v>86</v>
      </c>
      <c r="E571" s="895"/>
      <c r="F571" s="894">
        <v>27</v>
      </c>
      <c r="G571" s="895"/>
      <c r="H571" s="894">
        <v>26</v>
      </c>
      <c r="I571" s="895"/>
      <c r="J571" s="894">
        <v>97</v>
      </c>
      <c r="K571" s="895"/>
      <c r="L571" s="894">
        <v>186</v>
      </c>
      <c r="M571" s="895"/>
      <c r="N571" s="894"/>
      <c r="O571" s="895"/>
      <c r="P571" s="894">
        <v>22</v>
      </c>
      <c r="Q571" s="895"/>
      <c r="R571" s="894"/>
      <c r="S571" s="895"/>
      <c r="T571" s="894">
        <v>42</v>
      </c>
      <c r="U571" s="895"/>
      <c r="V571" s="894">
        <v>90</v>
      </c>
      <c r="W571" s="895"/>
      <c r="X571" s="894"/>
      <c r="Y571" s="895"/>
      <c r="Z571" s="894"/>
      <c r="AA571" s="895"/>
      <c r="AB571" s="894"/>
      <c r="AC571" s="895"/>
      <c r="AD571" s="894">
        <v>12</v>
      </c>
      <c r="AE571" s="895"/>
      <c r="AF571" s="894"/>
      <c r="AG571" s="895"/>
      <c r="AH571" s="894"/>
      <c r="AI571" s="895"/>
      <c r="AJ571" s="894">
        <v>31</v>
      </c>
      <c r="AK571" s="895"/>
      <c r="AL571" s="894">
        <v>26</v>
      </c>
      <c r="AM571" s="895"/>
      <c r="AN571" s="894"/>
      <c r="AO571" s="895"/>
      <c r="AP571" s="894">
        <v>1</v>
      </c>
      <c r="AQ571" s="895"/>
      <c r="AR571" s="894"/>
      <c r="AS571" s="895"/>
      <c r="AT571" s="894"/>
      <c r="AU571" s="895"/>
      <c r="AV571" s="894"/>
      <c r="AW571" s="895"/>
      <c r="AX571" s="894"/>
      <c r="AY571" s="895"/>
      <c r="AZ571" s="894">
        <v>23</v>
      </c>
      <c r="BA571" s="895"/>
      <c r="BB571" s="894">
        <v>7</v>
      </c>
      <c r="BC571" s="895"/>
      <c r="BD571" s="894"/>
      <c r="BE571" s="895"/>
      <c r="BF571" s="894">
        <v>8</v>
      </c>
      <c r="BG571" s="895"/>
      <c r="BH571" s="894">
        <v>7</v>
      </c>
      <c r="BI571" s="895"/>
      <c r="BJ571" s="894">
        <v>18</v>
      </c>
      <c r="BK571" s="895"/>
      <c r="BL571" s="894">
        <v>21</v>
      </c>
      <c r="BM571" s="895"/>
      <c r="BN571" s="894"/>
      <c r="BO571" s="895"/>
      <c r="BP571" s="894">
        <v>21</v>
      </c>
      <c r="BQ571" s="895"/>
      <c r="BR571" s="894">
        <v>19</v>
      </c>
      <c r="BS571" s="895"/>
      <c r="BT571" s="894">
        <v>14</v>
      </c>
      <c r="BU571" s="895"/>
      <c r="BV571" s="894"/>
      <c r="BW571" s="895"/>
      <c r="BX571" s="894">
        <v>29</v>
      </c>
      <c r="BY571" s="895"/>
      <c r="BZ571" s="894">
        <v>11</v>
      </c>
      <c r="CA571" s="895"/>
      <c r="CB571" s="894">
        <v>86</v>
      </c>
      <c r="CC571" s="895"/>
      <c r="CD571" s="907">
        <v>1</v>
      </c>
      <c r="CE571" s="895"/>
      <c r="CF571" s="907">
        <v>3</v>
      </c>
      <c r="CG571" s="895"/>
      <c r="CH571" s="894">
        <v>58</v>
      </c>
      <c r="CI571" s="895"/>
      <c r="CJ571" s="894"/>
      <c r="CK571" s="895"/>
      <c r="CL571" s="894"/>
      <c r="CM571" s="895"/>
      <c r="CN571" s="894">
        <v>5</v>
      </c>
      <c r="CO571" s="895"/>
      <c r="CP571" s="894"/>
      <c r="CQ571" s="895"/>
      <c r="CR571" s="894">
        <v>9</v>
      </c>
      <c r="CS571" s="895"/>
      <c r="CT571" s="895"/>
      <c r="CU571" s="895"/>
      <c r="CV571" s="894"/>
      <c r="CW571" s="895"/>
      <c r="CX571" s="894"/>
      <c r="CY571" s="895"/>
      <c r="CZ571" s="894">
        <v>40</v>
      </c>
      <c r="DA571" s="895"/>
      <c r="DB571" s="908">
        <f t="shared" si="73"/>
        <v>1120</v>
      </c>
      <c r="DC571" s="909">
        <f t="shared" si="74"/>
        <v>0</v>
      </c>
      <c r="DD571" s="910">
        <v>0</v>
      </c>
      <c r="DE571" s="911">
        <v>0</v>
      </c>
      <c r="DF571" s="912">
        <f t="shared" si="75"/>
        <v>1120</v>
      </c>
      <c r="DG571" s="913">
        <f t="shared" si="76"/>
        <v>0</v>
      </c>
    </row>
    <row r="572" spans="1:111" ht="15" thickBot="1" x14ac:dyDescent="0.35">
      <c r="A572" s="915" t="s">
        <v>942</v>
      </c>
      <c r="B572" s="894"/>
      <c r="C572" s="994"/>
      <c r="D572" s="894"/>
      <c r="E572" s="895"/>
      <c r="F572" s="894"/>
      <c r="G572" s="895"/>
      <c r="H572" s="894"/>
      <c r="I572" s="895"/>
      <c r="J572" s="894"/>
      <c r="K572" s="895"/>
      <c r="L572" s="894"/>
      <c r="M572" s="895"/>
      <c r="N572" s="894"/>
      <c r="O572" s="895"/>
      <c r="P572" s="894"/>
      <c r="Q572" s="895"/>
      <c r="R572" s="894">
        <v>18</v>
      </c>
      <c r="S572" s="895"/>
      <c r="T572" s="894"/>
      <c r="U572" s="895"/>
      <c r="V572" s="894"/>
      <c r="W572" s="895"/>
      <c r="X572" s="894"/>
      <c r="Y572" s="895"/>
      <c r="Z572" s="894"/>
      <c r="AA572" s="895"/>
      <c r="AB572" s="894"/>
      <c r="AC572" s="895"/>
      <c r="AD572" s="894"/>
      <c r="AE572" s="895"/>
      <c r="AF572" s="894"/>
      <c r="AG572" s="895"/>
      <c r="AH572" s="894"/>
      <c r="AI572" s="895"/>
      <c r="AJ572" s="894"/>
      <c r="AK572" s="895"/>
      <c r="AL572" s="894"/>
      <c r="AM572" s="895"/>
      <c r="AN572" s="894"/>
      <c r="AO572" s="895"/>
      <c r="AP572" s="894"/>
      <c r="AQ572" s="895"/>
      <c r="AR572" s="894"/>
      <c r="AS572" s="895"/>
      <c r="AT572" s="894"/>
      <c r="AU572" s="895"/>
      <c r="AV572" s="894"/>
      <c r="AW572" s="895"/>
      <c r="AX572" s="894"/>
      <c r="AY572" s="895"/>
      <c r="AZ572" s="894"/>
      <c r="BA572" s="895"/>
      <c r="BB572" s="894"/>
      <c r="BC572" s="895"/>
      <c r="BD572" s="894"/>
      <c r="BE572" s="895"/>
      <c r="BF572" s="894"/>
      <c r="BG572" s="895"/>
      <c r="BH572" s="894"/>
      <c r="BI572" s="895"/>
      <c r="BJ572" s="894"/>
      <c r="BK572" s="895"/>
      <c r="BL572" s="894"/>
      <c r="BM572" s="895"/>
      <c r="BN572" s="894"/>
      <c r="BO572" s="895"/>
      <c r="BP572" s="894"/>
      <c r="BQ572" s="895"/>
      <c r="BR572" s="894"/>
      <c r="BS572" s="895"/>
      <c r="BT572" s="894"/>
      <c r="BU572" s="895"/>
      <c r="BV572" s="894"/>
      <c r="BW572" s="895"/>
      <c r="BX572" s="894"/>
      <c r="BY572" s="895"/>
      <c r="BZ572" s="894"/>
      <c r="CA572" s="895"/>
      <c r="CB572" s="894"/>
      <c r="CC572" s="895"/>
      <c r="CD572" s="907"/>
      <c r="CE572" s="895"/>
      <c r="CF572" s="907"/>
      <c r="CG572" s="895"/>
      <c r="CH572" s="894"/>
      <c r="CI572" s="895"/>
      <c r="CJ572" s="894"/>
      <c r="CK572" s="895"/>
      <c r="CL572" s="894"/>
      <c r="CM572" s="895"/>
      <c r="CN572" s="894"/>
      <c r="CO572" s="895"/>
      <c r="CP572" s="894"/>
      <c r="CQ572" s="895"/>
      <c r="CR572" s="894"/>
      <c r="CS572" s="895"/>
      <c r="CT572" s="895"/>
      <c r="CU572" s="895"/>
      <c r="CV572" s="894"/>
      <c r="CW572" s="895"/>
      <c r="CX572" s="894"/>
      <c r="CY572" s="895"/>
      <c r="CZ572" s="894"/>
      <c r="DA572" s="895"/>
      <c r="DB572" s="908">
        <f t="shared" si="73"/>
        <v>18</v>
      </c>
      <c r="DC572" s="909">
        <f t="shared" si="74"/>
        <v>0</v>
      </c>
      <c r="DD572" s="910">
        <v>0</v>
      </c>
      <c r="DE572" s="911">
        <v>0</v>
      </c>
      <c r="DF572" s="912">
        <f t="shared" si="75"/>
        <v>18</v>
      </c>
      <c r="DG572" s="913">
        <f t="shared" si="76"/>
        <v>0</v>
      </c>
    </row>
    <row r="573" spans="1:111" ht="15" thickBot="1" x14ac:dyDescent="0.35">
      <c r="A573" s="915" t="s">
        <v>943</v>
      </c>
      <c r="B573" s="894">
        <v>49</v>
      </c>
      <c r="C573" s="994">
        <v>429600</v>
      </c>
      <c r="D573" s="894">
        <v>17</v>
      </c>
      <c r="E573" s="895">
        <v>179200</v>
      </c>
      <c r="F573" s="894">
        <v>8</v>
      </c>
      <c r="G573" s="895">
        <v>143500</v>
      </c>
      <c r="H573" s="894">
        <v>12</v>
      </c>
      <c r="I573" s="895">
        <v>242800</v>
      </c>
      <c r="J573" s="894"/>
      <c r="K573" s="895"/>
      <c r="L573" s="894">
        <v>10</v>
      </c>
      <c r="M573" s="895">
        <v>184500</v>
      </c>
      <c r="N573" s="894">
        <v>7</v>
      </c>
      <c r="O573" s="895">
        <v>112500</v>
      </c>
      <c r="P573" s="894"/>
      <c r="Q573" s="895"/>
      <c r="R573" s="894">
        <v>2</v>
      </c>
      <c r="S573" s="895">
        <v>46000</v>
      </c>
      <c r="T573" s="894"/>
      <c r="U573" s="895"/>
      <c r="V573" s="894">
        <v>2</v>
      </c>
      <c r="W573" s="895">
        <v>29000</v>
      </c>
      <c r="X573" s="894"/>
      <c r="Y573" s="895"/>
      <c r="Z573" s="894"/>
      <c r="AA573" s="895"/>
      <c r="AB573" s="894"/>
      <c r="AC573" s="895"/>
      <c r="AD573" s="894"/>
      <c r="AE573" s="895"/>
      <c r="AF573" s="894"/>
      <c r="AG573" s="895"/>
      <c r="AH573" s="894"/>
      <c r="AI573" s="895"/>
      <c r="AJ573" s="894">
        <v>2</v>
      </c>
      <c r="AK573" s="895">
        <v>35000</v>
      </c>
      <c r="AL573" s="894">
        <v>5</v>
      </c>
      <c r="AM573" s="895">
        <v>101600</v>
      </c>
      <c r="AN573" s="894"/>
      <c r="AO573" s="895"/>
      <c r="AP573" s="894"/>
      <c r="AQ573" s="895"/>
      <c r="AR573" s="894"/>
      <c r="AS573" s="895"/>
      <c r="AT573" s="894"/>
      <c r="AU573" s="895"/>
      <c r="AV573" s="894">
        <v>2</v>
      </c>
      <c r="AW573" s="895">
        <v>40000</v>
      </c>
      <c r="AX573" s="894"/>
      <c r="AY573" s="895"/>
      <c r="AZ573" s="894"/>
      <c r="BA573" s="895"/>
      <c r="BB573" s="894"/>
      <c r="BC573" s="895"/>
      <c r="BD573" s="894"/>
      <c r="BE573" s="895"/>
      <c r="BF573" s="894"/>
      <c r="BG573" s="895"/>
      <c r="BH573" s="894"/>
      <c r="BI573" s="895"/>
      <c r="BJ573" s="894"/>
      <c r="BK573" s="895"/>
      <c r="BL573" s="894"/>
      <c r="BM573" s="895"/>
      <c r="BN573" s="894"/>
      <c r="BO573" s="895"/>
      <c r="BP573" s="894"/>
      <c r="BQ573" s="895"/>
      <c r="BR573" s="894"/>
      <c r="BS573" s="895"/>
      <c r="BT573" s="894"/>
      <c r="BU573" s="895"/>
      <c r="BV573" s="894"/>
      <c r="BW573" s="895"/>
      <c r="BX573" s="894"/>
      <c r="BY573" s="895"/>
      <c r="BZ573" s="894"/>
      <c r="CA573" s="895"/>
      <c r="CB573" s="894">
        <v>10</v>
      </c>
      <c r="CC573" s="895">
        <v>180000</v>
      </c>
      <c r="CD573" s="907"/>
      <c r="CE573" s="895"/>
      <c r="CF573" s="907"/>
      <c r="CG573" s="895"/>
      <c r="CH573" s="894"/>
      <c r="CI573" s="895"/>
      <c r="CJ573" s="894"/>
      <c r="CK573" s="895"/>
      <c r="CL573" s="894"/>
      <c r="CM573" s="895"/>
      <c r="CN573" s="894"/>
      <c r="CO573" s="895"/>
      <c r="CP573" s="894"/>
      <c r="CQ573" s="895"/>
      <c r="CR573" s="894">
        <v>6</v>
      </c>
      <c r="CS573" s="895">
        <v>70000</v>
      </c>
      <c r="CT573" s="895"/>
      <c r="CU573" s="895"/>
      <c r="CV573" s="894"/>
      <c r="CW573" s="895"/>
      <c r="CX573" s="894"/>
      <c r="CY573" s="895"/>
      <c r="CZ573" s="894">
        <v>6</v>
      </c>
      <c r="DA573" s="895">
        <v>75000</v>
      </c>
      <c r="DB573" s="908">
        <f t="shared" si="73"/>
        <v>138</v>
      </c>
      <c r="DC573" s="909">
        <f t="shared" si="74"/>
        <v>1798700</v>
      </c>
      <c r="DD573" s="910">
        <v>0</v>
      </c>
      <c r="DE573" s="911">
        <v>0</v>
      </c>
      <c r="DF573" s="912">
        <f>DB573+DD573</f>
        <v>138</v>
      </c>
      <c r="DG573" s="913">
        <f t="shared" si="76"/>
        <v>1798700</v>
      </c>
    </row>
    <row r="574" spans="1:111" ht="15" thickBot="1" x14ac:dyDescent="0.35">
      <c r="A574" s="915" t="s">
        <v>944</v>
      </c>
      <c r="B574" s="894">
        <v>10487</v>
      </c>
      <c r="C574" s="994">
        <v>3523532622.3099999</v>
      </c>
      <c r="D574" s="894">
        <v>4933</v>
      </c>
      <c r="E574" s="895">
        <v>105782850</v>
      </c>
      <c r="F574" s="894">
        <v>1886</v>
      </c>
      <c r="G574" s="895">
        <v>44187956.100000001</v>
      </c>
      <c r="H574" s="894">
        <v>3953</v>
      </c>
      <c r="I574" s="895">
        <v>106495790.48</v>
      </c>
      <c r="J574" s="894">
        <v>2653</v>
      </c>
      <c r="K574" s="895">
        <v>88171625.799999997</v>
      </c>
      <c r="L574" s="894">
        <v>7118</v>
      </c>
      <c r="M574" s="895">
        <v>157037190</v>
      </c>
      <c r="N574" s="894">
        <v>6502</v>
      </c>
      <c r="O574" s="895">
        <v>169779233</v>
      </c>
      <c r="P574" s="894">
        <v>6856</v>
      </c>
      <c r="Q574" s="895">
        <v>114493073.8</v>
      </c>
      <c r="R574" s="894">
        <v>4981</v>
      </c>
      <c r="S574" s="895">
        <v>137535900</v>
      </c>
      <c r="T574" s="894">
        <v>3475</v>
      </c>
      <c r="U574" s="895">
        <v>76855525.299999997</v>
      </c>
      <c r="V574" s="894">
        <v>3159</v>
      </c>
      <c r="W574" s="895">
        <v>65595027</v>
      </c>
      <c r="X574" s="894">
        <v>2880</v>
      </c>
      <c r="Y574" s="895">
        <v>172983572.69999999</v>
      </c>
      <c r="Z574" s="894">
        <v>545</v>
      </c>
      <c r="AA574" s="895">
        <v>11333527.699999999</v>
      </c>
      <c r="AB574" s="894">
        <v>6960</v>
      </c>
      <c r="AC574" s="895">
        <v>165078877.09999999</v>
      </c>
      <c r="AD574" s="894">
        <v>1757</v>
      </c>
      <c r="AE574" s="895">
        <v>59402041.799999997</v>
      </c>
      <c r="AF574" s="894">
        <v>292</v>
      </c>
      <c r="AG574" s="895">
        <v>7270844.9000000004</v>
      </c>
      <c r="AH574" s="894">
        <v>809</v>
      </c>
      <c r="AI574" s="895">
        <v>18805458.800000001</v>
      </c>
      <c r="AJ574" s="894">
        <v>2101</v>
      </c>
      <c r="AK574" s="895">
        <v>49859412.799999997</v>
      </c>
      <c r="AL574" s="894">
        <v>4181</v>
      </c>
      <c r="AM574" s="895">
        <v>109605550</v>
      </c>
      <c r="AN574" s="894">
        <v>1377</v>
      </c>
      <c r="AO574" s="895">
        <v>32931810.399999999</v>
      </c>
      <c r="AP574" s="894">
        <v>371</v>
      </c>
      <c r="AQ574" s="895">
        <v>8549738</v>
      </c>
      <c r="AR574" s="894">
        <v>968</v>
      </c>
      <c r="AS574" s="895">
        <v>18142838.289999999</v>
      </c>
      <c r="AT574" s="894">
        <v>1054</v>
      </c>
      <c r="AU574" s="895">
        <v>32693677.600000001</v>
      </c>
      <c r="AV574" s="894">
        <v>11591</v>
      </c>
      <c r="AW574" s="895">
        <v>265606194.55000001</v>
      </c>
      <c r="AX574" s="894">
        <v>3360</v>
      </c>
      <c r="AY574" s="895">
        <v>150203648.5</v>
      </c>
      <c r="AZ574" s="894">
        <v>2391</v>
      </c>
      <c r="BA574" s="895">
        <v>74198785.700000003</v>
      </c>
      <c r="BB574" s="894">
        <v>793</v>
      </c>
      <c r="BC574" s="895">
        <v>16042162.5</v>
      </c>
      <c r="BD574" s="894">
        <v>4224</v>
      </c>
      <c r="BE574" s="895">
        <v>107897611.2</v>
      </c>
      <c r="BF574" s="894">
        <v>1060</v>
      </c>
      <c r="BG574" s="895">
        <v>30433271.399999999</v>
      </c>
      <c r="BH574" s="894">
        <v>940</v>
      </c>
      <c r="BI574" s="895">
        <v>31601673.5</v>
      </c>
      <c r="BJ574" s="894">
        <v>1910</v>
      </c>
      <c r="BK574" s="895">
        <v>103942336</v>
      </c>
      <c r="BL574" s="894">
        <v>3343</v>
      </c>
      <c r="BM574" s="895">
        <v>156128593</v>
      </c>
      <c r="BN574" s="894">
        <v>1672</v>
      </c>
      <c r="BO574" s="895">
        <v>49715665.799999997</v>
      </c>
      <c r="BP574" s="894">
        <v>1810</v>
      </c>
      <c r="BQ574" s="895">
        <v>28707085.399999999</v>
      </c>
      <c r="BR574" s="894">
        <v>2684</v>
      </c>
      <c r="BS574" s="895">
        <v>89799655.200000003</v>
      </c>
      <c r="BT574" s="894">
        <v>478</v>
      </c>
      <c r="BU574" s="895">
        <v>16835487.399999999</v>
      </c>
      <c r="BV574" s="894">
        <v>186</v>
      </c>
      <c r="BW574" s="895">
        <v>4067600</v>
      </c>
      <c r="BX574" s="894">
        <v>2533</v>
      </c>
      <c r="BY574" s="895">
        <v>111577701.5</v>
      </c>
      <c r="BZ574" s="894">
        <v>1084</v>
      </c>
      <c r="CA574" s="895">
        <v>35528542</v>
      </c>
      <c r="CB574" s="894">
        <v>680</v>
      </c>
      <c r="CC574" s="895">
        <v>82131877.599999994</v>
      </c>
      <c r="CD574" s="907">
        <v>307</v>
      </c>
      <c r="CE574" s="895">
        <v>11523340</v>
      </c>
      <c r="CF574" s="907">
        <v>252</v>
      </c>
      <c r="CG574" s="895">
        <v>5995510</v>
      </c>
      <c r="CH574" s="894">
        <v>3740</v>
      </c>
      <c r="CI574" s="895">
        <v>144187900</v>
      </c>
      <c r="CJ574" s="894">
        <v>294</v>
      </c>
      <c r="CK574" s="895">
        <v>7290300.4000000004</v>
      </c>
      <c r="CL574" s="894">
        <v>210</v>
      </c>
      <c r="CM574" s="895">
        <v>2258274.2000000002</v>
      </c>
      <c r="CN574" s="894">
        <v>189</v>
      </c>
      <c r="CO574" s="895">
        <v>20799301.800000001</v>
      </c>
      <c r="CP574" s="894">
        <v>400</v>
      </c>
      <c r="CQ574" s="895">
        <v>15004221.4</v>
      </c>
      <c r="CR574" s="894">
        <v>3358</v>
      </c>
      <c r="CS574" s="895">
        <v>185439282.09999999</v>
      </c>
      <c r="CT574" s="894">
        <v>1223</v>
      </c>
      <c r="CU574" s="895">
        <v>18167628</v>
      </c>
      <c r="CV574" s="894">
        <v>477</v>
      </c>
      <c r="CW574" s="895">
        <v>14332453</v>
      </c>
      <c r="CX574" s="894">
        <v>1267</v>
      </c>
      <c r="CY574" s="895">
        <v>41358200</v>
      </c>
      <c r="CZ574" s="894">
        <v>6738</v>
      </c>
      <c r="DA574" s="895">
        <v>164397201</v>
      </c>
      <c r="DB574" s="908">
        <f t="shared" si="73"/>
        <v>138492</v>
      </c>
      <c r="DC574" s="909">
        <f t="shared" si="74"/>
        <v>7075856364.9300003</v>
      </c>
      <c r="DD574" s="910">
        <v>0</v>
      </c>
      <c r="DE574" s="911">
        <v>0</v>
      </c>
      <c r="DF574" s="916">
        <f t="shared" ref="DF574:DF593" si="77">DB574+DD574</f>
        <v>138492</v>
      </c>
      <c r="DG574" s="913">
        <f t="shared" si="76"/>
        <v>7075856364.9300003</v>
      </c>
    </row>
    <row r="575" spans="1:111" ht="15" thickBot="1" x14ac:dyDescent="0.35">
      <c r="A575" s="915" t="s">
        <v>945</v>
      </c>
      <c r="B575" s="894">
        <v>4032</v>
      </c>
      <c r="C575" s="994">
        <v>107156018.42</v>
      </c>
      <c r="D575" s="894">
        <v>1192</v>
      </c>
      <c r="E575" s="895">
        <v>16133922.43</v>
      </c>
      <c r="F575" s="894">
        <v>768</v>
      </c>
      <c r="G575" s="895">
        <v>9540499.8300000001</v>
      </c>
      <c r="H575" s="894">
        <v>1627</v>
      </c>
      <c r="I575" s="895">
        <v>34373003.409999996</v>
      </c>
      <c r="J575" s="894">
        <v>1122</v>
      </c>
      <c r="K575" s="895">
        <v>60318185.740000002</v>
      </c>
      <c r="L575" s="894">
        <v>2841</v>
      </c>
      <c r="M575" s="895">
        <v>39992065.780000001</v>
      </c>
      <c r="N575" s="894">
        <v>1612</v>
      </c>
      <c r="O575" s="895">
        <v>38441303.689999998</v>
      </c>
      <c r="P575" s="894">
        <v>1217</v>
      </c>
      <c r="Q575" s="895">
        <v>32579859.18</v>
      </c>
      <c r="R575" s="894">
        <v>1500</v>
      </c>
      <c r="S575" s="895">
        <v>24814658.02</v>
      </c>
      <c r="T575" s="894">
        <v>963</v>
      </c>
      <c r="U575" s="895">
        <v>13607738.73</v>
      </c>
      <c r="V575" s="894">
        <v>1098</v>
      </c>
      <c r="W575" s="895">
        <v>10708346.52</v>
      </c>
      <c r="X575" s="894">
        <v>1770</v>
      </c>
      <c r="Y575" s="895">
        <v>18931815.359999999</v>
      </c>
      <c r="Z575" s="894">
        <v>102</v>
      </c>
      <c r="AA575" s="895">
        <v>285800</v>
      </c>
      <c r="AB575" s="894">
        <v>1635</v>
      </c>
      <c r="AC575" s="895">
        <v>24062103.41</v>
      </c>
      <c r="AD575" s="894">
        <v>558</v>
      </c>
      <c r="AE575" s="895">
        <v>7160889.5899999999</v>
      </c>
      <c r="AF575" s="894">
        <v>86</v>
      </c>
      <c r="AG575" s="895">
        <v>1571123.04</v>
      </c>
      <c r="AH575" s="894">
        <v>218</v>
      </c>
      <c r="AI575" s="895">
        <v>3187997.84</v>
      </c>
      <c r="AJ575" s="894">
        <v>1346</v>
      </c>
      <c r="AK575" s="895">
        <v>49225842.420000002</v>
      </c>
      <c r="AL575" s="894">
        <v>1541</v>
      </c>
      <c r="AM575" s="895">
        <v>19083356.199999999</v>
      </c>
      <c r="AN575" s="894">
        <v>418</v>
      </c>
      <c r="AO575" s="895">
        <v>3407132</v>
      </c>
      <c r="AP575" s="894">
        <v>29</v>
      </c>
      <c r="AQ575" s="895">
        <v>332324</v>
      </c>
      <c r="AR575" s="894">
        <v>156</v>
      </c>
      <c r="AS575" s="895">
        <v>3535500</v>
      </c>
      <c r="AT575" s="894">
        <v>158</v>
      </c>
      <c r="AU575" s="895">
        <v>5354631</v>
      </c>
      <c r="AV575" s="894">
        <v>1600</v>
      </c>
      <c r="AW575" s="895">
        <v>128920853.08</v>
      </c>
      <c r="AX575" s="894">
        <v>480</v>
      </c>
      <c r="AY575" s="895">
        <v>47269804.240000002</v>
      </c>
      <c r="AZ575" s="894">
        <v>1181</v>
      </c>
      <c r="BA575" s="895">
        <v>8858695.4800000004</v>
      </c>
      <c r="BB575" s="894">
        <v>73</v>
      </c>
      <c r="BC575" s="895">
        <v>14688207.5</v>
      </c>
      <c r="BD575" s="894">
        <v>4325</v>
      </c>
      <c r="BE575" s="895">
        <v>1620682.02</v>
      </c>
      <c r="BF575" s="894">
        <v>253</v>
      </c>
      <c r="BG575" s="895">
        <v>383657.27</v>
      </c>
      <c r="BH575" s="894">
        <v>591</v>
      </c>
      <c r="BI575" s="895">
        <v>4071546.38</v>
      </c>
      <c r="BJ575" s="894">
        <v>782</v>
      </c>
      <c r="BK575" s="895">
        <v>29175910.129999999</v>
      </c>
      <c r="BL575" s="894">
        <v>1295</v>
      </c>
      <c r="BM575" s="895">
        <v>36839598.390000001</v>
      </c>
      <c r="BN575" s="894">
        <v>689</v>
      </c>
      <c r="BO575" s="895">
        <v>11780094.65</v>
      </c>
      <c r="BP575" s="894">
        <v>925</v>
      </c>
      <c r="BQ575" s="895">
        <v>5853692.5199999996</v>
      </c>
      <c r="BR575" s="894">
        <v>2289</v>
      </c>
      <c r="BS575" s="895">
        <v>13069874.640000001</v>
      </c>
      <c r="BT575" s="894">
        <v>232</v>
      </c>
      <c r="BU575" s="895">
        <v>3194010.83</v>
      </c>
      <c r="BV575" s="894">
        <v>69</v>
      </c>
      <c r="BW575" s="895">
        <v>329600</v>
      </c>
      <c r="BX575" s="894">
        <v>683</v>
      </c>
      <c r="BY575" s="895">
        <v>11492683.98</v>
      </c>
      <c r="BZ575" s="894">
        <v>145</v>
      </c>
      <c r="CA575" s="895">
        <v>16801540.800000001</v>
      </c>
      <c r="CB575" s="894">
        <v>768</v>
      </c>
      <c r="CC575" s="895">
        <v>41885689.869999997</v>
      </c>
      <c r="CD575" s="907">
        <v>37</v>
      </c>
      <c r="CE575" s="895">
        <v>1447636</v>
      </c>
      <c r="CF575" s="907">
        <v>39</v>
      </c>
      <c r="CG575" s="895">
        <v>730290</v>
      </c>
      <c r="CH575" s="894">
        <v>1945</v>
      </c>
      <c r="CI575" s="895">
        <v>338236569.86000001</v>
      </c>
      <c r="CJ575" s="894">
        <v>44</v>
      </c>
      <c r="CK575" s="895">
        <v>602398.56000000006</v>
      </c>
      <c r="CL575" s="894">
        <v>131</v>
      </c>
      <c r="CM575" s="895">
        <v>554249.06999999995</v>
      </c>
      <c r="CN575" s="894">
        <v>530</v>
      </c>
      <c r="CO575" s="895">
        <v>4813960.25</v>
      </c>
      <c r="CP575" s="894">
        <v>29</v>
      </c>
      <c r="CQ575" s="895">
        <v>1861713.58</v>
      </c>
      <c r="CR575" s="894">
        <v>795</v>
      </c>
      <c r="CS575" s="895">
        <v>165174869.44</v>
      </c>
      <c r="CT575" s="894">
        <v>114</v>
      </c>
      <c r="CU575" s="895">
        <v>1297979</v>
      </c>
      <c r="CV575" s="894">
        <v>91</v>
      </c>
      <c r="CW575" s="895">
        <v>1767997</v>
      </c>
      <c r="CX575" s="894">
        <v>379</v>
      </c>
      <c r="CY575" s="895">
        <v>15570982.99</v>
      </c>
      <c r="CZ575" s="894">
        <v>723</v>
      </c>
      <c r="DA575" s="895">
        <v>24850564.629999999</v>
      </c>
      <c r="DB575" s="908">
        <f t="shared" si="73"/>
        <v>47226</v>
      </c>
      <c r="DC575" s="909">
        <f t="shared" si="74"/>
        <v>1291774599.3300002</v>
      </c>
      <c r="DD575" s="910">
        <v>0</v>
      </c>
      <c r="DE575" s="911">
        <v>0</v>
      </c>
      <c r="DF575" s="916">
        <f t="shared" si="77"/>
        <v>47226</v>
      </c>
      <c r="DG575" s="913">
        <f t="shared" si="76"/>
        <v>1291774599.3300002</v>
      </c>
    </row>
    <row r="576" spans="1:111" ht="15" thickBot="1" x14ac:dyDescent="0.35">
      <c r="A576" s="915" t="s">
        <v>946</v>
      </c>
      <c r="B576" s="894"/>
      <c r="C576" s="994"/>
      <c r="D576" s="894"/>
      <c r="E576" s="895"/>
      <c r="F576" s="894"/>
      <c r="G576" s="895"/>
      <c r="H576" s="894"/>
      <c r="I576" s="895"/>
      <c r="J576" s="894"/>
      <c r="K576" s="895"/>
      <c r="L576" s="894"/>
      <c r="M576" s="895"/>
      <c r="N576" s="894"/>
      <c r="O576" s="895"/>
      <c r="P576" s="894"/>
      <c r="Q576" s="895"/>
      <c r="R576" s="894"/>
      <c r="S576" s="895"/>
      <c r="T576" s="894"/>
      <c r="U576" s="895"/>
      <c r="V576" s="894"/>
      <c r="W576" s="895"/>
      <c r="X576" s="894"/>
      <c r="Y576" s="895"/>
      <c r="Z576" s="894"/>
      <c r="AA576" s="895"/>
      <c r="AB576" s="894"/>
      <c r="AC576" s="895"/>
      <c r="AD576" s="894"/>
      <c r="AE576" s="895"/>
      <c r="AF576" s="894"/>
      <c r="AG576" s="895"/>
      <c r="AH576" s="894"/>
      <c r="AI576" s="895"/>
      <c r="AJ576" s="894"/>
      <c r="AK576" s="895"/>
      <c r="AL576" s="894"/>
      <c r="AM576" s="895"/>
      <c r="AN576" s="894"/>
      <c r="AO576" s="895"/>
      <c r="AP576" s="894"/>
      <c r="AQ576" s="895"/>
      <c r="AR576" s="894"/>
      <c r="AS576" s="895"/>
      <c r="AT576" s="894"/>
      <c r="AU576" s="895"/>
      <c r="AV576" s="894"/>
      <c r="AW576" s="895"/>
      <c r="AX576" s="894"/>
      <c r="AY576" s="895"/>
      <c r="AZ576" s="894"/>
      <c r="BA576" s="895"/>
      <c r="BB576" s="894"/>
      <c r="BC576" s="895"/>
      <c r="BD576" s="894"/>
      <c r="BE576" s="895"/>
      <c r="BF576" s="894"/>
      <c r="BG576" s="895"/>
      <c r="BH576" s="894"/>
      <c r="BI576" s="895"/>
      <c r="BJ576" s="894"/>
      <c r="BK576" s="895"/>
      <c r="BL576" s="894"/>
      <c r="BM576" s="895"/>
      <c r="BN576" s="894"/>
      <c r="BO576" s="895"/>
      <c r="BP576" s="894"/>
      <c r="BQ576" s="895"/>
      <c r="BR576" s="894"/>
      <c r="BS576" s="895"/>
      <c r="BT576" s="894"/>
      <c r="BU576" s="895"/>
      <c r="BV576" s="894"/>
      <c r="BW576" s="895"/>
      <c r="BX576" s="894"/>
      <c r="BY576" s="895"/>
      <c r="BZ576" s="894"/>
      <c r="CA576" s="895"/>
      <c r="CB576" s="894"/>
      <c r="CC576" s="895"/>
      <c r="CD576" s="907"/>
      <c r="CE576" s="895"/>
      <c r="CF576" s="907"/>
      <c r="CG576" s="895"/>
      <c r="CH576" s="894"/>
      <c r="CI576" s="895"/>
      <c r="CJ576" s="894"/>
      <c r="CK576" s="895"/>
      <c r="CL576" s="894"/>
      <c r="CM576" s="895"/>
      <c r="CN576" s="894"/>
      <c r="CO576" s="895"/>
      <c r="CP576" s="894"/>
      <c r="CQ576" s="895"/>
      <c r="CR576" s="894"/>
      <c r="CS576" s="895"/>
      <c r="CT576" s="895"/>
      <c r="CU576" s="895"/>
      <c r="CV576" s="894"/>
      <c r="CW576" s="895"/>
      <c r="CX576" s="894"/>
      <c r="CY576" s="895"/>
      <c r="CZ576" s="894"/>
      <c r="DA576" s="895"/>
      <c r="DB576" s="908">
        <f t="shared" si="73"/>
        <v>0</v>
      </c>
      <c r="DC576" s="909">
        <f t="shared" si="74"/>
        <v>0</v>
      </c>
      <c r="DD576" s="910">
        <v>0</v>
      </c>
      <c r="DE576" s="911">
        <v>0</v>
      </c>
      <c r="DF576" s="912">
        <f t="shared" si="77"/>
        <v>0</v>
      </c>
      <c r="DG576" s="913">
        <f t="shared" si="76"/>
        <v>0</v>
      </c>
    </row>
    <row r="577" spans="1:111" ht="15" thickBot="1" x14ac:dyDescent="0.35">
      <c r="A577" s="915" t="s">
        <v>947</v>
      </c>
      <c r="B577" s="894">
        <v>10</v>
      </c>
      <c r="C577" s="994">
        <v>28603000</v>
      </c>
      <c r="D577" s="894"/>
      <c r="E577" s="895"/>
      <c r="F577" s="894"/>
      <c r="G577" s="895"/>
      <c r="H577" s="894"/>
      <c r="I577" s="895"/>
      <c r="J577" s="894"/>
      <c r="K577" s="895"/>
      <c r="L577" s="894"/>
      <c r="M577" s="895"/>
      <c r="N577" s="894"/>
      <c r="O577" s="895"/>
      <c r="P577" s="894"/>
      <c r="Q577" s="895"/>
      <c r="R577" s="894"/>
      <c r="S577" s="895"/>
      <c r="T577" s="894"/>
      <c r="U577" s="895"/>
      <c r="V577" s="894"/>
      <c r="W577" s="895"/>
      <c r="X577" s="894"/>
      <c r="Y577" s="895"/>
      <c r="Z577" s="894"/>
      <c r="AA577" s="895"/>
      <c r="AB577" s="894"/>
      <c r="AC577" s="895"/>
      <c r="AD577" s="894"/>
      <c r="AE577" s="895"/>
      <c r="AF577" s="894"/>
      <c r="AG577" s="895"/>
      <c r="AH577" s="894"/>
      <c r="AI577" s="895"/>
      <c r="AJ577" s="894"/>
      <c r="AK577" s="895"/>
      <c r="AL577" s="894"/>
      <c r="AM577" s="895"/>
      <c r="AN577" s="894"/>
      <c r="AO577" s="895"/>
      <c r="AP577" s="894"/>
      <c r="AQ577" s="895"/>
      <c r="AR577" s="894"/>
      <c r="AS577" s="895"/>
      <c r="AT577" s="894"/>
      <c r="AU577" s="895"/>
      <c r="AV577" s="894"/>
      <c r="AW577" s="895"/>
      <c r="AX577" s="894"/>
      <c r="AY577" s="895"/>
      <c r="AZ577" s="894"/>
      <c r="BA577" s="895"/>
      <c r="BB577" s="894"/>
      <c r="BC577" s="895"/>
      <c r="BD577" s="894"/>
      <c r="BE577" s="895"/>
      <c r="BF577" s="894"/>
      <c r="BG577" s="895"/>
      <c r="BH577" s="894"/>
      <c r="BI577" s="895"/>
      <c r="BJ577" s="894"/>
      <c r="BK577" s="895"/>
      <c r="BL577" s="894"/>
      <c r="BM577" s="895"/>
      <c r="BN577" s="894"/>
      <c r="BO577" s="895"/>
      <c r="BP577" s="894"/>
      <c r="BQ577" s="895"/>
      <c r="BR577" s="894"/>
      <c r="BS577" s="895"/>
      <c r="BT577" s="894"/>
      <c r="BU577" s="895"/>
      <c r="BV577" s="894"/>
      <c r="BW577" s="895"/>
      <c r="BX577" s="894"/>
      <c r="BY577" s="895"/>
      <c r="BZ577" s="894"/>
      <c r="CA577" s="895"/>
      <c r="CB577" s="894"/>
      <c r="CC577" s="895"/>
      <c r="CD577" s="907"/>
      <c r="CE577" s="895"/>
      <c r="CF577" s="907"/>
      <c r="CG577" s="895"/>
      <c r="CH577" s="894"/>
      <c r="CI577" s="895"/>
      <c r="CJ577" s="894"/>
      <c r="CK577" s="895"/>
      <c r="CL577" s="894"/>
      <c r="CM577" s="895"/>
      <c r="CN577" s="894"/>
      <c r="CO577" s="895"/>
      <c r="CP577" s="894"/>
      <c r="CQ577" s="895"/>
      <c r="CR577" s="894">
        <v>7</v>
      </c>
      <c r="CS577" s="895">
        <v>21530200</v>
      </c>
      <c r="CT577" s="895"/>
      <c r="CU577" s="895"/>
      <c r="CV577" s="894"/>
      <c r="CW577" s="895"/>
      <c r="CX577" s="894"/>
      <c r="CY577" s="895"/>
      <c r="CZ577" s="894"/>
      <c r="DA577" s="895"/>
      <c r="DB577" s="908">
        <f t="shared" si="73"/>
        <v>17</v>
      </c>
      <c r="DC577" s="909">
        <f t="shared" si="74"/>
        <v>28603000</v>
      </c>
      <c r="DD577" s="910">
        <v>0</v>
      </c>
      <c r="DE577" s="911">
        <v>0</v>
      </c>
      <c r="DF577" s="912">
        <f t="shared" si="77"/>
        <v>17</v>
      </c>
      <c r="DG577" s="913">
        <f t="shared" si="76"/>
        <v>28603000</v>
      </c>
    </row>
    <row r="578" spans="1:111" ht="15" thickBot="1" x14ac:dyDescent="0.35">
      <c r="A578" s="915" t="s">
        <v>948</v>
      </c>
      <c r="B578" s="894"/>
      <c r="C578" s="994"/>
      <c r="D578" s="894"/>
      <c r="E578" s="895"/>
      <c r="F578" s="894"/>
      <c r="G578" s="895"/>
      <c r="H578" s="894"/>
      <c r="I578" s="895"/>
      <c r="J578" s="894"/>
      <c r="K578" s="895"/>
      <c r="L578" s="894"/>
      <c r="M578" s="895"/>
      <c r="N578" s="894"/>
      <c r="O578" s="895"/>
      <c r="P578" s="894"/>
      <c r="Q578" s="895"/>
      <c r="R578" s="894"/>
      <c r="S578" s="895"/>
      <c r="T578" s="894"/>
      <c r="U578" s="895"/>
      <c r="V578" s="894"/>
      <c r="W578" s="895"/>
      <c r="X578" s="894"/>
      <c r="Y578" s="895"/>
      <c r="Z578" s="894"/>
      <c r="AA578" s="895"/>
      <c r="AB578" s="894"/>
      <c r="AC578" s="895"/>
      <c r="AD578" s="894"/>
      <c r="AE578" s="895"/>
      <c r="AF578" s="894"/>
      <c r="AG578" s="895"/>
      <c r="AH578" s="894"/>
      <c r="AI578" s="895"/>
      <c r="AJ578" s="894"/>
      <c r="AK578" s="895"/>
      <c r="AL578" s="894"/>
      <c r="AM578" s="895"/>
      <c r="AN578" s="894"/>
      <c r="AO578" s="895"/>
      <c r="AP578" s="894"/>
      <c r="AQ578" s="895"/>
      <c r="AR578" s="894"/>
      <c r="AS578" s="895"/>
      <c r="AT578" s="894"/>
      <c r="AU578" s="895"/>
      <c r="AV578" s="894"/>
      <c r="AW578" s="895"/>
      <c r="AX578" s="894"/>
      <c r="AY578" s="895"/>
      <c r="AZ578" s="894"/>
      <c r="BA578" s="895"/>
      <c r="BB578" s="894"/>
      <c r="BC578" s="895"/>
      <c r="BD578" s="894"/>
      <c r="BE578" s="895"/>
      <c r="BF578" s="894"/>
      <c r="BG578" s="895"/>
      <c r="BH578" s="894"/>
      <c r="BI578" s="895"/>
      <c r="BJ578" s="894"/>
      <c r="BK578" s="895"/>
      <c r="BL578" s="894"/>
      <c r="BM578" s="895"/>
      <c r="BN578" s="894"/>
      <c r="BO578" s="895"/>
      <c r="BP578" s="894"/>
      <c r="BQ578" s="895"/>
      <c r="BR578" s="894"/>
      <c r="BS578" s="895"/>
      <c r="BT578" s="894"/>
      <c r="BU578" s="895"/>
      <c r="BV578" s="894"/>
      <c r="BW578" s="895"/>
      <c r="BX578" s="894"/>
      <c r="BY578" s="895"/>
      <c r="BZ578" s="894"/>
      <c r="CA578" s="895"/>
      <c r="CB578" s="894"/>
      <c r="CC578" s="895"/>
      <c r="CD578" s="907"/>
      <c r="CE578" s="895"/>
      <c r="CF578" s="907"/>
      <c r="CG578" s="895"/>
      <c r="CH578" s="894"/>
      <c r="CI578" s="895"/>
      <c r="CJ578" s="894"/>
      <c r="CK578" s="895"/>
      <c r="CL578" s="894"/>
      <c r="CM578" s="895"/>
      <c r="CN578" s="894"/>
      <c r="CO578" s="895"/>
      <c r="CP578" s="894"/>
      <c r="CQ578" s="895"/>
      <c r="CR578" s="894"/>
      <c r="CS578" s="895"/>
      <c r="CT578" s="895"/>
      <c r="CU578" s="895"/>
      <c r="CV578" s="894"/>
      <c r="CW578" s="895"/>
      <c r="CX578" s="894"/>
      <c r="CY578" s="895"/>
      <c r="CZ578" s="894"/>
      <c r="DA578" s="895"/>
      <c r="DB578" s="908">
        <f t="shared" si="73"/>
        <v>0</v>
      </c>
      <c r="DC578" s="909">
        <f t="shared" si="74"/>
        <v>0</v>
      </c>
      <c r="DD578" s="910">
        <v>0</v>
      </c>
      <c r="DE578" s="911">
        <v>0</v>
      </c>
      <c r="DF578" s="912">
        <f t="shared" si="77"/>
        <v>0</v>
      </c>
      <c r="DG578" s="913">
        <f t="shared" si="76"/>
        <v>0</v>
      </c>
    </row>
    <row r="579" spans="1:111" ht="15" thickBot="1" x14ac:dyDescent="0.35">
      <c r="A579" s="915" t="s">
        <v>949</v>
      </c>
      <c r="B579" s="894"/>
      <c r="C579" s="994"/>
      <c r="D579" s="894"/>
      <c r="E579" s="895"/>
      <c r="F579" s="894"/>
      <c r="G579" s="895"/>
      <c r="H579" s="894"/>
      <c r="I579" s="895"/>
      <c r="J579" s="894"/>
      <c r="K579" s="895"/>
      <c r="L579" s="894"/>
      <c r="M579" s="895"/>
      <c r="N579" s="894"/>
      <c r="O579" s="895"/>
      <c r="P579" s="894"/>
      <c r="Q579" s="895"/>
      <c r="R579" s="894"/>
      <c r="S579" s="895"/>
      <c r="T579" s="894"/>
      <c r="U579" s="895"/>
      <c r="V579" s="894"/>
      <c r="W579" s="895"/>
      <c r="X579" s="894"/>
      <c r="Y579" s="895"/>
      <c r="Z579" s="894"/>
      <c r="AA579" s="895"/>
      <c r="AB579" s="894"/>
      <c r="AC579" s="895"/>
      <c r="AD579" s="894"/>
      <c r="AE579" s="895"/>
      <c r="AF579" s="894"/>
      <c r="AG579" s="895"/>
      <c r="AH579" s="894"/>
      <c r="AI579" s="895"/>
      <c r="AJ579" s="894"/>
      <c r="AK579" s="895"/>
      <c r="AL579" s="894"/>
      <c r="AM579" s="895"/>
      <c r="AN579" s="894"/>
      <c r="AO579" s="895"/>
      <c r="AP579" s="894"/>
      <c r="AQ579" s="895"/>
      <c r="AR579" s="894"/>
      <c r="AS579" s="895"/>
      <c r="AT579" s="894"/>
      <c r="AU579" s="895"/>
      <c r="AV579" s="894"/>
      <c r="AW579" s="895"/>
      <c r="AX579" s="894"/>
      <c r="AY579" s="895"/>
      <c r="AZ579" s="894"/>
      <c r="BA579" s="895"/>
      <c r="BB579" s="894"/>
      <c r="BC579" s="895"/>
      <c r="BD579" s="894"/>
      <c r="BE579" s="895"/>
      <c r="BF579" s="894"/>
      <c r="BG579" s="895"/>
      <c r="BH579" s="894"/>
      <c r="BI579" s="895"/>
      <c r="BJ579" s="894"/>
      <c r="BK579" s="895"/>
      <c r="BL579" s="894"/>
      <c r="BM579" s="895"/>
      <c r="BN579" s="894"/>
      <c r="BO579" s="895"/>
      <c r="BP579" s="894"/>
      <c r="BQ579" s="895"/>
      <c r="BR579" s="894"/>
      <c r="BS579" s="895"/>
      <c r="BT579" s="894"/>
      <c r="BU579" s="895"/>
      <c r="BV579" s="894"/>
      <c r="BW579" s="895"/>
      <c r="BX579" s="894"/>
      <c r="BY579" s="895"/>
      <c r="BZ579" s="894"/>
      <c r="CA579" s="895"/>
      <c r="CB579" s="894"/>
      <c r="CC579" s="895"/>
      <c r="CD579" s="907"/>
      <c r="CE579" s="895"/>
      <c r="CF579" s="907"/>
      <c r="CG579" s="895"/>
      <c r="CH579" s="894"/>
      <c r="CI579" s="895"/>
      <c r="CJ579" s="894"/>
      <c r="CK579" s="895"/>
      <c r="CL579" s="894"/>
      <c r="CM579" s="895"/>
      <c r="CN579" s="894"/>
      <c r="CO579" s="895"/>
      <c r="CP579" s="894"/>
      <c r="CQ579" s="895"/>
      <c r="CR579" s="894"/>
      <c r="CS579" s="895"/>
      <c r="CT579" s="895"/>
      <c r="CU579" s="895"/>
      <c r="CV579" s="894"/>
      <c r="CW579" s="895"/>
      <c r="CX579" s="894"/>
      <c r="CY579" s="895"/>
      <c r="CZ579" s="894"/>
      <c r="DA579" s="895"/>
      <c r="DB579" s="908">
        <f t="shared" si="73"/>
        <v>0</v>
      </c>
      <c r="DC579" s="909">
        <f t="shared" si="74"/>
        <v>0</v>
      </c>
      <c r="DD579" s="910">
        <v>0</v>
      </c>
      <c r="DE579" s="911">
        <v>0</v>
      </c>
      <c r="DF579" s="912">
        <f t="shared" si="77"/>
        <v>0</v>
      </c>
      <c r="DG579" s="913">
        <f t="shared" si="76"/>
        <v>0</v>
      </c>
    </row>
    <row r="580" spans="1:111" ht="15" thickBot="1" x14ac:dyDescent="0.35">
      <c r="A580" s="915" t="s">
        <v>950</v>
      </c>
      <c r="B580" s="894"/>
      <c r="C580" s="994"/>
      <c r="D580" s="894"/>
      <c r="E580" s="895"/>
      <c r="F580" s="894"/>
      <c r="G580" s="895"/>
      <c r="H580" s="894"/>
      <c r="I580" s="895"/>
      <c r="J580" s="894"/>
      <c r="K580" s="895"/>
      <c r="L580" s="894"/>
      <c r="M580" s="895"/>
      <c r="N580" s="894"/>
      <c r="O580" s="895"/>
      <c r="P580" s="894"/>
      <c r="Q580" s="895"/>
      <c r="R580" s="894"/>
      <c r="S580" s="895"/>
      <c r="T580" s="894"/>
      <c r="U580" s="895"/>
      <c r="V580" s="894"/>
      <c r="W580" s="895"/>
      <c r="X580" s="894"/>
      <c r="Y580" s="895"/>
      <c r="Z580" s="894"/>
      <c r="AA580" s="895"/>
      <c r="AB580" s="894"/>
      <c r="AC580" s="895"/>
      <c r="AD580" s="894"/>
      <c r="AE580" s="895"/>
      <c r="AF580" s="894"/>
      <c r="AG580" s="895"/>
      <c r="AH580" s="894"/>
      <c r="AI580" s="895"/>
      <c r="AJ580" s="894"/>
      <c r="AK580" s="895"/>
      <c r="AL580" s="894"/>
      <c r="AM580" s="895"/>
      <c r="AN580" s="894"/>
      <c r="AO580" s="895"/>
      <c r="AP580" s="894"/>
      <c r="AQ580" s="895"/>
      <c r="AR580" s="894"/>
      <c r="AS580" s="895"/>
      <c r="AT580" s="894"/>
      <c r="AU580" s="895"/>
      <c r="AV580" s="894"/>
      <c r="AW580" s="895"/>
      <c r="AX580" s="894"/>
      <c r="AY580" s="895"/>
      <c r="AZ580" s="894"/>
      <c r="BA580" s="895"/>
      <c r="BB580" s="894"/>
      <c r="BC580" s="895"/>
      <c r="BD580" s="894"/>
      <c r="BE580" s="895"/>
      <c r="BF580" s="894"/>
      <c r="BG580" s="895"/>
      <c r="BH580" s="894"/>
      <c r="BI580" s="895"/>
      <c r="BJ580" s="894"/>
      <c r="BK580" s="895"/>
      <c r="BL580" s="894"/>
      <c r="BM580" s="895"/>
      <c r="BN580" s="894"/>
      <c r="BO580" s="895"/>
      <c r="BP580" s="894"/>
      <c r="BQ580" s="895"/>
      <c r="BR580" s="894"/>
      <c r="BS580" s="895"/>
      <c r="BT580" s="894"/>
      <c r="BU580" s="895"/>
      <c r="BV580" s="894"/>
      <c r="BW580" s="895"/>
      <c r="BX580" s="894"/>
      <c r="BY580" s="895"/>
      <c r="BZ580" s="894"/>
      <c r="CA580" s="895"/>
      <c r="CB580" s="894"/>
      <c r="CC580" s="895"/>
      <c r="CD580" s="907"/>
      <c r="CE580" s="895"/>
      <c r="CF580" s="907"/>
      <c r="CG580" s="895"/>
      <c r="CH580" s="894"/>
      <c r="CI580" s="895"/>
      <c r="CJ580" s="894"/>
      <c r="CK580" s="895"/>
      <c r="CL580" s="894"/>
      <c r="CM580" s="895"/>
      <c r="CN580" s="894"/>
      <c r="CO580" s="895"/>
      <c r="CP580" s="894"/>
      <c r="CQ580" s="895"/>
      <c r="CR580" s="894"/>
      <c r="CS580" s="895"/>
      <c r="CT580" s="895"/>
      <c r="CU580" s="895"/>
      <c r="CV580" s="894"/>
      <c r="CW580" s="895"/>
      <c r="CX580" s="894"/>
      <c r="CY580" s="895"/>
      <c r="CZ580" s="894"/>
      <c r="DA580" s="895"/>
      <c r="DB580" s="908">
        <f t="shared" si="73"/>
        <v>0</v>
      </c>
      <c r="DC580" s="909">
        <f t="shared" si="74"/>
        <v>0</v>
      </c>
      <c r="DD580" s="910">
        <v>0</v>
      </c>
      <c r="DE580" s="911">
        <v>0</v>
      </c>
      <c r="DF580" s="912">
        <f t="shared" si="77"/>
        <v>0</v>
      </c>
      <c r="DG580" s="913">
        <f t="shared" si="76"/>
        <v>0</v>
      </c>
    </row>
    <row r="581" spans="1:111" ht="15" thickBot="1" x14ac:dyDescent="0.35">
      <c r="A581" s="915" t="s">
        <v>951</v>
      </c>
      <c r="B581" s="894"/>
      <c r="C581" s="994"/>
      <c r="D581" s="894"/>
      <c r="E581" s="895"/>
      <c r="F581" s="894"/>
      <c r="G581" s="895"/>
      <c r="H581" s="894"/>
      <c r="I581" s="895"/>
      <c r="J581" s="894"/>
      <c r="K581" s="895"/>
      <c r="L581" s="894"/>
      <c r="M581" s="895"/>
      <c r="N581" s="894"/>
      <c r="O581" s="895"/>
      <c r="P581" s="894"/>
      <c r="Q581" s="895"/>
      <c r="R581" s="894"/>
      <c r="S581" s="895"/>
      <c r="T581" s="894"/>
      <c r="U581" s="895"/>
      <c r="V581" s="894"/>
      <c r="W581" s="895"/>
      <c r="X581" s="894"/>
      <c r="Y581" s="895"/>
      <c r="Z581" s="894"/>
      <c r="AA581" s="895"/>
      <c r="AB581" s="894"/>
      <c r="AC581" s="895"/>
      <c r="AD581" s="894"/>
      <c r="AE581" s="895"/>
      <c r="AF581" s="894"/>
      <c r="AG581" s="895"/>
      <c r="AH581" s="894"/>
      <c r="AI581" s="895"/>
      <c r="AJ581" s="894"/>
      <c r="AK581" s="895"/>
      <c r="AL581" s="894"/>
      <c r="AM581" s="895"/>
      <c r="AN581" s="894"/>
      <c r="AO581" s="895"/>
      <c r="AP581" s="894"/>
      <c r="AQ581" s="895"/>
      <c r="AR581" s="894"/>
      <c r="AS581" s="895"/>
      <c r="AT581" s="894"/>
      <c r="AU581" s="895"/>
      <c r="AV581" s="894"/>
      <c r="AW581" s="895"/>
      <c r="AX581" s="894"/>
      <c r="AY581" s="895"/>
      <c r="AZ581" s="894"/>
      <c r="BA581" s="895"/>
      <c r="BB581" s="894"/>
      <c r="BC581" s="895"/>
      <c r="BD581" s="894"/>
      <c r="BE581" s="895"/>
      <c r="BF581" s="894"/>
      <c r="BG581" s="895"/>
      <c r="BH581" s="894"/>
      <c r="BI581" s="895"/>
      <c r="BJ581" s="894"/>
      <c r="BK581" s="895"/>
      <c r="BL581" s="894"/>
      <c r="BM581" s="895"/>
      <c r="BN581" s="894"/>
      <c r="BO581" s="895"/>
      <c r="BP581" s="894"/>
      <c r="BQ581" s="895"/>
      <c r="BR581" s="894"/>
      <c r="BS581" s="895"/>
      <c r="BT581" s="894"/>
      <c r="BU581" s="895"/>
      <c r="BV581" s="894"/>
      <c r="BW581" s="895"/>
      <c r="BX581" s="894"/>
      <c r="BY581" s="895"/>
      <c r="BZ581" s="894"/>
      <c r="CA581" s="895"/>
      <c r="CB581" s="894"/>
      <c r="CC581" s="895"/>
      <c r="CD581" s="907"/>
      <c r="CE581" s="895"/>
      <c r="CF581" s="907"/>
      <c r="CG581" s="895"/>
      <c r="CH581" s="894"/>
      <c r="CI581" s="895"/>
      <c r="CJ581" s="894"/>
      <c r="CK581" s="895"/>
      <c r="CL581" s="894"/>
      <c r="CM581" s="895"/>
      <c r="CN581" s="894"/>
      <c r="CO581" s="895"/>
      <c r="CP581" s="894"/>
      <c r="CQ581" s="895"/>
      <c r="CR581" s="894"/>
      <c r="CS581" s="895"/>
      <c r="CT581" s="895"/>
      <c r="CU581" s="895"/>
      <c r="CV581" s="894"/>
      <c r="CW581" s="895"/>
      <c r="CX581" s="894"/>
      <c r="CY581" s="895"/>
      <c r="CZ581" s="894"/>
      <c r="DA581" s="895"/>
      <c r="DB581" s="908">
        <f t="shared" si="73"/>
        <v>0</v>
      </c>
      <c r="DC581" s="909">
        <f t="shared" si="74"/>
        <v>0</v>
      </c>
      <c r="DD581" s="910">
        <v>0</v>
      </c>
      <c r="DE581" s="911">
        <v>0</v>
      </c>
      <c r="DF581" s="912">
        <f t="shared" si="77"/>
        <v>0</v>
      </c>
      <c r="DG581" s="913">
        <f t="shared" si="76"/>
        <v>0</v>
      </c>
    </row>
    <row r="582" spans="1:111" ht="15" thickBot="1" x14ac:dyDescent="0.35">
      <c r="A582" s="915" t="s">
        <v>952</v>
      </c>
      <c r="B582" s="894"/>
      <c r="C582" s="994"/>
      <c r="D582" s="894"/>
      <c r="E582" s="895"/>
      <c r="F582" s="894"/>
      <c r="G582" s="895"/>
      <c r="H582" s="894"/>
      <c r="I582" s="895"/>
      <c r="J582" s="894"/>
      <c r="K582" s="895"/>
      <c r="L582" s="894"/>
      <c r="M582" s="895"/>
      <c r="N582" s="894"/>
      <c r="O582" s="895"/>
      <c r="P582" s="894"/>
      <c r="Q582" s="895"/>
      <c r="R582" s="894"/>
      <c r="S582" s="895"/>
      <c r="T582" s="894"/>
      <c r="U582" s="895"/>
      <c r="V582" s="894"/>
      <c r="W582" s="895"/>
      <c r="X582" s="894"/>
      <c r="Y582" s="895"/>
      <c r="Z582" s="894"/>
      <c r="AA582" s="895"/>
      <c r="AB582" s="894"/>
      <c r="AC582" s="895"/>
      <c r="AD582" s="894"/>
      <c r="AE582" s="895"/>
      <c r="AF582" s="894"/>
      <c r="AG582" s="895"/>
      <c r="AH582" s="894"/>
      <c r="AI582" s="895"/>
      <c r="AJ582" s="894"/>
      <c r="AK582" s="895"/>
      <c r="AL582" s="894"/>
      <c r="AM582" s="895"/>
      <c r="AN582" s="894"/>
      <c r="AO582" s="895"/>
      <c r="AP582" s="894"/>
      <c r="AQ582" s="895"/>
      <c r="AR582" s="894"/>
      <c r="AS582" s="895"/>
      <c r="AT582" s="894"/>
      <c r="AU582" s="895"/>
      <c r="AV582" s="894"/>
      <c r="AW582" s="895"/>
      <c r="AX582" s="894"/>
      <c r="AY582" s="895"/>
      <c r="AZ582" s="894"/>
      <c r="BA582" s="895"/>
      <c r="BB582" s="894"/>
      <c r="BC582" s="895"/>
      <c r="BD582" s="894"/>
      <c r="BE582" s="895"/>
      <c r="BF582" s="894"/>
      <c r="BG582" s="895"/>
      <c r="BH582" s="894"/>
      <c r="BI582" s="895"/>
      <c r="BJ582" s="894"/>
      <c r="BK582" s="895"/>
      <c r="BL582" s="894"/>
      <c r="BM582" s="895"/>
      <c r="BN582" s="894"/>
      <c r="BO582" s="895"/>
      <c r="BP582" s="894"/>
      <c r="BQ582" s="895"/>
      <c r="BR582" s="894"/>
      <c r="BS582" s="895"/>
      <c r="BT582" s="894"/>
      <c r="BU582" s="895"/>
      <c r="BV582" s="894"/>
      <c r="BW582" s="895"/>
      <c r="BX582" s="894"/>
      <c r="BY582" s="895"/>
      <c r="BZ582" s="894"/>
      <c r="CA582" s="895"/>
      <c r="CB582" s="894"/>
      <c r="CC582" s="895"/>
      <c r="CD582" s="907"/>
      <c r="CE582" s="895"/>
      <c r="CF582" s="907"/>
      <c r="CG582" s="895"/>
      <c r="CH582" s="894"/>
      <c r="CI582" s="895"/>
      <c r="CJ582" s="894"/>
      <c r="CK582" s="895"/>
      <c r="CL582" s="894"/>
      <c r="CM582" s="895"/>
      <c r="CN582" s="894"/>
      <c r="CO582" s="895"/>
      <c r="CP582" s="894"/>
      <c r="CQ582" s="895"/>
      <c r="CR582" s="894"/>
      <c r="CS582" s="895"/>
      <c r="CT582" s="895"/>
      <c r="CU582" s="895"/>
      <c r="CV582" s="894"/>
      <c r="CW582" s="895"/>
      <c r="CX582" s="894"/>
      <c r="CY582" s="895"/>
      <c r="CZ582" s="894"/>
      <c r="DA582" s="895"/>
      <c r="DB582" s="908">
        <f t="shared" si="73"/>
        <v>0</v>
      </c>
      <c r="DC582" s="909">
        <f t="shared" si="74"/>
        <v>0</v>
      </c>
      <c r="DD582" s="910">
        <v>0</v>
      </c>
      <c r="DE582" s="911">
        <v>0</v>
      </c>
      <c r="DF582" s="912">
        <f t="shared" si="77"/>
        <v>0</v>
      </c>
      <c r="DG582" s="913">
        <f t="shared" si="76"/>
        <v>0</v>
      </c>
    </row>
    <row r="583" spans="1:111" ht="15" thickBot="1" x14ac:dyDescent="0.35">
      <c r="A583" s="915" t="s">
        <v>953</v>
      </c>
      <c r="B583" s="894"/>
      <c r="C583" s="994"/>
      <c r="D583" s="894"/>
      <c r="E583" s="895"/>
      <c r="F583" s="894"/>
      <c r="G583" s="895"/>
      <c r="H583" s="894"/>
      <c r="I583" s="895"/>
      <c r="J583" s="894"/>
      <c r="K583" s="895"/>
      <c r="L583" s="894"/>
      <c r="M583" s="895"/>
      <c r="N583" s="894"/>
      <c r="O583" s="895"/>
      <c r="P583" s="894"/>
      <c r="Q583" s="895"/>
      <c r="R583" s="894"/>
      <c r="S583" s="895"/>
      <c r="T583" s="894"/>
      <c r="U583" s="895"/>
      <c r="V583" s="894"/>
      <c r="W583" s="895"/>
      <c r="X583" s="894"/>
      <c r="Y583" s="895"/>
      <c r="Z583" s="894"/>
      <c r="AA583" s="895"/>
      <c r="AB583" s="894"/>
      <c r="AC583" s="895"/>
      <c r="AD583" s="894"/>
      <c r="AE583" s="895"/>
      <c r="AF583" s="894"/>
      <c r="AG583" s="895"/>
      <c r="AH583" s="894"/>
      <c r="AI583" s="895"/>
      <c r="AJ583" s="894"/>
      <c r="AK583" s="895"/>
      <c r="AL583" s="894"/>
      <c r="AM583" s="895"/>
      <c r="AN583" s="894"/>
      <c r="AO583" s="895"/>
      <c r="AP583" s="894"/>
      <c r="AQ583" s="895"/>
      <c r="AR583" s="894"/>
      <c r="AS583" s="895"/>
      <c r="AT583" s="894"/>
      <c r="AU583" s="895"/>
      <c r="AV583" s="894"/>
      <c r="AW583" s="895"/>
      <c r="AX583" s="894"/>
      <c r="AY583" s="895"/>
      <c r="AZ583" s="894"/>
      <c r="BA583" s="895"/>
      <c r="BB583" s="894"/>
      <c r="BC583" s="895"/>
      <c r="BD583" s="894"/>
      <c r="BE583" s="895"/>
      <c r="BF583" s="894"/>
      <c r="BG583" s="895"/>
      <c r="BH583" s="894"/>
      <c r="BI583" s="895"/>
      <c r="BJ583" s="894"/>
      <c r="BK583" s="895"/>
      <c r="BL583" s="894"/>
      <c r="BM583" s="895"/>
      <c r="BN583" s="894"/>
      <c r="BO583" s="895"/>
      <c r="BP583" s="894"/>
      <c r="BQ583" s="895"/>
      <c r="BR583" s="894"/>
      <c r="BS583" s="895"/>
      <c r="BT583" s="894"/>
      <c r="BU583" s="895"/>
      <c r="BV583" s="894"/>
      <c r="BW583" s="895"/>
      <c r="BX583" s="894"/>
      <c r="BY583" s="895"/>
      <c r="BZ583" s="894"/>
      <c r="CA583" s="895"/>
      <c r="CB583" s="894"/>
      <c r="CC583" s="895"/>
      <c r="CD583" s="907"/>
      <c r="CE583" s="895"/>
      <c r="CF583" s="907"/>
      <c r="CG583" s="895"/>
      <c r="CH583" s="894"/>
      <c r="CI583" s="895"/>
      <c r="CJ583" s="894"/>
      <c r="CK583" s="895"/>
      <c r="CL583" s="894"/>
      <c r="CM583" s="895"/>
      <c r="CN583" s="894"/>
      <c r="CO583" s="895"/>
      <c r="CP583" s="894"/>
      <c r="CQ583" s="895"/>
      <c r="CR583" s="894"/>
      <c r="CS583" s="895"/>
      <c r="CT583" s="895"/>
      <c r="CU583" s="895"/>
      <c r="CV583" s="894"/>
      <c r="CW583" s="895"/>
      <c r="CX583" s="894"/>
      <c r="CY583" s="895"/>
      <c r="CZ583" s="894"/>
      <c r="DA583" s="895"/>
      <c r="DB583" s="908">
        <f t="shared" si="73"/>
        <v>0</v>
      </c>
      <c r="DC583" s="909">
        <f t="shared" si="74"/>
        <v>0</v>
      </c>
      <c r="DD583" s="910">
        <v>0</v>
      </c>
      <c r="DE583" s="911">
        <v>0</v>
      </c>
      <c r="DF583" s="912">
        <f t="shared" si="77"/>
        <v>0</v>
      </c>
      <c r="DG583" s="913">
        <f t="shared" si="76"/>
        <v>0</v>
      </c>
    </row>
    <row r="584" spans="1:111" ht="15" thickBot="1" x14ac:dyDescent="0.35">
      <c r="A584" s="917" t="s">
        <v>954</v>
      </c>
      <c r="B584" s="894"/>
      <c r="C584" s="994"/>
      <c r="D584" s="894"/>
      <c r="E584" s="895"/>
      <c r="F584" s="894"/>
      <c r="G584" s="895"/>
      <c r="H584" s="894"/>
      <c r="I584" s="895"/>
      <c r="J584" s="894"/>
      <c r="K584" s="895"/>
      <c r="L584" s="894"/>
      <c r="M584" s="895"/>
      <c r="N584" s="894"/>
      <c r="O584" s="895"/>
      <c r="P584" s="894"/>
      <c r="Q584" s="895"/>
      <c r="R584" s="894"/>
      <c r="S584" s="895"/>
      <c r="T584" s="894"/>
      <c r="U584" s="895"/>
      <c r="V584" s="894"/>
      <c r="W584" s="895"/>
      <c r="X584" s="894"/>
      <c r="Y584" s="895"/>
      <c r="Z584" s="894"/>
      <c r="AA584" s="895"/>
      <c r="AB584" s="894"/>
      <c r="AC584" s="895"/>
      <c r="AD584" s="894"/>
      <c r="AE584" s="895"/>
      <c r="AF584" s="894"/>
      <c r="AG584" s="895"/>
      <c r="AH584" s="894"/>
      <c r="AI584" s="895"/>
      <c r="AJ584" s="894"/>
      <c r="AK584" s="895"/>
      <c r="AL584" s="894"/>
      <c r="AM584" s="895"/>
      <c r="AN584" s="894"/>
      <c r="AO584" s="895"/>
      <c r="AP584" s="894"/>
      <c r="AQ584" s="895"/>
      <c r="AR584" s="894"/>
      <c r="AS584" s="895"/>
      <c r="AT584" s="894"/>
      <c r="AU584" s="895"/>
      <c r="AV584" s="894"/>
      <c r="AW584" s="895"/>
      <c r="AX584" s="894"/>
      <c r="AY584" s="895"/>
      <c r="AZ584" s="894"/>
      <c r="BA584" s="895"/>
      <c r="BB584" s="894"/>
      <c r="BC584" s="895"/>
      <c r="BD584" s="894"/>
      <c r="BE584" s="895"/>
      <c r="BF584" s="894"/>
      <c r="BG584" s="895"/>
      <c r="BH584" s="894"/>
      <c r="BI584" s="895"/>
      <c r="BJ584" s="894"/>
      <c r="BK584" s="895"/>
      <c r="BL584" s="894"/>
      <c r="BM584" s="895"/>
      <c r="BN584" s="894"/>
      <c r="BO584" s="895"/>
      <c r="BP584" s="894"/>
      <c r="BQ584" s="895"/>
      <c r="BR584" s="894"/>
      <c r="BS584" s="895"/>
      <c r="BT584" s="894"/>
      <c r="BU584" s="895"/>
      <c r="BV584" s="894"/>
      <c r="BW584" s="895"/>
      <c r="BX584" s="894"/>
      <c r="BY584" s="895"/>
      <c r="BZ584" s="894"/>
      <c r="CA584" s="895"/>
      <c r="CB584" s="894"/>
      <c r="CC584" s="895"/>
      <c r="CD584" s="907"/>
      <c r="CE584" s="895"/>
      <c r="CF584" s="907"/>
      <c r="CG584" s="895"/>
      <c r="CH584" s="894"/>
      <c r="CI584" s="895"/>
      <c r="CJ584" s="894"/>
      <c r="CK584" s="895"/>
      <c r="CL584" s="894"/>
      <c r="CM584" s="895"/>
      <c r="CN584" s="894"/>
      <c r="CO584" s="895"/>
      <c r="CP584" s="894"/>
      <c r="CQ584" s="895"/>
      <c r="CR584" s="894"/>
      <c r="CS584" s="895"/>
      <c r="CT584" s="895"/>
      <c r="CU584" s="895"/>
      <c r="CV584" s="894"/>
      <c r="CW584" s="895"/>
      <c r="CX584" s="894"/>
      <c r="CY584" s="895"/>
      <c r="CZ584" s="894"/>
      <c r="DA584" s="895"/>
      <c r="DB584" s="908">
        <f t="shared" si="73"/>
        <v>0</v>
      </c>
      <c r="DC584" s="909">
        <f t="shared" si="74"/>
        <v>0</v>
      </c>
      <c r="DD584" s="910">
        <v>0</v>
      </c>
      <c r="DE584" s="911">
        <v>0</v>
      </c>
      <c r="DF584" s="912">
        <f t="shared" si="77"/>
        <v>0</v>
      </c>
      <c r="DG584" s="913">
        <f t="shared" si="76"/>
        <v>0</v>
      </c>
    </row>
    <row r="585" spans="1:111" ht="15" thickBot="1" x14ac:dyDescent="0.35">
      <c r="A585" s="917" t="s">
        <v>955</v>
      </c>
      <c r="B585" s="894"/>
      <c r="C585" s="994"/>
      <c r="D585" s="894"/>
      <c r="E585" s="895"/>
      <c r="F585" s="894"/>
      <c r="G585" s="895"/>
      <c r="H585" s="894"/>
      <c r="I585" s="895"/>
      <c r="J585" s="894"/>
      <c r="K585" s="895"/>
      <c r="L585" s="894"/>
      <c r="M585" s="895"/>
      <c r="N585" s="894"/>
      <c r="O585" s="895"/>
      <c r="P585" s="894"/>
      <c r="Q585" s="895"/>
      <c r="R585" s="894"/>
      <c r="S585" s="895"/>
      <c r="T585" s="894"/>
      <c r="U585" s="895"/>
      <c r="V585" s="894"/>
      <c r="W585" s="895"/>
      <c r="X585" s="894"/>
      <c r="Y585" s="895"/>
      <c r="Z585" s="894"/>
      <c r="AA585" s="895"/>
      <c r="AB585" s="894"/>
      <c r="AC585" s="895"/>
      <c r="AD585" s="894"/>
      <c r="AE585" s="895"/>
      <c r="AF585" s="894"/>
      <c r="AG585" s="895"/>
      <c r="AH585" s="894"/>
      <c r="AI585" s="895"/>
      <c r="AJ585" s="894"/>
      <c r="AK585" s="895"/>
      <c r="AL585" s="894"/>
      <c r="AM585" s="895"/>
      <c r="AN585" s="894"/>
      <c r="AO585" s="895"/>
      <c r="AP585" s="894"/>
      <c r="AQ585" s="895"/>
      <c r="AR585" s="894"/>
      <c r="AS585" s="895"/>
      <c r="AT585" s="894"/>
      <c r="AU585" s="895"/>
      <c r="AV585" s="894"/>
      <c r="AW585" s="895"/>
      <c r="AX585" s="894"/>
      <c r="AY585" s="895"/>
      <c r="AZ585" s="894"/>
      <c r="BA585" s="895"/>
      <c r="BB585" s="894"/>
      <c r="BC585" s="895"/>
      <c r="BD585" s="894"/>
      <c r="BE585" s="895"/>
      <c r="BF585" s="894"/>
      <c r="BG585" s="895"/>
      <c r="BH585" s="894"/>
      <c r="BI585" s="895"/>
      <c r="BJ585" s="894"/>
      <c r="BK585" s="895"/>
      <c r="BL585" s="894"/>
      <c r="BM585" s="895"/>
      <c r="BN585" s="894"/>
      <c r="BO585" s="895"/>
      <c r="BP585" s="894"/>
      <c r="BQ585" s="895"/>
      <c r="BR585" s="894"/>
      <c r="BS585" s="895"/>
      <c r="BT585" s="894"/>
      <c r="BU585" s="895"/>
      <c r="BV585" s="894"/>
      <c r="BW585" s="895"/>
      <c r="BX585" s="894"/>
      <c r="BY585" s="895"/>
      <c r="BZ585" s="894"/>
      <c r="CA585" s="895"/>
      <c r="CB585" s="894"/>
      <c r="CC585" s="895"/>
      <c r="CD585" s="907"/>
      <c r="CE585" s="895"/>
      <c r="CF585" s="907"/>
      <c r="CG585" s="895"/>
      <c r="CH585" s="894"/>
      <c r="CI585" s="895"/>
      <c r="CJ585" s="894"/>
      <c r="CK585" s="895"/>
      <c r="CL585" s="894"/>
      <c r="CM585" s="895"/>
      <c r="CN585" s="894"/>
      <c r="CO585" s="895"/>
      <c r="CP585" s="894"/>
      <c r="CQ585" s="895"/>
      <c r="CR585" s="894"/>
      <c r="CS585" s="895"/>
      <c r="CT585" s="895"/>
      <c r="CU585" s="895"/>
      <c r="CV585" s="894"/>
      <c r="CW585" s="895"/>
      <c r="CX585" s="894"/>
      <c r="CY585" s="895"/>
      <c r="CZ585" s="894"/>
      <c r="DA585" s="895"/>
      <c r="DB585" s="908">
        <f t="shared" si="73"/>
        <v>0</v>
      </c>
      <c r="DC585" s="909">
        <f t="shared" si="74"/>
        <v>0</v>
      </c>
      <c r="DD585" s="910">
        <v>0</v>
      </c>
      <c r="DE585" s="911">
        <v>0</v>
      </c>
      <c r="DF585" s="912">
        <f t="shared" si="77"/>
        <v>0</v>
      </c>
      <c r="DG585" s="913">
        <f t="shared" si="76"/>
        <v>0</v>
      </c>
    </row>
    <row r="586" spans="1:111" ht="15" thickBot="1" x14ac:dyDescent="0.35">
      <c r="A586" s="917" t="s">
        <v>956</v>
      </c>
      <c r="B586" s="894"/>
      <c r="C586" s="994"/>
      <c r="D586" s="894"/>
      <c r="E586" s="895"/>
      <c r="F586" s="894"/>
      <c r="G586" s="895"/>
      <c r="H586" s="894"/>
      <c r="I586" s="895"/>
      <c r="J586" s="894"/>
      <c r="K586" s="895"/>
      <c r="L586" s="894"/>
      <c r="M586" s="895"/>
      <c r="N586" s="894"/>
      <c r="O586" s="895"/>
      <c r="P586" s="894"/>
      <c r="Q586" s="895"/>
      <c r="R586" s="894"/>
      <c r="S586" s="895"/>
      <c r="T586" s="894"/>
      <c r="U586" s="895"/>
      <c r="V586" s="894"/>
      <c r="W586" s="895"/>
      <c r="X586" s="894"/>
      <c r="Y586" s="895"/>
      <c r="Z586" s="894"/>
      <c r="AA586" s="895"/>
      <c r="AB586" s="894"/>
      <c r="AC586" s="895"/>
      <c r="AD586" s="894"/>
      <c r="AE586" s="895"/>
      <c r="AF586" s="894"/>
      <c r="AG586" s="895"/>
      <c r="AH586" s="894"/>
      <c r="AI586" s="895"/>
      <c r="AJ586" s="894"/>
      <c r="AK586" s="895"/>
      <c r="AL586" s="894"/>
      <c r="AM586" s="895"/>
      <c r="AN586" s="894"/>
      <c r="AO586" s="895"/>
      <c r="AP586" s="894"/>
      <c r="AQ586" s="895"/>
      <c r="AR586" s="894"/>
      <c r="AS586" s="895"/>
      <c r="AT586" s="894"/>
      <c r="AU586" s="895"/>
      <c r="AV586" s="894"/>
      <c r="AW586" s="895"/>
      <c r="AX586" s="894"/>
      <c r="AY586" s="895"/>
      <c r="AZ586" s="894"/>
      <c r="BA586" s="895"/>
      <c r="BB586" s="894"/>
      <c r="BC586" s="895"/>
      <c r="BD586" s="894"/>
      <c r="BE586" s="895"/>
      <c r="BF586" s="894"/>
      <c r="BG586" s="895"/>
      <c r="BH586" s="894"/>
      <c r="BI586" s="895"/>
      <c r="BJ586" s="894"/>
      <c r="BK586" s="895"/>
      <c r="BL586" s="894"/>
      <c r="BM586" s="895"/>
      <c r="BN586" s="894"/>
      <c r="BO586" s="895"/>
      <c r="BP586" s="894"/>
      <c r="BQ586" s="895"/>
      <c r="BR586" s="894"/>
      <c r="BS586" s="895"/>
      <c r="BT586" s="894"/>
      <c r="BU586" s="895"/>
      <c r="BV586" s="894"/>
      <c r="BW586" s="895"/>
      <c r="BX586" s="894"/>
      <c r="BY586" s="895"/>
      <c r="BZ586" s="894"/>
      <c r="CA586" s="895"/>
      <c r="CB586" s="894"/>
      <c r="CC586" s="895"/>
      <c r="CD586" s="907"/>
      <c r="CE586" s="895"/>
      <c r="CF586" s="907"/>
      <c r="CG586" s="895"/>
      <c r="CH586" s="894"/>
      <c r="CI586" s="895"/>
      <c r="CJ586" s="894"/>
      <c r="CK586" s="895"/>
      <c r="CL586" s="894"/>
      <c r="CM586" s="895"/>
      <c r="CN586" s="894"/>
      <c r="CO586" s="895"/>
      <c r="CP586" s="894"/>
      <c r="CQ586" s="895"/>
      <c r="CR586" s="894"/>
      <c r="CS586" s="895"/>
      <c r="CT586" s="895"/>
      <c r="CU586" s="895"/>
      <c r="CV586" s="894"/>
      <c r="CW586" s="895"/>
      <c r="CX586" s="894"/>
      <c r="CY586" s="895"/>
      <c r="CZ586" s="894"/>
      <c r="DA586" s="895"/>
      <c r="DB586" s="908">
        <f t="shared" si="73"/>
        <v>0</v>
      </c>
      <c r="DC586" s="909">
        <f t="shared" si="74"/>
        <v>0</v>
      </c>
      <c r="DD586" s="910">
        <v>0</v>
      </c>
      <c r="DE586" s="911">
        <v>0</v>
      </c>
      <c r="DF586" s="912">
        <f t="shared" si="77"/>
        <v>0</v>
      </c>
      <c r="DG586" s="913">
        <f t="shared" si="76"/>
        <v>0</v>
      </c>
    </row>
    <row r="587" spans="1:111" ht="15" thickBot="1" x14ac:dyDescent="0.35">
      <c r="A587" s="917" t="s">
        <v>957</v>
      </c>
      <c r="B587" s="894"/>
      <c r="C587" s="994"/>
      <c r="D587" s="894"/>
      <c r="E587" s="895"/>
      <c r="F587" s="894"/>
      <c r="G587" s="895"/>
      <c r="H587" s="894"/>
      <c r="I587" s="895"/>
      <c r="J587" s="894"/>
      <c r="K587" s="895"/>
      <c r="L587" s="894"/>
      <c r="M587" s="895"/>
      <c r="N587" s="894"/>
      <c r="O587" s="895"/>
      <c r="P587" s="894"/>
      <c r="Q587" s="895"/>
      <c r="R587" s="894"/>
      <c r="S587" s="895"/>
      <c r="T587" s="894"/>
      <c r="U587" s="895"/>
      <c r="V587" s="894"/>
      <c r="W587" s="895"/>
      <c r="X587" s="894"/>
      <c r="Y587" s="895"/>
      <c r="Z587" s="894"/>
      <c r="AA587" s="895"/>
      <c r="AB587" s="894"/>
      <c r="AC587" s="895"/>
      <c r="AD587" s="894"/>
      <c r="AE587" s="895"/>
      <c r="AF587" s="894"/>
      <c r="AG587" s="895"/>
      <c r="AH587" s="894"/>
      <c r="AI587" s="895"/>
      <c r="AJ587" s="894"/>
      <c r="AK587" s="895"/>
      <c r="AL587" s="894"/>
      <c r="AM587" s="895"/>
      <c r="AN587" s="894"/>
      <c r="AO587" s="895"/>
      <c r="AP587" s="894"/>
      <c r="AQ587" s="895"/>
      <c r="AR587" s="894"/>
      <c r="AS587" s="895"/>
      <c r="AT587" s="894"/>
      <c r="AU587" s="895"/>
      <c r="AV587" s="894"/>
      <c r="AW587" s="895"/>
      <c r="AX587" s="894"/>
      <c r="AY587" s="895"/>
      <c r="AZ587" s="894"/>
      <c r="BA587" s="895"/>
      <c r="BB587" s="894"/>
      <c r="BC587" s="895"/>
      <c r="BD587" s="894"/>
      <c r="BE587" s="895"/>
      <c r="BF587" s="894"/>
      <c r="BG587" s="895"/>
      <c r="BH587" s="894"/>
      <c r="BI587" s="895"/>
      <c r="BJ587" s="894"/>
      <c r="BK587" s="895"/>
      <c r="BL587" s="894"/>
      <c r="BM587" s="895"/>
      <c r="BN587" s="894"/>
      <c r="BO587" s="895"/>
      <c r="BP587" s="894"/>
      <c r="BQ587" s="895"/>
      <c r="BR587" s="894"/>
      <c r="BS587" s="895"/>
      <c r="BT587" s="894"/>
      <c r="BU587" s="895"/>
      <c r="BV587" s="894"/>
      <c r="BW587" s="895"/>
      <c r="BX587" s="894"/>
      <c r="BY587" s="895"/>
      <c r="BZ587" s="894"/>
      <c r="CA587" s="895"/>
      <c r="CB587" s="894"/>
      <c r="CC587" s="895"/>
      <c r="CD587" s="907"/>
      <c r="CE587" s="895"/>
      <c r="CF587" s="907"/>
      <c r="CG587" s="895"/>
      <c r="CH587" s="894"/>
      <c r="CI587" s="895"/>
      <c r="CJ587" s="894"/>
      <c r="CK587" s="895"/>
      <c r="CL587" s="894"/>
      <c r="CM587" s="895"/>
      <c r="CN587" s="894"/>
      <c r="CO587" s="895"/>
      <c r="CP587" s="894"/>
      <c r="CQ587" s="895"/>
      <c r="CR587" s="894"/>
      <c r="CS587" s="895"/>
      <c r="CT587" s="895"/>
      <c r="CU587" s="895"/>
      <c r="CV587" s="894"/>
      <c r="CW587" s="895"/>
      <c r="CX587" s="894"/>
      <c r="CY587" s="895"/>
      <c r="CZ587" s="894"/>
      <c r="DA587" s="895"/>
      <c r="DB587" s="908">
        <f t="shared" si="73"/>
        <v>0</v>
      </c>
      <c r="DC587" s="909">
        <f t="shared" si="74"/>
        <v>0</v>
      </c>
      <c r="DD587" s="910">
        <v>0</v>
      </c>
      <c r="DE587" s="911">
        <v>0</v>
      </c>
      <c r="DF587" s="912">
        <f t="shared" si="77"/>
        <v>0</v>
      </c>
      <c r="DG587" s="913">
        <f t="shared" si="76"/>
        <v>0</v>
      </c>
    </row>
    <row r="588" spans="1:111" ht="15" thickBot="1" x14ac:dyDescent="0.35">
      <c r="A588" s="917" t="s">
        <v>958</v>
      </c>
      <c r="B588" s="894"/>
      <c r="C588" s="994"/>
      <c r="D588" s="894"/>
      <c r="E588" s="895"/>
      <c r="F588" s="894"/>
      <c r="G588" s="895"/>
      <c r="H588" s="894"/>
      <c r="I588" s="895"/>
      <c r="J588" s="894"/>
      <c r="K588" s="895"/>
      <c r="L588" s="894"/>
      <c r="M588" s="895"/>
      <c r="N588" s="894"/>
      <c r="O588" s="895"/>
      <c r="P588" s="894"/>
      <c r="Q588" s="895"/>
      <c r="R588" s="894"/>
      <c r="S588" s="895"/>
      <c r="T588" s="894"/>
      <c r="U588" s="895"/>
      <c r="V588" s="894"/>
      <c r="W588" s="895"/>
      <c r="X588" s="894"/>
      <c r="Y588" s="895"/>
      <c r="Z588" s="894"/>
      <c r="AA588" s="895"/>
      <c r="AB588" s="894"/>
      <c r="AC588" s="895"/>
      <c r="AD588" s="894"/>
      <c r="AE588" s="895"/>
      <c r="AF588" s="894"/>
      <c r="AG588" s="895"/>
      <c r="AH588" s="894"/>
      <c r="AI588" s="895"/>
      <c r="AJ588" s="894"/>
      <c r="AK588" s="895"/>
      <c r="AL588" s="894"/>
      <c r="AM588" s="895"/>
      <c r="AN588" s="894"/>
      <c r="AO588" s="895"/>
      <c r="AP588" s="894"/>
      <c r="AQ588" s="895"/>
      <c r="AR588" s="894"/>
      <c r="AS588" s="895"/>
      <c r="AT588" s="894"/>
      <c r="AU588" s="895"/>
      <c r="AV588" s="894"/>
      <c r="AW588" s="895"/>
      <c r="AX588" s="894"/>
      <c r="AY588" s="895"/>
      <c r="AZ588" s="894"/>
      <c r="BA588" s="895"/>
      <c r="BB588" s="894"/>
      <c r="BC588" s="895"/>
      <c r="BD588" s="894"/>
      <c r="BE588" s="895"/>
      <c r="BF588" s="894"/>
      <c r="BG588" s="895"/>
      <c r="BH588" s="894"/>
      <c r="BI588" s="895"/>
      <c r="BJ588" s="894"/>
      <c r="BK588" s="895"/>
      <c r="BL588" s="894"/>
      <c r="BM588" s="895"/>
      <c r="BN588" s="894"/>
      <c r="BO588" s="895"/>
      <c r="BP588" s="894"/>
      <c r="BQ588" s="895"/>
      <c r="BR588" s="894"/>
      <c r="BS588" s="895"/>
      <c r="BT588" s="894"/>
      <c r="BU588" s="895"/>
      <c r="BV588" s="894"/>
      <c r="BW588" s="895"/>
      <c r="BX588" s="894"/>
      <c r="BY588" s="895"/>
      <c r="BZ588" s="894"/>
      <c r="CA588" s="895"/>
      <c r="CB588" s="894"/>
      <c r="CC588" s="895"/>
      <c r="CD588" s="907"/>
      <c r="CE588" s="895"/>
      <c r="CF588" s="907"/>
      <c r="CG588" s="895"/>
      <c r="CH588" s="894"/>
      <c r="CI588" s="895"/>
      <c r="CJ588" s="894"/>
      <c r="CK588" s="895"/>
      <c r="CL588" s="894"/>
      <c r="CM588" s="895"/>
      <c r="CN588" s="894"/>
      <c r="CO588" s="895"/>
      <c r="CP588" s="894"/>
      <c r="CQ588" s="895"/>
      <c r="CR588" s="894"/>
      <c r="CS588" s="895"/>
      <c r="CT588" s="895"/>
      <c r="CU588" s="895"/>
      <c r="CV588" s="894"/>
      <c r="CW588" s="895"/>
      <c r="CX588" s="894"/>
      <c r="CY588" s="895"/>
      <c r="CZ588" s="894"/>
      <c r="DA588" s="895"/>
      <c r="DB588" s="908">
        <f t="shared" si="73"/>
        <v>0</v>
      </c>
      <c r="DC588" s="909">
        <f t="shared" si="74"/>
        <v>0</v>
      </c>
      <c r="DD588" s="910">
        <v>0</v>
      </c>
      <c r="DE588" s="911">
        <v>0</v>
      </c>
      <c r="DF588" s="912">
        <f t="shared" si="77"/>
        <v>0</v>
      </c>
      <c r="DG588" s="913">
        <f t="shared" si="76"/>
        <v>0</v>
      </c>
    </row>
    <row r="589" spans="1:111" ht="15" thickBot="1" x14ac:dyDescent="0.35">
      <c r="A589" s="918" t="s">
        <v>959</v>
      </c>
      <c r="B589" s="894"/>
      <c r="C589" s="994"/>
      <c r="D589" s="894"/>
      <c r="E589" s="895"/>
      <c r="F589" s="894"/>
      <c r="G589" s="895"/>
      <c r="H589" s="894"/>
      <c r="I589" s="895"/>
      <c r="J589" s="894"/>
      <c r="K589" s="895"/>
      <c r="L589" s="894"/>
      <c r="M589" s="895"/>
      <c r="N589" s="894"/>
      <c r="O589" s="895"/>
      <c r="P589" s="894"/>
      <c r="Q589" s="895"/>
      <c r="R589" s="894"/>
      <c r="S589" s="895"/>
      <c r="T589" s="894"/>
      <c r="U589" s="895"/>
      <c r="V589" s="894"/>
      <c r="W589" s="895"/>
      <c r="X589" s="894"/>
      <c r="Y589" s="895"/>
      <c r="Z589" s="894"/>
      <c r="AA589" s="895"/>
      <c r="AB589" s="894"/>
      <c r="AC589" s="895"/>
      <c r="AD589" s="894"/>
      <c r="AE589" s="895"/>
      <c r="AF589" s="894"/>
      <c r="AG589" s="895"/>
      <c r="AH589" s="894"/>
      <c r="AI589" s="895"/>
      <c r="AJ589" s="894"/>
      <c r="AK589" s="895"/>
      <c r="AL589" s="894"/>
      <c r="AM589" s="895"/>
      <c r="AN589" s="894"/>
      <c r="AO589" s="895"/>
      <c r="AP589" s="894"/>
      <c r="AQ589" s="895"/>
      <c r="AR589" s="894"/>
      <c r="AS589" s="895"/>
      <c r="AT589" s="894"/>
      <c r="AU589" s="895"/>
      <c r="AV589" s="894"/>
      <c r="AW589" s="895"/>
      <c r="AX589" s="894"/>
      <c r="AY589" s="895"/>
      <c r="AZ589" s="894"/>
      <c r="BA589" s="895"/>
      <c r="BB589" s="894"/>
      <c r="BC589" s="895"/>
      <c r="BD589" s="894"/>
      <c r="BE589" s="895"/>
      <c r="BF589" s="894"/>
      <c r="BG589" s="895"/>
      <c r="BH589" s="894"/>
      <c r="BI589" s="895"/>
      <c r="BJ589" s="894"/>
      <c r="BK589" s="895"/>
      <c r="BL589" s="894"/>
      <c r="BM589" s="895"/>
      <c r="BN589" s="894"/>
      <c r="BO589" s="895"/>
      <c r="BP589" s="894"/>
      <c r="BQ589" s="895"/>
      <c r="BR589" s="894"/>
      <c r="BS589" s="895"/>
      <c r="BT589" s="894"/>
      <c r="BU589" s="895"/>
      <c r="BV589" s="894"/>
      <c r="BW589" s="895"/>
      <c r="BX589" s="894"/>
      <c r="BY589" s="895"/>
      <c r="BZ589" s="894"/>
      <c r="CA589" s="895"/>
      <c r="CB589" s="894"/>
      <c r="CC589" s="895"/>
      <c r="CD589" s="907"/>
      <c r="CE589" s="895"/>
      <c r="CF589" s="907"/>
      <c r="CG589" s="895"/>
      <c r="CH589" s="894"/>
      <c r="CI589" s="895"/>
      <c r="CJ589" s="894"/>
      <c r="CK589" s="895"/>
      <c r="CL589" s="894"/>
      <c r="CM589" s="895"/>
      <c r="CN589" s="894"/>
      <c r="CO589" s="895"/>
      <c r="CP589" s="894"/>
      <c r="CQ589" s="895"/>
      <c r="CR589" s="894"/>
      <c r="CS589" s="895"/>
      <c r="CT589" s="895"/>
      <c r="CU589" s="895"/>
      <c r="CV589" s="894"/>
      <c r="CW589" s="895"/>
      <c r="CX589" s="894"/>
      <c r="CY589" s="895"/>
      <c r="CZ589" s="894"/>
      <c r="DA589" s="895"/>
      <c r="DB589" s="908">
        <f t="shared" si="73"/>
        <v>0</v>
      </c>
      <c r="DC589" s="909">
        <f t="shared" si="74"/>
        <v>0</v>
      </c>
      <c r="DD589" s="910">
        <v>0</v>
      </c>
      <c r="DE589" s="911">
        <v>0</v>
      </c>
      <c r="DF589" s="912">
        <f t="shared" si="77"/>
        <v>0</v>
      </c>
      <c r="DG589" s="913">
        <f t="shared" si="76"/>
        <v>0</v>
      </c>
    </row>
    <row r="590" spans="1:111" ht="15" thickBot="1" x14ac:dyDescent="0.35">
      <c r="A590" s="918" t="s">
        <v>960</v>
      </c>
      <c r="B590" s="894"/>
      <c r="C590" s="994"/>
      <c r="D590" s="894"/>
      <c r="E590" s="895"/>
      <c r="F590" s="894"/>
      <c r="G590" s="895"/>
      <c r="H590" s="894"/>
      <c r="I590" s="895"/>
      <c r="J590" s="894"/>
      <c r="K590" s="895"/>
      <c r="L590" s="894"/>
      <c r="M590" s="895"/>
      <c r="N590" s="894"/>
      <c r="O590" s="895"/>
      <c r="P590" s="894"/>
      <c r="Q590" s="895"/>
      <c r="R590" s="894"/>
      <c r="S590" s="895"/>
      <c r="T590" s="894"/>
      <c r="U590" s="895"/>
      <c r="V590" s="894"/>
      <c r="W590" s="895"/>
      <c r="X590" s="894"/>
      <c r="Y590" s="895"/>
      <c r="Z590" s="894"/>
      <c r="AA590" s="895"/>
      <c r="AB590" s="894"/>
      <c r="AC590" s="895"/>
      <c r="AD590" s="894"/>
      <c r="AE590" s="895"/>
      <c r="AF590" s="894"/>
      <c r="AG590" s="895"/>
      <c r="AH590" s="894"/>
      <c r="AI590" s="895"/>
      <c r="AJ590" s="894"/>
      <c r="AK590" s="895"/>
      <c r="AL590" s="894"/>
      <c r="AM590" s="895"/>
      <c r="AN590" s="894"/>
      <c r="AO590" s="895"/>
      <c r="AP590" s="894"/>
      <c r="AQ590" s="895"/>
      <c r="AR590" s="894"/>
      <c r="AS590" s="895"/>
      <c r="AT590" s="894"/>
      <c r="AU590" s="895"/>
      <c r="AV590" s="894"/>
      <c r="AW590" s="895"/>
      <c r="AX590" s="894"/>
      <c r="AY590" s="895"/>
      <c r="AZ590" s="894"/>
      <c r="BA590" s="895"/>
      <c r="BB590" s="894"/>
      <c r="BC590" s="895"/>
      <c r="BD590" s="894"/>
      <c r="BE590" s="895"/>
      <c r="BF590" s="894"/>
      <c r="BG590" s="895"/>
      <c r="BH590" s="894"/>
      <c r="BI590" s="895"/>
      <c r="BJ590" s="894"/>
      <c r="BK590" s="895"/>
      <c r="BL590" s="894"/>
      <c r="BM590" s="895"/>
      <c r="BN590" s="894"/>
      <c r="BO590" s="895"/>
      <c r="BP590" s="894"/>
      <c r="BQ590" s="895"/>
      <c r="BR590" s="894"/>
      <c r="BS590" s="895"/>
      <c r="BT590" s="894"/>
      <c r="BU590" s="895"/>
      <c r="BV590" s="894"/>
      <c r="BW590" s="895"/>
      <c r="BX590" s="894"/>
      <c r="BY590" s="895"/>
      <c r="BZ590" s="894"/>
      <c r="CA590" s="895"/>
      <c r="CB590" s="894"/>
      <c r="CC590" s="895"/>
      <c r="CD590" s="907"/>
      <c r="CE590" s="895"/>
      <c r="CF590" s="907"/>
      <c r="CG590" s="895"/>
      <c r="CH590" s="894"/>
      <c r="CI590" s="895"/>
      <c r="CJ590" s="894"/>
      <c r="CK590" s="895"/>
      <c r="CL590" s="894"/>
      <c r="CM590" s="895"/>
      <c r="CN590" s="894"/>
      <c r="CO590" s="895"/>
      <c r="CP590" s="894"/>
      <c r="CQ590" s="895"/>
      <c r="CR590" s="894"/>
      <c r="CS590" s="895"/>
      <c r="CT590" s="895"/>
      <c r="CU590" s="895"/>
      <c r="CV590" s="894"/>
      <c r="CW590" s="895"/>
      <c r="CX590" s="894"/>
      <c r="CY590" s="895"/>
      <c r="CZ590" s="894"/>
      <c r="DA590" s="895"/>
      <c r="DB590" s="908">
        <f t="shared" si="73"/>
        <v>0</v>
      </c>
      <c r="DC590" s="909">
        <f t="shared" si="74"/>
        <v>0</v>
      </c>
      <c r="DD590" s="910">
        <v>0</v>
      </c>
      <c r="DE590" s="911">
        <v>0</v>
      </c>
      <c r="DF590" s="912">
        <f t="shared" si="77"/>
        <v>0</v>
      </c>
      <c r="DG590" s="913">
        <f t="shared" si="76"/>
        <v>0</v>
      </c>
    </row>
    <row r="591" spans="1:111" ht="15" thickBot="1" x14ac:dyDescent="0.35">
      <c r="A591" s="914" t="s">
        <v>961</v>
      </c>
      <c r="B591" s="894"/>
      <c r="C591" s="994"/>
      <c r="D591" s="894"/>
      <c r="E591" s="895"/>
      <c r="F591" s="894"/>
      <c r="G591" s="895"/>
      <c r="H591" s="894"/>
      <c r="I591" s="895"/>
      <c r="J591" s="894"/>
      <c r="K591" s="895"/>
      <c r="L591" s="894"/>
      <c r="M591" s="895"/>
      <c r="N591" s="894"/>
      <c r="O591" s="895"/>
      <c r="P591" s="894"/>
      <c r="Q591" s="895"/>
      <c r="R591" s="894"/>
      <c r="S591" s="895"/>
      <c r="T591" s="894"/>
      <c r="U591" s="895"/>
      <c r="V591" s="894"/>
      <c r="W591" s="895"/>
      <c r="X591" s="894"/>
      <c r="Y591" s="895"/>
      <c r="Z591" s="894"/>
      <c r="AA591" s="895"/>
      <c r="AB591" s="894"/>
      <c r="AC591" s="895"/>
      <c r="AD591" s="894"/>
      <c r="AE591" s="895"/>
      <c r="AF591" s="894"/>
      <c r="AG591" s="895"/>
      <c r="AH591" s="894"/>
      <c r="AI591" s="895"/>
      <c r="AJ591" s="894"/>
      <c r="AK591" s="895"/>
      <c r="AL591" s="894"/>
      <c r="AM591" s="895"/>
      <c r="AN591" s="894"/>
      <c r="AO591" s="895"/>
      <c r="AP591" s="894"/>
      <c r="AQ591" s="895"/>
      <c r="AR591" s="894"/>
      <c r="AS591" s="895"/>
      <c r="AT591" s="894"/>
      <c r="AU591" s="895"/>
      <c r="AV591" s="894"/>
      <c r="AW591" s="895"/>
      <c r="AX591" s="894"/>
      <c r="AY591" s="895"/>
      <c r="AZ591" s="894"/>
      <c r="BA591" s="895"/>
      <c r="BB591" s="894"/>
      <c r="BC591" s="895"/>
      <c r="BD591" s="894"/>
      <c r="BE591" s="895"/>
      <c r="BF591" s="894"/>
      <c r="BG591" s="895"/>
      <c r="BH591" s="894"/>
      <c r="BI591" s="895"/>
      <c r="BJ591" s="894"/>
      <c r="BK591" s="895"/>
      <c r="BL591" s="894"/>
      <c r="BM591" s="895"/>
      <c r="BN591" s="894"/>
      <c r="BO591" s="895"/>
      <c r="BP591" s="894"/>
      <c r="BQ591" s="895"/>
      <c r="BR591" s="894"/>
      <c r="BS591" s="895"/>
      <c r="BT591" s="894"/>
      <c r="BU591" s="895"/>
      <c r="BV591" s="894"/>
      <c r="BW591" s="895"/>
      <c r="BX591" s="894"/>
      <c r="BY591" s="895"/>
      <c r="BZ591" s="894"/>
      <c r="CA591" s="895"/>
      <c r="CB591" s="894"/>
      <c r="CC591" s="895"/>
      <c r="CD591" s="907"/>
      <c r="CE591" s="895"/>
      <c r="CF591" s="907"/>
      <c r="CG591" s="895"/>
      <c r="CH591" s="894"/>
      <c r="CI591" s="895"/>
      <c r="CJ591" s="894"/>
      <c r="CK591" s="895"/>
      <c r="CL591" s="894"/>
      <c r="CM591" s="895"/>
      <c r="CN591" s="894"/>
      <c r="CO591" s="895"/>
      <c r="CP591" s="894"/>
      <c r="CQ591" s="895"/>
      <c r="CR591" s="894"/>
      <c r="CS591" s="895"/>
      <c r="CT591" s="895"/>
      <c r="CU591" s="895"/>
      <c r="CV591" s="894"/>
      <c r="CW591" s="895"/>
      <c r="CX591" s="894"/>
      <c r="CY591" s="895"/>
      <c r="CZ591" s="894"/>
      <c r="DA591" s="895"/>
      <c r="DB591" s="908">
        <f t="shared" si="73"/>
        <v>0</v>
      </c>
      <c r="DC591" s="909">
        <f t="shared" si="74"/>
        <v>0</v>
      </c>
      <c r="DD591" s="910">
        <v>0</v>
      </c>
      <c r="DE591" s="911">
        <v>0</v>
      </c>
      <c r="DF591" s="912">
        <f t="shared" si="77"/>
        <v>0</v>
      </c>
      <c r="DG591" s="913">
        <f t="shared" si="76"/>
        <v>0</v>
      </c>
    </row>
    <row r="592" spans="1:111" ht="15" thickBot="1" x14ac:dyDescent="0.35">
      <c r="A592" s="914" t="s">
        <v>962</v>
      </c>
      <c r="B592" s="894"/>
      <c r="C592" s="994"/>
      <c r="D592" s="894"/>
      <c r="E592" s="895"/>
      <c r="F592" s="894"/>
      <c r="G592" s="895"/>
      <c r="H592" s="894"/>
      <c r="I592" s="895"/>
      <c r="J592" s="894"/>
      <c r="K592" s="895"/>
      <c r="L592" s="894"/>
      <c r="M592" s="895"/>
      <c r="N592" s="894"/>
      <c r="O592" s="895"/>
      <c r="P592" s="894"/>
      <c r="Q592" s="895"/>
      <c r="R592" s="894"/>
      <c r="S592" s="895"/>
      <c r="T592" s="894"/>
      <c r="U592" s="895"/>
      <c r="V592" s="894"/>
      <c r="W592" s="895"/>
      <c r="X592" s="894"/>
      <c r="Y592" s="895"/>
      <c r="Z592" s="894"/>
      <c r="AA592" s="895"/>
      <c r="AB592" s="894"/>
      <c r="AC592" s="895"/>
      <c r="AD592" s="894"/>
      <c r="AE592" s="895"/>
      <c r="AF592" s="894"/>
      <c r="AG592" s="895"/>
      <c r="AH592" s="894"/>
      <c r="AI592" s="895"/>
      <c r="AJ592" s="894"/>
      <c r="AK592" s="895"/>
      <c r="AL592" s="894"/>
      <c r="AM592" s="895"/>
      <c r="AN592" s="894"/>
      <c r="AO592" s="895"/>
      <c r="AP592" s="894"/>
      <c r="AQ592" s="895"/>
      <c r="AR592" s="894"/>
      <c r="AS592" s="895"/>
      <c r="AT592" s="894"/>
      <c r="AU592" s="895"/>
      <c r="AV592" s="894"/>
      <c r="AW592" s="895"/>
      <c r="AX592" s="894"/>
      <c r="AY592" s="895"/>
      <c r="AZ592" s="894"/>
      <c r="BA592" s="895"/>
      <c r="BB592" s="894"/>
      <c r="BC592" s="895"/>
      <c r="BD592" s="894"/>
      <c r="BE592" s="895"/>
      <c r="BF592" s="894"/>
      <c r="BG592" s="895"/>
      <c r="BH592" s="894"/>
      <c r="BI592" s="895"/>
      <c r="BJ592" s="894"/>
      <c r="BK592" s="895"/>
      <c r="BL592" s="894"/>
      <c r="BM592" s="895"/>
      <c r="BN592" s="894"/>
      <c r="BO592" s="895"/>
      <c r="BP592" s="894"/>
      <c r="BQ592" s="895"/>
      <c r="BR592" s="894"/>
      <c r="BS592" s="895"/>
      <c r="BT592" s="894"/>
      <c r="BU592" s="895"/>
      <c r="BV592" s="894"/>
      <c r="BW592" s="895"/>
      <c r="BX592" s="894"/>
      <c r="BY592" s="895"/>
      <c r="BZ592" s="894"/>
      <c r="CA592" s="895"/>
      <c r="CB592" s="894"/>
      <c r="CC592" s="895"/>
      <c r="CD592" s="907"/>
      <c r="CE592" s="895"/>
      <c r="CF592" s="907"/>
      <c r="CG592" s="895"/>
      <c r="CH592" s="894"/>
      <c r="CI592" s="895"/>
      <c r="CJ592" s="894"/>
      <c r="CK592" s="895"/>
      <c r="CL592" s="894"/>
      <c r="CM592" s="895"/>
      <c r="CN592" s="894"/>
      <c r="CO592" s="895"/>
      <c r="CP592" s="894"/>
      <c r="CQ592" s="895"/>
      <c r="CR592" s="894"/>
      <c r="CS592" s="895"/>
      <c r="CT592" s="895"/>
      <c r="CU592" s="895"/>
      <c r="CV592" s="894"/>
      <c r="CW592" s="895"/>
      <c r="CX592" s="894"/>
      <c r="CY592" s="895"/>
      <c r="CZ592" s="894"/>
      <c r="DA592" s="895"/>
      <c r="DB592" s="908">
        <f t="shared" si="73"/>
        <v>0</v>
      </c>
      <c r="DC592" s="909">
        <f t="shared" si="74"/>
        <v>0</v>
      </c>
      <c r="DD592" s="910">
        <v>0</v>
      </c>
      <c r="DE592" s="911">
        <v>0</v>
      </c>
      <c r="DF592" s="912">
        <f t="shared" si="77"/>
        <v>0</v>
      </c>
      <c r="DG592" s="913">
        <f t="shared" si="76"/>
        <v>0</v>
      </c>
    </row>
    <row r="593" spans="1:111" ht="15" thickBot="1" x14ac:dyDescent="0.35">
      <c r="A593" s="914" t="s">
        <v>963</v>
      </c>
      <c r="B593" s="894"/>
      <c r="C593" s="994"/>
      <c r="D593" s="894"/>
      <c r="E593" s="895"/>
      <c r="F593" s="894"/>
      <c r="G593" s="895"/>
      <c r="H593" s="894"/>
      <c r="I593" s="895"/>
      <c r="J593" s="894"/>
      <c r="K593" s="895"/>
      <c r="L593" s="894"/>
      <c r="M593" s="895"/>
      <c r="N593" s="894"/>
      <c r="O593" s="895"/>
      <c r="P593" s="894"/>
      <c r="Q593" s="895"/>
      <c r="R593" s="894"/>
      <c r="S593" s="895"/>
      <c r="T593" s="894"/>
      <c r="U593" s="895"/>
      <c r="V593" s="894"/>
      <c r="W593" s="895"/>
      <c r="X593" s="894"/>
      <c r="Y593" s="895"/>
      <c r="Z593" s="894"/>
      <c r="AA593" s="895"/>
      <c r="AB593" s="894"/>
      <c r="AC593" s="895"/>
      <c r="AD593" s="894"/>
      <c r="AE593" s="895"/>
      <c r="AF593" s="894"/>
      <c r="AG593" s="895"/>
      <c r="AH593" s="894"/>
      <c r="AI593" s="895"/>
      <c r="AJ593" s="894"/>
      <c r="AK593" s="895"/>
      <c r="AL593" s="894"/>
      <c r="AM593" s="895"/>
      <c r="AN593" s="894"/>
      <c r="AO593" s="895"/>
      <c r="AP593" s="894"/>
      <c r="AQ593" s="895"/>
      <c r="AR593" s="894"/>
      <c r="AS593" s="895"/>
      <c r="AT593" s="894"/>
      <c r="AU593" s="895"/>
      <c r="AV593" s="894"/>
      <c r="AW593" s="895"/>
      <c r="AX593" s="894"/>
      <c r="AY593" s="895"/>
      <c r="AZ593" s="894"/>
      <c r="BA593" s="895"/>
      <c r="BB593" s="894"/>
      <c r="BC593" s="895"/>
      <c r="BD593" s="894"/>
      <c r="BE593" s="895"/>
      <c r="BF593" s="894"/>
      <c r="BG593" s="895"/>
      <c r="BH593" s="894"/>
      <c r="BI593" s="895"/>
      <c r="BJ593" s="894"/>
      <c r="BK593" s="895"/>
      <c r="BL593" s="894"/>
      <c r="BM593" s="895"/>
      <c r="BN593" s="894"/>
      <c r="BO593" s="895"/>
      <c r="BP593" s="894"/>
      <c r="BQ593" s="895"/>
      <c r="BR593" s="894"/>
      <c r="BS593" s="895"/>
      <c r="BT593" s="894"/>
      <c r="BU593" s="895"/>
      <c r="BV593" s="894"/>
      <c r="BW593" s="895"/>
      <c r="BX593" s="894"/>
      <c r="BY593" s="895"/>
      <c r="BZ593" s="894"/>
      <c r="CA593" s="895"/>
      <c r="CB593" s="894"/>
      <c r="CC593" s="895"/>
      <c r="CD593" s="907"/>
      <c r="CE593" s="895"/>
      <c r="CF593" s="907"/>
      <c r="CG593" s="895"/>
      <c r="CH593" s="894"/>
      <c r="CI593" s="895"/>
      <c r="CJ593" s="894"/>
      <c r="CK593" s="895"/>
      <c r="CL593" s="894"/>
      <c r="CM593" s="895"/>
      <c r="CN593" s="894"/>
      <c r="CO593" s="895"/>
      <c r="CP593" s="894"/>
      <c r="CQ593" s="895"/>
      <c r="CR593" s="894"/>
      <c r="CS593" s="895"/>
      <c r="CT593" s="895"/>
      <c r="CU593" s="895"/>
      <c r="CV593" s="894"/>
      <c r="CW593" s="895"/>
      <c r="CX593" s="894"/>
      <c r="CY593" s="895"/>
      <c r="CZ593" s="894"/>
      <c r="DA593" s="895"/>
      <c r="DB593" s="908">
        <f t="shared" si="73"/>
        <v>0</v>
      </c>
      <c r="DC593" s="909">
        <f t="shared" si="74"/>
        <v>0</v>
      </c>
      <c r="DD593" s="910">
        <v>0</v>
      </c>
      <c r="DE593" s="911">
        <v>0</v>
      </c>
      <c r="DF593" s="916">
        <f t="shared" si="77"/>
        <v>0</v>
      </c>
      <c r="DG593" s="913">
        <f t="shared" si="76"/>
        <v>0</v>
      </c>
    </row>
    <row r="594" spans="1:111" ht="15" thickBot="1" x14ac:dyDescent="0.35">
      <c r="A594" s="914" t="s">
        <v>1100</v>
      </c>
      <c r="B594" s="894"/>
      <c r="C594" s="994"/>
      <c r="D594" s="894"/>
      <c r="E594" s="895"/>
      <c r="F594" s="894"/>
      <c r="G594" s="895"/>
      <c r="H594" s="894"/>
      <c r="I594" s="895"/>
      <c r="J594" s="894"/>
      <c r="K594" s="895"/>
      <c r="L594" s="894"/>
      <c r="M594" s="895"/>
      <c r="N594" s="894"/>
      <c r="O594" s="895"/>
      <c r="P594" s="894"/>
      <c r="Q594" s="895"/>
      <c r="R594" s="894">
        <v>9</v>
      </c>
      <c r="S594" s="895">
        <v>161600</v>
      </c>
      <c r="T594" s="894"/>
      <c r="U594" s="894"/>
      <c r="V594" s="894"/>
      <c r="W594" s="894"/>
      <c r="X594" s="894"/>
      <c r="Y594" s="894"/>
      <c r="Z594" s="894"/>
      <c r="AA594" s="894"/>
      <c r="AB594" s="894"/>
      <c r="AC594" s="894"/>
      <c r="AD594" s="894"/>
      <c r="AE594" s="894"/>
      <c r="AF594" s="894"/>
      <c r="AG594" s="894"/>
      <c r="AH594" s="894"/>
      <c r="AI594" s="894"/>
      <c r="AJ594" s="894"/>
      <c r="AK594" s="894"/>
      <c r="AL594" s="894">
        <v>418</v>
      </c>
      <c r="AM594" s="994">
        <v>6671700</v>
      </c>
      <c r="AN594" s="894"/>
      <c r="AO594" s="894"/>
      <c r="AP594" s="894"/>
      <c r="AQ594" s="894"/>
      <c r="AR594" s="894"/>
      <c r="AS594" s="894"/>
      <c r="AT594" s="894"/>
      <c r="AU594" s="894"/>
      <c r="AV594" s="894"/>
      <c r="AW594" s="894"/>
      <c r="AX594" s="894"/>
      <c r="AY594" s="894"/>
      <c r="AZ594" s="894">
        <v>251</v>
      </c>
      <c r="BA594" s="894">
        <v>5271000</v>
      </c>
      <c r="BB594" s="894"/>
      <c r="BC594" s="894"/>
      <c r="BD594" s="894"/>
      <c r="BE594" s="894"/>
      <c r="BF594" s="894"/>
      <c r="BG594" s="894"/>
      <c r="BH594" s="894"/>
      <c r="BI594" s="894"/>
      <c r="BJ594" s="894"/>
      <c r="BK594" s="894"/>
      <c r="BL594" s="894"/>
      <c r="BM594" s="894"/>
      <c r="BN594" s="894"/>
      <c r="BO594" s="894"/>
      <c r="BP594" s="894"/>
      <c r="BQ594" s="894"/>
      <c r="BR594" s="894"/>
      <c r="BS594" s="894"/>
      <c r="BT594" s="894"/>
      <c r="BU594" s="894"/>
      <c r="BV594" s="894"/>
      <c r="BW594" s="894"/>
      <c r="BX594" s="894"/>
      <c r="BY594" s="894"/>
      <c r="BZ594" s="894"/>
      <c r="CA594" s="894"/>
      <c r="CB594" s="894"/>
      <c r="CC594" s="894"/>
      <c r="CD594" s="894"/>
      <c r="CE594" s="894"/>
      <c r="CF594" s="894"/>
      <c r="CG594" s="894"/>
      <c r="CH594" s="894"/>
      <c r="CI594" s="894"/>
      <c r="CJ594" s="894"/>
      <c r="CK594" s="894"/>
      <c r="CL594" s="894"/>
      <c r="CM594" s="894"/>
      <c r="CN594" s="894"/>
      <c r="CO594" s="994"/>
      <c r="CP594" s="894"/>
      <c r="CQ594" s="894"/>
      <c r="CR594" s="894">
        <v>146</v>
      </c>
      <c r="CS594" s="894">
        <v>4097600</v>
      </c>
      <c r="CT594" s="894"/>
      <c r="CU594" s="894"/>
      <c r="CV594" s="894"/>
      <c r="CW594" s="894"/>
      <c r="CX594" s="894"/>
      <c r="CY594" s="894"/>
      <c r="CZ594" s="894"/>
      <c r="DA594" s="894"/>
      <c r="DB594" s="908">
        <f t="shared" si="73"/>
        <v>824</v>
      </c>
      <c r="DC594" s="909">
        <f t="shared" si="74"/>
        <v>12104300</v>
      </c>
      <c r="DD594" s="910"/>
      <c r="DE594" s="911"/>
      <c r="DF594" s="916"/>
      <c r="DG594" s="913"/>
    </row>
    <row r="595" spans="1:111" ht="15" thickBot="1" x14ac:dyDescent="0.35">
      <c r="A595" s="914" t="s">
        <v>964</v>
      </c>
      <c r="B595" s="894">
        <v>24</v>
      </c>
      <c r="C595" s="994">
        <v>643251</v>
      </c>
      <c r="D595" s="894"/>
      <c r="E595" s="895"/>
      <c r="F595" s="894"/>
      <c r="G595" s="895"/>
      <c r="H595" s="894"/>
      <c r="I595" s="895"/>
      <c r="J595" s="894"/>
      <c r="K595" s="895"/>
      <c r="L595" s="894"/>
      <c r="M595" s="895"/>
      <c r="N595" s="894"/>
      <c r="O595" s="895"/>
      <c r="P595" s="894"/>
      <c r="Q595" s="895"/>
      <c r="R595" s="894"/>
      <c r="S595" s="895"/>
      <c r="T595" s="894"/>
      <c r="U595" s="895"/>
      <c r="V595" s="894"/>
      <c r="W595" s="895"/>
      <c r="X595" s="894"/>
      <c r="Y595" s="895"/>
      <c r="Z595" s="894"/>
      <c r="AA595" s="895"/>
      <c r="AB595" s="894"/>
      <c r="AC595" s="895"/>
      <c r="AD595" s="894"/>
      <c r="AE595" s="895"/>
      <c r="AF595" s="894"/>
      <c r="AG595" s="895"/>
      <c r="AH595" s="894"/>
      <c r="AI595" s="895"/>
      <c r="AJ595" s="894"/>
      <c r="AK595" s="895"/>
      <c r="AL595" s="894"/>
      <c r="AM595" s="895"/>
      <c r="AN595" s="894"/>
      <c r="AO595" s="895"/>
      <c r="AP595" s="894"/>
      <c r="AQ595" s="895"/>
      <c r="AR595" s="894"/>
      <c r="AS595" s="895"/>
      <c r="AT595" s="894"/>
      <c r="AU595" s="895"/>
      <c r="AV595" s="894"/>
      <c r="AW595" s="895"/>
      <c r="AX595" s="894"/>
      <c r="AY595" s="895"/>
      <c r="AZ595" s="894"/>
      <c r="BA595" s="895"/>
      <c r="BB595" s="894"/>
      <c r="BC595" s="895"/>
      <c r="BD595" s="894"/>
      <c r="BE595" s="895"/>
      <c r="BF595" s="894"/>
      <c r="BG595" s="895"/>
      <c r="BH595" s="894"/>
      <c r="BI595" s="895"/>
      <c r="BJ595" s="894"/>
      <c r="BK595" s="895"/>
      <c r="BL595" s="894"/>
      <c r="BM595" s="895"/>
      <c r="BN595" s="894"/>
      <c r="BO595" s="895"/>
      <c r="BP595" s="894"/>
      <c r="BQ595" s="895"/>
      <c r="BR595" s="894"/>
      <c r="BS595" s="895"/>
      <c r="BT595" s="894"/>
      <c r="BU595" s="895"/>
      <c r="BV595" s="894"/>
      <c r="BW595" s="895"/>
      <c r="BX595" s="894"/>
      <c r="BY595" s="895"/>
      <c r="BZ595" s="894"/>
      <c r="CA595" s="895"/>
      <c r="CB595" s="894"/>
      <c r="CC595" s="895"/>
      <c r="CD595" s="907"/>
      <c r="CE595" s="895"/>
      <c r="CF595" s="907"/>
      <c r="CG595" s="895"/>
      <c r="CH595" s="894"/>
      <c r="CI595" s="895"/>
      <c r="CJ595" s="894"/>
      <c r="CK595" s="895"/>
      <c r="CL595" s="894"/>
      <c r="CM595" s="895"/>
      <c r="CN595" s="894"/>
      <c r="CO595" s="895"/>
      <c r="CP595" s="894"/>
      <c r="CQ595" s="895"/>
      <c r="CR595" s="894"/>
      <c r="CS595" s="895"/>
      <c r="CT595" s="895"/>
      <c r="CU595" s="895"/>
      <c r="CV595" s="894"/>
      <c r="CW595" s="895"/>
      <c r="CX595" s="894"/>
      <c r="CY595" s="895"/>
      <c r="CZ595" s="894"/>
      <c r="DA595" s="895"/>
      <c r="DB595" s="908">
        <f t="shared" si="73"/>
        <v>24</v>
      </c>
      <c r="DC595" s="908">
        <f t="shared" ref="DC595:DC601" si="78">C595+E595+G595+I595+K595+M595+O595+Q595+S595+U595+W595+Y595+AA595+AC595+AE595+AG595+AI595+AK595+AM595+AO595+AQ595+AS595+AU595+AW595+AY595+BA595+BC595+BE595+BG595+BI595+BK595+BM595+BO595+BQ595+BS595+BU595+BW595+BY595+CA595+CC595+CE595+CG595+CI595+CK595+CM595+CO595+CQ595+CS595+CU595+CW595+CY595+DA595</f>
        <v>643251</v>
      </c>
      <c r="DD595" s="910">
        <v>0</v>
      </c>
      <c r="DE595" s="911">
        <v>0</v>
      </c>
      <c r="DF595" s="912">
        <f t="shared" ref="DF595:DG599" si="79">DB595+DD595</f>
        <v>24</v>
      </c>
      <c r="DG595" s="913">
        <f t="shared" si="79"/>
        <v>643251</v>
      </c>
    </row>
    <row r="596" spans="1:111" ht="15" thickBot="1" x14ac:dyDescent="0.35">
      <c r="A596" s="914" t="s">
        <v>965</v>
      </c>
      <c r="B596" s="894">
        <v>102</v>
      </c>
      <c r="C596" s="994">
        <v>403200</v>
      </c>
      <c r="D596" s="894">
        <v>3</v>
      </c>
      <c r="E596" s="895">
        <v>10800</v>
      </c>
      <c r="F596" s="894"/>
      <c r="G596" s="895"/>
      <c r="H596" s="894"/>
      <c r="I596" s="895"/>
      <c r="J596" s="894">
        <v>4</v>
      </c>
      <c r="K596" s="895">
        <v>59338</v>
      </c>
      <c r="L596" s="894">
        <v>80</v>
      </c>
      <c r="M596" s="895">
        <v>288000</v>
      </c>
      <c r="N596" s="894">
        <v>42</v>
      </c>
      <c r="O596" s="895"/>
      <c r="P596" s="894">
        <v>8</v>
      </c>
      <c r="Q596" s="895">
        <v>39600</v>
      </c>
      <c r="R596" s="894">
        <v>15</v>
      </c>
      <c r="S596" s="895">
        <v>54000</v>
      </c>
      <c r="T596" s="894">
        <v>5</v>
      </c>
      <c r="U596" s="895">
        <v>18000</v>
      </c>
      <c r="V596" s="894">
        <v>1</v>
      </c>
      <c r="W596" s="895">
        <v>3600</v>
      </c>
      <c r="X596" s="894">
        <v>4</v>
      </c>
      <c r="Y596" s="895">
        <v>18000</v>
      </c>
      <c r="Z596" s="894"/>
      <c r="AA596" s="895"/>
      <c r="AB596" s="894"/>
      <c r="AC596" s="895"/>
      <c r="AD596" s="894">
        <v>7</v>
      </c>
      <c r="AE596" s="895">
        <v>127774</v>
      </c>
      <c r="AF596" s="894"/>
      <c r="AG596" s="895"/>
      <c r="AH596" s="894"/>
      <c r="AI596" s="895"/>
      <c r="AJ596" s="894"/>
      <c r="AK596" s="895"/>
      <c r="AL596" s="894">
        <v>9</v>
      </c>
      <c r="AM596" s="895">
        <v>32400</v>
      </c>
      <c r="AN596" s="894"/>
      <c r="AO596" s="895"/>
      <c r="AP596" s="894"/>
      <c r="AQ596" s="895"/>
      <c r="AR596" s="894"/>
      <c r="AS596" s="895"/>
      <c r="AT596" s="894"/>
      <c r="AU596" s="895"/>
      <c r="AV596" s="894">
        <v>17</v>
      </c>
      <c r="AW596" s="895">
        <v>61200</v>
      </c>
      <c r="AX596" s="894"/>
      <c r="AY596" s="895"/>
      <c r="AZ596" s="894"/>
      <c r="BA596" s="895"/>
      <c r="BB596" s="894"/>
      <c r="BC596" s="895"/>
      <c r="BD596" s="894"/>
      <c r="BE596" s="895"/>
      <c r="BF596" s="894"/>
      <c r="BG596" s="895"/>
      <c r="BH596" s="894"/>
      <c r="BI596" s="895"/>
      <c r="BJ596" s="894"/>
      <c r="BK596" s="895"/>
      <c r="BL596" s="894"/>
      <c r="BM596" s="895"/>
      <c r="BN596" s="894"/>
      <c r="BO596" s="895"/>
      <c r="BP596" s="894"/>
      <c r="BQ596" s="895"/>
      <c r="BR596" s="894"/>
      <c r="BS596" s="895"/>
      <c r="BT596" s="894"/>
      <c r="BU596" s="895"/>
      <c r="BV596" s="894"/>
      <c r="BW596" s="895"/>
      <c r="BX596" s="894">
        <v>1</v>
      </c>
      <c r="BY596" s="895">
        <v>3600</v>
      </c>
      <c r="BZ596" s="894"/>
      <c r="CA596" s="895"/>
      <c r="CB596" s="894"/>
      <c r="CC596" s="895"/>
      <c r="CD596" s="907"/>
      <c r="CE596" s="895"/>
      <c r="CF596" s="907"/>
      <c r="CG596" s="895"/>
      <c r="CH596" s="894">
        <v>3</v>
      </c>
      <c r="CI596" s="895">
        <v>10800</v>
      </c>
      <c r="CJ596" s="894"/>
      <c r="CK596" s="895"/>
      <c r="CL596" s="894"/>
      <c r="CM596" s="895"/>
      <c r="CN596" s="894"/>
      <c r="CO596" s="895"/>
      <c r="CP596" s="894"/>
      <c r="CQ596" s="895"/>
      <c r="CR596" s="894"/>
      <c r="CS596" s="895"/>
      <c r="CT596" s="895"/>
      <c r="CU596" s="895"/>
      <c r="CV596" s="894"/>
      <c r="CW596" s="895"/>
      <c r="CX596" s="894"/>
      <c r="CY596" s="895"/>
      <c r="CZ596" s="894">
        <v>25</v>
      </c>
      <c r="DA596" s="895">
        <v>90000</v>
      </c>
      <c r="DB596" s="908">
        <f t="shared" si="73"/>
        <v>326</v>
      </c>
      <c r="DC596" s="992">
        <f t="shared" si="78"/>
        <v>1220312</v>
      </c>
      <c r="DD596" s="910">
        <v>0</v>
      </c>
      <c r="DE596" s="911">
        <v>0</v>
      </c>
      <c r="DF596" s="912">
        <f t="shared" si="79"/>
        <v>326</v>
      </c>
      <c r="DG596" s="913">
        <f t="shared" si="79"/>
        <v>1220312</v>
      </c>
    </row>
    <row r="597" spans="1:111" ht="15" thickBot="1" x14ac:dyDescent="0.35">
      <c r="A597" s="914" t="s">
        <v>966</v>
      </c>
      <c r="B597" s="894">
        <v>37</v>
      </c>
      <c r="C597" s="994">
        <v>29030</v>
      </c>
      <c r="D597" s="894"/>
      <c r="E597" s="895"/>
      <c r="F597" s="894"/>
      <c r="G597" s="895"/>
      <c r="H597" s="894"/>
      <c r="I597" s="895"/>
      <c r="J597" s="894"/>
      <c r="K597" s="895"/>
      <c r="L597" s="894"/>
      <c r="M597" s="895"/>
      <c r="N597" s="894"/>
      <c r="O597" s="895"/>
      <c r="P597" s="894"/>
      <c r="Q597" s="895"/>
      <c r="R597" s="894"/>
      <c r="S597" s="895"/>
      <c r="T597" s="894"/>
      <c r="U597" s="895"/>
      <c r="V597" s="894"/>
      <c r="W597" s="895"/>
      <c r="X597" s="894"/>
      <c r="Y597" s="895"/>
      <c r="Z597" s="894"/>
      <c r="AA597" s="895"/>
      <c r="AB597" s="894"/>
      <c r="AC597" s="895"/>
      <c r="AD597" s="894"/>
      <c r="AE597" s="895"/>
      <c r="AF597" s="894"/>
      <c r="AG597" s="895"/>
      <c r="AH597" s="894"/>
      <c r="AI597" s="895"/>
      <c r="AJ597" s="894"/>
      <c r="AK597" s="895"/>
      <c r="AL597" s="894"/>
      <c r="AM597" s="895"/>
      <c r="AN597" s="894"/>
      <c r="AO597" s="895"/>
      <c r="AP597" s="894"/>
      <c r="AQ597" s="895"/>
      <c r="AR597" s="894"/>
      <c r="AS597" s="895"/>
      <c r="AT597" s="894"/>
      <c r="AU597" s="895"/>
      <c r="AV597" s="894"/>
      <c r="AW597" s="895"/>
      <c r="AX597" s="894"/>
      <c r="AY597" s="895"/>
      <c r="AZ597" s="894"/>
      <c r="BA597" s="895"/>
      <c r="BB597" s="894"/>
      <c r="BC597" s="895"/>
      <c r="BD597" s="894"/>
      <c r="BE597" s="895"/>
      <c r="BF597" s="894"/>
      <c r="BG597" s="895"/>
      <c r="BH597" s="894"/>
      <c r="BI597" s="895"/>
      <c r="BJ597" s="894"/>
      <c r="BK597" s="895"/>
      <c r="BL597" s="894"/>
      <c r="BM597" s="895"/>
      <c r="BN597" s="894"/>
      <c r="BO597" s="895"/>
      <c r="BP597" s="894"/>
      <c r="BQ597" s="895"/>
      <c r="BR597" s="894"/>
      <c r="BS597" s="895"/>
      <c r="BT597" s="894"/>
      <c r="BU597" s="895"/>
      <c r="BV597" s="894"/>
      <c r="BW597" s="895"/>
      <c r="BX597" s="894"/>
      <c r="BY597" s="895"/>
      <c r="BZ597" s="894"/>
      <c r="CA597" s="895"/>
      <c r="CB597" s="894"/>
      <c r="CC597" s="895"/>
      <c r="CD597" s="907"/>
      <c r="CE597" s="895"/>
      <c r="CF597" s="907"/>
      <c r="CG597" s="895"/>
      <c r="CH597" s="894"/>
      <c r="CI597" s="895"/>
      <c r="CJ597" s="894"/>
      <c r="CK597" s="895"/>
      <c r="CL597" s="894"/>
      <c r="CM597" s="895"/>
      <c r="CN597" s="894"/>
      <c r="CO597" s="895"/>
      <c r="CP597" s="894"/>
      <c r="CQ597" s="895"/>
      <c r="CR597" s="894"/>
      <c r="CS597" s="895"/>
      <c r="CT597" s="895"/>
      <c r="CU597" s="895"/>
      <c r="CV597" s="894"/>
      <c r="CW597" s="895"/>
      <c r="CX597" s="894"/>
      <c r="CY597" s="895"/>
      <c r="CZ597" s="894"/>
      <c r="DA597" s="895"/>
      <c r="DB597" s="908">
        <f t="shared" si="73"/>
        <v>37</v>
      </c>
      <c r="DC597" s="992">
        <f t="shared" si="78"/>
        <v>29030</v>
      </c>
      <c r="DD597" s="910">
        <v>0</v>
      </c>
      <c r="DE597" s="911">
        <v>0</v>
      </c>
      <c r="DF597" s="912">
        <f t="shared" si="79"/>
        <v>37</v>
      </c>
      <c r="DG597" s="913">
        <f t="shared" si="79"/>
        <v>29030</v>
      </c>
    </row>
    <row r="598" spans="1:111" ht="15" thickBot="1" x14ac:dyDescent="0.35">
      <c r="A598" s="914" t="s">
        <v>967</v>
      </c>
      <c r="B598" s="894"/>
      <c r="C598" s="994"/>
      <c r="D598" s="894"/>
      <c r="E598" s="895"/>
      <c r="F598" s="894"/>
      <c r="G598" s="895"/>
      <c r="H598" s="894">
        <v>32</v>
      </c>
      <c r="I598" s="895">
        <v>32050.84</v>
      </c>
      <c r="J598" s="894"/>
      <c r="K598" s="895"/>
      <c r="L598" s="894"/>
      <c r="M598" s="895"/>
      <c r="N598" s="894"/>
      <c r="O598" s="895"/>
      <c r="P598" s="894"/>
      <c r="Q598" s="895"/>
      <c r="R598" s="894">
        <v>101</v>
      </c>
      <c r="S598" s="895">
        <v>91051.22</v>
      </c>
      <c r="T598" s="894">
        <v>17</v>
      </c>
      <c r="U598" s="895">
        <v>21786</v>
      </c>
      <c r="V598" s="894"/>
      <c r="W598" s="895"/>
      <c r="X598" s="894"/>
      <c r="Y598" s="895"/>
      <c r="Z598" s="894"/>
      <c r="AA598" s="895"/>
      <c r="AB598" s="894"/>
      <c r="AC598" s="895"/>
      <c r="AD598" s="894"/>
      <c r="AE598" s="895"/>
      <c r="AF598" s="894"/>
      <c r="AG598" s="895"/>
      <c r="AH598" s="894"/>
      <c r="AI598" s="895"/>
      <c r="AJ598" s="894"/>
      <c r="AK598" s="895"/>
      <c r="AL598" s="894"/>
      <c r="AM598" s="895"/>
      <c r="AN598" s="894"/>
      <c r="AO598" s="895"/>
      <c r="AP598" s="894"/>
      <c r="AQ598" s="895"/>
      <c r="AR598" s="894"/>
      <c r="AS598" s="895"/>
      <c r="AT598" s="894"/>
      <c r="AU598" s="895"/>
      <c r="AV598" s="894"/>
      <c r="AW598" s="895"/>
      <c r="AX598" s="894"/>
      <c r="AY598" s="895"/>
      <c r="AZ598" s="894"/>
      <c r="BA598" s="895"/>
      <c r="BB598" s="894"/>
      <c r="BC598" s="895"/>
      <c r="BD598" s="894"/>
      <c r="BE598" s="895"/>
      <c r="BF598" s="894"/>
      <c r="BG598" s="895"/>
      <c r="BH598" s="894"/>
      <c r="BI598" s="895"/>
      <c r="BJ598" s="894"/>
      <c r="BK598" s="895"/>
      <c r="BL598" s="894"/>
      <c r="BM598" s="895"/>
      <c r="BN598" s="894"/>
      <c r="BO598" s="895"/>
      <c r="BP598" s="894"/>
      <c r="BQ598" s="895"/>
      <c r="BR598" s="894"/>
      <c r="BS598" s="895"/>
      <c r="BT598" s="894"/>
      <c r="BU598" s="895"/>
      <c r="BV598" s="894"/>
      <c r="BW598" s="895"/>
      <c r="BX598" s="894"/>
      <c r="BY598" s="895"/>
      <c r="BZ598" s="894"/>
      <c r="CA598" s="895"/>
      <c r="CB598" s="894"/>
      <c r="CC598" s="895"/>
      <c r="CD598" s="907"/>
      <c r="CE598" s="895"/>
      <c r="CF598" s="907"/>
      <c r="CG598" s="895"/>
      <c r="CH598" s="894"/>
      <c r="CI598" s="895"/>
      <c r="CJ598" s="894"/>
      <c r="CK598" s="895"/>
      <c r="CL598" s="894"/>
      <c r="CM598" s="895"/>
      <c r="CN598" s="894"/>
      <c r="CO598" s="895"/>
      <c r="CP598" s="894"/>
      <c r="CQ598" s="895"/>
      <c r="CR598" s="894"/>
      <c r="CS598" s="895"/>
      <c r="CT598" s="895"/>
      <c r="CU598" s="895"/>
      <c r="CV598" s="894"/>
      <c r="CW598" s="895"/>
      <c r="CX598" s="894"/>
      <c r="CY598" s="895"/>
      <c r="CZ598" s="894"/>
      <c r="DA598" s="895"/>
      <c r="DB598" s="908">
        <f t="shared" si="73"/>
        <v>150</v>
      </c>
      <c r="DC598" s="992">
        <f t="shared" si="78"/>
        <v>144888.06</v>
      </c>
      <c r="DD598" s="910">
        <v>0</v>
      </c>
      <c r="DE598" s="911">
        <v>0</v>
      </c>
      <c r="DF598" s="912">
        <f t="shared" si="79"/>
        <v>150</v>
      </c>
      <c r="DG598" s="913">
        <f t="shared" si="79"/>
        <v>144888.06</v>
      </c>
    </row>
    <row r="599" spans="1:111" ht="15" thickBot="1" x14ac:dyDescent="0.35">
      <c r="A599" s="914" t="s">
        <v>968</v>
      </c>
      <c r="B599" s="894">
        <v>47</v>
      </c>
      <c r="C599" s="994">
        <v>93419</v>
      </c>
      <c r="D599" s="894"/>
      <c r="E599" s="895"/>
      <c r="F599" s="894"/>
      <c r="G599" s="895"/>
      <c r="H599" s="894"/>
      <c r="I599" s="895"/>
      <c r="J599" s="894"/>
      <c r="K599" s="895"/>
      <c r="L599" s="894"/>
      <c r="M599" s="895"/>
      <c r="N599" s="894"/>
      <c r="O599" s="895"/>
      <c r="P599" s="894"/>
      <c r="Q599" s="895"/>
      <c r="R599" s="894"/>
      <c r="S599" s="895"/>
      <c r="T599" s="894">
        <v>4</v>
      </c>
      <c r="U599" s="895">
        <v>7708</v>
      </c>
      <c r="V599" s="894"/>
      <c r="W599" s="895"/>
      <c r="X599" s="894"/>
      <c r="Y599" s="895"/>
      <c r="Z599" s="894"/>
      <c r="AA599" s="895"/>
      <c r="AB599" s="894"/>
      <c r="AC599" s="895"/>
      <c r="AD599" s="894"/>
      <c r="AE599" s="895"/>
      <c r="AF599" s="894"/>
      <c r="AG599" s="895"/>
      <c r="AH599" s="894"/>
      <c r="AI599" s="895"/>
      <c r="AJ599" s="894"/>
      <c r="AK599" s="895"/>
      <c r="AL599" s="894"/>
      <c r="AM599" s="895"/>
      <c r="AN599" s="894"/>
      <c r="AO599" s="895"/>
      <c r="AP599" s="894"/>
      <c r="AQ599" s="895"/>
      <c r="AR599" s="894"/>
      <c r="AS599" s="895"/>
      <c r="AT599" s="894"/>
      <c r="AU599" s="895"/>
      <c r="AV599" s="894"/>
      <c r="AW599" s="895"/>
      <c r="AX599" s="894"/>
      <c r="AY599" s="895"/>
      <c r="AZ599" s="894"/>
      <c r="BA599" s="895"/>
      <c r="BB599" s="894"/>
      <c r="BC599" s="895"/>
      <c r="BD599" s="894"/>
      <c r="BE599" s="895"/>
      <c r="BF599" s="894"/>
      <c r="BG599" s="895"/>
      <c r="BH599" s="894"/>
      <c r="BI599" s="895"/>
      <c r="BJ599" s="894"/>
      <c r="BK599" s="895"/>
      <c r="BL599" s="894"/>
      <c r="BM599" s="895"/>
      <c r="BN599" s="894"/>
      <c r="BO599" s="895"/>
      <c r="BP599" s="894"/>
      <c r="BQ599" s="895"/>
      <c r="BR599" s="894"/>
      <c r="BS599" s="895"/>
      <c r="BT599" s="894"/>
      <c r="BU599" s="895"/>
      <c r="BV599" s="894"/>
      <c r="BW599" s="895"/>
      <c r="BX599" s="894"/>
      <c r="BY599" s="895"/>
      <c r="BZ599" s="894"/>
      <c r="CA599" s="895"/>
      <c r="CB599" s="894"/>
      <c r="CC599" s="895"/>
      <c r="CD599" s="907"/>
      <c r="CE599" s="895"/>
      <c r="CF599" s="907"/>
      <c r="CG599" s="895"/>
      <c r="CH599" s="894"/>
      <c r="CI599" s="895"/>
      <c r="CJ599" s="894"/>
      <c r="CK599" s="895"/>
      <c r="CL599" s="894"/>
      <c r="CM599" s="895"/>
      <c r="CN599" s="894"/>
      <c r="CO599" s="895"/>
      <c r="CP599" s="894"/>
      <c r="CQ599" s="895"/>
      <c r="CR599" s="894"/>
      <c r="CS599" s="895"/>
      <c r="CT599" s="895"/>
      <c r="CU599" s="895"/>
      <c r="CV599" s="894"/>
      <c r="CW599" s="895"/>
      <c r="CX599" s="894"/>
      <c r="CY599" s="895"/>
      <c r="CZ599" s="894"/>
      <c r="DA599" s="895"/>
      <c r="DB599" s="908">
        <f t="shared" si="73"/>
        <v>51</v>
      </c>
      <c r="DC599" s="992">
        <f t="shared" si="78"/>
        <v>101127</v>
      </c>
      <c r="DD599" s="910">
        <v>0</v>
      </c>
      <c r="DE599" s="911">
        <v>0</v>
      </c>
      <c r="DF599" s="912">
        <f t="shared" si="79"/>
        <v>51</v>
      </c>
      <c r="DG599" s="913">
        <f t="shared" si="79"/>
        <v>101127</v>
      </c>
    </row>
    <row r="600" spans="1:111" ht="15" thickBot="1" x14ac:dyDescent="0.35">
      <c r="A600" s="914" t="s">
        <v>969</v>
      </c>
      <c r="B600" s="894"/>
      <c r="C600" s="994"/>
      <c r="D600" s="894"/>
      <c r="E600" s="895"/>
      <c r="F600" s="894"/>
      <c r="G600" s="895"/>
      <c r="H600" s="894"/>
      <c r="I600" s="895"/>
      <c r="J600" s="894"/>
      <c r="K600" s="895"/>
      <c r="L600" s="894"/>
      <c r="M600" s="895"/>
      <c r="N600" s="894"/>
      <c r="O600" s="895"/>
      <c r="P600" s="894"/>
      <c r="Q600" s="895"/>
      <c r="R600" s="894"/>
      <c r="S600" s="895"/>
      <c r="T600" s="894"/>
      <c r="U600" s="895"/>
      <c r="V600" s="894"/>
      <c r="W600" s="895"/>
      <c r="X600" s="894"/>
      <c r="Y600" s="895"/>
      <c r="Z600" s="894"/>
      <c r="AA600" s="895"/>
      <c r="AB600" s="894"/>
      <c r="AC600" s="895"/>
      <c r="AD600" s="894"/>
      <c r="AE600" s="895"/>
      <c r="AF600" s="894"/>
      <c r="AG600" s="895"/>
      <c r="AH600" s="894"/>
      <c r="AI600" s="895"/>
      <c r="AJ600" s="894"/>
      <c r="AK600" s="895"/>
      <c r="AL600" s="894"/>
      <c r="AM600" s="895"/>
      <c r="AN600" s="894"/>
      <c r="AO600" s="895"/>
      <c r="AP600" s="894"/>
      <c r="AQ600" s="895"/>
      <c r="AR600" s="894"/>
      <c r="AS600" s="895"/>
      <c r="AT600" s="894"/>
      <c r="AU600" s="895"/>
      <c r="AV600" s="894"/>
      <c r="AW600" s="895"/>
      <c r="AX600" s="894"/>
      <c r="AY600" s="895"/>
      <c r="AZ600" s="894"/>
      <c r="BA600" s="895"/>
      <c r="BB600" s="894"/>
      <c r="BC600" s="895"/>
      <c r="BD600" s="894"/>
      <c r="BE600" s="895"/>
      <c r="BF600" s="894"/>
      <c r="BG600" s="895"/>
      <c r="BH600" s="894"/>
      <c r="BI600" s="895"/>
      <c r="BJ600" s="894"/>
      <c r="BK600" s="895"/>
      <c r="BL600" s="894"/>
      <c r="BM600" s="895"/>
      <c r="BN600" s="894"/>
      <c r="BO600" s="895"/>
      <c r="BP600" s="894"/>
      <c r="BQ600" s="895"/>
      <c r="BR600" s="894"/>
      <c r="BS600" s="895"/>
      <c r="BT600" s="894"/>
      <c r="BU600" s="895"/>
      <c r="BV600" s="894"/>
      <c r="BW600" s="895"/>
      <c r="BX600" s="894"/>
      <c r="BY600" s="895"/>
      <c r="BZ600" s="894"/>
      <c r="CA600" s="895"/>
      <c r="CB600" s="894"/>
      <c r="CC600" s="895"/>
      <c r="CD600" s="907">
        <v>3</v>
      </c>
      <c r="CE600" s="895">
        <v>700</v>
      </c>
      <c r="CF600" s="907"/>
      <c r="CG600" s="895"/>
      <c r="CH600" s="894"/>
      <c r="CI600" s="895"/>
      <c r="CJ600" s="894"/>
      <c r="CK600" s="895"/>
      <c r="CL600" s="894"/>
      <c r="CM600" s="895"/>
      <c r="CN600" s="894"/>
      <c r="CO600" s="895"/>
      <c r="CP600" s="894"/>
      <c r="CQ600" s="895"/>
      <c r="CR600" s="894"/>
      <c r="CS600" s="895"/>
      <c r="CT600" s="895"/>
      <c r="CU600" s="895"/>
      <c r="CV600" s="894"/>
      <c r="CW600" s="895"/>
      <c r="CX600" s="894"/>
      <c r="CY600" s="895"/>
      <c r="CZ600" s="894"/>
      <c r="DA600" s="895"/>
      <c r="DB600" s="908">
        <f t="shared" si="73"/>
        <v>3</v>
      </c>
      <c r="DC600" s="908">
        <f t="shared" si="78"/>
        <v>700</v>
      </c>
      <c r="DD600" s="911">
        <v>0</v>
      </c>
      <c r="DE600" s="911">
        <v>0</v>
      </c>
      <c r="DF600" s="912">
        <v>0</v>
      </c>
      <c r="DG600" s="913">
        <v>0</v>
      </c>
    </row>
    <row r="601" spans="1:111" ht="15" thickBot="1" x14ac:dyDescent="0.35">
      <c r="A601" s="914" t="s">
        <v>970</v>
      </c>
      <c r="B601" s="894"/>
      <c r="C601" s="994"/>
      <c r="D601" s="894"/>
      <c r="E601" s="895"/>
      <c r="F601" s="894"/>
      <c r="G601" s="895"/>
      <c r="H601" s="894"/>
      <c r="I601" s="895"/>
      <c r="J601" s="894"/>
      <c r="K601" s="895"/>
      <c r="L601" s="894"/>
      <c r="M601" s="895"/>
      <c r="N601" s="894"/>
      <c r="O601" s="895"/>
      <c r="P601" s="894"/>
      <c r="Q601" s="895"/>
      <c r="R601" s="894"/>
      <c r="S601" s="895"/>
      <c r="T601" s="894"/>
      <c r="U601" s="895"/>
      <c r="V601" s="894"/>
      <c r="W601" s="895"/>
      <c r="X601" s="894"/>
      <c r="Y601" s="895"/>
      <c r="Z601" s="894"/>
      <c r="AA601" s="895"/>
      <c r="AB601" s="894"/>
      <c r="AC601" s="895"/>
      <c r="AD601" s="894"/>
      <c r="AE601" s="895"/>
      <c r="AF601" s="894"/>
      <c r="AG601" s="895"/>
      <c r="AH601" s="894"/>
      <c r="AI601" s="895"/>
      <c r="AJ601" s="894"/>
      <c r="AK601" s="895"/>
      <c r="AL601" s="894"/>
      <c r="AM601" s="895"/>
      <c r="AN601" s="894"/>
      <c r="AO601" s="895"/>
      <c r="AP601" s="894"/>
      <c r="AQ601" s="895"/>
      <c r="AR601" s="894"/>
      <c r="AS601" s="895"/>
      <c r="AT601" s="894"/>
      <c r="AU601" s="895"/>
      <c r="AV601" s="894"/>
      <c r="AW601" s="895"/>
      <c r="AX601" s="894"/>
      <c r="AY601" s="895"/>
      <c r="AZ601" s="894"/>
      <c r="BA601" s="895"/>
      <c r="BB601" s="894"/>
      <c r="BC601" s="895"/>
      <c r="BD601" s="894"/>
      <c r="BE601" s="895"/>
      <c r="BF601" s="894"/>
      <c r="BG601" s="895"/>
      <c r="BH601" s="894"/>
      <c r="BI601" s="895"/>
      <c r="BJ601" s="894"/>
      <c r="BK601" s="895"/>
      <c r="BL601" s="894"/>
      <c r="BM601" s="895"/>
      <c r="BN601" s="894"/>
      <c r="BO601" s="895"/>
      <c r="BP601" s="894"/>
      <c r="BQ601" s="895"/>
      <c r="BR601" s="894"/>
      <c r="BS601" s="895"/>
      <c r="BT601" s="894"/>
      <c r="BU601" s="895"/>
      <c r="BV601" s="894"/>
      <c r="BW601" s="895"/>
      <c r="BX601" s="894"/>
      <c r="BY601" s="895"/>
      <c r="BZ601" s="894"/>
      <c r="CA601" s="895"/>
      <c r="CB601" s="894"/>
      <c r="CC601" s="895"/>
      <c r="CD601" s="907">
        <v>1</v>
      </c>
      <c r="CE601" s="895">
        <v>200</v>
      </c>
      <c r="CF601" s="907"/>
      <c r="CG601" s="895"/>
      <c r="CH601" s="894"/>
      <c r="CI601" s="895"/>
      <c r="CJ601" s="894"/>
      <c r="CK601" s="895"/>
      <c r="CL601" s="894"/>
      <c r="CM601" s="895"/>
      <c r="CN601" s="894"/>
      <c r="CO601" s="895"/>
      <c r="CP601" s="894"/>
      <c r="CQ601" s="895"/>
      <c r="CR601" s="894"/>
      <c r="CS601" s="895"/>
      <c r="CT601" s="895"/>
      <c r="CU601" s="895"/>
      <c r="CV601" s="894"/>
      <c r="CW601" s="895"/>
      <c r="CX601" s="894"/>
      <c r="CY601" s="895"/>
      <c r="CZ601" s="894"/>
      <c r="DA601" s="895"/>
      <c r="DB601" s="908">
        <f t="shared" si="73"/>
        <v>1</v>
      </c>
      <c r="DC601" s="908">
        <f t="shared" si="78"/>
        <v>200</v>
      </c>
      <c r="DD601" s="911">
        <v>0</v>
      </c>
      <c r="DE601" s="911">
        <v>0</v>
      </c>
      <c r="DF601" s="912">
        <v>0</v>
      </c>
      <c r="DG601" s="913">
        <v>0</v>
      </c>
    </row>
    <row r="602" spans="1:111" ht="15" thickBot="1" x14ac:dyDescent="0.35">
      <c r="A602" s="919" t="s">
        <v>971</v>
      </c>
      <c r="B602" s="894"/>
      <c r="C602" s="994"/>
      <c r="D602" s="894"/>
      <c r="E602" s="895"/>
      <c r="F602" s="894"/>
      <c r="G602" s="895"/>
      <c r="H602" s="894"/>
      <c r="I602" s="895"/>
      <c r="J602" s="894"/>
      <c r="K602" s="895"/>
      <c r="L602" s="894"/>
      <c r="M602" s="895"/>
      <c r="N602" s="894"/>
      <c r="O602" s="895"/>
      <c r="P602" s="894"/>
      <c r="Q602" s="895"/>
      <c r="R602" s="894"/>
      <c r="S602" s="895"/>
      <c r="T602" s="894"/>
      <c r="U602" s="895"/>
      <c r="V602" s="894"/>
      <c r="W602" s="895"/>
      <c r="X602" s="894"/>
      <c r="Y602" s="895"/>
      <c r="Z602" s="894"/>
      <c r="AA602" s="895"/>
      <c r="AB602" s="894"/>
      <c r="AC602" s="895"/>
      <c r="AD602" s="894"/>
      <c r="AE602" s="895"/>
      <c r="AF602" s="894"/>
      <c r="AG602" s="895"/>
      <c r="AH602" s="894"/>
      <c r="AI602" s="895"/>
      <c r="AJ602" s="894"/>
      <c r="AK602" s="895"/>
      <c r="AL602" s="894"/>
      <c r="AM602" s="895"/>
      <c r="AN602" s="894"/>
      <c r="AO602" s="895"/>
      <c r="AP602" s="894"/>
      <c r="AQ602" s="895"/>
      <c r="AR602" s="894"/>
      <c r="AS602" s="895"/>
      <c r="AT602" s="894"/>
      <c r="AU602" s="895"/>
      <c r="AV602" s="894"/>
      <c r="AW602" s="895"/>
      <c r="AX602" s="894"/>
      <c r="AY602" s="895"/>
      <c r="AZ602" s="894"/>
      <c r="BA602" s="895"/>
      <c r="BB602" s="894"/>
      <c r="BC602" s="895"/>
      <c r="BD602" s="894"/>
      <c r="BE602" s="895"/>
      <c r="BF602" s="894"/>
      <c r="BG602" s="895"/>
      <c r="BH602" s="894"/>
      <c r="BI602" s="895"/>
      <c r="BJ602" s="894"/>
      <c r="BK602" s="895"/>
      <c r="BL602" s="894"/>
      <c r="BM602" s="895"/>
      <c r="BN602" s="894"/>
      <c r="BO602" s="895"/>
      <c r="BP602" s="894"/>
      <c r="BQ602" s="895"/>
      <c r="BR602" s="894"/>
      <c r="BS602" s="895"/>
      <c r="BT602" s="894"/>
      <c r="BU602" s="895"/>
      <c r="BV602" s="894"/>
      <c r="BW602" s="895"/>
      <c r="BX602" s="894"/>
      <c r="BY602" s="895"/>
      <c r="BZ602" s="894"/>
      <c r="CA602" s="895"/>
      <c r="CB602" s="894"/>
      <c r="CC602" s="895"/>
      <c r="CD602" s="907"/>
      <c r="CE602" s="895"/>
      <c r="CF602" s="907"/>
      <c r="CG602" s="895"/>
      <c r="CH602" s="894"/>
      <c r="CI602" s="895"/>
      <c r="CJ602" s="894">
        <v>2</v>
      </c>
      <c r="CK602" s="895"/>
      <c r="CL602" s="894"/>
      <c r="CM602" s="895"/>
      <c r="CN602" s="894"/>
      <c r="CO602" s="895"/>
      <c r="CP602" s="894"/>
      <c r="CQ602" s="895"/>
      <c r="CR602" s="894"/>
      <c r="CS602" s="895"/>
      <c r="CT602" s="895"/>
      <c r="CU602" s="895"/>
      <c r="CV602" s="894"/>
      <c r="CW602" s="895"/>
      <c r="CX602" s="894"/>
      <c r="CY602" s="895"/>
      <c r="CZ602" s="894"/>
      <c r="DA602" s="895"/>
      <c r="DB602" s="908">
        <f>B602+D602+F602+H602+J602+L602+N602+P602+R602+T602+V602+X602+Z602+AB602+AD602+AF602+AH602+AJ602+AL602+AN602+AP602+AR602+AT602+AV602+AX602+AZ602+BB602+BD602+BF602+BH602+BJ602+BL602+BN602+BP602+BR602+BT602+BV602+BX602+BZ602+CB602+CD602+CF602+CH602+CJ602+CL602+CN602+CP602+CR602+CT602+CV602+CX602+CZ602</f>
        <v>2</v>
      </c>
      <c r="DC602" s="908">
        <v>0</v>
      </c>
      <c r="DD602" s="910">
        <v>0</v>
      </c>
      <c r="DE602" s="911">
        <v>0</v>
      </c>
      <c r="DF602" s="912">
        <f t="shared" ref="DF602:DG604" si="80">DB602+DD602</f>
        <v>2</v>
      </c>
      <c r="DG602" s="913">
        <f t="shared" si="80"/>
        <v>0</v>
      </c>
    </row>
    <row r="603" spans="1:111" ht="15" thickBot="1" x14ac:dyDescent="0.35">
      <c r="A603" s="919" t="s">
        <v>972</v>
      </c>
      <c r="B603" s="894"/>
      <c r="C603" s="994"/>
      <c r="D603" s="894"/>
      <c r="E603" s="895"/>
      <c r="F603" s="894"/>
      <c r="G603" s="895"/>
      <c r="H603" s="894"/>
      <c r="I603" s="895"/>
      <c r="J603" s="894">
        <v>15</v>
      </c>
      <c r="K603" s="895">
        <v>154</v>
      </c>
      <c r="L603" s="894"/>
      <c r="M603" s="895"/>
      <c r="N603" s="894"/>
      <c r="O603" s="895"/>
      <c r="P603" s="894"/>
      <c r="Q603" s="895"/>
      <c r="R603" s="894"/>
      <c r="S603" s="895"/>
      <c r="T603" s="894"/>
      <c r="U603" s="895"/>
      <c r="V603" s="894"/>
      <c r="W603" s="895"/>
      <c r="X603" s="894"/>
      <c r="Y603" s="895"/>
      <c r="Z603" s="894"/>
      <c r="AA603" s="895"/>
      <c r="AB603" s="894"/>
      <c r="AC603" s="895"/>
      <c r="AD603" s="894"/>
      <c r="AE603" s="895"/>
      <c r="AF603" s="894"/>
      <c r="AG603" s="895"/>
      <c r="AH603" s="894"/>
      <c r="AI603" s="895"/>
      <c r="AJ603" s="894"/>
      <c r="AK603" s="895"/>
      <c r="AL603" s="894"/>
      <c r="AM603" s="895"/>
      <c r="AN603" s="894"/>
      <c r="AO603" s="895"/>
      <c r="AP603" s="894"/>
      <c r="AQ603" s="895"/>
      <c r="AR603" s="894"/>
      <c r="AS603" s="895"/>
      <c r="AT603" s="894"/>
      <c r="AU603" s="895"/>
      <c r="AV603" s="894"/>
      <c r="AW603" s="895"/>
      <c r="AX603" s="894"/>
      <c r="AY603" s="895"/>
      <c r="AZ603" s="894"/>
      <c r="BA603" s="895"/>
      <c r="BB603" s="894"/>
      <c r="BC603" s="895"/>
      <c r="BD603" s="894"/>
      <c r="BE603" s="895"/>
      <c r="BF603" s="894"/>
      <c r="BG603" s="895"/>
      <c r="BH603" s="894"/>
      <c r="BI603" s="895"/>
      <c r="BJ603" s="894"/>
      <c r="BK603" s="895"/>
      <c r="BL603" s="894"/>
      <c r="BM603" s="895"/>
      <c r="BN603" s="894"/>
      <c r="BO603" s="895"/>
      <c r="BP603" s="894"/>
      <c r="BQ603" s="895"/>
      <c r="BR603" s="894"/>
      <c r="BS603" s="895"/>
      <c r="BT603" s="894"/>
      <c r="BU603" s="895"/>
      <c r="BV603" s="894"/>
      <c r="BW603" s="895"/>
      <c r="BX603" s="894"/>
      <c r="BY603" s="895"/>
      <c r="BZ603" s="894"/>
      <c r="CA603" s="895"/>
      <c r="CB603" s="894"/>
      <c r="CC603" s="895"/>
      <c r="CD603" s="907"/>
      <c r="CE603" s="895"/>
      <c r="CF603" s="907"/>
      <c r="CG603" s="895"/>
      <c r="CH603" s="894"/>
      <c r="CI603" s="895"/>
      <c r="CJ603" s="894"/>
      <c r="CK603" s="895"/>
      <c r="CL603" s="894"/>
      <c r="CM603" s="895"/>
      <c r="CN603" s="894"/>
      <c r="CO603" s="895"/>
      <c r="CP603" s="894"/>
      <c r="CQ603" s="895"/>
      <c r="CR603" s="894"/>
      <c r="CS603" s="895"/>
      <c r="CT603" s="895"/>
      <c r="CU603" s="895"/>
      <c r="CV603" s="894"/>
      <c r="CW603" s="895"/>
      <c r="CX603" s="894"/>
      <c r="CY603" s="895"/>
      <c r="CZ603" s="894"/>
      <c r="DA603" s="895"/>
      <c r="DB603" s="908">
        <f>B603+D603+F603+H603+J603+L603+N603+P603+R603+T603+V603+X603+Z603+AB603+AD603+AF603+AH603+AJ603+AL603+AN603+AP603+AR603+AT603+AV603+AX603+AZ603+BB603+BD603+BF603+BH603+BJ603+BL603+BN603+BP603+BR603+BT603+BV603+BX603+BZ603+CB603+CD603+CF603+CH603+CJ603+CL603+CN603+CP603+CR603+CT603+CV603+CX603+CZ603</f>
        <v>15</v>
      </c>
      <c r="DC603" s="908">
        <v>0</v>
      </c>
      <c r="DD603" s="910">
        <v>0</v>
      </c>
      <c r="DE603" s="911">
        <v>0</v>
      </c>
      <c r="DF603" s="912">
        <f t="shared" si="80"/>
        <v>15</v>
      </c>
      <c r="DG603" s="913">
        <f t="shared" si="80"/>
        <v>0</v>
      </c>
    </row>
    <row r="604" spans="1:111" ht="15" thickBot="1" x14ac:dyDescent="0.35">
      <c r="A604" s="919" t="s">
        <v>973</v>
      </c>
      <c r="B604" s="894"/>
      <c r="C604" s="994"/>
      <c r="D604" s="894">
        <v>19</v>
      </c>
      <c r="E604" s="895"/>
      <c r="F604" s="894"/>
      <c r="G604" s="895"/>
      <c r="H604" s="894"/>
      <c r="I604" s="895"/>
      <c r="J604" s="894">
        <v>18</v>
      </c>
      <c r="K604" s="895">
        <v>18</v>
      </c>
      <c r="L604" s="894">
        <v>48</v>
      </c>
      <c r="M604" s="895"/>
      <c r="N604" s="894">
        <v>22</v>
      </c>
      <c r="O604" s="895"/>
      <c r="P604" s="894"/>
      <c r="Q604" s="895"/>
      <c r="R604" s="894"/>
      <c r="S604" s="895"/>
      <c r="T604" s="894"/>
      <c r="U604" s="895"/>
      <c r="V604" s="894">
        <v>17</v>
      </c>
      <c r="W604" s="895"/>
      <c r="X604" s="894"/>
      <c r="Y604" s="895"/>
      <c r="Z604" s="894"/>
      <c r="AA604" s="895"/>
      <c r="AB604" s="894"/>
      <c r="AC604" s="895"/>
      <c r="AD604" s="894"/>
      <c r="AE604" s="895"/>
      <c r="AF604" s="894"/>
      <c r="AG604" s="895"/>
      <c r="AH604" s="894">
        <v>4</v>
      </c>
      <c r="AI604" s="895"/>
      <c r="AJ604" s="894">
        <v>10</v>
      </c>
      <c r="AK604" s="895"/>
      <c r="AL604" s="894"/>
      <c r="AM604" s="895"/>
      <c r="AN604" s="894">
        <v>6</v>
      </c>
      <c r="AO604" s="895"/>
      <c r="AP604" s="894"/>
      <c r="AQ604" s="895"/>
      <c r="AR604" s="894"/>
      <c r="AS604" s="895"/>
      <c r="AT604" s="894"/>
      <c r="AU604" s="895"/>
      <c r="AV604" s="894">
        <v>43</v>
      </c>
      <c r="AW604" s="895"/>
      <c r="AX604" s="894"/>
      <c r="AY604" s="895"/>
      <c r="AZ604" s="894">
        <v>24</v>
      </c>
      <c r="BA604" s="895"/>
      <c r="BB604" s="894"/>
      <c r="BC604" s="895"/>
      <c r="BD604" s="894"/>
      <c r="BE604" s="895"/>
      <c r="BF604" s="894"/>
      <c r="BG604" s="895"/>
      <c r="BH604" s="894">
        <v>5</v>
      </c>
      <c r="BI604" s="895"/>
      <c r="BJ604" s="894"/>
      <c r="BK604" s="895"/>
      <c r="BL604" s="894"/>
      <c r="BM604" s="895"/>
      <c r="BN604" s="894"/>
      <c r="BO604" s="895"/>
      <c r="BP604" s="894">
        <v>32</v>
      </c>
      <c r="BQ604" s="895"/>
      <c r="BR604" s="894">
        <v>17</v>
      </c>
      <c r="BS604" s="895"/>
      <c r="BT604" s="894">
        <v>14</v>
      </c>
      <c r="BU604" s="895"/>
      <c r="BV604" s="894"/>
      <c r="BW604" s="895"/>
      <c r="BX604" s="894"/>
      <c r="BY604" s="895"/>
      <c r="BZ604" s="894"/>
      <c r="CA604" s="895"/>
      <c r="CB604" s="894"/>
      <c r="CC604" s="895"/>
      <c r="CD604" s="907">
        <v>4</v>
      </c>
      <c r="CE604" s="895"/>
      <c r="CF604" s="907"/>
      <c r="CG604" s="895"/>
      <c r="CH604" s="894"/>
      <c r="CI604" s="895"/>
      <c r="CJ604" s="894"/>
      <c r="CK604" s="895"/>
      <c r="CL604" s="894"/>
      <c r="CM604" s="895"/>
      <c r="CN604" s="894"/>
      <c r="CO604" s="895"/>
      <c r="CP604" s="894"/>
      <c r="CQ604" s="895"/>
      <c r="CR604" s="894">
        <v>31</v>
      </c>
      <c r="CS604" s="895"/>
      <c r="CT604" s="895"/>
      <c r="CU604" s="895"/>
      <c r="CV604" s="894"/>
      <c r="CW604" s="895"/>
      <c r="CX604" s="894"/>
      <c r="CY604" s="895"/>
      <c r="CZ604" s="894">
        <v>26</v>
      </c>
      <c r="DA604" s="895"/>
      <c r="DB604" s="908">
        <f>B604+D604+F604+H604+J604+L604+N604+P604+R604+T604+V604+X604+Z604+AB604+AD604+AF604+AH604+AJ604+AL604+AN604+AP604+AR604+AT604+AV604+AX604+AZ604+BB604+BD604+BF604+BH604+BJ604+BL604+BN604+BP604+BR604+BT604+BV604+BX604+BZ604+CB604+CD604+CF604+CH604+CJ604+CL604+CN604+CP604+CR604+CT604+CV604+CX604+CZ604</f>
        <v>340</v>
      </c>
      <c r="DC604" s="908">
        <v>0</v>
      </c>
      <c r="DD604" s="910">
        <v>769</v>
      </c>
      <c r="DE604" s="911">
        <v>0</v>
      </c>
      <c r="DF604" s="912">
        <f t="shared" si="80"/>
        <v>1109</v>
      </c>
      <c r="DG604" s="913">
        <f t="shared" si="80"/>
        <v>0</v>
      </c>
    </row>
    <row r="605" spans="1:111" x14ac:dyDescent="0.3">
      <c r="DA605" s="886" t="s">
        <v>1106</v>
      </c>
    </row>
    <row r="606" spans="1:111" x14ac:dyDescent="0.3">
      <c r="DA606" s="886">
        <v>70</v>
      </c>
      <c r="DB606" s="1107">
        <v>1324100</v>
      </c>
    </row>
    <row r="607" spans="1:111" x14ac:dyDescent="0.3">
      <c r="DA607" s="886">
        <v>36</v>
      </c>
      <c r="DB607" s="1107">
        <v>1046400</v>
      </c>
    </row>
    <row r="608" spans="1:111" x14ac:dyDescent="0.3">
      <c r="DA608" s="886">
        <v>1</v>
      </c>
      <c r="DB608" s="1107">
        <v>40700</v>
      </c>
    </row>
    <row r="609" spans="105:106" x14ac:dyDescent="0.3">
      <c r="DA609" s="886">
        <v>13</v>
      </c>
      <c r="DB609" s="1107">
        <v>272200</v>
      </c>
    </row>
    <row r="610" spans="105:106" x14ac:dyDescent="0.3">
      <c r="DA610" s="886">
        <v>282</v>
      </c>
      <c r="DB610" s="1107">
        <v>4433100</v>
      </c>
    </row>
    <row r="611" spans="105:106" x14ac:dyDescent="0.3">
      <c r="DA611" s="886">
        <v>2</v>
      </c>
      <c r="DB611" s="1107">
        <v>32000</v>
      </c>
    </row>
    <row r="612" spans="105:106" x14ac:dyDescent="0.3">
      <c r="DA612" s="886">
        <f>SUM(DA606:DA611)</f>
        <v>404</v>
      </c>
      <c r="DB612" s="1107">
        <f>SUM(DB606:DB611)</f>
        <v>7148500</v>
      </c>
    </row>
  </sheetData>
  <mergeCells count="616">
    <mergeCell ref="CP554:CQ554"/>
    <mergeCell ref="CR554:CS554"/>
    <mergeCell ref="DF554:DG554"/>
    <mergeCell ref="A556:C556"/>
    <mergeCell ref="CT554:CU554"/>
    <mergeCell ref="CV554:CW554"/>
    <mergeCell ref="CX554:CY554"/>
    <mergeCell ref="CZ554:DA554"/>
    <mergeCell ref="DB554:DC554"/>
    <mergeCell ref="DD554:DE554"/>
    <mergeCell ref="BR554:BS554"/>
    <mergeCell ref="BT554:BU554"/>
    <mergeCell ref="BZ554:CA554"/>
    <mergeCell ref="CB554:CC554"/>
    <mergeCell ref="CL554:CM554"/>
    <mergeCell ref="CN554:CO554"/>
    <mergeCell ref="CH554:CI554"/>
    <mergeCell ref="CJ554:CK554"/>
    <mergeCell ref="CD554:CE554"/>
    <mergeCell ref="CF554:CG554"/>
    <mergeCell ref="BV554:BW554"/>
    <mergeCell ref="BX554:BY554"/>
    <mergeCell ref="AX554:AY554"/>
    <mergeCell ref="AZ554:BA554"/>
    <mergeCell ref="BB554:BC554"/>
    <mergeCell ref="BD554:BE554"/>
    <mergeCell ref="BJ554:BK554"/>
    <mergeCell ref="BL554:BM554"/>
    <mergeCell ref="BN554:BO554"/>
    <mergeCell ref="BP554:BQ554"/>
    <mergeCell ref="AD554:AE554"/>
    <mergeCell ref="AF554:AG554"/>
    <mergeCell ref="BF554:BG554"/>
    <mergeCell ref="BH554:BI554"/>
    <mergeCell ref="AL554:AM554"/>
    <mergeCell ref="AN554:AO554"/>
    <mergeCell ref="AP554:AQ554"/>
    <mergeCell ref="AR554:AS554"/>
    <mergeCell ref="AT554:AU554"/>
    <mergeCell ref="AV554:AW554"/>
    <mergeCell ref="AH554:AI554"/>
    <mergeCell ref="AJ554:AK554"/>
    <mergeCell ref="N554:O554"/>
    <mergeCell ref="P554:Q554"/>
    <mergeCell ref="R554:S554"/>
    <mergeCell ref="T554:U554"/>
    <mergeCell ref="V554:W554"/>
    <mergeCell ref="X554:Y554"/>
    <mergeCell ref="Z554:AA554"/>
    <mergeCell ref="AB554:AC554"/>
    <mergeCell ref="B554:C554"/>
    <mergeCell ref="D554:E554"/>
    <mergeCell ref="F554:G554"/>
    <mergeCell ref="H554:I554"/>
    <mergeCell ref="J554:K554"/>
    <mergeCell ref="L554:M554"/>
    <mergeCell ref="DF500:DG500"/>
    <mergeCell ref="A502:C502"/>
    <mergeCell ref="CT500:CU500"/>
    <mergeCell ref="CV500:CW500"/>
    <mergeCell ref="CX500:CY500"/>
    <mergeCell ref="CZ500:DA500"/>
    <mergeCell ref="DB500:DC500"/>
    <mergeCell ref="DD500:DE500"/>
    <mergeCell ref="CH500:CI500"/>
    <mergeCell ref="CJ500:CK500"/>
    <mergeCell ref="CL500:CM500"/>
    <mergeCell ref="CN500:CO500"/>
    <mergeCell ref="BN500:BO500"/>
    <mergeCell ref="BP500:BQ500"/>
    <mergeCell ref="CP500:CQ500"/>
    <mergeCell ref="CR500:CS500"/>
    <mergeCell ref="BV500:BW500"/>
    <mergeCell ref="BX500:BY500"/>
    <mergeCell ref="BZ500:CA500"/>
    <mergeCell ref="CB500:CC500"/>
    <mergeCell ref="CD500:CE500"/>
    <mergeCell ref="CF500:CG500"/>
    <mergeCell ref="BR500:BS500"/>
    <mergeCell ref="BT500:BU500"/>
    <mergeCell ref="AX500:AY500"/>
    <mergeCell ref="AZ500:BA500"/>
    <mergeCell ref="BB500:BC500"/>
    <mergeCell ref="BD500:BE500"/>
    <mergeCell ref="BF500:BG500"/>
    <mergeCell ref="BH500:BI500"/>
    <mergeCell ref="BJ500:BK500"/>
    <mergeCell ref="BL500:BM500"/>
    <mergeCell ref="AL500:AM500"/>
    <mergeCell ref="AN500:AO500"/>
    <mergeCell ref="AP500:AQ500"/>
    <mergeCell ref="AR500:AS500"/>
    <mergeCell ref="R500:S500"/>
    <mergeCell ref="T500:U500"/>
    <mergeCell ref="AT500:AU500"/>
    <mergeCell ref="AV500:AW500"/>
    <mergeCell ref="Z500:AA500"/>
    <mergeCell ref="AB500:AC500"/>
    <mergeCell ref="AD500:AE500"/>
    <mergeCell ref="AF500:AG500"/>
    <mergeCell ref="AH500:AI500"/>
    <mergeCell ref="AJ500:AK500"/>
    <mergeCell ref="V500:W500"/>
    <mergeCell ref="X500:Y500"/>
    <mergeCell ref="B500:C500"/>
    <mergeCell ref="D500:E500"/>
    <mergeCell ref="F500:G500"/>
    <mergeCell ref="H500:I500"/>
    <mergeCell ref="J500:K500"/>
    <mergeCell ref="L500:M500"/>
    <mergeCell ref="N500:O500"/>
    <mergeCell ref="P500:Q500"/>
    <mergeCell ref="CP445:CQ445"/>
    <mergeCell ref="BD445:BE445"/>
    <mergeCell ref="BJ445:BK445"/>
    <mergeCell ref="BL445:BM445"/>
    <mergeCell ref="BN445:BO445"/>
    <mergeCell ref="BP445:BQ445"/>
    <mergeCell ref="AD445:AE445"/>
    <mergeCell ref="AF445:AG445"/>
    <mergeCell ref="BF445:BG445"/>
    <mergeCell ref="BH445:BI445"/>
    <mergeCell ref="AL445:AM445"/>
    <mergeCell ref="AN445:AO445"/>
    <mergeCell ref="AP445:AQ445"/>
    <mergeCell ref="AR445:AS445"/>
    <mergeCell ref="AT445:AU445"/>
    <mergeCell ref="AV445:AW445"/>
    <mergeCell ref="CR445:CS445"/>
    <mergeCell ref="DF445:DG445"/>
    <mergeCell ref="A447:C447"/>
    <mergeCell ref="CT445:CU445"/>
    <mergeCell ref="CV445:CW445"/>
    <mergeCell ref="CX445:CY445"/>
    <mergeCell ref="CZ445:DA445"/>
    <mergeCell ref="DB445:DC445"/>
    <mergeCell ref="DD445:DE445"/>
    <mergeCell ref="BR445:BS445"/>
    <mergeCell ref="BT445:BU445"/>
    <mergeCell ref="BZ445:CA445"/>
    <mergeCell ref="CB445:CC445"/>
    <mergeCell ref="CL445:CM445"/>
    <mergeCell ref="CN445:CO445"/>
    <mergeCell ref="CH445:CI445"/>
    <mergeCell ref="CJ445:CK445"/>
    <mergeCell ref="CD445:CE445"/>
    <mergeCell ref="CF445:CG445"/>
    <mergeCell ref="BV445:BW445"/>
    <mergeCell ref="BX445:BY445"/>
    <mergeCell ref="AX445:AY445"/>
    <mergeCell ref="AZ445:BA445"/>
    <mergeCell ref="BB445:BC445"/>
    <mergeCell ref="AH445:AI445"/>
    <mergeCell ref="AJ445:AK445"/>
    <mergeCell ref="N445:O445"/>
    <mergeCell ref="P445:Q445"/>
    <mergeCell ref="R445:S445"/>
    <mergeCell ref="T445:U445"/>
    <mergeCell ref="V445:W445"/>
    <mergeCell ref="X445:Y445"/>
    <mergeCell ref="Z445:AA445"/>
    <mergeCell ref="AB445:AC445"/>
    <mergeCell ref="B445:C445"/>
    <mergeCell ref="D445:E445"/>
    <mergeCell ref="F445:G445"/>
    <mergeCell ref="H445:I445"/>
    <mergeCell ref="J445:K445"/>
    <mergeCell ref="L445:M445"/>
    <mergeCell ref="DF335:DG335"/>
    <mergeCell ref="A337:C337"/>
    <mergeCell ref="CT335:CU335"/>
    <mergeCell ref="CV335:CW335"/>
    <mergeCell ref="CX335:CY335"/>
    <mergeCell ref="CZ335:DA335"/>
    <mergeCell ref="DB335:DC335"/>
    <mergeCell ref="DD335:DE335"/>
    <mergeCell ref="CH335:CI335"/>
    <mergeCell ref="CJ335:CK335"/>
    <mergeCell ref="CL335:CM335"/>
    <mergeCell ref="CN335:CO335"/>
    <mergeCell ref="BN335:BO335"/>
    <mergeCell ref="BP335:BQ335"/>
    <mergeCell ref="CP335:CQ335"/>
    <mergeCell ref="CR335:CS335"/>
    <mergeCell ref="BV335:BW335"/>
    <mergeCell ref="BX335:BY335"/>
    <mergeCell ref="BZ335:CA335"/>
    <mergeCell ref="CB335:CC335"/>
    <mergeCell ref="CD335:CE335"/>
    <mergeCell ref="CF335:CG335"/>
    <mergeCell ref="BR335:BS335"/>
    <mergeCell ref="BT335:BU335"/>
    <mergeCell ref="AX335:AY335"/>
    <mergeCell ref="AZ335:BA335"/>
    <mergeCell ref="BB335:BC335"/>
    <mergeCell ref="BD335:BE335"/>
    <mergeCell ref="BF335:BG335"/>
    <mergeCell ref="BH335:BI335"/>
    <mergeCell ref="BJ335:BK335"/>
    <mergeCell ref="BL335:BM335"/>
    <mergeCell ref="AV335:AW335"/>
    <mergeCell ref="Z335:AA335"/>
    <mergeCell ref="AB335:AC335"/>
    <mergeCell ref="AD335:AE335"/>
    <mergeCell ref="AF335:AG335"/>
    <mergeCell ref="AH335:AI335"/>
    <mergeCell ref="AJ335:AK335"/>
    <mergeCell ref="V335:W335"/>
    <mergeCell ref="X335:Y335"/>
    <mergeCell ref="AD279:AE279"/>
    <mergeCell ref="AF279:AG279"/>
    <mergeCell ref="AL335:AM335"/>
    <mergeCell ref="AN335:AO335"/>
    <mergeCell ref="AP335:AQ335"/>
    <mergeCell ref="AR335:AS335"/>
    <mergeCell ref="R335:S335"/>
    <mergeCell ref="T335:U335"/>
    <mergeCell ref="AT335:AU335"/>
    <mergeCell ref="CV279:CW279"/>
    <mergeCell ref="BZ279:CA279"/>
    <mergeCell ref="CB279:CC279"/>
    <mergeCell ref="CD279:CE279"/>
    <mergeCell ref="CF279:CG279"/>
    <mergeCell ref="CH279:CI279"/>
    <mergeCell ref="CJ279:CK279"/>
    <mergeCell ref="B335:C335"/>
    <mergeCell ref="D335:E335"/>
    <mergeCell ref="F335:G335"/>
    <mergeCell ref="H335:I335"/>
    <mergeCell ref="J335:K335"/>
    <mergeCell ref="L335:M335"/>
    <mergeCell ref="N335:O335"/>
    <mergeCell ref="P335:Q335"/>
    <mergeCell ref="BN279:BO279"/>
    <mergeCell ref="R279:S279"/>
    <mergeCell ref="T279:U279"/>
    <mergeCell ref="V279:W279"/>
    <mergeCell ref="X279:Y279"/>
    <mergeCell ref="Z279:AA279"/>
    <mergeCell ref="AB279:AC279"/>
    <mergeCell ref="AH279:AI279"/>
    <mergeCell ref="AJ279:AK279"/>
    <mergeCell ref="BL279:BM279"/>
    <mergeCell ref="AL279:AM279"/>
    <mergeCell ref="AN279:AO279"/>
    <mergeCell ref="BP279:BQ279"/>
    <mergeCell ref="BR279:BS279"/>
    <mergeCell ref="BT279:BU279"/>
    <mergeCell ref="BV279:BW279"/>
    <mergeCell ref="BX279:BY279"/>
    <mergeCell ref="CT279:CU279"/>
    <mergeCell ref="AT224:AU224"/>
    <mergeCell ref="AV224:AW224"/>
    <mergeCell ref="AH224:AI224"/>
    <mergeCell ref="CX279:CY279"/>
    <mergeCell ref="CZ279:DA279"/>
    <mergeCell ref="DB279:DC279"/>
    <mergeCell ref="DD279:DE279"/>
    <mergeCell ref="DF279:DG279"/>
    <mergeCell ref="A281:C281"/>
    <mergeCell ref="CL279:CM279"/>
    <mergeCell ref="CN279:CO279"/>
    <mergeCell ref="CP279:CQ279"/>
    <mergeCell ref="CR279:CS279"/>
    <mergeCell ref="AP279:AQ279"/>
    <mergeCell ref="AR279:AS279"/>
    <mergeCell ref="AT279:AU279"/>
    <mergeCell ref="AV279:AW279"/>
    <mergeCell ref="AX279:AY279"/>
    <mergeCell ref="AZ279:BA279"/>
    <mergeCell ref="BB279:BC279"/>
    <mergeCell ref="BD279:BE279"/>
    <mergeCell ref="BF279:BG279"/>
    <mergeCell ref="BH279:BI279"/>
    <mergeCell ref="BJ279:BK279"/>
    <mergeCell ref="B279:C279"/>
    <mergeCell ref="D279:E279"/>
    <mergeCell ref="F279:G279"/>
    <mergeCell ref="H279:I279"/>
    <mergeCell ref="J279:K279"/>
    <mergeCell ref="L279:M279"/>
    <mergeCell ref="N279:O279"/>
    <mergeCell ref="P279:Q279"/>
    <mergeCell ref="R224:S224"/>
    <mergeCell ref="B224:C224"/>
    <mergeCell ref="D224:E224"/>
    <mergeCell ref="F224:G224"/>
    <mergeCell ref="H224:I224"/>
    <mergeCell ref="J224:K224"/>
    <mergeCell ref="L224:M224"/>
    <mergeCell ref="R168:S168"/>
    <mergeCell ref="T168:U168"/>
    <mergeCell ref="V168:W168"/>
    <mergeCell ref="X168:Y168"/>
    <mergeCell ref="AT168:AU168"/>
    <mergeCell ref="DB224:DC224"/>
    <mergeCell ref="AL224:AM224"/>
    <mergeCell ref="DD224:DE224"/>
    <mergeCell ref="CH224:CI224"/>
    <mergeCell ref="CJ224:CK224"/>
    <mergeCell ref="CL224:CM224"/>
    <mergeCell ref="CN224:CO224"/>
    <mergeCell ref="CP224:CQ224"/>
    <mergeCell ref="CR224:CS224"/>
    <mergeCell ref="BT224:BU224"/>
    <mergeCell ref="BZ224:CA224"/>
    <mergeCell ref="CB224:CC224"/>
    <mergeCell ref="T224:U224"/>
    <mergeCell ref="BX224:BY224"/>
    <mergeCell ref="AD224:AE224"/>
    <mergeCell ref="AF224:AG224"/>
    <mergeCell ref="V224:W224"/>
    <mergeCell ref="X224:Y224"/>
    <mergeCell ref="Z224:AA224"/>
    <mergeCell ref="DF224:DG224"/>
    <mergeCell ref="A226:C226"/>
    <mergeCell ref="CT224:CU224"/>
    <mergeCell ref="CV224:CW224"/>
    <mergeCell ref="CX224:CY224"/>
    <mergeCell ref="CZ224:DA224"/>
    <mergeCell ref="CD224:CE224"/>
    <mergeCell ref="CF224:CG224"/>
    <mergeCell ref="BF224:BG224"/>
    <mergeCell ref="BH224:BI224"/>
    <mergeCell ref="AB224:AC224"/>
    <mergeCell ref="BV224:BW224"/>
    <mergeCell ref="AX224:AY224"/>
    <mergeCell ref="AZ224:BA224"/>
    <mergeCell ref="BB224:BC224"/>
    <mergeCell ref="BD224:BE224"/>
    <mergeCell ref="BN224:BO224"/>
    <mergeCell ref="BP224:BQ224"/>
    <mergeCell ref="BJ224:BK224"/>
    <mergeCell ref="BL224:BM224"/>
    <mergeCell ref="BR224:BS224"/>
    <mergeCell ref="AN224:AO224"/>
    <mergeCell ref="AP224:AQ224"/>
    <mergeCell ref="AR224:AS224"/>
    <mergeCell ref="AJ224:AK224"/>
    <mergeCell ref="N224:O224"/>
    <mergeCell ref="P224:Q224"/>
    <mergeCell ref="CJ168:CK168"/>
    <mergeCell ref="BF168:BG168"/>
    <mergeCell ref="BH168:BI168"/>
    <mergeCell ref="BJ168:BK168"/>
    <mergeCell ref="BL168:BM168"/>
    <mergeCell ref="BN168:BO168"/>
    <mergeCell ref="BP168:BQ168"/>
    <mergeCell ref="BV168:BW168"/>
    <mergeCell ref="BX168:BY168"/>
    <mergeCell ref="CB168:CC168"/>
    <mergeCell ref="CD168:CE168"/>
    <mergeCell ref="CF168:CG168"/>
    <mergeCell ref="BB168:BC168"/>
    <mergeCell ref="BD168:BE168"/>
    <mergeCell ref="AX168:AY168"/>
    <mergeCell ref="AZ168:BA168"/>
    <mergeCell ref="CH168:CI168"/>
    <mergeCell ref="Z168:AA168"/>
    <mergeCell ref="AB168:AC168"/>
    <mergeCell ref="AD168:AE168"/>
    <mergeCell ref="AF168:AG168"/>
    <mergeCell ref="DF168:DG168"/>
    <mergeCell ref="A170:C170"/>
    <mergeCell ref="CT168:CU168"/>
    <mergeCell ref="CV168:CW168"/>
    <mergeCell ref="CX168:CY168"/>
    <mergeCell ref="CZ168:DA168"/>
    <mergeCell ref="CP168:CQ168"/>
    <mergeCell ref="CR168:CS168"/>
    <mergeCell ref="AV168:AW168"/>
    <mergeCell ref="BZ168:CA168"/>
    <mergeCell ref="B168:C168"/>
    <mergeCell ref="D168:E168"/>
    <mergeCell ref="F168:G168"/>
    <mergeCell ref="H168:I168"/>
    <mergeCell ref="J168:K168"/>
    <mergeCell ref="L168:M168"/>
    <mergeCell ref="DB168:DC168"/>
    <mergeCell ref="DD168:DE168"/>
    <mergeCell ref="CL168:CM168"/>
    <mergeCell ref="CN168:CO168"/>
    <mergeCell ref="AP168:AQ168"/>
    <mergeCell ref="AR168:AS168"/>
    <mergeCell ref="BR168:BS168"/>
    <mergeCell ref="BT168:BU168"/>
    <mergeCell ref="DF3:DG3"/>
    <mergeCell ref="A5:C5"/>
    <mergeCell ref="CT3:CU3"/>
    <mergeCell ref="CV3:CW3"/>
    <mergeCell ref="CX3:CY3"/>
    <mergeCell ref="CZ3:DA3"/>
    <mergeCell ref="BZ3:CA3"/>
    <mergeCell ref="CB3:CC3"/>
    <mergeCell ref="BR3:BS3"/>
    <mergeCell ref="BT3:BU3"/>
    <mergeCell ref="DB3:DC3"/>
    <mergeCell ref="DD3:DE3"/>
    <mergeCell ref="CH3:CI3"/>
    <mergeCell ref="CJ3:CK3"/>
    <mergeCell ref="CP3:CQ3"/>
    <mergeCell ref="CR3:CS3"/>
    <mergeCell ref="CL3:CM3"/>
    <mergeCell ref="CN3:CO3"/>
    <mergeCell ref="BH3:BI3"/>
    <mergeCell ref="AL3:AM3"/>
    <mergeCell ref="CD3:CE3"/>
    <mergeCell ref="CF3:CG3"/>
    <mergeCell ref="BJ3:BK3"/>
    <mergeCell ref="BL3:BM3"/>
    <mergeCell ref="BN3:BO3"/>
    <mergeCell ref="BP3:BQ3"/>
    <mergeCell ref="BV3:BW3"/>
    <mergeCell ref="BX3:BY3"/>
    <mergeCell ref="AV3:AW3"/>
    <mergeCell ref="AX3:AY3"/>
    <mergeCell ref="N168:O168"/>
    <mergeCell ref="P168:Q168"/>
    <mergeCell ref="BD3:BE3"/>
    <mergeCell ref="BF3:BG3"/>
    <mergeCell ref="AH168:AI168"/>
    <mergeCell ref="AJ168:AK168"/>
    <mergeCell ref="AL168:AM168"/>
    <mergeCell ref="AN168:AO168"/>
    <mergeCell ref="AH3:AI3"/>
    <mergeCell ref="BR114:BS114"/>
    <mergeCell ref="AD114:AE114"/>
    <mergeCell ref="AF114:AG114"/>
    <mergeCell ref="AR114:AS114"/>
    <mergeCell ref="AT114:AU114"/>
    <mergeCell ref="AV114:AW114"/>
    <mergeCell ref="BD114:BE114"/>
    <mergeCell ref="BF114:BG114"/>
    <mergeCell ref="BH114:BI114"/>
    <mergeCell ref="B3:C3"/>
    <mergeCell ref="D3:E3"/>
    <mergeCell ref="F3:G3"/>
    <mergeCell ref="H3:I3"/>
    <mergeCell ref="J3:K3"/>
    <mergeCell ref="AZ3:BA3"/>
    <mergeCell ref="BB3:BC3"/>
    <mergeCell ref="AB3:AC3"/>
    <mergeCell ref="AD3:AE3"/>
    <mergeCell ref="AJ3:AK3"/>
    <mergeCell ref="AN3:AO3"/>
    <mergeCell ref="AP3:AQ3"/>
    <mergeCell ref="AR3:AS3"/>
    <mergeCell ref="AT3:AU3"/>
    <mergeCell ref="AF3:AG3"/>
    <mergeCell ref="V3:W3"/>
    <mergeCell ref="X3:Y3"/>
    <mergeCell ref="Z3:AA3"/>
    <mergeCell ref="N3:O3"/>
    <mergeCell ref="P3:Q3"/>
    <mergeCell ref="R3:S3"/>
    <mergeCell ref="T3:U3"/>
    <mergeCell ref="L3:M3"/>
    <mergeCell ref="CJ57:CK57"/>
    <mergeCell ref="BR57:BS57"/>
    <mergeCell ref="BH57:BI57"/>
    <mergeCell ref="BJ57:BK57"/>
    <mergeCell ref="CH57:CI57"/>
    <mergeCell ref="BL57:BM57"/>
    <mergeCell ref="BN57:BO57"/>
    <mergeCell ref="AZ57:BA57"/>
    <mergeCell ref="J57:K57"/>
    <mergeCell ref="BP57:BQ57"/>
    <mergeCell ref="AR57:AS57"/>
    <mergeCell ref="AT57:AU57"/>
    <mergeCell ref="AV57:AW57"/>
    <mergeCell ref="T57:U57"/>
    <mergeCell ref="BB57:BC57"/>
    <mergeCell ref="BD57:BE57"/>
    <mergeCell ref="BF57:BG57"/>
    <mergeCell ref="Z57:AA57"/>
    <mergeCell ref="AB57:AC57"/>
    <mergeCell ref="AD57:AE57"/>
    <mergeCell ref="AP57:AQ57"/>
    <mergeCell ref="L57:M57"/>
    <mergeCell ref="N57:O57"/>
    <mergeCell ref="P57:Q57"/>
    <mergeCell ref="CF57:CG57"/>
    <mergeCell ref="BT57:BU57"/>
    <mergeCell ref="BV57:BW57"/>
    <mergeCell ref="BX57:BY57"/>
    <mergeCell ref="BZ57:CA57"/>
    <mergeCell ref="CB57:CC57"/>
    <mergeCell ref="CD57:CE57"/>
    <mergeCell ref="H57:I57"/>
    <mergeCell ref="X57:Y57"/>
    <mergeCell ref="R57:S57"/>
    <mergeCell ref="AH57:AI57"/>
    <mergeCell ref="AF57:AG57"/>
    <mergeCell ref="A59:C59"/>
    <mergeCell ref="AJ57:AK57"/>
    <mergeCell ref="AL57:AM57"/>
    <mergeCell ref="AN57:AO57"/>
    <mergeCell ref="V57:W57"/>
    <mergeCell ref="B57:C57"/>
    <mergeCell ref="D57:E57"/>
    <mergeCell ref="F57:G57"/>
    <mergeCell ref="AX57:AY57"/>
    <mergeCell ref="DF57:DG57"/>
    <mergeCell ref="CN57:CO57"/>
    <mergeCell ref="CP57:CQ57"/>
    <mergeCell ref="CR57:CS57"/>
    <mergeCell ref="CT57:CU57"/>
    <mergeCell ref="CV57:CW57"/>
    <mergeCell ref="CX57:CY57"/>
    <mergeCell ref="DD57:DE57"/>
    <mergeCell ref="CL57:CM57"/>
    <mergeCell ref="DB57:DC57"/>
    <mergeCell ref="CZ57:DA57"/>
    <mergeCell ref="D114:E114"/>
    <mergeCell ref="F114:G114"/>
    <mergeCell ref="H114:I114"/>
    <mergeCell ref="Z114:AA114"/>
    <mergeCell ref="AB114:AC114"/>
    <mergeCell ref="R114:S114"/>
    <mergeCell ref="T114:U114"/>
    <mergeCell ref="V114:W114"/>
    <mergeCell ref="X114:Y114"/>
    <mergeCell ref="J114:K114"/>
    <mergeCell ref="L114:M114"/>
    <mergeCell ref="N114:O114"/>
    <mergeCell ref="P114:Q114"/>
    <mergeCell ref="DF114:DG114"/>
    <mergeCell ref="CX114:CY114"/>
    <mergeCell ref="CJ114:CK114"/>
    <mergeCell ref="CL114:CM114"/>
    <mergeCell ref="CR114:CS114"/>
    <mergeCell ref="CT114:CU114"/>
    <mergeCell ref="DD114:DE114"/>
    <mergeCell ref="CV114:CW114"/>
    <mergeCell ref="CZ114:DA114"/>
    <mergeCell ref="DB114:DC114"/>
    <mergeCell ref="A116:C116"/>
    <mergeCell ref="CN114:CO114"/>
    <mergeCell ref="CP114:CQ114"/>
    <mergeCell ref="BV114:BW114"/>
    <mergeCell ref="BX114:BY114"/>
    <mergeCell ref="BZ114:CA114"/>
    <mergeCell ref="CB114:CC114"/>
    <mergeCell ref="CD114:CE114"/>
    <mergeCell ref="AH114:AI114"/>
    <mergeCell ref="CF114:CG114"/>
    <mergeCell ref="BJ114:BK114"/>
    <mergeCell ref="AJ114:AK114"/>
    <mergeCell ref="BP114:BQ114"/>
    <mergeCell ref="CH114:CI114"/>
    <mergeCell ref="BB114:BC114"/>
    <mergeCell ref="BT114:BU114"/>
    <mergeCell ref="AX114:AY114"/>
    <mergeCell ref="AL114:AM114"/>
    <mergeCell ref="AN114:AO114"/>
    <mergeCell ref="AP114:AQ114"/>
    <mergeCell ref="BL114:BM114"/>
    <mergeCell ref="AZ114:BA114"/>
    <mergeCell ref="BN114:BO114"/>
    <mergeCell ref="B114:C114"/>
    <mergeCell ref="B390:C390"/>
    <mergeCell ref="D390:E390"/>
    <mergeCell ref="F390:G390"/>
    <mergeCell ref="H390:I390"/>
    <mergeCell ref="J390:K390"/>
    <mergeCell ref="L390:M390"/>
    <mergeCell ref="N390:O390"/>
    <mergeCell ref="P390:Q390"/>
    <mergeCell ref="R390:S390"/>
    <mergeCell ref="T390:U390"/>
    <mergeCell ref="V390:W390"/>
    <mergeCell ref="X390:Y390"/>
    <mergeCell ref="Z390:AA390"/>
    <mergeCell ref="AB390:AC390"/>
    <mergeCell ref="AD390:AE390"/>
    <mergeCell ref="AF390:AG390"/>
    <mergeCell ref="AH390:AI390"/>
    <mergeCell ref="AJ390:AK390"/>
    <mergeCell ref="BT390:BU390"/>
    <mergeCell ref="BZ390:CA390"/>
    <mergeCell ref="CB390:CC390"/>
    <mergeCell ref="CL390:CM390"/>
    <mergeCell ref="CN390:CO390"/>
    <mergeCell ref="AL390:AM390"/>
    <mergeCell ref="AN390:AO390"/>
    <mergeCell ref="AP390:AQ390"/>
    <mergeCell ref="AR390:AS390"/>
    <mergeCell ref="AT390:AU390"/>
    <mergeCell ref="AV390:AW390"/>
    <mergeCell ref="AX390:AY390"/>
    <mergeCell ref="AZ390:BA390"/>
    <mergeCell ref="BB390:BC390"/>
    <mergeCell ref="DF390:DG390"/>
    <mergeCell ref="A392:C392"/>
    <mergeCell ref="CT390:CU390"/>
    <mergeCell ref="CV390:CW390"/>
    <mergeCell ref="CX390:CY390"/>
    <mergeCell ref="CZ390:DA390"/>
    <mergeCell ref="DB390:DC390"/>
    <mergeCell ref="DD390:DE390"/>
    <mergeCell ref="BV390:BW390"/>
    <mergeCell ref="BX390:BY390"/>
    <mergeCell ref="CH390:CI390"/>
    <mergeCell ref="CJ390:CK390"/>
    <mergeCell ref="CD390:CE390"/>
    <mergeCell ref="CF390:CG390"/>
    <mergeCell ref="BD390:BE390"/>
    <mergeCell ref="BF390:BG390"/>
    <mergeCell ref="BH390:BI390"/>
    <mergeCell ref="BJ390:BK390"/>
    <mergeCell ref="BL390:BM390"/>
    <mergeCell ref="CP390:CQ390"/>
    <mergeCell ref="CR390:CS390"/>
    <mergeCell ref="BN390:BO390"/>
    <mergeCell ref="BP390:BQ390"/>
    <mergeCell ref="BR390:BS390"/>
  </mergeCells>
  <phoneticPr fontId="162" type="noConversion"/>
  <pageMargins left="0.7" right="0.7" top="0.75" bottom="0.75" header="0.3" footer="0.3"/>
  <pageSetup paperSize="9"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indexed="14"/>
  </sheetPr>
  <dimension ref="A1:D66"/>
  <sheetViews>
    <sheetView topLeftCell="A40" zoomScaleNormal="75" workbookViewId="0">
      <selection activeCell="A56" sqref="A56:IV56"/>
    </sheetView>
  </sheetViews>
  <sheetFormatPr baseColWidth="10" defaultRowHeight="13.2" x14ac:dyDescent="0.25"/>
  <cols>
    <col min="2" max="2" width="32.5546875" customWidth="1"/>
    <col min="3" max="4" width="28.88671875" customWidth="1"/>
  </cols>
  <sheetData>
    <row r="1" spans="1:4" ht="17.399999999999999" x14ac:dyDescent="0.3">
      <c r="C1" s="14"/>
      <c r="D1" s="14"/>
    </row>
    <row r="2" spans="1:4" ht="17.399999999999999" x14ac:dyDescent="0.3">
      <c r="C2" s="14"/>
      <c r="D2" s="14"/>
    </row>
    <row r="3" spans="1:4" ht="17.399999999999999" x14ac:dyDescent="0.3">
      <c r="A3" s="20" t="s">
        <v>106</v>
      </c>
      <c r="C3" s="14"/>
      <c r="D3" s="14"/>
    </row>
    <row r="4" spans="1:4" ht="17.399999999999999" x14ac:dyDescent="0.3">
      <c r="A4" s="20" t="s">
        <v>250</v>
      </c>
      <c r="C4" s="14"/>
      <c r="D4" s="14"/>
    </row>
    <row r="5" spans="1:4" ht="17.399999999999999" x14ac:dyDescent="0.3">
      <c r="B5" s="18" t="s">
        <v>815</v>
      </c>
      <c r="C5" s="14"/>
      <c r="D5" s="14"/>
    </row>
    <row r="6" spans="1:4" ht="6" customHeight="1" x14ac:dyDescent="0.25">
      <c r="C6" s="20"/>
      <c r="D6" s="20"/>
    </row>
    <row r="7" spans="1:4" ht="16.2" thickBot="1" x14ac:dyDescent="0.35">
      <c r="B7" s="20"/>
      <c r="C7" s="28" t="str">
        <f>'V TP'!H6</f>
        <v>Mois de Janvier  2020</v>
      </c>
      <c r="D7" s="28"/>
    </row>
    <row r="8" spans="1:4" x14ac:dyDescent="0.25">
      <c r="A8" s="206" t="s">
        <v>101</v>
      </c>
      <c r="B8" s="206"/>
      <c r="C8" s="206" t="s">
        <v>339</v>
      </c>
      <c r="D8" s="206"/>
    </row>
    <row r="9" spans="1:4" x14ac:dyDescent="0.25">
      <c r="A9" s="218"/>
      <c r="B9" s="218" t="s">
        <v>111</v>
      </c>
      <c r="C9" s="218" t="s">
        <v>340</v>
      </c>
      <c r="D9" s="218"/>
    </row>
    <row r="10" spans="1:4" x14ac:dyDescent="0.25">
      <c r="A10" s="218" t="s">
        <v>318</v>
      </c>
      <c r="B10" s="218" t="s">
        <v>318</v>
      </c>
      <c r="C10" s="220" t="s">
        <v>341</v>
      </c>
      <c r="D10" s="220" t="s">
        <v>48</v>
      </c>
    </row>
    <row r="11" spans="1:4" ht="13.8" thickBot="1" x14ac:dyDescent="0.3">
      <c r="A11" s="218" t="s">
        <v>2</v>
      </c>
      <c r="B11" s="218" t="s">
        <v>2</v>
      </c>
      <c r="C11" s="633"/>
      <c r="D11" s="633" t="s">
        <v>851</v>
      </c>
    </row>
    <row r="12" spans="1:4" ht="12" customHeight="1" thickBot="1" x14ac:dyDescent="0.3">
      <c r="A12" s="574">
        <v>40100</v>
      </c>
      <c r="B12" s="634" t="s">
        <v>176</v>
      </c>
      <c r="C12" s="576">
        <f>'B1104'!W4</f>
        <v>2306327.19</v>
      </c>
      <c r="D12" s="576">
        <f>'B1104'!H4</f>
        <v>18394</v>
      </c>
    </row>
    <row r="13" spans="1:4" ht="12" customHeight="1" thickBot="1" x14ac:dyDescent="0.3">
      <c r="A13" s="574">
        <v>40102</v>
      </c>
      <c r="B13" s="634" t="s">
        <v>178</v>
      </c>
      <c r="C13" s="576">
        <f>'B1104'!W5</f>
        <v>443100</v>
      </c>
      <c r="D13" s="576">
        <f>'B1104'!H5</f>
        <v>3554</v>
      </c>
    </row>
    <row r="14" spans="1:4" ht="12" customHeight="1" thickBot="1" x14ac:dyDescent="0.3">
      <c r="A14" s="574">
        <v>40103</v>
      </c>
      <c r="B14" s="634" t="s">
        <v>179</v>
      </c>
      <c r="C14" s="576">
        <f>'B1104'!W6</f>
        <v>118000</v>
      </c>
      <c r="D14" s="576">
        <f>'B1104'!H6</f>
        <v>982</v>
      </c>
    </row>
    <row r="15" spans="1:4" ht="12" customHeight="1" thickBot="1" x14ac:dyDescent="0.3">
      <c r="A15" s="574">
        <v>40104</v>
      </c>
      <c r="B15" s="634" t="s">
        <v>180</v>
      </c>
      <c r="C15" s="576">
        <f>'B1104'!W7</f>
        <v>414300</v>
      </c>
      <c r="D15" s="576">
        <f>'B1104'!H7</f>
        <v>2626</v>
      </c>
    </row>
    <row r="16" spans="1:4" ht="12" customHeight="1" thickBot="1" x14ac:dyDescent="0.3">
      <c r="A16" s="574">
        <v>40105</v>
      </c>
      <c r="B16" s="634" t="s">
        <v>181</v>
      </c>
      <c r="C16" s="576">
        <f>'B1104'!W8</f>
        <v>142900</v>
      </c>
      <c r="D16" s="576">
        <f>'B1104'!H8</f>
        <v>1152</v>
      </c>
    </row>
    <row r="17" spans="1:4" ht="12" customHeight="1" thickBot="1" x14ac:dyDescent="0.3">
      <c r="A17" s="574">
        <v>40106</v>
      </c>
      <c r="B17" s="634" t="s">
        <v>182</v>
      </c>
      <c r="C17" s="576">
        <f>'B1104'!W9</f>
        <v>653200</v>
      </c>
      <c r="D17" s="576">
        <f>'B1104'!H9</f>
        <v>5564</v>
      </c>
    </row>
    <row r="18" spans="1:4" ht="12" customHeight="1" thickBot="1" x14ac:dyDescent="0.3">
      <c r="A18" s="574">
        <v>40107</v>
      </c>
      <c r="B18" s="634" t="s">
        <v>183</v>
      </c>
      <c r="C18" s="576">
        <f>'B1104'!W10</f>
        <v>435600</v>
      </c>
      <c r="D18" s="576">
        <f>'B1104'!H10</f>
        <v>3016</v>
      </c>
    </row>
    <row r="19" spans="1:4" ht="12" customHeight="1" thickBot="1" x14ac:dyDescent="0.3">
      <c r="A19" s="574">
        <v>40108</v>
      </c>
      <c r="B19" s="634" t="s">
        <v>184</v>
      </c>
      <c r="C19" s="576">
        <f>'B1104'!W11</f>
        <v>607000</v>
      </c>
      <c r="D19" s="576">
        <f>'B1104'!H11</f>
        <v>6170</v>
      </c>
    </row>
    <row r="20" spans="1:4" ht="12" customHeight="1" thickBot="1" x14ac:dyDescent="0.3">
      <c r="A20" s="574">
        <v>40111</v>
      </c>
      <c r="B20" s="634" t="s">
        <v>185</v>
      </c>
      <c r="C20" s="576">
        <f>'B1104'!W12</f>
        <v>190500</v>
      </c>
      <c r="D20" s="576">
        <f>'B1104'!H12</f>
        <v>1714</v>
      </c>
    </row>
    <row r="21" spans="1:4" ht="12" customHeight="1" thickBot="1" x14ac:dyDescent="0.3">
      <c r="A21" s="574">
        <v>40112</v>
      </c>
      <c r="B21" s="634" t="s">
        <v>186</v>
      </c>
      <c r="C21" s="576">
        <f>'B1104'!W13</f>
        <v>95300</v>
      </c>
      <c r="D21" s="576">
        <f>'B1104'!H13</f>
        <v>890</v>
      </c>
    </row>
    <row r="22" spans="1:4" ht="12" customHeight="1" thickBot="1" x14ac:dyDescent="0.3">
      <c r="A22" s="574">
        <v>40113</v>
      </c>
      <c r="B22" s="634" t="s">
        <v>222</v>
      </c>
      <c r="C22" s="576">
        <f>'B1104'!W14</f>
        <v>121500</v>
      </c>
      <c r="D22" s="576">
        <f>'B1104'!H14</f>
        <v>1140</v>
      </c>
    </row>
    <row r="23" spans="1:4" ht="12" customHeight="1" thickBot="1" x14ac:dyDescent="0.3">
      <c r="A23" s="577" t="s">
        <v>784</v>
      </c>
      <c r="B23" s="635" t="s">
        <v>793</v>
      </c>
      <c r="C23" s="576">
        <f>'B1104'!W15</f>
        <v>0</v>
      </c>
      <c r="D23" s="576">
        <f>'B1104'!H15</f>
        <v>0</v>
      </c>
    </row>
    <row r="24" spans="1:4" ht="12" customHeight="1" thickBot="1" x14ac:dyDescent="0.3">
      <c r="A24" s="574">
        <v>40200</v>
      </c>
      <c r="B24" s="636" t="s">
        <v>187</v>
      </c>
      <c r="C24" s="576">
        <f>'B1104'!W17</f>
        <v>212500</v>
      </c>
      <c r="D24" s="576">
        <f>'B1104'!H17</f>
        <v>1890</v>
      </c>
    </row>
    <row r="25" spans="1:4" ht="12" customHeight="1" thickBot="1" x14ac:dyDescent="0.3">
      <c r="A25" s="574">
        <v>40201</v>
      </c>
      <c r="B25" s="634" t="s">
        <v>188</v>
      </c>
      <c r="C25" s="576">
        <f>'B1104'!W18</f>
        <v>0</v>
      </c>
      <c r="D25" s="576">
        <f>'B1104'!H18</f>
        <v>0</v>
      </c>
    </row>
    <row r="26" spans="1:4" ht="12" customHeight="1" thickBot="1" x14ac:dyDescent="0.3">
      <c r="A26" s="574">
        <v>40202</v>
      </c>
      <c r="B26" s="634" t="s">
        <v>189</v>
      </c>
      <c r="C26" s="576">
        <f>'B1104'!W19</f>
        <v>108000</v>
      </c>
      <c r="D26" s="576">
        <f>'B1104'!H19</f>
        <v>1090</v>
      </c>
    </row>
    <row r="27" spans="1:4" ht="12" customHeight="1" thickBot="1" x14ac:dyDescent="0.3">
      <c r="A27" s="574">
        <v>40203</v>
      </c>
      <c r="B27" s="634" t="s">
        <v>190</v>
      </c>
      <c r="C27" s="576">
        <f>'B1104'!W20</f>
        <v>80000</v>
      </c>
      <c r="D27" s="576">
        <f>'B1104'!H20</f>
        <v>650</v>
      </c>
    </row>
    <row r="28" spans="1:4" ht="12" customHeight="1" thickBot="1" x14ac:dyDescent="0.3">
      <c r="A28" s="574">
        <v>40204</v>
      </c>
      <c r="B28" s="634" t="s">
        <v>191</v>
      </c>
      <c r="C28" s="576">
        <f>'B1104'!W21</f>
        <v>0</v>
      </c>
      <c r="D28" s="576">
        <f>'B1104'!H21</f>
        <v>0</v>
      </c>
    </row>
    <row r="29" spans="1:4" ht="12" customHeight="1" thickBot="1" x14ac:dyDescent="0.3">
      <c r="A29" s="574">
        <v>40205</v>
      </c>
      <c r="B29" s="634" t="s">
        <v>192</v>
      </c>
      <c r="C29" s="576">
        <f>'B1104'!W22</f>
        <v>0</v>
      </c>
      <c r="D29" s="576">
        <f>'B1104'!H22</f>
        <v>0</v>
      </c>
    </row>
    <row r="30" spans="1:4" ht="12" customHeight="1" thickBot="1" x14ac:dyDescent="0.3">
      <c r="A30" s="574">
        <v>40208</v>
      </c>
      <c r="B30" s="634" t="s">
        <v>193</v>
      </c>
      <c r="C30" s="576">
        <f>'B1104'!W23</f>
        <v>143000</v>
      </c>
      <c r="D30" s="576">
        <f>'B1104'!H23</f>
        <v>984</v>
      </c>
    </row>
    <row r="31" spans="1:4" ht="12" customHeight="1" thickBot="1" x14ac:dyDescent="0.3">
      <c r="A31" s="574">
        <v>40209</v>
      </c>
      <c r="B31" s="634" t="s">
        <v>194</v>
      </c>
      <c r="C31" s="576">
        <f>'B1104'!W24</f>
        <v>381400</v>
      </c>
      <c r="D31" s="576">
        <f>'B1104'!H24</f>
        <v>2618</v>
      </c>
    </row>
    <row r="32" spans="1:4" ht="12" customHeight="1" thickBot="1" x14ac:dyDescent="0.3">
      <c r="A32" s="574">
        <v>40210</v>
      </c>
      <c r="B32" s="634" t="s">
        <v>195</v>
      </c>
      <c r="C32" s="576">
        <f>'B1104'!W25</f>
        <v>38500</v>
      </c>
      <c r="D32" s="576">
        <f>'B1104'!H25</f>
        <v>356</v>
      </c>
    </row>
    <row r="33" spans="1:4" ht="12" customHeight="1" thickBot="1" x14ac:dyDescent="0.3">
      <c r="A33" s="574">
        <v>40211</v>
      </c>
      <c r="B33" s="634" t="s">
        <v>196</v>
      </c>
      <c r="C33" s="576">
        <f>'B1104'!W26</f>
        <v>0</v>
      </c>
      <c r="D33" s="576">
        <f>'B1104'!H26</f>
        <v>0</v>
      </c>
    </row>
    <row r="34" spans="1:4" ht="12" customHeight="1" thickBot="1" x14ac:dyDescent="0.3">
      <c r="A34" s="574">
        <v>40212</v>
      </c>
      <c r="B34" s="634" t="s">
        <v>197</v>
      </c>
      <c r="C34" s="576">
        <f>'B1104'!W27</f>
        <v>0</v>
      </c>
      <c r="D34" s="576">
        <f>'B1104'!H27</f>
        <v>0</v>
      </c>
    </row>
    <row r="35" spans="1:4" ht="12" customHeight="1" thickBot="1" x14ac:dyDescent="0.3">
      <c r="A35" s="574">
        <v>40213</v>
      </c>
      <c r="B35" s="634" t="s">
        <v>224</v>
      </c>
      <c r="C35" s="576">
        <f>'B1104'!W28</f>
        <v>0</v>
      </c>
      <c r="D35" s="576">
        <f>'B1104'!H28</f>
        <v>0</v>
      </c>
    </row>
    <row r="36" spans="1:4" ht="12" customHeight="1" thickBot="1" x14ac:dyDescent="0.3">
      <c r="A36" s="574" t="s">
        <v>738</v>
      </c>
      <c r="B36" s="634" t="s">
        <v>737</v>
      </c>
      <c r="C36" s="576">
        <f>'B1104'!W29</f>
        <v>0</v>
      </c>
      <c r="D36" s="576">
        <f>'B1104'!H29</f>
        <v>0</v>
      </c>
    </row>
    <row r="37" spans="1:4" ht="12" customHeight="1" thickBot="1" x14ac:dyDescent="0.3">
      <c r="A37" s="574">
        <v>40300</v>
      </c>
      <c r="B37" s="634" t="s">
        <v>198</v>
      </c>
      <c r="C37" s="576">
        <f>'B1104'!W30</f>
        <v>683510</v>
      </c>
      <c r="D37" s="576">
        <f>'B1104'!H30</f>
        <v>4930</v>
      </c>
    </row>
    <row r="38" spans="1:4" ht="12" customHeight="1" thickBot="1" x14ac:dyDescent="0.3">
      <c r="A38" s="574">
        <v>40301</v>
      </c>
      <c r="B38" s="634" t="s">
        <v>202</v>
      </c>
      <c r="C38" s="576">
        <f>'B1104'!W31</f>
        <v>170100</v>
      </c>
      <c r="D38" s="576">
        <f>'B1104'!H31</f>
        <v>1210</v>
      </c>
    </row>
    <row r="39" spans="1:4" ht="12" customHeight="1" thickBot="1" x14ac:dyDescent="0.3">
      <c r="A39" s="637">
        <v>40302</v>
      </c>
      <c r="B39" s="634" t="s">
        <v>203</v>
      </c>
      <c r="C39" s="576">
        <f>'B1104'!W32</f>
        <v>150400</v>
      </c>
      <c r="D39" s="576">
        <f>'B1104'!H32</f>
        <v>1140</v>
      </c>
    </row>
    <row r="40" spans="1:4" ht="12" customHeight="1" thickBot="1" x14ac:dyDescent="0.3">
      <c r="A40" s="574">
        <v>40303</v>
      </c>
      <c r="B40" s="634" t="s">
        <v>204</v>
      </c>
      <c r="C40" s="576">
        <f>'B1104'!W33</f>
        <v>11000</v>
      </c>
      <c r="D40" s="576">
        <f>'B1104'!H33</f>
        <v>100</v>
      </c>
    </row>
    <row r="41" spans="1:4" ht="12" customHeight="1" thickBot="1" x14ac:dyDescent="0.3">
      <c r="A41" s="574">
        <v>40304</v>
      </c>
      <c r="B41" s="634" t="s">
        <v>205</v>
      </c>
      <c r="C41" s="576">
        <f>'B1104'!W34</f>
        <v>93500</v>
      </c>
      <c r="D41" s="576">
        <f>'B1104'!H34</f>
        <v>660</v>
      </c>
    </row>
    <row r="42" spans="1:4" ht="12" customHeight="1" thickBot="1" x14ac:dyDescent="0.3">
      <c r="A42" s="574">
        <v>40305</v>
      </c>
      <c r="B42" s="634" t="s">
        <v>206</v>
      </c>
      <c r="C42" s="576">
        <f>'B1104'!W35</f>
        <v>5000</v>
      </c>
      <c r="D42" s="576">
        <f>'B1104'!H35</f>
        <v>50</v>
      </c>
    </row>
    <row r="43" spans="1:4" ht="12" customHeight="1" thickBot="1" x14ac:dyDescent="0.3">
      <c r="A43" s="574">
        <v>40306</v>
      </c>
      <c r="B43" s="634" t="s">
        <v>207</v>
      </c>
      <c r="C43" s="576">
        <f>'B1104'!W36</f>
        <v>0</v>
      </c>
      <c r="D43" s="576">
        <f>'B1104'!H36</f>
        <v>0</v>
      </c>
    </row>
    <row r="44" spans="1:4" ht="12" customHeight="1" thickBot="1" x14ac:dyDescent="0.3">
      <c r="A44" s="574">
        <v>40307</v>
      </c>
      <c r="B44" s="634" t="s">
        <v>208</v>
      </c>
      <c r="C44" s="576">
        <f>'B1104'!W37</f>
        <v>151000</v>
      </c>
      <c r="D44" s="576">
        <f>'B1104'!H37</f>
        <v>1060</v>
      </c>
    </row>
    <row r="45" spans="1:4" ht="12" customHeight="1" thickBot="1" x14ac:dyDescent="0.3">
      <c r="A45" s="574">
        <v>40308</v>
      </c>
      <c r="B45" s="634" t="s">
        <v>209</v>
      </c>
      <c r="C45" s="576">
        <f>'B1104'!W38</f>
        <v>220200</v>
      </c>
      <c r="D45" s="576">
        <f>'B1104'!H38</f>
        <v>1482</v>
      </c>
    </row>
    <row r="46" spans="1:4" ht="12" customHeight="1" thickBot="1" x14ac:dyDescent="0.3">
      <c r="A46" s="574" t="s">
        <v>739</v>
      </c>
      <c r="B46" s="634" t="s">
        <v>740</v>
      </c>
      <c r="C46" s="576">
        <f>'B1104'!W39</f>
        <v>0</v>
      </c>
      <c r="D46" s="576">
        <f>'B1104'!H39</f>
        <v>0</v>
      </c>
    </row>
    <row r="47" spans="1:4" ht="12" customHeight="1" thickBot="1" x14ac:dyDescent="0.3">
      <c r="A47" s="574">
        <v>40400</v>
      </c>
      <c r="B47" s="634" t="s">
        <v>210</v>
      </c>
      <c r="C47" s="576">
        <f>'B1104'!W40</f>
        <v>90500</v>
      </c>
      <c r="D47" s="576">
        <f>'B1104'!H40</f>
        <v>782</v>
      </c>
    </row>
    <row r="48" spans="1:4" ht="12" customHeight="1" thickBot="1" x14ac:dyDescent="0.3">
      <c r="A48" s="574">
        <v>40401</v>
      </c>
      <c r="B48" s="634" t="s">
        <v>211</v>
      </c>
      <c r="C48" s="576">
        <f>'B1104'!W41</f>
        <v>487700</v>
      </c>
      <c r="D48" s="576">
        <f>'B1104'!H41</f>
        <v>4026</v>
      </c>
    </row>
    <row r="49" spans="1:4" ht="12" customHeight="1" thickBot="1" x14ac:dyDescent="0.3">
      <c r="A49" s="574">
        <v>40402</v>
      </c>
      <c r="B49" s="634" t="s">
        <v>212</v>
      </c>
      <c r="C49" s="576">
        <f>'B1104'!W42</f>
        <v>0</v>
      </c>
      <c r="D49" s="576">
        <f>'B1104'!H42</f>
        <v>0</v>
      </c>
    </row>
    <row r="50" spans="1:4" ht="12" customHeight="1" thickBot="1" x14ac:dyDescent="0.3">
      <c r="A50" s="574">
        <v>40403</v>
      </c>
      <c r="B50" s="634" t="s">
        <v>213</v>
      </c>
      <c r="C50" s="576">
        <f>'B1104'!W43</f>
        <v>0</v>
      </c>
      <c r="D50" s="576">
        <f>'B1104'!H43</f>
        <v>0</v>
      </c>
    </row>
    <row r="51" spans="1:4" ht="12" customHeight="1" thickBot="1" x14ac:dyDescent="0.3">
      <c r="A51" s="574" t="s">
        <v>579</v>
      </c>
      <c r="B51" s="634" t="s">
        <v>580</v>
      </c>
      <c r="C51" s="576">
        <f>'B1104'!W44</f>
        <v>633500</v>
      </c>
      <c r="D51" s="576">
        <f>'B1104'!H44</f>
        <v>6230</v>
      </c>
    </row>
    <row r="52" spans="1:4" ht="12" customHeight="1" thickBot="1" x14ac:dyDescent="0.3">
      <c r="A52" s="574">
        <v>40405</v>
      </c>
      <c r="B52" s="634" t="s">
        <v>214</v>
      </c>
      <c r="C52" s="576">
        <f>'B1104'!W45</f>
        <v>124500</v>
      </c>
      <c r="D52" s="576">
        <f>'B1104'!H45</f>
        <v>820</v>
      </c>
    </row>
    <row r="53" spans="1:4" ht="12" customHeight="1" thickBot="1" x14ac:dyDescent="0.3">
      <c r="A53" s="574">
        <v>40406</v>
      </c>
      <c r="B53" s="575" t="s">
        <v>215</v>
      </c>
      <c r="C53" s="576">
        <f>'B1104'!W46</f>
        <v>340000</v>
      </c>
      <c r="D53" s="576">
        <f>'B1104'!H46</f>
        <v>2404</v>
      </c>
    </row>
    <row r="54" spans="1:4" ht="12" customHeight="1" thickBot="1" x14ac:dyDescent="0.3">
      <c r="A54" s="574">
        <v>40407</v>
      </c>
      <c r="B54" s="575" t="s">
        <v>216</v>
      </c>
      <c r="C54" s="576">
        <f>'B1104'!W47</f>
        <v>8000</v>
      </c>
      <c r="D54" s="576">
        <f>'B1104'!H47</f>
        <v>50</v>
      </c>
    </row>
    <row r="55" spans="1:4" ht="12" customHeight="1" thickBot="1" x14ac:dyDescent="0.3">
      <c r="A55" s="574">
        <v>40408</v>
      </c>
      <c r="B55" s="575" t="s">
        <v>217</v>
      </c>
      <c r="C55" s="576">
        <f>'B1104'!W48</f>
        <v>0</v>
      </c>
      <c r="D55" s="576">
        <f>'B1104'!H48</f>
        <v>0</v>
      </c>
    </row>
    <row r="56" spans="1:4" ht="12" customHeight="1" thickBot="1" x14ac:dyDescent="0.3">
      <c r="A56" s="574">
        <v>40412</v>
      </c>
      <c r="B56" s="575" t="s">
        <v>218</v>
      </c>
      <c r="C56" s="576">
        <f>'B1104'!W49</f>
        <v>214000</v>
      </c>
      <c r="D56" s="576">
        <f>'B1104'!H49</f>
        <v>1336</v>
      </c>
    </row>
    <row r="57" spans="1:4" ht="12" customHeight="1" thickBot="1" x14ac:dyDescent="0.3">
      <c r="A57" s="574">
        <v>40417</v>
      </c>
      <c r="B57" s="575" t="s">
        <v>219</v>
      </c>
      <c r="C57" s="576">
        <f>'B1104'!W50</f>
        <v>0</v>
      </c>
      <c r="D57" s="576">
        <f>'B1104'!H50</f>
        <v>0</v>
      </c>
    </row>
    <row r="58" spans="1:4" ht="12" customHeight="1" thickBot="1" x14ac:dyDescent="0.3">
      <c r="A58" s="574">
        <v>40420</v>
      </c>
      <c r="B58" s="575" t="s">
        <v>90</v>
      </c>
      <c r="C58" s="576">
        <f>'B1104'!W51</f>
        <v>0</v>
      </c>
      <c r="D58" s="576">
        <f>'B1104'!H51</f>
        <v>0</v>
      </c>
    </row>
    <row r="59" spans="1:4" ht="12" customHeight="1" thickBot="1" x14ac:dyDescent="0.3">
      <c r="A59" s="574">
        <v>40421</v>
      </c>
      <c r="B59" s="575" t="s">
        <v>220</v>
      </c>
      <c r="C59" s="576">
        <f>'B1104'!W52</f>
        <v>15500</v>
      </c>
      <c r="D59" s="576">
        <f>'B1104'!H52</f>
        <v>120</v>
      </c>
    </row>
    <row r="60" spans="1:4" ht="12" customHeight="1" thickBot="1" x14ac:dyDescent="0.3">
      <c r="A60" s="574">
        <v>40422</v>
      </c>
      <c r="B60" s="575" t="s">
        <v>92</v>
      </c>
      <c r="C60" s="576">
        <f>'B1104'!W53</f>
        <v>0</v>
      </c>
      <c r="D60" s="576">
        <f>'B1104'!H53</f>
        <v>0</v>
      </c>
    </row>
    <row r="61" spans="1:4" ht="12" customHeight="1" thickBot="1" x14ac:dyDescent="0.3">
      <c r="A61" s="574">
        <v>40423</v>
      </c>
      <c r="B61" s="575" t="s">
        <v>147</v>
      </c>
      <c r="C61" s="576">
        <f>'B1104'!W54</f>
        <v>268000</v>
      </c>
      <c r="D61" s="576">
        <f>'B1104'!H54</f>
        <v>2690</v>
      </c>
    </row>
    <row r="62" spans="1:4" ht="12" customHeight="1" thickBot="1" x14ac:dyDescent="0.3">
      <c r="A62" s="577" t="s">
        <v>786</v>
      </c>
      <c r="B62" s="578" t="s">
        <v>792</v>
      </c>
      <c r="C62" s="576">
        <f>'B1104'!W55</f>
        <v>0</v>
      </c>
      <c r="D62" s="576">
        <f>'B1104'!H55</f>
        <v>0</v>
      </c>
    </row>
    <row r="63" spans="1:4" ht="32.25" customHeight="1" thickBot="1" x14ac:dyDescent="0.3">
      <c r="A63" s="250" t="s">
        <v>335</v>
      </c>
      <c r="B63" s="249"/>
      <c r="C63" s="576">
        <f>'B1104'!BI58</f>
        <v>14682843.41</v>
      </c>
      <c r="D63" s="576">
        <f>SUM(D12:D62)</f>
        <v>81880</v>
      </c>
    </row>
    <row r="64" spans="1:4" ht="15" x14ac:dyDescent="0.25">
      <c r="A64" s="13"/>
      <c r="B64" s="20"/>
      <c r="C64" s="20"/>
      <c r="D64" s="20"/>
    </row>
    <row r="65" spans="1:4" ht="15" x14ac:dyDescent="0.25">
      <c r="A65" s="20"/>
      <c r="B65" s="20"/>
      <c r="C65" s="20"/>
      <c r="D65" s="20"/>
    </row>
    <row r="66" spans="1:4" ht="15" x14ac:dyDescent="0.25">
      <c r="B66" s="20"/>
      <c r="C66" s="20"/>
      <c r="D66" s="20"/>
    </row>
  </sheetData>
  <phoneticPr fontId="3" type="noConversion"/>
  <pageMargins left="0.4" right="0.36" top="0.2" bottom="0.38" header="0.31" footer="0.4921259845"/>
  <pageSetup paperSize="9" scale="97" orientation="portrait" r:id="rId1"/>
  <headerFooter alignWithMargins="0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indexed="14"/>
  </sheetPr>
  <dimension ref="A1:E66"/>
  <sheetViews>
    <sheetView view="pageBreakPreview" topLeftCell="A25" zoomScale="60" workbookViewId="0">
      <selection activeCell="A56" sqref="A56:IV56"/>
    </sheetView>
  </sheetViews>
  <sheetFormatPr baseColWidth="10" defaultRowHeight="13.2" x14ac:dyDescent="0.25"/>
  <cols>
    <col min="2" max="2" width="32.5546875" customWidth="1"/>
    <col min="3" max="4" width="28.88671875" customWidth="1"/>
    <col min="5" max="5" width="26.5546875" customWidth="1"/>
  </cols>
  <sheetData>
    <row r="1" spans="1:5" ht="17.399999999999999" x14ac:dyDescent="0.3">
      <c r="C1" s="14"/>
      <c r="D1" s="14"/>
      <c r="E1" s="182"/>
    </row>
    <row r="2" spans="1:5" ht="17.399999999999999" x14ac:dyDescent="0.3">
      <c r="C2" s="14"/>
      <c r="D2" s="14"/>
      <c r="E2" s="182"/>
    </row>
    <row r="3" spans="1:5" ht="17.399999999999999" x14ac:dyDescent="0.3">
      <c r="A3" s="20" t="s">
        <v>106</v>
      </c>
      <c r="C3" s="14"/>
      <c r="D3" s="14"/>
      <c r="E3" s="182"/>
    </row>
    <row r="4" spans="1:5" ht="17.399999999999999" x14ac:dyDescent="0.3">
      <c r="A4" s="20" t="s">
        <v>250</v>
      </c>
      <c r="C4" s="14"/>
      <c r="D4" s="14"/>
      <c r="E4" s="182"/>
    </row>
    <row r="5" spans="1:5" ht="17.399999999999999" x14ac:dyDescent="0.3">
      <c r="B5" s="18" t="s">
        <v>815</v>
      </c>
      <c r="C5" s="14"/>
      <c r="D5" s="14"/>
      <c r="E5" s="182"/>
    </row>
    <row r="6" spans="1:5" ht="6" customHeight="1" x14ac:dyDescent="0.25">
      <c r="C6" s="20"/>
      <c r="D6" s="20"/>
      <c r="E6" s="20"/>
    </row>
    <row r="7" spans="1:5" ht="16.2" thickBot="1" x14ac:dyDescent="0.35">
      <c r="B7" s="20"/>
      <c r="C7" s="28" t="str">
        <f>'V TP'!H6</f>
        <v>Mois de Janvier  2020</v>
      </c>
      <c r="D7" s="28"/>
      <c r="E7" s="28"/>
    </row>
    <row r="8" spans="1:5" x14ac:dyDescent="0.25">
      <c r="A8" s="206" t="s">
        <v>101</v>
      </c>
      <c r="B8" s="206"/>
      <c r="C8" s="206" t="s">
        <v>339</v>
      </c>
      <c r="D8" s="206" t="s">
        <v>339</v>
      </c>
      <c r="E8" s="208"/>
    </row>
    <row r="9" spans="1:5" x14ac:dyDescent="0.25">
      <c r="A9" s="218"/>
      <c r="B9" s="218" t="s">
        <v>111</v>
      </c>
      <c r="C9" s="218" t="s">
        <v>340</v>
      </c>
      <c r="D9" s="218" t="s">
        <v>340</v>
      </c>
      <c r="E9" s="209"/>
    </row>
    <row r="10" spans="1:5" x14ac:dyDescent="0.25">
      <c r="A10" s="218" t="s">
        <v>318</v>
      </c>
      <c r="B10" s="218" t="s">
        <v>318</v>
      </c>
      <c r="C10" s="792" t="s">
        <v>846</v>
      </c>
      <c r="D10" s="792" t="s">
        <v>847</v>
      </c>
      <c r="E10" s="223" t="s">
        <v>48</v>
      </c>
    </row>
    <row r="11" spans="1:5" ht="13.8" thickBot="1" x14ac:dyDescent="0.3">
      <c r="A11" s="218" t="s">
        <v>2</v>
      </c>
      <c r="B11" s="218" t="s">
        <v>2</v>
      </c>
      <c r="C11" s="633"/>
      <c r="D11" s="633"/>
      <c r="E11" s="209"/>
    </row>
    <row r="12" spans="1:5" ht="12" customHeight="1" thickBot="1" x14ac:dyDescent="0.3">
      <c r="A12" s="574">
        <v>40100</v>
      </c>
      <c r="B12" s="634" t="s">
        <v>176</v>
      </c>
      <c r="C12" s="576">
        <f>'B1104'!AH4</f>
        <v>0</v>
      </c>
      <c r="D12" s="576">
        <f>'B1104'!BY4</f>
        <v>0</v>
      </c>
      <c r="E12" s="567"/>
    </row>
    <row r="13" spans="1:5" ht="12" customHeight="1" thickBot="1" x14ac:dyDescent="0.3">
      <c r="A13" s="574">
        <v>40102</v>
      </c>
      <c r="B13" s="634" t="s">
        <v>178</v>
      </c>
      <c r="C13" s="576">
        <f>'B1104'!AH5</f>
        <v>0</v>
      </c>
      <c r="D13" s="576">
        <f>'B1104'!BY5</f>
        <v>0</v>
      </c>
      <c r="E13" s="567"/>
    </row>
    <row r="14" spans="1:5" ht="12" customHeight="1" thickBot="1" x14ac:dyDescent="0.3">
      <c r="A14" s="574">
        <v>40103</v>
      </c>
      <c r="B14" s="634" t="s">
        <v>179</v>
      </c>
      <c r="C14" s="576">
        <f>'B1104'!AH6</f>
        <v>0</v>
      </c>
      <c r="D14" s="576">
        <f>'B1104'!BY6</f>
        <v>0</v>
      </c>
      <c r="E14" s="567"/>
    </row>
    <row r="15" spans="1:5" ht="12" customHeight="1" thickBot="1" x14ac:dyDescent="0.3">
      <c r="A15" s="574">
        <v>40104</v>
      </c>
      <c r="B15" s="634" t="s">
        <v>180</v>
      </c>
      <c r="C15" s="576">
        <f>'B1104'!AH7</f>
        <v>0</v>
      </c>
      <c r="D15" s="576">
        <f>'B1104'!BY7</f>
        <v>0</v>
      </c>
      <c r="E15" s="567"/>
    </row>
    <row r="16" spans="1:5" ht="12" customHeight="1" thickBot="1" x14ac:dyDescent="0.3">
      <c r="A16" s="574">
        <v>40105</v>
      </c>
      <c r="B16" s="634" t="s">
        <v>181</v>
      </c>
      <c r="C16" s="576">
        <f>'B1104'!AH8</f>
        <v>0</v>
      </c>
      <c r="D16" s="576">
        <f>'B1104'!BY8</f>
        <v>0</v>
      </c>
      <c r="E16" s="567"/>
    </row>
    <row r="17" spans="1:5" ht="12" customHeight="1" thickBot="1" x14ac:dyDescent="0.3">
      <c r="A17" s="574">
        <v>40106</v>
      </c>
      <c r="B17" s="634" t="s">
        <v>182</v>
      </c>
      <c r="C17" s="576">
        <f>'B1104'!AH9</f>
        <v>0</v>
      </c>
      <c r="D17" s="576">
        <f>'B1104'!BY9</f>
        <v>0</v>
      </c>
      <c r="E17" s="567"/>
    </row>
    <row r="18" spans="1:5" ht="12" customHeight="1" thickBot="1" x14ac:dyDescent="0.3">
      <c r="A18" s="574">
        <v>40107</v>
      </c>
      <c r="B18" s="634" t="s">
        <v>183</v>
      </c>
      <c r="C18" s="576">
        <f>'B1104'!AH10</f>
        <v>0</v>
      </c>
      <c r="D18" s="576">
        <f>'B1104'!BY10</f>
        <v>0</v>
      </c>
      <c r="E18" s="567"/>
    </row>
    <row r="19" spans="1:5" ht="12" customHeight="1" thickBot="1" x14ac:dyDescent="0.3">
      <c r="A19" s="574">
        <v>40108</v>
      </c>
      <c r="B19" s="634" t="s">
        <v>184</v>
      </c>
      <c r="C19" s="576">
        <f>'B1104'!AH11</f>
        <v>0</v>
      </c>
      <c r="D19" s="576">
        <f>'B1104'!BY11</f>
        <v>0</v>
      </c>
      <c r="E19" s="567"/>
    </row>
    <row r="20" spans="1:5" ht="12" customHeight="1" thickBot="1" x14ac:dyDescent="0.3">
      <c r="A20" s="574">
        <v>40111</v>
      </c>
      <c r="B20" s="634" t="s">
        <v>185</v>
      </c>
      <c r="C20" s="576">
        <f>'B1104'!AH12</f>
        <v>0</v>
      </c>
      <c r="D20" s="576">
        <f>'B1104'!BY12</f>
        <v>0</v>
      </c>
      <c r="E20" s="567"/>
    </row>
    <row r="21" spans="1:5" ht="12" customHeight="1" thickBot="1" x14ac:dyDescent="0.3">
      <c r="A21" s="574">
        <v>40112</v>
      </c>
      <c r="B21" s="634" t="s">
        <v>186</v>
      </c>
      <c r="C21" s="576">
        <f>'B1104'!AH13</f>
        <v>0</v>
      </c>
      <c r="D21" s="576">
        <f>'B1104'!BY13</f>
        <v>0</v>
      </c>
      <c r="E21" s="567"/>
    </row>
    <row r="22" spans="1:5" ht="12" customHeight="1" thickBot="1" x14ac:dyDescent="0.3">
      <c r="A22" s="574">
        <v>40113</v>
      </c>
      <c r="B22" s="634" t="s">
        <v>222</v>
      </c>
      <c r="C22" s="576">
        <f>'B1104'!AH14</f>
        <v>0</v>
      </c>
      <c r="D22" s="576">
        <f>'B1104'!BY14</f>
        <v>0</v>
      </c>
      <c r="E22" s="567"/>
    </row>
    <row r="23" spans="1:5" ht="12" customHeight="1" thickBot="1" x14ac:dyDescent="0.3">
      <c r="A23" s="577" t="s">
        <v>784</v>
      </c>
      <c r="B23" s="635" t="s">
        <v>793</v>
      </c>
      <c r="C23" s="576">
        <f>'B1104'!AH15</f>
        <v>0</v>
      </c>
      <c r="D23" s="576">
        <f>'B1104'!BY15</f>
        <v>0</v>
      </c>
      <c r="E23" s="567"/>
    </row>
    <row r="24" spans="1:5" ht="12" customHeight="1" thickBot="1" x14ac:dyDescent="0.3">
      <c r="A24" s="574">
        <v>40200</v>
      </c>
      <c r="B24" s="636" t="s">
        <v>187</v>
      </c>
      <c r="C24" s="576">
        <f>'B1104'!AH17</f>
        <v>0</v>
      </c>
      <c r="D24" s="576">
        <f>'B1104'!BY17</f>
        <v>0</v>
      </c>
      <c r="E24" s="567"/>
    </row>
    <row r="25" spans="1:5" ht="12" customHeight="1" thickBot="1" x14ac:dyDescent="0.3">
      <c r="A25" s="574">
        <v>40201</v>
      </c>
      <c r="B25" s="634" t="s">
        <v>188</v>
      </c>
      <c r="C25" s="576">
        <f>'B1104'!AH18</f>
        <v>0</v>
      </c>
      <c r="D25" s="576">
        <f>'B1104'!BY18</f>
        <v>0</v>
      </c>
      <c r="E25" s="567"/>
    </row>
    <row r="26" spans="1:5" ht="12" customHeight="1" thickBot="1" x14ac:dyDescent="0.3">
      <c r="A26" s="574">
        <v>40202</v>
      </c>
      <c r="B26" s="634" t="s">
        <v>189</v>
      </c>
      <c r="C26" s="576">
        <f>'B1104'!AH19</f>
        <v>0</v>
      </c>
      <c r="D26" s="576">
        <f>'B1104'!BY19</f>
        <v>0</v>
      </c>
      <c r="E26" s="567"/>
    </row>
    <row r="27" spans="1:5" ht="12" customHeight="1" thickBot="1" x14ac:dyDescent="0.3">
      <c r="A27" s="574">
        <v>40203</v>
      </c>
      <c r="B27" s="634" t="s">
        <v>190</v>
      </c>
      <c r="C27" s="576">
        <f>'B1104'!AH20</f>
        <v>0</v>
      </c>
      <c r="D27" s="576">
        <f>'B1104'!BY20</f>
        <v>0</v>
      </c>
      <c r="E27" s="567"/>
    </row>
    <row r="28" spans="1:5" ht="12" customHeight="1" thickBot="1" x14ac:dyDescent="0.3">
      <c r="A28" s="574">
        <v>40204</v>
      </c>
      <c r="B28" s="634" t="s">
        <v>191</v>
      </c>
      <c r="C28" s="576">
        <f>'B1104'!AH21</f>
        <v>0</v>
      </c>
      <c r="D28" s="576">
        <f>'B1104'!BY21</f>
        <v>0</v>
      </c>
      <c r="E28" s="567"/>
    </row>
    <row r="29" spans="1:5" ht="12" customHeight="1" thickBot="1" x14ac:dyDescent="0.3">
      <c r="A29" s="574">
        <v>40205</v>
      </c>
      <c r="B29" s="634" t="s">
        <v>192</v>
      </c>
      <c r="C29" s="576">
        <f>'B1104'!AH22</f>
        <v>0</v>
      </c>
      <c r="D29" s="576">
        <f>'B1104'!BY22</f>
        <v>0</v>
      </c>
      <c r="E29" s="567"/>
    </row>
    <row r="30" spans="1:5" ht="12" customHeight="1" thickBot="1" x14ac:dyDescent="0.3">
      <c r="A30" s="574">
        <v>40208</v>
      </c>
      <c r="B30" s="634" t="s">
        <v>193</v>
      </c>
      <c r="C30" s="576">
        <f>'B1104'!AH23</f>
        <v>0</v>
      </c>
      <c r="D30" s="576">
        <f>'B1104'!BY23</f>
        <v>0</v>
      </c>
      <c r="E30" s="567"/>
    </row>
    <row r="31" spans="1:5" ht="12" customHeight="1" thickBot="1" x14ac:dyDescent="0.3">
      <c r="A31" s="574">
        <v>40209</v>
      </c>
      <c r="B31" s="634" t="s">
        <v>194</v>
      </c>
      <c r="C31" s="576">
        <f>'B1104'!AH24</f>
        <v>0</v>
      </c>
      <c r="D31" s="576">
        <f>'B1104'!BY24</f>
        <v>0</v>
      </c>
      <c r="E31" s="567"/>
    </row>
    <row r="32" spans="1:5" ht="12" customHeight="1" thickBot="1" x14ac:dyDescent="0.3">
      <c r="A32" s="574">
        <v>40210</v>
      </c>
      <c r="B32" s="634" t="s">
        <v>195</v>
      </c>
      <c r="C32" s="576">
        <f>'B1104'!AH25</f>
        <v>0</v>
      </c>
      <c r="D32" s="576">
        <f>'B1104'!BY25</f>
        <v>0</v>
      </c>
      <c r="E32" s="567"/>
    </row>
    <row r="33" spans="1:5" ht="12" customHeight="1" thickBot="1" x14ac:dyDescent="0.3">
      <c r="A33" s="574">
        <v>40211</v>
      </c>
      <c r="B33" s="634" t="s">
        <v>196</v>
      </c>
      <c r="C33" s="576">
        <f>'B1104'!AH26</f>
        <v>0</v>
      </c>
      <c r="D33" s="576">
        <f>'B1104'!BY26</f>
        <v>0</v>
      </c>
      <c r="E33" s="567"/>
    </row>
    <row r="34" spans="1:5" ht="12" customHeight="1" thickBot="1" x14ac:dyDescent="0.3">
      <c r="A34" s="574">
        <v>40212</v>
      </c>
      <c r="B34" s="634" t="s">
        <v>197</v>
      </c>
      <c r="C34" s="576">
        <f>'B1104'!AH27</f>
        <v>0</v>
      </c>
      <c r="D34" s="576">
        <f>'B1104'!BY27</f>
        <v>0</v>
      </c>
      <c r="E34" s="567"/>
    </row>
    <row r="35" spans="1:5" ht="12" customHeight="1" thickBot="1" x14ac:dyDescent="0.3">
      <c r="A35" s="574">
        <v>40213</v>
      </c>
      <c r="B35" s="634" t="s">
        <v>224</v>
      </c>
      <c r="C35" s="576">
        <f>'B1104'!AH28</f>
        <v>0</v>
      </c>
      <c r="D35" s="576">
        <f>'B1104'!BY28</f>
        <v>0</v>
      </c>
      <c r="E35" s="567"/>
    </row>
    <row r="36" spans="1:5" ht="12" customHeight="1" thickBot="1" x14ac:dyDescent="0.3">
      <c r="A36" s="574" t="s">
        <v>738</v>
      </c>
      <c r="B36" s="634" t="s">
        <v>737</v>
      </c>
      <c r="C36" s="576">
        <f>'B1104'!AH29</f>
        <v>0</v>
      </c>
      <c r="D36" s="576">
        <f>'B1104'!BY29</f>
        <v>0</v>
      </c>
      <c r="E36" s="567"/>
    </row>
    <row r="37" spans="1:5" ht="12" customHeight="1" thickBot="1" x14ac:dyDescent="0.3">
      <c r="A37" s="574">
        <v>40300</v>
      </c>
      <c r="B37" s="634" t="s">
        <v>198</v>
      </c>
      <c r="C37" s="576">
        <f>'B1104'!AH30</f>
        <v>0</v>
      </c>
      <c r="D37" s="576">
        <f>'B1104'!BY30</f>
        <v>0</v>
      </c>
      <c r="E37" s="567"/>
    </row>
    <row r="38" spans="1:5" ht="12" customHeight="1" thickBot="1" x14ac:dyDescent="0.3">
      <c r="A38" s="574">
        <v>40301</v>
      </c>
      <c r="B38" s="634" t="s">
        <v>202</v>
      </c>
      <c r="C38" s="576">
        <f>'B1104'!AH31</f>
        <v>0</v>
      </c>
      <c r="D38" s="576">
        <f>'B1104'!BY31</f>
        <v>0</v>
      </c>
      <c r="E38" s="567"/>
    </row>
    <row r="39" spans="1:5" ht="12" customHeight="1" thickBot="1" x14ac:dyDescent="0.3">
      <c r="A39" s="637">
        <v>40302</v>
      </c>
      <c r="B39" s="634" t="s">
        <v>203</v>
      </c>
      <c r="C39" s="576">
        <f>'B1104'!AH32</f>
        <v>0</v>
      </c>
      <c r="D39" s="576">
        <f>'B1104'!BY32</f>
        <v>0</v>
      </c>
      <c r="E39" s="638"/>
    </row>
    <row r="40" spans="1:5" ht="12" customHeight="1" thickBot="1" x14ac:dyDescent="0.3">
      <c r="A40" s="574">
        <v>40303</v>
      </c>
      <c r="B40" s="634" t="s">
        <v>204</v>
      </c>
      <c r="C40" s="576">
        <f>'B1104'!AH33</f>
        <v>0</v>
      </c>
      <c r="D40" s="576">
        <f>'B1104'!BY33</f>
        <v>0</v>
      </c>
      <c r="E40" s="567"/>
    </row>
    <row r="41" spans="1:5" ht="12" customHeight="1" thickBot="1" x14ac:dyDescent="0.3">
      <c r="A41" s="574">
        <v>40304</v>
      </c>
      <c r="B41" s="634" t="s">
        <v>205</v>
      </c>
      <c r="C41" s="576">
        <f>'B1104'!AH34</f>
        <v>0</v>
      </c>
      <c r="D41" s="576">
        <f>'B1104'!BY34</f>
        <v>0</v>
      </c>
      <c r="E41" s="567"/>
    </row>
    <row r="42" spans="1:5" ht="12" customHeight="1" thickBot="1" x14ac:dyDescent="0.3">
      <c r="A42" s="574">
        <v>40305</v>
      </c>
      <c r="B42" s="634" t="s">
        <v>206</v>
      </c>
      <c r="C42" s="576">
        <f>'B1104'!AH35</f>
        <v>0</v>
      </c>
      <c r="D42" s="576">
        <f>'B1104'!BY35</f>
        <v>0</v>
      </c>
      <c r="E42" s="567"/>
    </row>
    <row r="43" spans="1:5" ht="12" customHeight="1" thickBot="1" x14ac:dyDescent="0.3">
      <c r="A43" s="574">
        <v>40306</v>
      </c>
      <c r="B43" s="634" t="s">
        <v>207</v>
      </c>
      <c r="C43" s="576">
        <f>'B1104'!AH36</f>
        <v>0</v>
      </c>
      <c r="D43" s="576">
        <f>'B1104'!BY36</f>
        <v>0</v>
      </c>
      <c r="E43" s="567"/>
    </row>
    <row r="44" spans="1:5" ht="12" customHeight="1" thickBot="1" x14ac:dyDescent="0.3">
      <c r="A44" s="574">
        <v>40307</v>
      </c>
      <c r="B44" s="634" t="s">
        <v>208</v>
      </c>
      <c r="C44" s="576">
        <f>'B1104'!AH37</f>
        <v>0</v>
      </c>
      <c r="D44" s="576">
        <f>'B1104'!BY37</f>
        <v>0</v>
      </c>
      <c r="E44" s="567"/>
    </row>
    <row r="45" spans="1:5" ht="12" customHeight="1" thickBot="1" x14ac:dyDescent="0.3">
      <c r="A45" s="574">
        <v>40308</v>
      </c>
      <c r="B45" s="634" t="s">
        <v>209</v>
      </c>
      <c r="C45" s="576">
        <f>'B1104'!AH38</f>
        <v>0</v>
      </c>
      <c r="D45" s="576">
        <f>'B1104'!BY38</f>
        <v>0</v>
      </c>
      <c r="E45" s="567"/>
    </row>
    <row r="46" spans="1:5" ht="12" customHeight="1" thickBot="1" x14ac:dyDescent="0.3">
      <c r="A46" s="574" t="s">
        <v>739</v>
      </c>
      <c r="B46" s="634" t="s">
        <v>740</v>
      </c>
      <c r="C46" s="576">
        <f>'B1104'!AH39</f>
        <v>0</v>
      </c>
      <c r="D46" s="576">
        <f>'B1104'!BY39</f>
        <v>0</v>
      </c>
      <c r="E46" s="567"/>
    </row>
    <row r="47" spans="1:5" ht="12" customHeight="1" thickBot="1" x14ac:dyDescent="0.3">
      <c r="A47" s="574">
        <v>40400</v>
      </c>
      <c r="B47" s="634" t="s">
        <v>210</v>
      </c>
      <c r="C47" s="576">
        <f>'B1104'!AH40</f>
        <v>0</v>
      </c>
      <c r="D47" s="576">
        <f>'B1104'!BY40</f>
        <v>0</v>
      </c>
      <c r="E47" s="567"/>
    </row>
    <row r="48" spans="1:5" ht="12" customHeight="1" thickBot="1" x14ac:dyDescent="0.3">
      <c r="A48" s="574">
        <v>40401</v>
      </c>
      <c r="B48" s="634" t="s">
        <v>211</v>
      </c>
      <c r="C48" s="576">
        <f>'B1104'!AH41</f>
        <v>0</v>
      </c>
      <c r="D48" s="576">
        <f>'B1104'!BY41</f>
        <v>0</v>
      </c>
      <c r="E48" s="567"/>
    </row>
    <row r="49" spans="1:5" ht="12" customHeight="1" thickBot="1" x14ac:dyDescent="0.3">
      <c r="A49" s="574">
        <v>40402</v>
      </c>
      <c r="B49" s="634" t="s">
        <v>212</v>
      </c>
      <c r="C49" s="576">
        <f>'B1104'!AH42</f>
        <v>0</v>
      </c>
      <c r="D49" s="576">
        <f>'B1104'!BY42</f>
        <v>0</v>
      </c>
      <c r="E49" s="567"/>
    </row>
    <row r="50" spans="1:5" ht="12" customHeight="1" thickBot="1" x14ac:dyDescent="0.3">
      <c r="A50" s="574">
        <v>40403</v>
      </c>
      <c r="B50" s="634" t="s">
        <v>213</v>
      </c>
      <c r="C50" s="576">
        <f>'B1104'!AH43</f>
        <v>0</v>
      </c>
      <c r="D50" s="576">
        <f>'B1104'!BY43</f>
        <v>0</v>
      </c>
      <c r="E50" s="567"/>
    </row>
    <row r="51" spans="1:5" ht="12" customHeight="1" thickBot="1" x14ac:dyDescent="0.3">
      <c r="A51" s="574" t="s">
        <v>579</v>
      </c>
      <c r="B51" s="634" t="s">
        <v>580</v>
      </c>
      <c r="C51" s="576">
        <f>'B1104'!AH44</f>
        <v>0</v>
      </c>
      <c r="D51" s="576">
        <f>'B1104'!BY44</f>
        <v>0</v>
      </c>
      <c r="E51" s="567"/>
    </row>
    <row r="52" spans="1:5" ht="12" customHeight="1" thickBot="1" x14ac:dyDescent="0.3">
      <c r="A52" s="574">
        <v>40405</v>
      </c>
      <c r="B52" s="634" t="s">
        <v>214</v>
      </c>
      <c r="C52" s="576">
        <f>'B1104'!AH45</f>
        <v>0</v>
      </c>
      <c r="D52" s="576">
        <f>'B1104'!BY45</f>
        <v>0</v>
      </c>
      <c r="E52" s="567"/>
    </row>
    <row r="53" spans="1:5" ht="12" customHeight="1" thickBot="1" x14ac:dyDescent="0.3">
      <c r="A53" s="574">
        <v>40406</v>
      </c>
      <c r="B53" s="575" t="s">
        <v>215</v>
      </c>
      <c r="C53" s="576">
        <f>'B1104'!AH46</f>
        <v>0</v>
      </c>
      <c r="D53" s="576">
        <f>'B1104'!BY46</f>
        <v>0</v>
      </c>
      <c r="E53" s="567"/>
    </row>
    <row r="54" spans="1:5" ht="12" customHeight="1" thickBot="1" x14ac:dyDescent="0.3">
      <c r="A54" s="574">
        <v>40407</v>
      </c>
      <c r="B54" s="575" t="s">
        <v>216</v>
      </c>
      <c r="C54" s="576">
        <f>'B1104'!AH47</f>
        <v>0</v>
      </c>
      <c r="D54" s="576">
        <f>'B1104'!BY47</f>
        <v>0</v>
      </c>
      <c r="E54" s="567"/>
    </row>
    <row r="55" spans="1:5" ht="12" customHeight="1" thickBot="1" x14ac:dyDescent="0.3">
      <c r="A55" s="574">
        <v>40408</v>
      </c>
      <c r="B55" s="575" t="s">
        <v>217</v>
      </c>
      <c r="C55" s="576">
        <f>'B1104'!AH48</f>
        <v>0</v>
      </c>
      <c r="D55" s="576">
        <f>'B1104'!BY48</f>
        <v>0</v>
      </c>
      <c r="E55" s="567"/>
    </row>
    <row r="56" spans="1:5" ht="12" customHeight="1" thickBot="1" x14ac:dyDescent="0.3">
      <c r="A56" s="574">
        <v>40412</v>
      </c>
      <c r="B56" s="575" t="s">
        <v>218</v>
      </c>
      <c r="C56" s="576">
        <f>'B1104'!AH49</f>
        <v>0</v>
      </c>
      <c r="D56" s="576">
        <f>'B1104'!BY49</f>
        <v>0</v>
      </c>
      <c r="E56" s="567"/>
    </row>
    <row r="57" spans="1:5" ht="12" customHeight="1" thickBot="1" x14ac:dyDescent="0.3">
      <c r="A57" s="574">
        <v>40417</v>
      </c>
      <c r="B57" s="575" t="s">
        <v>219</v>
      </c>
      <c r="C57" s="576">
        <f>'B1104'!AH50</f>
        <v>0</v>
      </c>
      <c r="D57" s="576">
        <f>'B1104'!BY50</f>
        <v>0</v>
      </c>
      <c r="E57" s="567"/>
    </row>
    <row r="58" spans="1:5" ht="12" customHeight="1" thickBot="1" x14ac:dyDescent="0.3">
      <c r="A58" s="574">
        <v>40420</v>
      </c>
      <c r="B58" s="575" t="s">
        <v>90</v>
      </c>
      <c r="C58" s="576">
        <f>'B1104'!AH51</f>
        <v>0</v>
      </c>
      <c r="D58" s="576">
        <f>'B1104'!BY51</f>
        <v>0</v>
      </c>
      <c r="E58" s="567"/>
    </row>
    <row r="59" spans="1:5" ht="12" customHeight="1" thickBot="1" x14ac:dyDescent="0.3">
      <c r="A59" s="574">
        <v>40421</v>
      </c>
      <c r="B59" s="575" t="s">
        <v>220</v>
      </c>
      <c r="C59" s="576">
        <f>'B1104'!AH52</f>
        <v>0</v>
      </c>
      <c r="D59" s="576">
        <f>'B1104'!BY52</f>
        <v>0</v>
      </c>
      <c r="E59" s="567"/>
    </row>
    <row r="60" spans="1:5" ht="12" customHeight="1" thickBot="1" x14ac:dyDescent="0.3">
      <c r="A60" s="574">
        <v>40422</v>
      </c>
      <c r="B60" s="575" t="s">
        <v>92</v>
      </c>
      <c r="C60" s="576">
        <f>'B1104'!AH53</f>
        <v>0</v>
      </c>
      <c r="D60" s="576">
        <f>'B1104'!BY53</f>
        <v>0</v>
      </c>
      <c r="E60" s="567"/>
    </row>
    <row r="61" spans="1:5" ht="12" customHeight="1" thickBot="1" x14ac:dyDescent="0.3">
      <c r="A61" s="574">
        <v>40423</v>
      </c>
      <c r="B61" s="575" t="s">
        <v>147</v>
      </c>
      <c r="C61" s="576">
        <f>'B1104'!AH54</f>
        <v>0</v>
      </c>
      <c r="D61" s="576">
        <f>'B1104'!BY54</f>
        <v>0</v>
      </c>
      <c r="E61" s="567"/>
    </row>
    <row r="62" spans="1:5" ht="12" customHeight="1" thickBot="1" x14ac:dyDescent="0.3">
      <c r="A62" s="577" t="s">
        <v>786</v>
      </c>
      <c r="B62" s="578" t="s">
        <v>792</v>
      </c>
      <c r="C62" s="576">
        <f>'B1104'!AH55</f>
        <v>0</v>
      </c>
      <c r="D62" s="576">
        <f>'B1104'!BY55</f>
        <v>0</v>
      </c>
      <c r="E62" s="567"/>
    </row>
    <row r="63" spans="1:5" ht="32.25" customHeight="1" thickBot="1" x14ac:dyDescent="0.3">
      <c r="A63" s="250" t="s">
        <v>335</v>
      </c>
      <c r="B63" s="249"/>
      <c r="C63" s="576">
        <f>'B1104'!AH58</f>
        <v>0</v>
      </c>
      <c r="D63" s="576">
        <f>'B1104'!BY58</f>
        <v>0</v>
      </c>
      <c r="E63" s="264"/>
    </row>
    <row r="64" spans="1:5" ht="15" x14ac:dyDescent="0.25">
      <c r="A64" s="13"/>
      <c r="B64" s="20"/>
      <c r="C64" s="20"/>
      <c r="D64" s="20"/>
    </row>
    <row r="65" spans="1:4" ht="15" x14ac:dyDescent="0.25">
      <c r="A65" s="20"/>
      <c r="B65" s="20"/>
      <c r="C65" s="20"/>
      <c r="D65" s="20"/>
    </row>
    <row r="66" spans="1:4" ht="15" x14ac:dyDescent="0.25">
      <c r="B66" s="20"/>
      <c r="C66" s="20"/>
      <c r="D66" s="20"/>
    </row>
  </sheetData>
  <phoneticPr fontId="162" type="noConversion"/>
  <pageMargins left="0.4" right="0.36" top="0.2" bottom="0.38" header="0.31" footer="0.4921259845"/>
  <pageSetup paperSize="9" scale="76" orientation="portrait" r:id="rId1"/>
  <headerFooter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indexed="14"/>
  </sheetPr>
  <dimension ref="A1:E67"/>
  <sheetViews>
    <sheetView topLeftCell="A47" workbookViewId="0">
      <selection activeCell="B63" sqref="B63"/>
    </sheetView>
  </sheetViews>
  <sheetFormatPr baseColWidth="10" defaultRowHeight="13.2" x14ac:dyDescent="0.25"/>
  <cols>
    <col min="2" max="2" width="32.5546875" customWidth="1"/>
    <col min="3" max="4" width="28.88671875" customWidth="1"/>
    <col min="5" max="5" width="26.5546875" customWidth="1"/>
  </cols>
  <sheetData>
    <row r="1" spans="1:5" ht="17.399999999999999" x14ac:dyDescent="0.3">
      <c r="C1" s="14"/>
      <c r="D1" s="14"/>
      <c r="E1" s="182"/>
    </row>
    <row r="2" spans="1:5" ht="17.399999999999999" x14ac:dyDescent="0.3">
      <c r="C2" s="14"/>
      <c r="D2" s="14"/>
      <c r="E2" s="182"/>
    </row>
    <row r="3" spans="1:5" ht="17.399999999999999" x14ac:dyDescent="0.3">
      <c r="A3" s="20" t="s">
        <v>106</v>
      </c>
      <c r="C3" s="14"/>
      <c r="D3" s="14"/>
      <c r="E3" s="182"/>
    </row>
    <row r="4" spans="1:5" ht="17.399999999999999" x14ac:dyDescent="0.3">
      <c r="A4" s="20" t="s">
        <v>250</v>
      </c>
      <c r="C4" s="14"/>
      <c r="D4" s="14"/>
      <c r="E4" s="182"/>
    </row>
    <row r="5" spans="1:5" ht="17.399999999999999" x14ac:dyDescent="0.3">
      <c r="B5" s="18" t="s">
        <v>815</v>
      </c>
      <c r="C5" s="14"/>
      <c r="D5" s="14"/>
      <c r="E5" s="182"/>
    </row>
    <row r="6" spans="1:5" ht="6" customHeight="1" x14ac:dyDescent="0.25">
      <c r="C6" s="20"/>
      <c r="D6" s="20"/>
      <c r="E6" s="20"/>
    </row>
    <row r="7" spans="1:5" ht="16.2" thickBot="1" x14ac:dyDescent="0.35">
      <c r="B7" s="20"/>
      <c r="C7" s="28" t="str">
        <f>'V TP'!H6</f>
        <v>Mois de Janvier  2020</v>
      </c>
      <c r="D7" s="28"/>
      <c r="E7" s="28"/>
    </row>
    <row r="8" spans="1:5" x14ac:dyDescent="0.25">
      <c r="A8" s="206" t="s">
        <v>101</v>
      </c>
      <c r="B8" s="206"/>
      <c r="C8" s="206" t="s">
        <v>339</v>
      </c>
      <c r="D8" s="206" t="s">
        <v>339</v>
      </c>
      <c r="E8" s="208"/>
    </row>
    <row r="9" spans="1:5" x14ac:dyDescent="0.25">
      <c r="A9" s="218"/>
      <c r="B9" s="218" t="s">
        <v>111</v>
      </c>
      <c r="C9" s="218" t="s">
        <v>340</v>
      </c>
      <c r="D9" s="218" t="s">
        <v>340</v>
      </c>
      <c r="E9" s="209"/>
    </row>
    <row r="10" spans="1:5" x14ac:dyDescent="0.25">
      <c r="A10" s="218" t="s">
        <v>318</v>
      </c>
      <c r="B10" s="218" t="s">
        <v>318</v>
      </c>
      <c r="C10" s="792" t="s">
        <v>846</v>
      </c>
      <c r="D10" s="792" t="s">
        <v>847</v>
      </c>
      <c r="E10" s="223" t="s">
        <v>48</v>
      </c>
    </row>
    <row r="11" spans="1:5" ht="13.8" thickBot="1" x14ac:dyDescent="0.3">
      <c r="A11" s="218" t="s">
        <v>2</v>
      </c>
      <c r="B11" s="218" t="s">
        <v>2</v>
      </c>
      <c r="C11" s="633"/>
      <c r="D11" s="633"/>
      <c r="E11" s="209"/>
    </row>
    <row r="12" spans="1:5" ht="12" customHeight="1" thickBot="1" x14ac:dyDescent="0.3">
      <c r="A12" s="574">
        <v>40100</v>
      </c>
      <c r="B12" s="634" t="s">
        <v>176</v>
      </c>
      <c r="C12" s="576">
        <f>'B1104'!AH4</f>
        <v>0</v>
      </c>
      <c r="D12" s="576">
        <f>'B1104'!BY4</f>
        <v>0</v>
      </c>
      <c r="E12" s="567"/>
    </row>
    <row r="13" spans="1:5" ht="12" customHeight="1" thickBot="1" x14ac:dyDescent="0.3">
      <c r="A13" s="574">
        <v>40102</v>
      </c>
      <c r="B13" s="634" t="s">
        <v>178</v>
      </c>
      <c r="C13" s="576">
        <f>'B1104'!AH5</f>
        <v>0</v>
      </c>
      <c r="D13" s="576">
        <f>'B1104'!BY5</f>
        <v>0</v>
      </c>
      <c r="E13" s="567"/>
    </row>
    <row r="14" spans="1:5" ht="12" customHeight="1" thickBot="1" x14ac:dyDescent="0.3">
      <c r="A14" s="574">
        <v>40103</v>
      </c>
      <c r="B14" s="634" t="s">
        <v>179</v>
      </c>
      <c r="C14" s="576">
        <f>'B1104'!AH6</f>
        <v>0</v>
      </c>
      <c r="D14" s="576">
        <f>'B1104'!BY6</f>
        <v>0</v>
      </c>
      <c r="E14" s="567"/>
    </row>
    <row r="15" spans="1:5" ht="12" customHeight="1" thickBot="1" x14ac:dyDescent="0.3">
      <c r="A15" s="574">
        <v>40104</v>
      </c>
      <c r="B15" s="634" t="s">
        <v>180</v>
      </c>
      <c r="C15" s="576">
        <f>'B1104'!AH7</f>
        <v>0</v>
      </c>
      <c r="D15" s="576">
        <f>'B1104'!BY7</f>
        <v>0</v>
      </c>
      <c r="E15" s="567"/>
    </row>
    <row r="16" spans="1:5" ht="12" customHeight="1" thickBot="1" x14ac:dyDescent="0.3">
      <c r="A16" s="574">
        <v>40105</v>
      </c>
      <c r="B16" s="634" t="s">
        <v>181</v>
      </c>
      <c r="C16" s="576">
        <f>'B1104'!AH8</f>
        <v>0</v>
      </c>
      <c r="D16" s="576">
        <f>'B1104'!BY8</f>
        <v>0</v>
      </c>
      <c r="E16" s="567"/>
    </row>
    <row r="17" spans="1:5" ht="12" customHeight="1" thickBot="1" x14ac:dyDescent="0.3">
      <c r="A17" s="574">
        <v>40106</v>
      </c>
      <c r="B17" s="634" t="s">
        <v>182</v>
      </c>
      <c r="C17" s="576">
        <f>'B1104'!AH9</f>
        <v>0</v>
      </c>
      <c r="D17" s="576">
        <f>'B1104'!BY9</f>
        <v>0</v>
      </c>
      <c r="E17" s="567"/>
    </row>
    <row r="18" spans="1:5" ht="12" customHeight="1" thickBot="1" x14ac:dyDescent="0.3">
      <c r="A18" s="574">
        <v>40107</v>
      </c>
      <c r="B18" s="634" t="s">
        <v>183</v>
      </c>
      <c r="C18" s="576">
        <f>'B1104'!AH10</f>
        <v>0</v>
      </c>
      <c r="D18" s="576">
        <f>'B1104'!BY10</f>
        <v>0</v>
      </c>
      <c r="E18" s="567"/>
    </row>
    <row r="19" spans="1:5" ht="12" customHeight="1" thickBot="1" x14ac:dyDescent="0.3">
      <c r="A19" s="574">
        <v>40108</v>
      </c>
      <c r="B19" s="634" t="s">
        <v>184</v>
      </c>
      <c r="C19" s="576">
        <f>'B1104'!AH11</f>
        <v>0</v>
      </c>
      <c r="D19" s="576">
        <f>'B1104'!BY11</f>
        <v>0</v>
      </c>
      <c r="E19" s="567"/>
    </row>
    <row r="20" spans="1:5" ht="12" customHeight="1" thickBot="1" x14ac:dyDescent="0.3">
      <c r="A20" s="574">
        <v>40111</v>
      </c>
      <c r="B20" s="634" t="s">
        <v>185</v>
      </c>
      <c r="C20" s="576">
        <f>'B1104'!AH12</f>
        <v>0</v>
      </c>
      <c r="D20" s="576">
        <f>'B1104'!BY12</f>
        <v>0</v>
      </c>
      <c r="E20" s="567"/>
    </row>
    <row r="21" spans="1:5" ht="12" customHeight="1" thickBot="1" x14ac:dyDescent="0.3">
      <c r="A21" s="574">
        <v>40112</v>
      </c>
      <c r="B21" s="634" t="s">
        <v>186</v>
      </c>
      <c r="C21" s="576">
        <f>'B1104'!AH13</f>
        <v>0</v>
      </c>
      <c r="D21" s="576">
        <f>'B1104'!BY13</f>
        <v>0</v>
      </c>
      <c r="E21" s="567"/>
    </row>
    <row r="22" spans="1:5" ht="12" customHeight="1" thickBot="1" x14ac:dyDescent="0.3">
      <c r="A22" s="574">
        <v>40113</v>
      </c>
      <c r="B22" s="634" t="s">
        <v>222</v>
      </c>
      <c r="C22" s="576">
        <f>'B1104'!AH14</f>
        <v>0</v>
      </c>
      <c r="D22" s="576">
        <f>'B1104'!BY14</f>
        <v>0</v>
      </c>
      <c r="E22" s="567"/>
    </row>
    <row r="23" spans="1:5" ht="12" customHeight="1" thickBot="1" x14ac:dyDescent="0.3">
      <c r="A23" s="577" t="s">
        <v>784</v>
      </c>
      <c r="B23" s="635" t="s">
        <v>793</v>
      </c>
      <c r="C23" s="576">
        <f>'B1104'!AH15</f>
        <v>0</v>
      </c>
      <c r="D23" s="576">
        <f>'B1104'!BY15</f>
        <v>0</v>
      </c>
      <c r="E23" s="567"/>
    </row>
    <row r="24" spans="1:5" ht="12" customHeight="1" thickBot="1" x14ac:dyDescent="0.3">
      <c r="A24" s="574">
        <v>40200</v>
      </c>
      <c r="B24" s="636" t="s">
        <v>187</v>
      </c>
      <c r="C24" s="576">
        <f>'B1104'!AH17</f>
        <v>0</v>
      </c>
      <c r="D24" s="576">
        <f>'B1104'!BY17</f>
        <v>0</v>
      </c>
      <c r="E24" s="567"/>
    </row>
    <row r="25" spans="1:5" ht="12" customHeight="1" thickBot="1" x14ac:dyDescent="0.3">
      <c r="A25" s="574">
        <v>40201</v>
      </c>
      <c r="B25" s="634" t="s">
        <v>188</v>
      </c>
      <c r="C25" s="576">
        <f>'B1104'!AH18</f>
        <v>0</v>
      </c>
      <c r="D25" s="576">
        <f>'B1104'!BY18</f>
        <v>0</v>
      </c>
      <c r="E25" s="567"/>
    </row>
    <row r="26" spans="1:5" ht="12" customHeight="1" thickBot="1" x14ac:dyDescent="0.3">
      <c r="A26" s="574">
        <v>40202</v>
      </c>
      <c r="B26" s="634" t="s">
        <v>189</v>
      </c>
      <c r="C26" s="576">
        <f>'B1104'!AH19</f>
        <v>0</v>
      </c>
      <c r="D26" s="576">
        <f>'B1104'!BY19</f>
        <v>0</v>
      </c>
      <c r="E26" s="567"/>
    </row>
    <row r="27" spans="1:5" ht="12" customHeight="1" thickBot="1" x14ac:dyDescent="0.3">
      <c r="A27" s="574">
        <v>40203</v>
      </c>
      <c r="B27" s="634" t="s">
        <v>190</v>
      </c>
      <c r="C27" s="576">
        <f>'B1104'!AH20</f>
        <v>0</v>
      </c>
      <c r="D27" s="576">
        <f>'B1104'!BY20</f>
        <v>0</v>
      </c>
      <c r="E27" s="567"/>
    </row>
    <row r="28" spans="1:5" ht="12" customHeight="1" thickBot="1" x14ac:dyDescent="0.3">
      <c r="A28" s="574">
        <v>40204</v>
      </c>
      <c r="B28" s="634" t="s">
        <v>191</v>
      </c>
      <c r="C28" s="576">
        <f>'B1104'!AH21</f>
        <v>0</v>
      </c>
      <c r="D28" s="576">
        <f>'B1104'!BY21</f>
        <v>0</v>
      </c>
      <c r="E28" s="567"/>
    </row>
    <row r="29" spans="1:5" ht="12" customHeight="1" thickBot="1" x14ac:dyDescent="0.3">
      <c r="A29" s="574">
        <v>40205</v>
      </c>
      <c r="B29" s="634" t="s">
        <v>192</v>
      </c>
      <c r="C29" s="576">
        <f>'B1104'!AH22</f>
        <v>0</v>
      </c>
      <c r="D29" s="576">
        <f>'B1104'!BY22</f>
        <v>0</v>
      </c>
      <c r="E29" s="567"/>
    </row>
    <row r="30" spans="1:5" ht="12" customHeight="1" thickBot="1" x14ac:dyDescent="0.3">
      <c r="A30" s="574">
        <v>40208</v>
      </c>
      <c r="B30" s="634" t="s">
        <v>193</v>
      </c>
      <c r="C30" s="576">
        <f>'B1104'!AH23</f>
        <v>0</v>
      </c>
      <c r="D30" s="576">
        <f>'B1104'!BY23</f>
        <v>0</v>
      </c>
      <c r="E30" s="567"/>
    </row>
    <row r="31" spans="1:5" ht="12" customHeight="1" thickBot="1" x14ac:dyDescent="0.3">
      <c r="A31" s="574">
        <v>40209</v>
      </c>
      <c r="B31" s="634" t="s">
        <v>194</v>
      </c>
      <c r="C31" s="576">
        <f>'B1104'!AH24</f>
        <v>0</v>
      </c>
      <c r="D31" s="576">
        <f>'B1104'!BY24</f>
        <v>0</v>
      </c>
      <c r="E31" s="567"/>
    </row>
    <row r="32" spans="1:5" ht="12" customHeight="1" thickBot="1" x14ac:dyDescent="0.3">
      <c r="A32" s="574">
        <v>40210</v>
      </c>
      <c r="B32" s="634" t="s">
        <v>195</v>
      </c>
      <c r="C32" s="576">
        <f>'B1104'!AH25</f>
        <v>0</v>
      </c>
      <c r="D32" s="576">
        <f>'B1104'!BY25</f>
        <v>0</v>
      </c>
      <c r="E32" s="567"/>
    </row>
    <row r="33" spans="1:5" ht="12" customHeight="1" thickBot="1" x14ac:dyDescent="0.3">
      <c r="A33" s="574">
        <v>40211</v>
      </c>
      <c r="B33" s="634" t="s">
        <v>196</v>
      </c>
      <c r="C33" s="576">
        <f>'B1104'!AH26</f>
        <v>0</v>
      </c>
      <c r="D33" s="576">
        <f>'B1104'!BY26</f>
        <v>0</v>
      </c>
      <c r="E33" s="567"/>
    </row>
    <row r="34" spans="1:5" ht="12" customHeight="1" thickBot="1" x14ac:dyDescent="0.3">
      <c r="A34" s="574">
        <v>40212</v>
      </c>
      <c r="B34" s="634" t="s">
        <v>197</v>
      </c>
      <c r="C34" s="576">
        <f>'B1104'!AH27</f>
        <v>0</v>
      </c>
      <c r="D34" s="576">
        <f>'B1104'!BY27</f>
        <v>0</v>
      </c>
      <c r="E34" s="567"/>
    </row>
    <row r="35" spans="1:5" ht="12" customHeight="1" thickBot="1" x14ac:dyDescent="0.3">
      <c r="A35" s="574">
        <v>40213</v>
      </c>
      <c r="B35" s="634" t="s">
        <v>224</v>
      </c>
      <c r="C35" s="576">
        <f>'B1104'!AH28</f>
        <v>0</v>
      </c>
      <c r="D35" s="576">
        <f>'B1104'!BY28</f>
        <v>0</v>
      </c>
      <c r="E35" s="567"/>
    </row>
    <row r="36" spans="1:5" ht="12" customHeight="1" thickBot="1" x14ac:dyDescent="0.3">
      <c r="A36" s="574" t="s">
        <v>738</v>
      </c>
      <c r="B36" s="634" t="s">
        <v>737</v>
      </c>
      <c r="C36" s="576">
        <f>'B1104'!AH29</f>
        <v>0</v>
      </c>
      <c r="D36" s="576">
        <f>'B1104'!BY29</f>
        <v>0</v>
      </c>
      <c r="E36" s="567"/>
    </row>
    <row r="37" spans="1:5" ht="12" customHeight="1" thickBot="1" x14ac:dyDescent="0.3">
      <c r="A37" s="574">
        <v>40300</v>
      </c>
      <c r="B37" s="634" t="s">
        <v>198</v>
      </c>
      <c r="C37" s="576">
        <f>'B1104'!AH30</f>
        <v>0</v>
      </c>
      <c r="D37" s="576">
        <f>'B1104'!BY30</f>
        <v>0</v>
      </c>
      <c r="E37" s="567"/>
    </row>
    <row r="38" spans="1:5" ht="12" customHeight="1" thickBot="1" x14ac:dyDescent="0.3">
      <c r="A38" s="574">
        <v>40301</v>
      </c>
      <c r="B38" s="634" t="s">
        <v>202</v>
      </c>
      <c r="C38" s="576">
        <f>'B1104'!AH31</f>
        <v>0</v>
      </c>
      <c r="D38" s="576">
        <f>'B1104'!BY31</f>
        <v>0</v>
      </c>
      <c r="E38" s="567"/>
    </row>
    <row r="39" spans="1:5" ht="12" customHeight="1" thickBot="1" x14ac:dyDescent="0.3">
      <c r="A39" s="637">
        <v>40302</v>
      </c>
      <c r="B39" s="634" t="s">
        <v>203</v>
      </c>
      <c r="C39" s="576">
        <f>'B1104'!AH32</f>
        <v>0</v>
      </c>
      <c r="D39" s="576">
        <f>'B1104'!BY32</f>
        <v>0</v>
      </c>
      <c r="E39" s="638"/>
    </row>
    <row r="40" spans="1:5" ht="12" customHeight="1" thickBot="1" x14ac:dyDescent="0.3">
      <c r="A40" s="574">
        <v>40303</v>
      </c>
      <c r="B40" s="634" t="s">
        <v>204</v>
      </c>
      <c r="C40" s="576">
        <f>'B1104'!AH33</f>
        <v>0</v>
      </c>
      <c r="D40" s="576">
        <f>'B1104'!BY33</f>
        <v>0</v>
      </c>
      <c r="E40" s="567"/>
    </row>
    <row r="41" spans="1:5" ht="12" customHeight="1" thickBot="1" x14ac:dyDescent="0.3">
      <c r="A41" s="574">
        <v>40304</v>
      </c>
      <c r="B41" s="634" t="s">
        <v>205</v>
      </c>
      <c r="C41" s="576">
        <f>'B1104'!AH34</f>
        <v>0</v>
      </c>
      <c r="D41" s="576">
        <f>'B1104'!BY34</f>
        <v>0</v>
      </c>
      <c r="E41" s="567"/>
    </row>
    <row r="42" spans="1:5" ht="12" customHeight="1" thickBot="1" x14ac:dyDescent="0.3">
      <c r="A42" s="574">
        <v>40305</v>
      </c>
      <c r="B42" s="634" t="s">
        <v>206</v>
      </c>
      <c r="C42" s="576">
        <f>'B1104'!AH35</f>
        <v>0</v>
      </c>
      <c r="D42" s="576">
        <f>'B1104'!BY35</f>
        <v>0</v>
      </c>
      <c r="E42" s="567"/>
    </row>
    <row r="43" spans="1:5" ht="12" customHeight="1" thickBot="1" x14ac:dyDescent="0.3">
      <c r="A43" s="574">
        <v>40306</v>
      </c>
      <c r="B43" s="634" t="s">
        <v>207</v>
      </c>
      <c r="C43" s="576">
        <f>'B1104'!AH36</f>
        <v>0</v>
      </c>
      <c r="D43" s="576">
        <f>'B1104'!BY36</f>
        <v>0</v>
      </c>
      <c r="E43" s="567"/>
    </row>
    <row r="44" spans="1:5" ht="12" customHeight="1" thickBot="1" x14ac:dyDescent="0.3">
      <c r="A44" s="574">
        <v>40307</v>
      </c>
      <c r="B44" s="634" t="s">
        <v>208</v>
      </c>
      <c r="C44" s="576">
        <f>'B1104'!AH37</f>
        <v>0</v>
      </c>
      <c r="D44" s="576">
        <f>'B1104'!BY37</f>
        <v>0</v>
      </c>
      <c r="E44" s="567"/>
    </row>
    <row r="45" spans="1:5" ht="12" customHeight="1" thickBot="1" x14ac:dyDescent="0.3">
      <c r="A45" s="574">
        <v>40308</v>
      </c>
      <c r="B45" s="634" t="s">
        <v>209</v>
      </c>
      <c r="C45" s="576">
        <f>'B1104'!AH38</f>
        <v>0</v>
      </c>
      <c r="D45" s="576">
        <f>'B1104'!BY38</f>
        <v>0</v>
      </c>
      <c r="E45" s="567"/>
    </row>
    <row r="46" spans="1:5" ht="12" customHeight="1" thickBot="1" x14ac:dyDescent="0.3">
      <c r="A46" s="574" t="s">
        <v>739</v>
      </c>
      <c r="B46" s="634" t="s">
        <v>740</v>
      </c>
      <c r="C46" s="576">
        <f>'B1104'!AH39</f>
        <v>0</v>
      </c>
      <c r="D46" s="576">
        <f>'B1104'!BY39</f>
        <v>0</v>
      </c>
      <c r="E46" s="567"/>
    </row>
    <row r="47" spans="1:5" ht="12" customHeight="1" thickBot="1" x14ac:dyDescent="0.3">
      <c r="A47" s="574">
        <v>40400</v>
      </c>
      <c r="B47" s="634" t="s">
        <v>210</v>
      </c>
      <c r="C47" s="576">
        <f>'B1104'!AH40</f>
        <v>0</v>
      </c>
      <c r="D47" s="576">
        <f>'B1104'!BY40</f>
        <v>0</v>
      </c>
      <c r="E47" s="567"/>
    </row>
    <row r="48" spans="1:5" ht="12" customHeight="1" thickBot="1" x14ac:dyDescent="0.3">
      <c r="A48" s="574">
        <v>40401</v>
      </c>
      <c r="B48" s="634" t="s">
        <v>211</v>
      </c>
      <c r="C48" s="576">
        <f>'B1104'!AH41</f>
        <v>0</v>
      </c>
      <c r="D48" s="576">
        <f>'B1104'!BY41</f>
        <v>0</v>
      </c>
      <c r="E48" s="567"/>
    </row>
    <row r="49" spans="1:5" ht="12" customHeight="1" thickBot="1" x14ac:dyDescent="0.3">
      <c r="A49" s="574">
        <v>40402</v>
      </c>
      <c r="B49" s="634" t="s">
        <v>212</v>
      </c>
      <c r="C49" s="576">
        <f>'B1104'!AH42</f>
        <v>0</v>
      </c>
      <c r="D49" s="576">
        <f>'B1104'!BY42</f>
        <v>0</v>
      </c>
      <c r="E49" s="567"/>
    </row>
    <row r="50" spans="1:5" ht="12" customHeight="1" thickBot="1" x14ac:dyDescent="0.3">
      <c r="A50" s="574">
        <v>40403</v>
      </c>
      <c r="B50" s="634" t="s">
        <v>213</v>
      </c>
      <c r="C50" s="576">
        <f>'B1104'!AH43</f>
        <v>0</v>
      </c>
      <c r="D50" s="576">
        <f>'B1104'!BY43</f>
        <v>0</v>
      </c>
      <c r="E50" s="567"/>
    </row>
    <row r="51" spans="1:5" ht="12" customHeight="1" thickBot="1" x14ac:dyDescent="0.3">
      <c r="A51" s="574" t="s">
        <v>579</v>
      </c>
      <c r="B51" s="634" t="s">
        <v>580</v>
      </c>
      <c r="C51" s="576">
        <f>'B1104'!AH44</f>
        <v>0</v>
      </c>
      <c r="D51" s="576">
        <f>'B1104'!BY44</f>
        <v>0</v>
      </c>
      <c r="E51" s="567"/>
    </row>
    <row r="52" spans="1:5" ht="12" customHeight="1" thickBot="1" x14ac:dyDescent="0.3">
      <c r="A52" s="574">
        <v>40405</v>
      </c>
      <c r="B52" s="634" t="s">
        <v>214</v>
      </c>
      <c r="C52" s="576">
        <f>'B1104'!AH45</f>
        <v>0</v>
      </c>
      <c r="D52" s="576">
        <f>'B1104'!BY45</f>
        <v>0</v>
      </c>
      <c r="E52" s="567"/>
    </row>
    <row r="53" spans="1:5" ht="12" customHeight="1" thickBot="1" x14ac:dyDescent="0.3">
      <c r="A53" s="574">
        <v>40406</v>
      </c>
      <c r="B53" s="575" t="s">
        <v>215</v>
      </c>
      <c r="C53" s="576">
        <f>'B1104'!AH46</f>
        <v>0</v>
      </c>
      <c r="D53" s="576">
        <f>'B1104'!BY46</f>
        <v>0</v>
      </c>
      <c r="E53" s="567"/>
    </row>
    <row r="54" spans="1:5" ht="12" customHeight="1" thickBot="1" x14ac:dyDescent="0.3">
      <c r="A54" s="574">
        <v>40407</v>
      </c>
      <c r="B54" s="575" t="s">
        <v>216</v>
      </c>
      <c r="C54" s="576">
        <f>'B1104'!AH47</f>
        <v>0</v>
      </c>
      <c r="D54" s="576">
        <f>'B1104'!BY47</f>
        <v>0</v>
      </c>
      <c r="E54" s="567"/>
    </row>
    <row r="55" spans="1:5" ht="12" customHeight="1" thickBot="1" x14ac:dyDescent="0.3">
      <c r="A55" s="574">
        <v>40408</v>
      </c>
      <c r="B55" s="575" t="s">
        <v>217</v>
      </c>
      <c r="C55" s="576">
        <f>'B1104'!AH48</f>
        <v>0</v>
      </c>
      <c r="D55" s="576">
        <f>'B1104'!BY48</f>
        <v>0</v>
      </c>
      <c r="E55" s="567"/>
    </row>
    <row r="56" spans="1:5" ht="12" customHeight="1" thickBot="1" x14ac:dyDescent="0.3">
      <c r="A56" s="574">
        <v>40412</v>
      </c>
      <c r="B56" s="575" t="s">
        <v>218</v>
      </c>
      <c r="C56" s="576">
        <f>'B1104'!AH49</f>
        <v>0</v>
      </c>
      <c r="D56" s="576">
        <f>'B1104'!BY49</f>
        <v>0</v>
      </c>
      <c r="E56" s="567"/>
    </row>
    <row r="57" spans="1:5" ht="12" customHeight="1" thickBot="1" x14ac:dyDescent="0.3">
      <c r="A57" s="574">
        <v>40417</v>
      </c>
      <c r="B57" s="575" t="s">
        <v>219</v>
      </c>
      <c r="C57" s="576">
        <f>'B1104'!AH50</f>
        <v>0</v>
      </c>
      <c r="D57" s="576">
        <f>'B1104'!BY50</f>
        <v>0</v>
      </c>
      <c r="E57" s="567"/>
    </row>
    <row r="58" spans="1:5" ht="12" customHeight="1" thickBot="1" x14ac:dyDescent="0.3">
      <c r="A58" s="574">
        <v>40420</v>
      </c>
      <c r="B58" s="575" t="s">
        <v>90</v>
      </c>
      <c r="C58" s="576">
        <f>'B1104'!AH51</f>
        <v>0</v>
      </c>
      <c r="D58" s="576">
        <f>'B1104'!BY51</f>
        <v>0</v>
      </c>
      <c r="E58" s="567"/>
    </row>
    <row r="59" spans="1:5" ht="12" customHeight="1" thickBot="1" x14ac:dyDescent="0.3">
      <c r="A59" s="574">
        <v>40421</v>
      </c>
      <c r="B59" s="575" t="s">
        <v>220</v>
      </c>
      <c r="C59" s="576">
        <f>'B1104'!AH52</f>
        <v>0</v>
      </c>
      <c r="D59" s="576">
        <f>'B1104'!BY52</f>
        <v>0</v>
      </c>
      <c r="E59" s="567"/>
    </row>
    <row r="60" spans="1:5" ht="12" customHeight="1" thickBot="1" x14ac:dyDescent="0.3">
      <c r="A60" s="574">
        <v>40422</v>
      </c>
      <c r="B60" s="575" t="s">
        <v>92</v>
      </c>
      <c r="C60" s="576">
        <f>'B1104'!AH53</f>
        <v>0</v>
      </c>
      <c r="D60" s="576">
        <f>'B1104'!BY53</f>
        <v>0</v>
      </c>
      <c r="E60" s="567"/>
    </row>
    <row r="61" spans="1:5" ht="12" customHeight="1" thickBot="1" x14ac:dyDescent="0.3">
      <c r="A61" s="574">
        <v>40423</v>
      </c>
      <c r="B61" s="575" t="s">
        <v>147</v>
      </c>
      <c r="C61" s="576">
        <f>'B1104'!AH54</f>
        <v>0</v>
      </c>
      <c r="D61" s="576">
        <f>'B1104'!BY54</f>
        <v>0</v>
      </c>
      <c r="E61" s="567"/>
    </row>
    <row r="62" spans="1:5" ht="12" customHeight="1" thickBot="1" x14ac:dyDescent="0.3">
      <c r="A62" s="857" t="s">
        <v>786</v>
      </c>
      <c r="B62" s="858" t="s">
        <v>792</v>
      </c>
      <c r="C62" s="576">
        <f>'B1104'!AH55</f>
        <v>0</v>
      </c>
      <c r="D62" s="576">
        <f>'B1104'!BY55</f>
        <v>0</v>
      </c>
      <c r="E62" s="567"/>
    </row>
    <row r="63" spans="1:5" ht="12" customHeight="1" thickBot="1" x14ac:dyDescent="0.3">
      <c r="A63" s="961" t="s">
        <v>858</v>
      </c>
      <c r="B63" s="852" t="s">
        <v>1024</v>
      </c>
      <c r="C63" s="962">
        <f>'B1104'!AH56</f>
        <v>0</v>
      </c>
      <c r="D63" s="576">
        <f>'B1104'!BY56</f>
        <v>0</v>
      </c>
      <c r="E63" s="567"/>
    </row>
    <row r="64" spans="1:5" ht="32.25" customHeight="1" thickBot="1" x14ac:dyDescent="0.3">
      <c r="A64" s="250" t="s">
        <v>335</v>
      </c>
      <c r="B64" s="249"/>
      <c r="C64" s="862">
        <f>SUM(C12:C63)</f>
        <v>0</v>
      </c>
      <c r="D64" s="862">
        <f>'B1104'!BK58</f>
        <v>0</v>
      </c>
      <c r="E64" s="862">
        <f>'B1104'!BL58</f>
        <v>499694.27</v>
      </c>
    </row>
    <row r="65" spans="1:4" ht="15" x14ac:dyDescent="0.25">
      <c r="A65" s="13"/>
      <c r="B65" s="20"/>
      <c r="C65" s="20"/>
      <c r="D65" s="20"/>
    </row>
    <row r="66" spans="1:4" ht="15" x14ac:dyDescent="0.25">
      <c r="A66" s="20"/>
      <c r="B66" s="20"/>
      <c r="C66" s="20"/>
      <c r="D66" s="20"/>
    </row>
    <row r="67" spans="1:4" ht="15" x14ac:dyDescent="0.25">
      <c r="B67" s="20"/>
      <c r="C67" s="20"/>
      <c r="D67" s="20"/>
    </row>
  </sheetData>
  <phoneticPr fontId="162" type="noConversion"/>
  <pageMargins left="0.4" right="0.36" top="0.2" bottom="0.38" header="0.31" footer="0.4921259845"/>
  <pageSetup paperSize="9" scale="76" orientation="portrait" r:id="rId1"/>
  <headerFooter alignWithMargins="0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indexed="14"/>
  </sheetPr>
  <dimension ref="A1:E68"/>
  <sheetViews>
    <sheetView view="pageBreakPreview" zoomScale="60" workbookViewId="0">
      <selection activeCell="C61" sqref="C61:C62"/>
    </sheetView>
  </sheetViews>
  <sheetFormatPr baseColWidth="10" defaultRowHeight="13.2" x14ac:dyDescent="0.25"/>
  <cols>
    <col min="2" max="2" width="32.5546875" customWidth="1"/>
    <col min="3" max="4" width="28.88671875" customWidth="1"/>
    <col min="5" max="5" width="26.5546875" customWidth="1"/>
  </cols>
  <sheetData>
    <row r="1" spans="1:5" ht="17.399999999999999" x14ac:dyDescent="0.3">
      <c r="C1" s="14"/>
      <c r="D1" s="14"/>
      <c r="E1" s="182"/>
    </row>
    <row r="2" spans="1:5" ht="17.399999999999999" x14ac:dyDescent="0.3">
      <c r="C2" s="14"/>
      <c r="D2" s="14"/>
      <c r="E2" s="182"/>
    </row>
    <row r="3" spans="1:5" ht="17.399999999999999" x14ac:dyDescent="0.3">
      <c r="A3" s="20" t="s">
        <v>106</v>
      </c>
      <c r="C3" s="14"/>
      <c r="D3" s="14"/>
      <c r="E3" s="182"/>
    </row>
    <row r="4" spans="1:5" ht="17.399999999999999" x14ac:dyDescent="0.3">
      <c r="A4" s="20" t="s">
        <v>250</v>
      </c>
      <c r="C4" s="14"/>
      <c r="D4" s="14"/>
      <c r="E4" s="182"/>
    </row>
    <row r="5" spans="1:5" ht="17.399999999999999" x14ac:dyDescent="0.3">
      <c r="B5" s="18" t="s">
        <v>815</v>
      </c>
      <c r="C5" s="14"/>
      <c r="D5" s="14"/>
      <c r="E5" s="182"/>
    </row>
    <row r="6" spans="1:5" ht="6" customHeight="1" x14ac:dyDescent="0.25">
      <c r="C6" s="20"/>
      <c r="D6" s="20"/>
      <c r="E6" s="20"/>
    </row>
    <row r="7" spans="1:5" ht="16.2" thickBot="1" x14ac:dyDescent="0.35">
      <c r="B7" s="20"/>
      <c r="C7" s="28" t="str">
        <f>'V TP'!H6</f>
        <v>Mois de Janvier  2020</v>
      </c>
      <c r="D7" s="28"/>
      <c r="E7" s="28"/>
    </row>
    <row r="8" spans="1:5" x14ac:dyDescent="0.25">
      <c r="A8" s="206" t="s">
        <v>101</v>
      </c>
      <c r="B8" s="206"/>
      <c r="C8" s="206" t="s">
        <v>339</v>
      </c>
      <c r="D8" s="206" t="s">
        <v>339</v>
      </c>
      <c r="E8" s="208"/>
    </row>
    <row r="9" spans="1:5" x14ac:dyDescent="0.25">
      <c r="A9" s="218"/>
      <c r="B9" s="218" t="s">
        <v>111</v>
      </c>
      <c r="C9" s="218" t="s">
        <v>340</v>
      </c>
      <c r="D9" s="218" t="s">
        <v>340</v>
      </c>
      <c r="E9" s="209"/>
    </row>
    <row r="10" spans="1:5" x14ac:dyDescent="0.25">
      <c r="A10" s="218" t="s">
        <v>318</v>
      </c>
      <c r="B10" s="218" t="s">
        <v>318</v>
      </c>
      <c r="C10" s="792" t="s">
        <v>848</v>
      </c>
      <c r="D10" s="792" t="s">
        <v>849</v>
      </c>
      <c r="E10" s="223" t="s">
        <v>48</v>
      </c>
    </row>
    <row r="11" spans="1:5" ht="13.8" thickBot="1" x14ac:dyDescent="0.3">
      <c r="A11" s="218" t="s">
        <v>2</v>
      </c>
      <c r="B11" s="218" t="s">
        <v>2</v>
      </c>
      <c r="C11" s="633"/>
      <c r="D11" s="633"/>
      <c r="E11" s="209"/>
    </row>
    <row r="12" spans="1:5" ht="12" customHeight="1" thickBot="1" x14ac:dyDescent="0.3">
      <c r="A12" s="574">
        <v>40100</v>
      </c>
      <c r="B12" s="634" t="s">
        <v>176</v>
      </c>
      <c r="C12" s="576">
        <f>'B1104'!AF4</f>
        <v>52586190</v>
      </c>
      <c r="D12" s="576">
        <f>'B1104'!CC4</f>
        <v>59681445</v>
      </c>
      <c r="E12" s="567"/>
    </row>
    <row r="13" spans="1:5" ht="12" customHeight="1" thickBot="1" x14ac:dyDescent="0.3">
      <c r="A13" s="574">
        <v>40102</v>
      </c>
      <c r="B13" s="634" t="s">
        <v>178</v>
      </c>
      <c r="C13" s="576">
        <f>'B1104'!AF5</f>
        <v>0</v>
      </c>
      <c r="D13" s="576">
        <f>'B1104'!CC5</f>
        <v>0</v>
      </c>
      <c r="E13" s="567"/>
    </row>
    <row r="14" spans="1:5" ht="12" customHeight="1" thickBot="1" x14ac:dyDescent="0.3">
      <c r="A14" s="574">
        <v>40103</v>
      </c>
      <c r="B14" s="634" t="s">
        <v>179</v>
      </c>
      <c r="C14" s="576">
        <f>'B1104'!AF6</f>
        <v>0</v>
      </c>
      <c r="D14" s="576">
        <f>'B1104'!CC6</f>
        <v>0</v>
      </c>
      <c r="E14" s="567"/>
    </row>
    <row r="15" spans="1:5" ht="12" customHeight="1" thickBot="1" x14ac:dyDescent="0.3">
      <c r="A15" s="574">
        <v>40104</v>
      </c>
      <c r="B15" s="634" t="s">
        <v>180</v>
      </c>
      <c r="C15" s="576">
        <f>'B1104'!AF7</f>
        <v>0</v>
      </c>
      <c r="D15" s="576">
        <f>'B1104'!CC7</f>
        <v>0</v>
      </c>
      <c r="E15" s="567"/>
    </row>
    <row r="16" spans="1:5" ht="12" customHeight="1" thickBot="1" x14ac:dyDescent="0.3">
      <c r="A16" s="574">
        <v>40105</v>
      </c>
      <c r="B16" s="634" t="s">
        <v>181</v>
      </c>
      <c r="C16" s="576">
        <f>'B1104'!AF8</f>
        <v>0</v>
      </c>
      <c r="D16" s="576">
        <f>'B1104'!CC8</f>
        <v>0</v>
      </c>
      <c r="E16" s="567"/>
    </row>
    <row r="17" spans="1:5" ht="12" customHeight="1" thickBot="1" x14ac:dyDescent="0.3">
      <c r="A17" s="574">
        <v>40106</v>
      </c>
      <c r="B17" s="634" t="s">
        <v>182</v>
      </c>
      <c r="C17" s="576">
        <f>'B1104'!AF9</f>
        <v>0</v>
      </c>
      <c r="D17" s="576">
        <f>'B1104'!CC9</f>
        <v>0</v>
      </c>
      <c r="E17" s="567"/>
    </row>
    <row r="18" spans="1:5" ht="12" customHeight="1" thickBot="1" x14ac:dyDescent="0.3">
      <c r="A18" s="574">
        <v>40107</v>
      </c>
      <c r="B18" s="634" t="s">
        <v>183</v>
      </c>
      <c r="C18" s="576">
        <f>'B1104'!AF10</f>
        <v>0</v>
      </c>
      <c r="D18" s="576">
        <f>'B1104'!CC10</f>
        <v>0</v>
      </c>
      <c r="E18" s="567"/>
    </row>
    <row r="19" spans="1:5" ht="12" customHeight="1" thickBot="1" x14ac:dyDescent="0.3">
      <c r="A19" s="574">
        <v>40108</v>
      </c>
      <c r="B19" s="634" t="s">
        <v>184</v>
      </c>
      <c r="C19" s="576">
        <f>'B1104'!AF11</f>
        <v>0</v>
      </c>
      <c r="D19" s="576">
        <f>'B1104'!CC11</f>
        <v>0</v>
      </c>
      <c r="E19" s="567"/>
    </row>
    <row r="20" spans="1:5" ht="12" customHeight="1" thickBot="1" x14ac:dyDescent="0.3">
      <c r="A20" s="574">
        <v>40111</v>
      </c>
      <c r="B20" s="634" t="s">
        <v>185</v>
      </c>
      <c r="C20" s="576">
        <f>'B1104'!AF12</f>
        <v>0</v>
      </c>
      <c r="D20" s="576">
        <f>'B1104'!CC12</f>
        <v>0</v>
      </c>
      <c r="E20" s="567"/>
    </row>
    <row r="21" spans="1:5" ht="12" customHeight="1" thickBot="1" x14ac:dyDescent="0.3">
      <c r="A21" s="574">
        <v>40112</v>
      </c>
      <c r="B21" s="634" t="s">
        <v>186</v>
      </c>
      <c r="C21" s="576">
        <f>'B1104'!AF13</f>
        <v>0</v>
      </c>
      <c r="D21" s="576">
        <f>'B1104'!CC13</f>
        <v>0</v>
      </c>
      <c r="E21" s="567"/>
    </row>
    <row r="22" spans="1:5" ht="12" customHeight="1" thickBot="1" x14ac:dyDescent="0.3">
      <c r="A22" s="574">
        <v>40113</v>
      </c>
      <c r="B22" s="634" t="s">
        <v>222</v>
      </c>
      <c r="C22" s="576">
        <f>'B1104'!AF14</f>
        <v>0</v>
      </c>
      <c r="D22" s="576">
        <f>'B1104'!CC14</f>
        <v>0</v>
      </c>
      <c r="E22" s="567"/>
    </row>
    <row r="23" spans="1:5" ht="12" customHeight="1" thickBot="1" x14ac:dyDescent="0.3">
      <c r="A23" s="577" t="s">
        <v>784</v>
      </c>
      <c r="B23" s="635" t="s">
        <v>793</v>
      </c>
      <c r="C23" s="576">
        <f>'B1104'!AF15</f>
        <v>0</v>
      </c>
      <c r="D23" s="576">
        <f>'B1104'!CC15</f>
        <v>0</v>
      </c>
      <c r="E23" s="567"/>
    </row>
    <row r="24" spans="1:5" ht="12" customHeight="1" thickBot="1" x14ac:dyDescent="0.3">
      <c r="A24" s="574">
        <v>40200</v>
      </c>
      <c r="B24" s="636" t="s">
        <v>187</v>
      </c>
      <c r="C24" s="576">
        <f>'B1104'!AF17</f>
        <v>0</v>
      </c>
      <c r="D24" s="576">
        <f>'B1104'!CC17</f>
        <v>0</v>
      </c>
      <c r="E24" s="567"/>
    </row>
    <row r="25" spans="1:5" ht="12" customHeight="1" thickBot="1" x14ac:dyDescent="0.3">
      <c r="A25" s="574">
        <v>40201</v>
      </c>
      <c r="B25" s="634" t="s">
        <v>188</v>
      </c>
      <c r="C25" s="576">
        <f>'B1104'!AF18</f>
        <v>0</v>
      </c>
      <c r="D25" s="576">
        <f>'B1104'!CC18</f>
        <v>0</v>
      </c>
      <c r="E25" s="567"/>
    </row>
    <row r="26" spans="1:5" ht="12" customHeight="1" thickBot="1" x14ac:dyDescent="0.3">
      <c r="A26" s="574">
        <v>40202</v>
      </c>
      <c r="B26" s="634" t="s">
        <v>189</v>
      </c>
      <c r="C26" s="576">
        <f>'B1104'!AF19</f>
        <v>0</v>
      </c>
      <c r="D26" s="576">
        <f>'B1104'!CC19</f>
        <v>0</v>
      </c>
      <c r="E26" s="567"/>
    </row>
    <row r="27" spans="1:5" ht="12" customHeight="1" thickBot="1" x14ac:dyDescent="0.3">
      <c r="A27" s="574">
        <v>40203</v>
      </c>
      <c r="B27" s="634" t="s">
        <v>190</v>
      </c>
      <c r="C27" s="576">
        <f>'B1104'!AF20</f>
        <v>0</v>
      </c>
      <c r="D27" s="576">
        <f>'B1104'!CC20</f>
        <v>0</v>
      </c>
      <c r="E27" s="567"/>
    </row>
    <row r="28" spans="1:5" ht="12" customHeight="1" thickBot="1" x14ac:dyDescent="0.3">
      <c r="A28" s="574">
        <v>40204</v>
      </c>
      <c r="B28" s="634" t="s">
        <v>191</v>
      </c>
      <c r="C28" s="576">
        <f>'B1104'!AF21</f>
        <v>0</v>
      </c>
      <c r="D28" s="576">
        <f>'B1104'!CC21</f>
        <v>0</v>
      </c>
      <c r="E28" s="567"/>
    </row>
    <row r="29" spans="1:5" ht="12" customHeight="1" thickBot="1" x14ac:dyDescent="0.3">
      <c r="A29" s="574">
        <v>40205</v>
      </c>
      <c r="B29" s="634" t="s">
        <v>192</v>
      </c>
      <c r="C29" s="576">
        <f>'B1104'!AF22</f>
        <v>0</v>
      </c>
      <c r="D29" s="576">
        <f>'B1104'!CC22</f>
        <v>0</v>
      </c>
      <c r="E29" s="567"/>
    </row>
    <row r="30" spans="1:5" ht="12" customHeight="1" thickBot="1" x14ac:dyDescent="0.3">
      <c r="A30" s="574">
        <v>40208</v>
      </c>
      <c r="B30" s="634" t="s">
        <v>193</v>
      </c>
      <c r="C30" s="576">
        <f>'B1104'!AF23</f>
        <v>0</v>
      </c>
      <c r="D30" s="576">
        <f>'B1104'!CC23</f>
        <v>0</v>
      </c>
      <c r="E30" s="567"/>
    </row>
    <row r="31" spans="1:5" ht="12" customHeight="1" thickBot="1" x14ac:dyDescent="0.3">
      <c r="A31" s="574">
        <v>40209</v>
      </c>
      <c r="B31" s="634" t="s">
        <v>194</v>
      </c>
      <c r="C31" s="576">
        <f>'B1104'!AF24</f>
        <v>0</v>
      </c>
      <c r="D31" s="576">
        <f>'B1104'!CC24</f>
        <v>0</v>
      </c>
      <c r="E31" s="567"/>
    </row>
    <row r="32" spans="1:5" ht="12" customHeight="1" thickBot="1" x14ac:dyDescent="0.3">
      <c r="A32" s="574">
        <v>40210</v>
      </c>
      <c r="B32" s="634" t="s">
        <v>195</v>
      </c>
      <c r="C32" s="576">
        <f>'B1104'!AF25</f>
        <v>0</v>
      </c>
      <c r="D32" s="576">
        <f>'B1104'!CC25</f>
        <v>0</v>
      </c>
      <c r="E32" s="567"/>
    </row>
    <row r="33" spans="1:5" ht="12" customHeight="1" thickBot="1" x14ac:dyDescent="0.3">
      <c r="A33" s="574">
        <v>40211</v>
      </c>
      <c r="B33" s="634" t="s">
        <v>196</v>
      </c>
      <c r="C33" s="576">
        <f>'B1104'!AF26</f>
        <v>0</v>
      </c>
      <c r="D33" s="576">
        <f>'B1104'!CC26</f>
        <v>0</v>
      </c>
      <c r="E33" s="567"/>
    </row>
    <row r="34" spans="1:5" ht="12" customHeight="1" thickBot="1" x14ac:dyDescent="0.3">
      <c r="A34" s="574">
        <v>40212</v>
      </c>
      <c r="B34" s="634" t="s">
        <v>197</v>
      </c>
      <c r="C34" s="576">
        <f>'B1104'!AF27</f>
        <v>0</v>
      </c>
      <c r="D34" s="576">
        <f>'B1104'!CC27</f>
        <v>0</v>
      </c>
      <c r="E34" s="567"/>
    </row>
    <row r="35" spans="1:5" ht="12" customHeight="1" thickBot="1" x14ac:dyDescent="0.3">
      <c r="A35" s="574">
        <v>40213</v>
      </c>
      <c r="B35" s="634" t="s">
        <v>224</v>
      </c>
      <c r="C35" s="576">
        <f>'B1104'!AF28</f>
        <v>0</v>
      </c>
      <c r="D35" s="576">
        <f>'B1104'!CC28</f>
        <v>0</v>
      </c>
      <c r="E35" s="567"/>
    </row>
    <row r="36" spans="1:5" ht="12" customHeight="1" thickBot="1" x14ac:dyDescent="0.3">
      <c r="A36" s="574" t="s">
        <v>738</v>
      </c>
      <c r="B36" s="634" t="s">
        <v>737</v>
      </c>
      <c r="C36" s="576">
        <f>'B1104'!AF29</f>
        <v>0</v>
      </c>
      <c r="D36" s="576">
        <f>'B1104'!CC29</f>
        <v>0</v>
      </c>
      <c r="E36" s="567"/>
    </row>
    <row r="37" spans="1:5" ht="12" customHeight="1" thickBot="1" x14ac:dyDescent="0.3">
      <c r="A37" s="574">
        <v>40300</v>
      </c>
      <c r="B37" s="634" t="s">
        <v>198</v>
      </c>
      <c r="C37" s="576">
        <f>'B1104'!AF30</f>
        <v>0</v>
      </c>
      <c r="D37" s="576">
        <f>'B1104'!CC30</f>
        <v>0</v>
      </c>
      <c r="E37" s="567"/>
    </row>
    <row r="38" spans="1:5" ht="12" customHeight="1" thickBot="1" x14ac:dyDescent="0.3">
      <c r="A38" s="574">
        <v>40301</v>
      </c>
      <c r="B38" s="634" t="s">
        <v>202</v>
      </c>
      <c r="C38" s="576">
        <f>'B1104'!AF31</f>
        <v>0</v>
      </c>
      <c r="D38" s="576">
        <f>'B1104'!CC31</f>
        <v>0</v>
      </c>
      <c r="E38" s="567"/>
    </row>
    <row r="39" spans="1:5" ht="12" customHeight="1" thickBot="1" x14ac:dyDescent="0.3">
      <c r="A39" s="637">
        <v>40302</v>
      </c>
      <c r="B39" s="634" t="s">
        <v>203</v>
      </c>
      <c r="C39" s="576">
        <f>'B1104'!AF32</f>
        <v>0</v>
      </c>
      <c r="D39" s="576">
        <f>'B1104'!CC32</f>
        <v>0</v>
      </c>
      <c r="E39" s="638"/>
    </row>
    <row r="40" spans="1:5" ht="12" customHeight="1" thickBot="1" x14ac:dyDescent="0.3">
      <c r="A40" s="574">
        <v>40303</v>
      </c>
      <c r="B40" s="634" t="s">
        <v>204</v>
      </c>
      <c r="C40" s="576">
        <f>'B1104'!AF33</f>
        <v>0</v>
      </c>
      <c r="D40" s="576">
        <f>'B1104'!CC33</f>
        <v>0</v>
      </c>
      <c r="E40" s="567"/>
    </row>
    <row r="41" spans="1:5" ht="12" customHeight="1" thickBot="1" x14ac:dyDescent="0.3">
      <c r="A41" s="574">
        <v>40304</v>
      </c>
      <c r="B41" s="634" t="s">
        <v>205</v>
      </c>
      <c r="C41" s="576">
        <f>'B1104'!AF34</f>
        <v>0</v>
      </c>
      <c r="D41" s="576">
        <f>'B1104'!CC34</f>
        <v>0</v>
      </c>
      <c r="E41" s="567"/>
    </row>
    <row r="42" spans="1:5" ht="12" customHeight="1" thickBot="1" x14ac:dyDescent="0.3">
      <c r="A42" s="574">
        <v>40305</v>
      </c>
      <c r="B42" s="634" t="s">
        <v>206</v>
      </c>
      <c r="C42" s="576">
        <f>'B1104'!AF35</f>
        <v>0</v>
      </c>
      <c r="D42" s="576">
        <f>'B1104'!CC35</f>
        <v>0</v>
      </c>
      <c r="E42" s="567"/>
    </row>
    <row r="43" spans="1:5" ht="12" customHeight="1" thickBot="1" x14ac:dyDescent="0.3">
      <c r="A43" s="574">
        <v>40306</v>
      </c>
      <c r="B43" s="634" t="s">
        <v>207</v>
      </c>
      <c r="C43" s="576">
        <f>'B1104'!AF36</f>
        <v>0</v>
      </c>
      <c r="D43" s="576">
        <f>'B1104'!CC36</f>
        <v>0</v>
      </c>
      <c r="E43" s="567"/>
    </row>
    <row r="44" spans="1:5" ht="12" customHeight="1" thickBot="1" x14ac:dyDescent="0.3">
      <c r="A44" s="574">
        <v>40307</v>
      </c>
      <c r="B44" s="634" t="s">
        <v>208</v>
      </c>
      <c r="C44" s="576">
        <f>'B1104'!AF37</f>
        <v>0</v>
      </c>
      <c r="D44" s="576">
        <f>'B1104'!CC37</f>
        <v>0</v>
      </c>
      <c r="E44" s="567"/>
    </row>
    <row r="45" spans="1:5" ht="12" customHeight="1" thickBot="1" x14ac:dyDescent="0.3">
      <c r="A45" s="574">
        <v>40308</v>
      </c>
      <c r="B45" s="634" t="s">
        <v>209</v>
      </c>
      <c r="C45" s="576">
        <f>'B1104'!AF38</f>
        <v>0</v>
      </c>
      <c r="D45" s="576">
        <f>'B1104'!CC38</f>
        <v>0</v>
      </c>
      <c r="E45" s="567"/>
    </row>
    <row r="46" spans="1:5" ht="12" customHeight="1" thickBot="1" x14ac:dyDescent="0.3">
      <c r="A46" s="574" t="s">
        <v>739</v>
      </c>
      <c r="B46" s="634" t="s">
        <v>740</v>
      </c>
      <c r="C46" s="576">
        <f>'B1104'!AF39</f>
        <v>0</v>
      </c>
      <c r="D46" s="576">
        <f>'B1104'!CC39</f>
        <v>0</v>
      </c>
      <c r="E46" s="567"/>
    </row>
    <row r="47" spans="1:5" ht="12" customHeight="1" thickBot="1" x14ac:dyDescent="0.3">
      <c r="A47" s="574">
        <v>40400</v>
      </c>
      <c r="B47" s="634" t="s">
        <v>210</v>
      </c>
      <c r="C47" s="576">
        <f>'B1104'!AF40</f>
        <v>0</v>
      </c>
      <c r="D47" s="576">
        <f>'B1104'!CC40</f>
        <v>0</v>
      </c>
      <c r="E47" s="567"/>
    </row>
    <row r="48" spans="1:5" ht="12" customHeight="1" thickBot="1" x14ac:dyDescent="0.3">
      <c r="A48" s="574">
        <v>40401</v>
      </c>
      <c r="B48" s="634" t="s">
        <v>211</v>
      </c>
      <c r="C48" s="576">
        <f>'B1104'!AF41</f>
        <v>0</v>
      </c>
      <c r="D48" s="576">
        <f>'B1104'!CC41</f>
        <v>0</v>
      </c>
      <c r="E48" s="567"/>
    </row>
    <row r="49" spans="1:5" ht="12" customHeight="1" thickBot="1" x14ac:dyDescent="0.3">
      <c r="A49" s="574">
        <v>40402</v>
      </c>
      <c r="B49" s="634" t="s">
        <v>212</v>
      </c>
      <c r="C49" s="576">
        <f>'B1104'!AF42</f>
        <v>0</v>
      </c>
      <c r="D49" s="576">
        <f>'B1104'!CC42</f>
        <v>0</v>
      </c>
      <c r="E49" s="567"/>
    </row>
    <row r="50" spans="1:5" ht="12" customHeight="1" thickBot="1" x14ac:dyDescent="0.3">
      <c r="A50" s="574">
        <v>40403</v>
      </c>
      <c r="B50" s="634" t="s">
        <v>213</v>
      </c>
      <c r="C50" s="576">
        <f>'B1104'!AF43</f>
        <v>0</v>
      </c>
      <c r="D50" s="576">
        <f>'B1104'!CC43</f>
        <v>0</v>
      </c>
      <c r="E50" s="567"/>
    </row>
    <row r="51" spans="1:5" ht="12" customHeight="1" thickBot="1" x14ac:dyDescent="0.3">
      <c r="A51" s="574" t="s">
        <v>579</v>
      </c>
      <c r="B51" s="634" t="s">
        <v>580</v>
      </c>
      <c r="C51" s="576">
        <f>'B1104'!AF44</f>
        <v>0</v>
      </c>
      <c r="D51" s="576">
        <f>'B1104'!CC44</f>
        <v>0</v>
      </c>
      <c r="E51" s="567"/>
    </row>
    <row r="52" spans="1:5" ht="12" customHeight="1" thickBot="1" x14ac:dyDescent="0.3">
      <c r="A52" s="574">
        <v>40405</v>
      </c>
      <c r="B52" s="634" t="s">
        <v>214</v>
      </c>
      <c r="C52" s="576">
        <f>'B1104'!AF45</f>
        <v>0</v>
      </c>
      <c r="D52" s="576">
        <f>'B1104'!CC45</f>
        <v>0</v>
      </c>
      <c r="E52" s="567"/>
    </row>
    <row r="53" spans="1:5" ht="12" customHeight="1" thickBot="1" x14ac:dyDescent="0.3">
      <c r="A53" s="574">
        <v>40406</v>
      </c>
      <c r="B53" s="575" t="s">
        <v>215</v>
      </c>
      <c r="C53" s="576">
        <f>'B1104'!AF46</f>
        <v>0</v>
      </c>
      <c r="D53" s="576">
        <f>'B1104'!CC46</f>
        <v>0</v>
      </c>
      <c r="E53" s="567"/>
    </row>
    <row r="54" spans="1:5" ht="12" customHeight="1" thickBot="1" x14ac:dyDescent="0.3">
      <c r="A54" s="574">
        <v>40407</v>
      </c>
      <c r="B54" s="575" t="s">
        <v>216</v>
      </c>
      <c r="C54" s="576">
        <f>'B1104'!AF47</f>
        <v>0</v>
      </c>
      <c r="D54" s="576">
        <f>'B1104'!CC47</f>
        <v>0</v>
      </c>
      <c r="E54" s="567"/>
    </row>
    <row r="55" spans="1:5" ht="12" customHeight="1" thickBot="1" x14ac:dyDescent="0.3">
      <c r="A55" s="574">
        <v>40408</v>
      </c>
      <c r="B55" s="575" t="s">
        <v>217</v>
      </c>
      <c r="C55" s="576">
        <f>'B1104'!AF48</f>
        <v>0</v>
      </c>
      <c r="D55" s="576">
        <f>'B1104'!CC48</f>
        <v>0</v>
      </c>
      <c r="E55" s="567"/>
    </row>
    <row r="56" spans="1:5" ht="12" customHeight="1" thickBot="1" x14ac:dyDescent="0.3">
      <c r="A56" s="574">
        <v>40411</v>
      </c>
      <c r="B56" s="575" t="s">
        <v>225</v>
      </c>
      <c r="C56" s="576" t="e">
        <f>'B1104'!#REF!</f>
        <v>#REF!</v>
      </c>
      <c r="D56" s="576" t="e">
        <f>'B1104'!#REF!</f>
        <v>#REF!</v>
      </c>
      <c r="E56" s="567"/>
    </row>
    <row r="57" spans="1:5" ht="12" customHeight="1" thickBot="1" x14ac:dyDescent="0.3">
      <c r="A57" s="574">
        <v>40412</v>
      </c>
      <c r="B57" s="575" t="s">
        <v>218</v>
      </c>
      <c r="C57" s="576">
        <f>'B1104'!AF49</f>
        <v>0</v>
      </c>
      <c r="D57" s="576">
        <f>'B1104'!CC49</f>
        <v>0</v>
      </c>
      <c r="E57" s="567"/>
    </row>
    <row r="58" spans="1:5" ht="12" customHeight="1" thickBot="1" x14ac:dyDescent="0.3">
      <c r="A58" s="574">
        <v>40417</v>
      </c>
      <c r="B58" s="575" t="s">
        <v>219</v>
      </c>
      <c r="C58" s="576">
        <f>'B1104'!AF50</f>
        <v>0</v>
      </c>
      <c r="D58" s="576">
        <f>'B1104'!CC50</f>
        <v>0</v>
      </c>
      <c r="E58" s="567"/>
    </row>
    <row r="59" spans="1:5" ht="12" customHeight="1" thickBot="1" x14ac:dyDescent="0.3">
      <c r="A59" s="574">
        <v>40420</v>
      </c>
      <c r="B59" s="575" t="s">
        <v>90</v>
      </c>
      <c r="C59" s="576">
        <f>'B1104'!AF51</f>
        <v>0</v>
      </c>
      <c r="D59" s="576">
        <f>'B1104'!CC51</f>
        <v>0</v>
      </c>
      <c r="E59" s="567"/>
    </row>
    <row r="60" spans="1:5" ht="12" customHeight="1" thickBot="1" x14ac:dyDescent="0.3">
      <c r="A60" s="574">
        <v>40421</v>
      </c>
      <c r="B60" s="575" t="s">
        <v>220</v>
      </c>
      <c r="C60" s="576">
        <f>'B1104'!AF52</f>
        <v>0</v>
      </c>
      <c r="D60" s="576">
        <f>'B1104'!CC52</f>
        <v>0</v>
      </c>
      <c r="E60" s="567"/>
    </row>
    <row r="61" spans="1:5" ht="12" customHeight="1" thickBot="1" x14ac:dyDescent="0.3">
      <c r="A61" s="574">
        <v>40422</v>
      </c>
      <c r="B61" s="575" t="s">
        <v>92</v>
      </c>
      <c r="C61" s="576">
        <f>'B1104'!AF53</f>
        <v>0</v>
      </c>
      <c r="D61" s="576">
        <f>'B1104'!CC53</f>
        <v>0</v>
      </c>
      <c r="E61" s="567"/>
    </row>
    <row r="62" spans="1:5" ht="12" customHeight="1" thickBot="1" x14ac:dyDescent="0.3">
      <c r="A62" s="574"/>
      <c r="B62" s="575" t="s">
        <v>995</v>
      </c>
      <c r="C62" s="576">
        <f>'B1104'!AF54</f>
        <v>0</v>
      </c>
      <c r="D62" s="576">
        <f>'B1104'!CC54</f>
        <v>0</v>
      </c>
      <c r="E62" s="567"/>
    </row>
    <row r="63" spans="1:5" ht="12" customHeight="1" thickBot="1" x14ac:dyDescent="0.3">
      <c r="A63" s="574">
        <v>40423</v>
      </c>
      <c r="B63" s="575" t="s">
        <v>147</v>
      </c>
      <c r="C63" s="576">
        <f>'B1104'!AF54</f>
        <v>0</v>
      </c>
      <c r="D63" s="576">
        <f>'B1104'!CC54</f>
        <v>0</v>
      </c>
      <c r="E63" s="567"/>
    </row>
    <row r="64" spans="1:5" ht="12" customHeight="1" thickBot="1" x14ac:dyDescent="0.3">
      <c r="A64" s="577" t="s">
        <v>786</v>
      </c>
      <c r="B64" s="578" t="s">
        <v>792</v>
      </c>
      <c r="C64" s="576">
        <f>'B1104'!AF55</f>
        <v>0</v>
      </c>
      <c r="D64" s="576">
        <f>'B1104'!CC55</f>
        <v>0</v>
      </c>
      <c r="E64" s="567"/>
    </row>
    <row r="65" spans="1:5" ht="32.25" customHeight="1" thickBot="1" x14ac:dyDescent="0.3">
      <c r="A65" s="250" t="s">
        <v>335</v>
      </c>
      <c r="B65" s="249"/>
      <c r="C65" s="576">
        <f>'B1104'!AF58</f>
        <v>52586190</v>
      </c>
      <c r="D65" s="576">
        <f>'B1104'!CC58</f>
        <v>59681445</v>
      </c>
      <c r="E65" s="264"/>
    </row>
    <row r="66" spans="1:5" ht="15" x14ac:dyDescent="0.25">
      <c r="A66" s="13"/>
      <c r="B66" s="20"/>
      <c r="C66" s="20"/>
      <c r="D66" s="20"/>
    </row>
    <row r="67" spans="1:5" ht="15" x14ac:dyDescent="0.25">
      <c r="A67" s="20"/>
      <c r="B67" s="20"/>
      <c r="C67" s="20"/>
      <c r="D67" s="20"/>
    </row>
    <row r="68" spans="1:5" ht="15" x14ac:dyDescent="0.25">
      <c r="B68" s="20"/>
      <c r="C68" s="20"/>
      <c r="D68" s="20"/>
    </row>
  </sheetData>
  <phoneticPr fontId="162" type="noConversion"/>
  <pageMargins left="0.4" right="0.36" top="0.2" bottom="0.38" header="0.31" footer="0.4921259845"/>
  <pageSetup paperSize="9" scale="76" orientation="portrait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3:C62"/>
  <sheetViews>
    <sheetView view="pageBreakPreview" zoomScale="60" workbookViewId="0">
      <selection activeCell="A3" sqref="A3"/>
    </sheetView>
  </sheetViews>
  <sheetFormatPr baseColWidth="10" defaultRowHeight="13.2" x14ac:dyDescent="0.25"/>
  <cols>
    <col min="1" max="1" width="18.33203125" customWidth="1"/>
    <col min="2" max="2" width="41.88671875" customWidth="1"/>
    <col min="3" max="3" width="46.5546875" customWidth="1"/>
  </cols>
  <sheetData>
    <row r="3" spans="1:3" ht="29.25" customHeight="1" x14ac:dyDescent="0.3">
      <c r="A3" s="20" t="s">
        <v>598</v>
      </c>
      <c r="C3" s="14"/>
    </row>
    <row r="4" spans="1:3" ht="17.399999999999999" x14ac:dyDescent="0.3">
      <c r="A4" s="20" t="s">
        <v>250</v>
      </c>
      <c r="C4" s="14"/>
    </row>
    <row r="5" spans="1:3" ht="15.6" x14ac:dyDescent="0.3">
      <c r="A5" s="28"/>
      <c r="B5" s="28" t="s">
        <v>853</v>
      </c>
      <c r="C5" s="28"/>
    </row>
    <row r="6" spans="1:3" ht="15" x14ac:dyDescent="0.25">
      <c r="C6" s="20"/>
    </row>
    <row r="7" spans="1:3" ht="15.6" x14ac:dyDescent="0.3">
      <c r="A7" s="27" t="str">
        <f>'AFS   '!C8</f>
        <v>Mois de janivier  2020</v>
      </c>
      <c r="B7" s="1"/>
      <c r="C7" s="28"/>
    </row>
    <row r="8" spans="1:3" ht="15" x14ac:dyDescent="0.25">
      <c r="A8" s="823" t="s">
        <v>852</v>
      </c>
      <c r="B8" s="824" t="s">
        <v>854</v>
      </c>
      <c r="C8" s="828">
        <f>'B1104'!DP4</f>
        <v>892891927.27999997</v>
      </c>
    </row>
    <row r="9" spans="1:3" ht="15" x14ac:dyDescent="0.25">
      <c r="A9" s="823" t="s">
        <v>451</v>
      </c>
      <c r="B9" s="824" t="s">
        <v>178</v>
      </c>
      <c r="C9" s="828">
        <f>'B1104'!DP5</f>
        <v>4377428.5</v>
      </c>
    </row>
    <row r="10" spans="1:3" ht="15" x14ac:dyDescent="0.25">
      <c r="A10" s="823">
        <v>40103</v>
      </c>
      <c r="B10" s="824" t="s">
        <v>179</v>
      </c>
      <c r="C10" s="828">
        <f>'B1104'!DP6</f>
        <v>4947400</v>
      </c>
    </row>
    <row r="11" spans="1:3" ht="15" x14ac:dyDescent="0.25">
      <c r="A11" s="823">
        <v>40104</v>
      </c>
      <c r="B11" s="824" t="s">
        <v>180</v>
      </c>
      <c r="C11" s="828">
        <f>'B1104'!DP7</f>
        <v>15573809.779999999</v>
      </c>
    </row>
    <row r="12" spans="1:3" ht="15" x14ac:dyDescent="0.25">
      <c r="A12" s="823">
        <v>40105</v>
      </c>
      <c r="B12" s="824" t="s">
        <v>181</v>
      </c>
      <c r="C12" s="828">
        <f>'B1104'!DP8</f>
        <v>5780400</v>
      </c>
    </row>
    <row r="13" spans="1:3" ht="15" x14ac:dyDescent="0.25">
      <c r="A13" s="823">
        <v>40106</v>
      </c>
      <c r="B13" s="824" t="s">
        <v>182</v>
      </c>
      <c r="C13" s="828">
        <f>'B1104'!DP9</f>
        <v>10007000</v>
      </c>
    </row>
    <row r="14" spans="1:3" ht="15" x14ac:dyDescent="0.25">
      <c r="A14" s="823">
        <v>40107</v>
      </c>
      <c r="B14" s="824" t="s">
        <v>183</v>
      </c>
      <c r="C14" s="828">
        <f>'B1104'!DP10</f>
        <v>13493606.65</v>
      </c>
    </row>
    <row r="15" spans="1:3" ht="15" x14ac:dyDescent="0.25">
      <c r="A15" s="823">
        <v>40108</v>
      </c>
      <c r="B15" s="824" t="s">
        <v>184</v>
      </c>
      <c r="C15" s="828">
        <f>'B1104'!DP11</f>
        <v>1758680</v>
      </c>
    </row>
    <row r="16" spans="1:3" ht="15" x14ac:dyDescent="0.25">
      <c r="A16" s="823">
        <v>40111</v>
      </c>
      <c r="B16" s="824" t="s">
        <v>185</v>
      </c>
      <c r="C16" s="828">
        <f>'B1104'!DP12</f>
        <v>4158609</v>
      </c>
    </row>
    <row r="17" spans="1:3" ht="15" x14ac:dyDescent="0.25">
      <c r="A17" s="823">
        <v>40112</v>
      </c>
      <c r="B17" s="824" t="s">
        <v>186</v>
      </c>
      <c r="C17" s="828">
        <f>'B1104'!DP13</f>
        <v>1724740</v>
      </c>
    </row>
    <row r="18" spans="1:3" ht="15" x14ac:dyDescent="0.25">
      <c r="A18" s="823">
        <v>40113</v>
      </c>
      <c r="B18" s="824" t="s">
        <v>222</v>
      </c>
      <c r="C18" s="828">
        <f>'B1104'!DP14</f>
        <v>10606525</v>
      </c>
    </row>
    <row r="19" spans="1:3" ht="15" x14ac:dyDescent="0.25">
      <c r="A19" s="823" t="s">
        <v>784</v>
      </c>
      <c r="B19" s="824" t="s">
        <v>793</v>
      </c>
      <c r="C19" s="828">
        <f>'B1104'!DP15</f>
        <v>221926.23</v>
      </c>
    </row>
    <row r="20" spans="1:3" ht="15" x14ac:dyDescent="0.25">
      <c r="A20" s="823">
        <v>40200</v>
      </c>
      <c r="B20" s="825" t="s">
        <v>187</v>
      </c>
      <c r="C20" s="828">
        <f>'B1104'!DP17</f>
        <v>15743080</v>
      </c>
    </row>
    <row r="21" spans="1:3" ht="15" x14ac:dyDescent="0.25">
      <c r="A21" s="823">
        <v>40201</v>
      </c>
      <c r="B21" s="824" t="s">
        <v>188</v>
      </c>
      <c r="C21" s="828">
        <f>'B1104'!DP18</f>
        <v>1246768.8600000001</v>
      </c>
    </row>
    <row r="22" spans="1:3" ht="15" x14ac:dyDescent="0.25">
      <c r="A22" s="823">
        <v>40202</v>
      </c>
      <c r="B22" s="824" t="s">
        <v>189</v>
      </c>
      <c r="C22" s="828">
        <f>'B1104'!DP19</f>
        <v>17575358.09</v>
      </c>
    </row>
    <row r="23" spans="1:3" ht="15" x14ac:dyDescent="0.25">
      <c r="A23" s="823">
        <v>40203</v>
      </c>
      <c r="B23" s="824" t="s">
        <v>190</v>
      </c>
      <c r="C23" s="828">
        <f>'B1104'!DP20</f>
        <v>5486200</v>
      </c>
    </row>
    <row r="24" spans="1:3" ht="15" x14ac:dyDescent="0.25">
      <c r="A24" s="823">
        <v>40204</v>
      </c>
      <c r="B24" s="824" t="s">
        <v>191</v>
      </c>
      <c r="C24" s="828">
        <f>'B1104'!DP21</f>
        <v>1754456.47</v>
      </c>
    </row>
    <row r="25" spans="1:3" ht="15" x14ac:dyDescent="0.25">
      <c r="A25" s="823">
        <v>40205</v>
      </c>
      <c r="B25" s="824" t="s">
        <v>192</v>
      </c>
      <c r="C25" s="828">
        <f>'B1104'!DP22</f>
        <v>1302739.43</v>
      </c>
    </row>
    <row r="26" spans="1:3" ht="15" x14ac:dyDescent="0.25">
      <c r="A26" s="823">
        <v>40208</v>
      </c>
      <c r="B26" s="824" t="s">
        <v>193</v>
      </c>
      <c r="C26" s="828">
        <f>'B1104'!DP23</f>
        <v>6273331</v>
      </c>
    </row>
    <row r="27" spans="1:3" ht="15" x14ac:dyDescent="0.25">
      <c r="A27" s="823">
        <v>40209</v>
      </c>
      <c r="B27" s="824" t="s">
        <v>194</v>
      </c>
      <c r="C27" s="828">
        <f>'B1104'!DP24</f>
        <v>18788649.710000001</v>
      </c>
    </row>
    <row r="28" spans="1:3" ht="15" x14ac:dyDescent="0.25">
      <c r="A28" s="823">
        <v>40210</v>
      </c>
      <c r="B28" s="824" t="s">
        <v>195</v>
      </c>
      <c r="C28" s="828">
        <f>'B1104'!DP25</f>
        <v>1999586.5</v>
      </c>
    </row>
    <row r="29" spans="1:3" ht="15" x14ac:dyDescent="0.25">
      <c r="A29" s="823">
        <v>40211</v>
      </c>
      <c r="B29" s="824" t="s">
        <v>196</v>
      </c>
      <c r="C29" s="828">
        <f>'B1104'!DP26</f>
        <v>1360816.93</v>
      </c>
    </row>
    <row r="30" spans="1:3" ht="15" x14ac:dyDescent="0.25">
      <c r="A30" s="823">
        <v>40212</v>
      </c>
      <c r="B30" s="824" t="s">
        <v>197</v>
      </c>
      <c r="C30" s="828">
        <f>'B1104'!DP27</f>
        <v>1867980</v>
      </c>
    </row>
    <row r="31" spans="1:3" ht="15" x14ac:dyDescent="0.25">
      <c r="A31" s="823">
        <v>40213</v>
      </c>
      <c r="B31" s="824" t="s">
        <v>224</v>
      </c>
      <c r="C31" s="828">
        <f>'B1104'!DP28</f>
        <v>2103296.41</v>
      </c>
    </row>
    <row r="32" spans="1:3" ht="15" x14ac:dyDescent="0.25">
      <c r="A32" s="823" t="s">
        <v>738</v>
      </c>
      <c r="B32" s="824" t="s">
        <v>737</v>
      </c>
      <c r="C32" s="828">
        <f>'B1104'!DP29</f>
        <v>874715</v>
      </c>
    </row>
    <row r="33" spans="1:3" ht="15" x14ac:dyDescent="0.25">
      <c r="A33" s="823">
        <v>40300</v>
      </c>
      <c r="B33" s="824" t="s">
        <v>198</v>
      </c>
      <c r="C33" s="828">
        <f>'B1104'!DP30</f>
        <v>24041920</v>
      </c>
    </row>
    <row r="34" spans="1:3" ht="15" x14ac:dyDescent="0.25">
      <c r="A34" s="823">
        <v>40301</v>
      </c>
      <c r="B34" s="824" t="s">
        <v>202</v>
      </c>
      <c r="C34" s="828">
        <f>'B1104'!DP31</f>
        <v>40745143</v>
      </c>
    </row>
    <row r="35" spans="1:3" ht="15" x14ac:dyDescent="0.25">
      <c r="A35" s="826">
        <v>40302</v>
      </c>
      <c r="B35" s="824" t="s">
        <v>203</v>
      </c>
      <c r="C35" s="828">
        <f>'B1104'!DP32</f>
        <v>13653050</v>
      </c>
    </row>
    <row r="36" spans="1:3" ht="15" x14ac:dyDescent="0.25">
      <c r="A36" s="823">
        <v>40303</v>
      </c>
      <c r="B36" s="824" t="s">
        <v>204</v>
      </c>
      <c r="C36" s="828">
        <f>'B1104'!DP33</f>
        <v>1667544.2</v>
      </c>
    </row>
    <row r="37" spans="1:3" ht="15" x14ac:dyDescent="0.25">
      <c r="A37" s="823">
        <v>40304</v>
      </c>
      <c r="B37" s="824" t="s">
        <v>205</v>
      </c>
      <c r="C37" s="828">
        <f>'B1104'!DP34</f>
        <v>9740635</v>
      </c>
    </row>
    <row r="38" spans="1:3" ht="15" x14ac:dyDescent="0.25">
      <c r="A38" s="823">
        <v>40305</v>
      </c>
      <c r="B38" s="824" t="s">
        <v>206</v>
      </c>
      <c r="C38" s="828">
        <f>'B1104'!DP35</f>
        <v>1806490</v>
      </c>
    </row>
    <row r="39" spans="1:3" ht="15" x14ac:dyDescent="0.25">
      <c r="A39" s="823">
        <v>40306</v>
      </c>
      <c r="B39" s="824" t="s">
        <v>207</v>
      </c>
      <c r="C39" s="828">
        <f>'B1104'!DP36</f>
        <v>2983970</v>
      </c>
    </row>
    <row r="40" spans="1:3" ht="15" x14ac:dyDescent="0.25">
      <c r="A40" s="823">
        <v>40307</v>
      </c>
      <c r="B40" s="824" t="s">
        <v>208</v>
      </c>
      <c r="C40" s="828">
        <f>'B1104'!DP37</f>
        <v>9707227.3000000007</v>
      </c>
    </row>
    <row r="41" spans="1:3" ht="15" x14ac:dyDescent="0.25">
      <c r="A41" s="823">
        <v>40308</v>
      </c>
      <c r="B41" s="824" t="s">
        <v>209</v>
      </c>
      <c r="C41" s="828">
        <f>'B1104'!DP38</f>
        <v>14574028</v>
      </c>
    </row>
    <row r="42" spans="1:3" ht="15" x14ac:dyDescent="0.25">
      <c r="A42" s="823" t="s">
        <v>739</v>
      </c>
      <c r="B42" s="824" t="s">
        <v>740</v>
      </c>
      <c r="C42" s="828">
        <f>'B1104'!DP39</f>
        <v>1051100</v>
      </c>
    </row>
    <row r="43" spans="1:3" ht="15" x14ac:dyDescent="0.25">
      <c r="A43" s="823">
        <v>40400</v>
      </c>
      <c r="B43" s="824" t="s">
        <v>210</v>
      </c>
      <c r="C43" s="828">
        <f>'B1104'!DP40</f>
        <v>1439525</v>
      </c>
    </row>
    <row r="44" spans="1:3" ht="15" x14ac:dyDescent="0.25">
      <c r="A44" s="823">
        <v>40401</v>
      </c>
      <c r="B44" s="824" t="s">
        <v>211</v>
      </c>
      <c r="C44" s="828">
        <f>'B1104'!DP41</f>
        <v>15090085.51</v>
      </c>
    </row>
    <row r="45" spans="1:3" ht="15" x14ac:dyDescent="0.25">
      <c r="A45" s="823">
        <v>40402</v>
      </c>
      <c r="B45" s="824" t="s">
        <v>212</v>
      </c>
      <c r="C45" s="828">
        <f>'B1104'!DP42</f>
        <v>3585762.89</v>
      </c>
    </row>
    <row r="46" spans="1:3" ht="15" x14ac:dyDescent="0.25">
      <c r="A46" s="823">
        <v>40403</v>
      </c>
      <c r="B46" s="824" t="s">
        <v>213</v>
      </c>
      <c r="C46" s="828">
        <f>'B1104'!DP43</f>
        <v>915150</v>
      </c>
    </row>
    <row r="47" spans="1:3" ht="15" x14ac:dyDescent="0.25">
      <c r="A47" s="823" t="s">
        <v>579</v>
      </c>
      <c r="B47" s="824" t="s">
        <v>580</v>
      </c>
      <c r="C47" s="828">
        <f>'B1104'!DP44</f>
        <v>10270940</v>
      </c>
    </row>
    <row r="48" spans="1:3" ht="15" x14ac:dyDescent="0.25">
      <c r="A48" s="823">
        <v>40405</v>
      </c>
      <c r="B48" s="824" t="s">
        <v>214</v>
      </c>
      <c r="C48" s="828">
        <f>'B1104'!DP45</f>
        <v>1820025</v>
      </c>
    </row>
    <row r="49" spans="1:3" ht="15" x14ac:dyDescent="0.25">
      <c r="A49" s="823">
        <v>40406</v>
      </c>
      <c r="B49" s="827" t="s">
        <v>215</v>
      </c>
      <c r="C49" s="828">
        <f>'B1104'!DP46</f>
        <v>5485225</v>
      </c>
    </row>
    <row r="50" spans="1:3" ht="15" x14ac:dyDescent="0.25">
      <c r="A50" s="823">
        <v>40407</v>
      </c>
      <c r="B50" s="827" t="s">
        <v>216</v>
      </c>
      <c r="C50" s="828">
        <f>'B1104'!DP47</f>
        <v>2290955.7599999998</v>
      </c>
    </row>
    <row r="51" spans="1:3" ht="15" x14ac:dyDescent="0.25">
      <c r="A51" s="823">
        <v>40408</v>
      </c>
      <c r="B51" s="827" t="s">
        <v>217</v>
      </c>
      <c r="C51" s="828">
        <f>'B1104'!DP48</f>
        <v>2067940.7</v>
      </c>
    </row>
    <row r="52" spans="1:3" ht="15" x14ac:dyDescent="0.25">
      <c r="A52" s="823">
        <v>40411</v>
      </c>
      <c r="B52" s="827" t="s">
        <v>225</v>
      </c>
      <c r="C52" s="828" t="e">
        <f>'B1104'!#REF!</f>
        <v>#REF!</v>
      </c>
    </row>
    <row r="53" spans="1:3" ht="15" x14ac:dyDescent="0.25">
      <c r="A53" s="823">
        <v>40412</v>
      </c>
      <c r="B53" s="827" t="s">
        <v>218</v>
      </c>
      <c r="C53" s="828">
        <f>'B1104'!DP49</f>
        <v>21694015</v>
      </c>
    </row>
    <row r="54" spans="1:3" ht="15" x14ac:dyDescent="0.25">
      <c r="A54" s="823">
        <v>40417</v>
      </c>
      <c r="B54" s="827" t="s">
        <v>219</v>
      </c>
      <c r="C54" s="828">
        <f>'B1104'!DP50</f>
        <v>1089529.17</v>
      </c>
    </row>
    <row r="55" spans="1:3" ht="15" x14ac:dyDescent="0.25">
      <c r="A55" s="823">
        <v>40420</v>
      </c>
      <c r="B55" s="827" t="s">
        <v>90</v>
      </c>
      <c r="C55" s="828">
        <f>'B1104'!DP51</f>
        <v>1380299.16</v>
      </c>
    </row>
    <row r="56" spans="1:3" ht="15" x14ac:dyDescent="0.25">
      <c r="A56" s="823">
        <v>40421</v>
      </c>
      <c r="B56" s="827" t="s">
        <v>220</v>
      </c>
      <c r="C56" s="828">
        <f>'B1104'!DP52</f>
        <v>3969446.77</v>
      </c>
    </row>
    <row r="57" spans="1:3" ht="15" x14ac:dyDescent="0.25">
      <c r="A57" s="823">
        <v>40422</v>
      </c>
      <c r="B57" s="827" t="s">
        <v>92</v>
      </c>
      <c r="C57" s="828">
        <f>'B1104'!DP53</f>
        <v>1683967.34</v>
      </c>
    </row>
    <row r="58" spans="1:3" ht="15" x14ac:dyDescent="0.25">
      <c r="A58" s="823">
        <v>40423</v>
      </c>
      <c r="B58" s="827" t="s">
        <v>147</v>
      </c>
      <c r="C58" s="828">
        <f>'B1104'!DP54</f>
        <v>17304815</v>
      </c>
    </row>
    <row r="59" spans="1:3" ht="15" x14ac:dyDescent="0.25">
      <c r="A59" s="823" t="s">
        <v>786</v>
      </c>
      <c r="B59" s="827" t="s">
        <v>792</v>
      </c>
      <c r="C59" s="828">
        <f>'B1104'!DP55</f>
        <v>3637583.24</v>
      </c>
    </row>
    <row r="60" spans="1:3" ht="15.6" x14ac:dyDescent="0.3">
      <c r="A60" s="821" t="s">
        <v>335</v>
      </c>
      <c r="B60" s="822"/>
      <c r="C60" s="820" t="e">
        <f>SUM(C8:C59)</f>
        <v>#REF!</v>
      </c>
    </row>
    <row r="62" spans="1:3" x14ac:dyDescent="0.25">
      <c r="B62" s="27"/>
    </row>
  </sheetData>
  <phoneticPr fontId="162" type="noConversion"/>
  <pageMargins left="0.7" right="0.7" top="0.75" bottom="0.75" header="0.3" footer="0.3"/>
  <pageSetup paperSize="9" scale="75" orientation="portrait" r:id="rId1"/>
  <rowBreaks count="1" manualBreakCount="1">
    <brk id="62" max="3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59"/>
  <sheetViews>
    <sheetView view="pageBreakPreview" zoomScale="60" workbookViewId="0">
      <selection activeCell="I18" sqref="I18"/>
    </sheetView>
  </sheetViews>
  <sheetFormatPr baseColWidth="10" defaultRowHeight="13.2" x14ac:dyDescent="0.25"/>
  <cols>
    <col min="2" max="2" width="21.109375" customWidth="1"/>
    <col min="3" max="3" width="45" customWidth="1"/>
  </cols>
  <sheetData>
    <row r="1" spans="1:3" ht="17.399999999999999" x14ac:dyDescent="0.3">
      <c r="C1" s="14"/>
    </row>
    <row r="2" spans="1:3" ht="17.399999999999999" x14ac:dyDescent="0.3">
      <c r="C2" s="14"/>
    </row>
    <row r="3" spans="1:3" ht="17.399999999999999" x14ac:dyDescent="0.3">
      <c r="A3" s="20" t="s">
        <v>598</v>
      </c>
      <c r="C3" s="14"/>
    </row>
    <row r="4" spans="1:3" ht="17.399999999999999" x14ac:dyDescent="0.3">
      <c r="A4" s="20" t="s">
        <v>250</v>
      </c>
      <c r="C4" s="14"/>
    </row>
    <row r="5" spans="1:3" ht="15.6" x14ac:dyDescent="0.3">
      <c r="A5" s="28"/>
      <c r="B5" s="28" t="s">
        <v>853</v>
      </c>
      <c r="C5" s="28"/>
    </row>
    <row r="6" spans="1:3" ht="15" x14ac:dyDescent="0.25">
      <c r="C6" s="20"/>
    </row>
    <row r="7" spans="1:3" ht="15.6" x14ac:dyDescent="0.3">
      <c r="A7" s="27" t="str">
        <f>'AFS   '!C8</f>
        <v>Mois de janivier  2020</v>
      </c>
      <c r="B7" s="1"/>
      <c r="C7" s="28"/>
    </row>
    <row r="8" spans="1:3" x14ac:dyDescent="0.25">
      <c r="A8" s="259">
        <v>40102</v>
      </c>
      <c r="B8" s="813" t="s">
        <v>178</v>
      </c>
      <c r="C8" s="368">
        <f>'B1104'!DP8</f>
        <v>5780400</v>
      </c>
    </row>
    <row r="9" spans="1:3" x14ac:dyDescent="0.25">
      <c r="A9" s="259">
        <v>40103</v>
      </c>
      <c r="B9" s="813" t="s">
        <v>179</v>
      </c>
      <c r="C9" s="368">
        <f>'B1104'!DP9</f>
        <v>10007000</v>
      </c>
    </row>
    <row r="10" spans="1:3" x14ac:dyDescent="0.25">
      <c r="A10" s="259">
        <v>40104</v>
      </c>
      <c r="B10" s="813" t="s">
        <v>180</v>
      </c>
      <c r="C10" s="368">
        <f>'B1104'!DP10</f>
        <v>13493606.65</v>
      </c>
    </row>
    <row r="11" spans="1:3" x14ac:dyDescent="0.25">
      <c r="A11" s="259">
        <v>40105</v>
      </c>
      <c r="B11" s="813" t="s">
        <v>181</v>
      </c>
      <c r="C11" s="368">
        <f>'B1104'!DP11</f>
        <v>1758680</v>
      </c>
    </row>
    <row r="12" spans="1:3" x14ac:dyDescent="0.25">
      <c r="A12" s="259">
        <v>40106</v>
      </c>
      <c r="B12" s="813" t="s">
        <v>182</v>
      </c>
      <c r="C12" s="368">
        <f>'B1104'!DP12</f>
        <v>4158609</v>
      </c>
    </row>
    <row r="13" spans="1:3" x14ac:dyDescent="0.25">
      <c r="A13" s="259">
        <v>40107</v>
      </c>
      <c r="B13" s="813" t="s">
        <v>183</v>
      </c>
      <c r="C13" s="368">
        <f>'B1104'!DP13</f>
        <v>1724740</v>
      </c>
    </row>
    <row r="14" spans="1:3" x14ac:dyDescent="0.25">
      <c r="A14" s="259">
        <v>40108</v>
      </c>
      <c r="B14" s="813" t="s">
        <v>184</v>
      </c>
      <c r="C14" s="368">
        <f>'B1104'!DP14</f>
        <v>10606525</v>
      </c>
    </row>
    <row r="15" spans="1:3" x14ac:dyDescent="0.25">
      <c r="A15" s="259">
        <v>40111</v>
      </c>
      <c r="B15" s="813" t="s">
        <v>185</v>
      </c>
      <c r="C15" s="368">
        <f>'B1104'!DP15</f>
        <v>221926.23</v>
      </c>
    </row>
    <row r="16" spans="1:3" x14ac:dyDescent="0.25">
      <c r="A16" s="259">
        <v>40112</v>
      </c>
      <c r="B16" s="813" t="s">
        <v>186</v>
      </c>
      <c r="C16" s="368">
        <f>'B1104'!DP17</f>
        <v>15743080</v>
      </c>
    </row>
    <row r="17" spans="1:3" x14ac:dyDescent="0.25">
      <c r="A17" s="259">
        <v>40113</v>
      </c>
      <c r="B17" s="813" t="s">
        <v>222</v>
      </c>
      <c r="C17" s="368">
        <f>'B1104'!DP18</f>
        <v>1246768.8600000001</v>
      </c>
    </row>
    <row r="18" spans="1:3" x14ac:dyDescent="0.25">
      <c r="A18" s="579" t="s">
        <v>784</v>
      </c>
      <c r="B18" s="814" t="s">
        <v>793</v>
      </c>
      <c r="C18" s="368">
        <f>'B1104'!DP19</f>
        <v>17575358.09</v>
      </c>
    </row>
    <row r="19" spans="1:3" x14ac:dyDescent="0.25">
      <c r="A19" s="259">
        <v>40200</v>
      </c>
      <c r="B19" s="815" t="s">
        <v>187</v>
      </c>
      <c r="C19" s="368">
        <f>'B1104'!DP20</f>
        <v>5486200</v>
      </c>
    </row>
    <row r="20" spans="1:3" x14ac:dyDescent="0.25">
      <c r="A20" s="259">
        <v>40201</v>
      </c>
      <c r="B20" s="813" t="s">
        <v>188</v>
      </c>
      <c r="C20" s="368">
        <f>'B1104'!DP21</f>
        <v>1754456.47</v>
      </c>
    </row>
    <row r="21" spans="1:3" x14ac:dyDescent="0.25">
      <c r="A21" s="259">
        <v>40202</v>
      </c>
      <c r="B21" s="813" t="s">
        <v>189</v>
      </c>
      <c r="C21" s="368">
        <f>'B1104'!DP22</f>
        <v>1302739.43</v>
      </c>
    </row>
    <row r="22" spans="1:3" x14ac:dyDescent="0.25">
      <c r="A22" s="259">
        <v>40203</v>
      </c>
      <c r="B22" s="813" t="s">
        <v>190</v>
      </c>
      <c r="C22" s="368">
        <f>'B1104'!DP23</f>
        <v>6273331</v>
      </c>
    </row>
    <row r="23" spans="1:3" x14ac:dyDescent="0.25">
      <c r="A23" s="259">
        <v>40204</v>
      </c>
      <c r="B23" s="813" t="s">
        <v>191</v>
      </c>
      <c r="C23" s="368">
        <f>'B1104'!DP24</f>
        <v>18788649.710000001</v>
      </c>
    </row>
    <row r="24" spans="1:3" x14ac:dyDescent="0.25">
      <c r="A24" s="259">
        <v>40205</v>
      </c>
      <c r="B24" s="813" t="s">
        <v>192</v>
      </c>
      <c r="C24" s="368">
        <f>'B1104'!DP25</f>
        <v>1999586.5</v>
      </c>
    </row>
    <row r="25" spans="1:3" x14ac:dyDescent="0.25">
      <c r="A25" s="259">
        <v>40208</v>
      </c>
      <c r="B25" s="813" t="s">
        <v>193</v>
      </c>
      <c r="C25" s="368">
        <f>'B1104'!DP26</f>
        <v>1360816.93</v>
      </c>
    </row>
    <row r="26" spans="1:3" x14ac:dyDescent="0.25">
      <c r="A26" s="259">
        <v>40209</v>
      </c>
      <c r="B26" s="813" t="s">
        <v>194</v>
      </c>
      <c r="C26" s="368">
        <f>'B1104'!DP27</f>
        <v>1867980</v>
      </c>
    </row>
    <row r="27" spans="1:3" x14ac:dyDescent="0.25">
      <c r="A27" s="259">
        <v>40210</v>
      </c>
      <c r="B27" s="813" t="s">
        <v>195</v>
      </c>
      <c r="C27" s="368">
        <f>'B1104'!DP28</f>
        <v>2103296.41</v>
      </c>
    </row>
    <row r="28" spans="1:3" x14ac:dyDescent="0.25">
      <c r="A28" s="259">
        <v>40211</v>
      </c>
      <c r="B28" s="813" t="s">
        <v>196</v>
      </c>
      <c r="C28" s="368">
        <f>'B1104'!DP29</f>
        <v>874715</v>
      </c>
    </row>
    <row r="29" spans="1:3" x14ac:dyDescent="0.25">
      <c r="A29" s="259">
        <v>40212</v>
      </c>
      <c r="B29" s="813" t="s">
        <v>197</v>
      </c>
      <c r="C29" s="368">
        <f>'B1104'!DP30</f>
        <v>24041920</v>
      </c>
    </row>
    <row r="30" spans="1:3" x14ac:dyDescent="0.25">
      <c r="A30" s="259">
        <v>40213</v>
      </c>
      <c r="B30" s="813" t="s">
        <v>224</v>
      </c>
      <c r="C30" s="368">
        <f>'B1104'!DP31</f>
        <v>40745143</v>
      </c>
    </row>
    <row r="31" spans="1:3" x14ac:dyDescent="0.25">
      <c r="A31" s="259" t="s">
        <v>738</v>
      </c>
      <c r="B31" s="813" t="s">
        <v>737</v>
      </c>
      <c r="C31" s="368">
        <f>'B1104'!DP32</f>
        <v>13653050</v>
      </c>
    </row>
    <row r="32" spans="1:3" x14ac:dyDescent="0.25">
      <c r="A32" s="259">
        <v>40300</v>
      </c>
      <c r="B32" s="813" t="s">
        <v>198</v>
      </c>
      <c r="C32" s="368">
        <f>'B1104'!DP33</f>
        <v>1667544.2</v>
      </c>
    </row>
    <row r="33" spans="1:3" x14ac:dyDescent="0.25">
      <c r="A33" s="260">
        <v>40301</v>
      </c>
      <c r="B33" s="816" t="s">
        <v>202</v>
      </c>
      <c r="C33" s="368">
        <f>'B1104'!DP34</f>
        <v>9740635</v>
      </c>
    </row>
    <row r="34" spans="1:3" x14ac:dyDescent="0.25">
      <c r="A34" s="261">
        <v>40302</v>
      </c>
      <c r="B34" s="813" t="s">
        <v>203</v>
      </c>
      <c r="C34" s="368">
        <f>'B1104'!DP35</f>
        <v>1806490</v>
      </c>
    </row>
    <row r="35" spans="1:3" x14ac:dyDescent="0.25">
      <c r="A35" s="259">
        <v>40303</v>
      </c>
      <c r="B35" s="813" t="s">
        <v>204</v>
      </c>
      <c r="C35" s="368">
        <f>'B1104'!DP36</f>
        <v>2983970</v>
      </c>
    </row>
    <row r="36" spans="1:3" x14ac:dyDescent="0.25">
      <c r="A36" s="259">
        <v>40304</v>
      </c>
      <c r="B36" s="813" t="s">
        <v>205</v>
      </c>
      <c r="C36" s="368">
        <f>'B1104'!DP37</f>
        <v>9707227.3000000007</v>
      </c>
    </row>
    <row r="37" spans="1:3" x14ac:dyDescent="0.25">
      <c r="A37" s="259">
        <v>40305</v>
      </c>
      <c r="B37" s="813" t="s">
        <v>206</v>
      </c>
      <c r="C37" s="368">
        <f>'B1104'!DP38</f>
        <v>14574028</v>
      </c>
    </row>
    <row r="38" spans="1:3" x14ac:dyDescent="0.25">
      <c r="A38" s="259">
        <v>40306</v>
      </c>
      <c r="B38" s="813" t="s">
        <v>207</v>
      </c>
      <c r="C38" s="368">
        <f>'B1104'!DP39</f>
        <v>1051100</v>
      </c>
    </row>
    <row r="39" spans="1:3" x14ac:dyDescent="0.25">
      <c r="A39" s="259">
        <v>40307</v>
      </c>
      <c r="B39" s="813" t="s">
        <v>208</v>
      </c>
      <c r="C39" s="368">
        <f>'B1104'!DP40</f>
        <v>1439525</v>
      </c>
    </row>
    <row r="40" spans="1:3" x14ac:dyDescent="0.25">
      <c r="A40" s="259">
        <v>40308</v>
      </c>
      <c r="B40" s="813" t="s">
        <v>209</v>
      </c>
      <c r="C40" s="368">
        <f>'B1104'!DP41</f>
        <v>15090085.51</v>
      </c>
    </row>
    <row r="41" spans="1:3" x14ac:dyDescent="0.25">
      <c r="A41" s="259" t="s">
        <v>739</v>
      </c>
      <c r="B41" s="813" t="s">
        <v>740</v>
      </c>
      <c r="C41" s="368">
        <f>'B1104'!DP42</f>
        <v>3585762.89</v>
      </c>
    </row>
    <row r="42" spans="1:3" x14ac:dyDescent="0.25">
      <c r="A42" s="259">
        <v>40400</v>
      </c>
      <c r="B42" s="813" t="s">
        <v>210</v>
      </c>
      <c r="C42" s="368">
        <f>'B1104'!DP43</f>
        <v>915150</v>
      </c>
    </row>
    <row r="43" spans="1:3" x14ac:dyDescent="0.25">
      <c r="A43" s="259">
        <v>40401</v>
      </c>
      <c r="B43" s="813" t="s">
        <v>211</v>
      </c>
      <c r="C43" s="368">
        <f>'B1104'!DP44</f>
        <v>10270940</v>
      </c>
    </row>
    <row r="44" spans="1:3" x14ac:dyDescent="0.25">
      <c r="A44" s="259">
        <v>40402</v>
      </c>
      <c r="B44" s="813" t="s">
        <v>212</v>
      </c>
      <c r="C44" s="368">
        <f>'B1104'!DP45</f>
        <v>1820025</v>
      </c>
    </row>
    <row r="45" spans="1:3" x14ac:dyDescent="0.25">
      <c r="A45" s="259">
        <v>40403</v>
      </c>
      <c r="B45" s="813" t="s">
        <v>213</v>
      </c>
      <c r="C45" s="368">
        <f>'B1104'!DP46</f>
        <v>5485225</v>
      </c>
    </row>
    <row r="46" spans="1:3" x14ac:dyDescent="0.25">
      <c r="A46" s="259" t="s">
        <v>579</v>
      </c>
      <c r="B46" s="813" t="s">
        <v>580</v>
      </c>
      <c r="C46" s="368">
        <f>'B1104'!DP47</f>
        <v>2290955.7599999998</v>
      </c>
    </row>
    <row r="47" spans="1:3" x14ac:dyDescent="0.25">
      <c r="A47" s="259">
        <v>40405</v>
      </c>
      <c r="B47" s="813" t="s">
        <v>214</v>
      </c>
      <c r="C47" s="368">
        <f>'B1104'!DP48</f>
        <v>2067940.7</v>
      </c>
    </row>
    <row r="48" spans="1:3" x14ac:dyDescent="0.25">
      <c r="A48" s="259">
        <v>40406</v>
      </c>
      <c r="B48" s="817" t="s">
        <v>215</v>
      </c>
      <c r="C48" s="368" t="e">
        <f>'B1104'!#REF!</f>
        <v>#REF!</v>
      </c>
    </row>
    <row r="49" spans="1:3" x14ac:dyDescent="0.25">
      <c r="A49" s="259">
        <v>40407</v>
      </c>
      <c r="B49" s="817" t="s">
        <v>216</v>
      </c>
      <c r="C49" s="368">
        <f>'B1104'!DP49</f>
        <v>21694015</v>
      </c>
    </row>
    <row r="50" spans="1:3" x14ac:dyDescent="0.25">
      <c r="A50" s="259">
        <v>40408</v>
      </c>
      <c r="B50" s="817" t="s">
        <v>217</v>
      </c>
      <c r="C50" s="368">
        <f>'B1104'!DP50</f>
        <v>1089529.17</v>
      </c>
    </row>
    <row r="51" spans="1:3" x14ac:dyDescent="0.25">
      <c r="A51" s="259">
        <v>40411</v>
      </c>
      <c r="B51" s="817" t="s">
        <v>225</v>
      </c>
      <c r="C51" s="368">
        <f>'B1104'!DP51</f>
        <v>1380299.16</v>
      </c>
    </row>
    <row r="52" spans="1:3" x14ac:dyDescent="0.25">
      <c r="A52" s="259">
        <v>40412</v>
      </c>
      <c r="B52" s="817" t="s">
        <v>218</v>
      </c>
      <c r="C52" s="368">
        <f>'B1104'!DP52</f>
        <v>3969446.77</v>
      </c>
    </row>
    <row r="53" spans="1:3" x14ac:dyDescent="0.25">
      <c r="A53" s="259">
        <v>40417</v>
      </c>
      <c r="B53" s="817" t="s">
        <v>219</v>
      </c>
      <c r="C53" s="368">
        <f>'B1104'!DP53</f>
        <v>1683967.34</v>
      </c>
    </row>
    <row r="54" spans="1:3" x14ac:dyDescent="0.25">
      <c r="A54" s="259">
        <v>40420</v>
      </c>
      <c r="B54" s="817" t="s">
        <v>90</v>
      </c>
      <c r="C54" s="368">
        <f>'B1104'!DP54</f>
        <v>17304815</v>
      </c>
    </row>
    <row r="55" spans="1:3" x14ac:dyDescent="0.25">
      <c r="A55" s="259">
        <v>40421</v>
      </c>
      <c r="B55" s="817" t="s">
        <v>220</v>
      </c>
      <c r="C55" s="368">
        <f>'B1104'!DP55</f>
        <v>3637583.24</v>
      </c>
    </row>
    <row r="56" spans="1:3" x14ac:dyDescent="0.25">
      <c r="A56" s="259">
        <v>40422</v>
      </c>
      <c r="B56" s="817" t="s">
        <v>92</v>
      </c>
      <c r="C56" s="368">
        <f>'B1104'!DP58</f>
        <v>1273324848.8800001</v>
      </c>
    </row>
    <row r="57" spans="1:3" x14ac:dyDescent="0.25">
      <c r="A57" s="259">
        <v>40423</v>
      </c>
      <c r="B57" s="817" t="s">
        <v>147</v>
      </c>
      <c r="C57" s="368">
        <f>'B1104'!DP59</f>
        <v>0</v>
      </c>
    </row>
    <row r="58" spans="1:3" ht="13.8" thickBot="1" x14ac:dyDescent="0.3">
      <c r="A58" s="259" t="s">
        <v>786</v>
      </c>
      <c r="B58" s="818" t="s">
        <v>792</v>
      </c>
      <c r="C58" s="368">
        <f>'B1104'!DP60</f>
        <v>0</v>
      </c>
    </row>
    <row r="59" spans="1:3" ht="16.2" thickBot="1" x14ac:dyDescent="0.3">
      <c r="A59" s="250" t="s">
        <v>335</v>
      </c>
      <c r="B59" s="819"/>
      <c r="C59" s="368" t="e">
        <f>SUM(C7:C58)</f>
        <v>#REF!</v>
      </c>
    </row>
  </sheetData>
  <phoneticPr fontId="162" type="noConversion"/>
  <pageMargins left="0.25" right="0.25" top="0.75" bottom="0.75" header="0.3" footer="0.3"/>
  <pageSetup paperSize="11" scale="63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3:IV175"/>
  <sheetViews>
    <sheetView view="pageBreakPreview" zoomScale="80" zoomScaleSheetLayoutView="80" workbookViewId="0">
      <selection activeCell="D7" sqref="D7"/>
    </sheetView>
  </sheetViews>
  <sheetFormatPr baseColWidth="10" defaultColWidth="11.44140625" defaultRowHeight="13.2" x14ac:dyDescent="0.25"/>
  <cols>
    <col min="1" max="1" width="20.6640625" style="1052" customWidth="1"/>
    <col min="2" max="2" width="24" style="41" customWidth="1"/>
    <col min="3" max="3" width="28.6640625" style="41" customWidth="1"/>
    <col min="4" max="4" width="24.44140625" style="41" customWidth="1"/>
    <col min="5" max="5" width="23.33203125" style="41" customWidth="1"/>
    <col min="6" max="7" width="20.6640625" style="41" customWidth="1"/>
    <col min="8" max="8" width="27.109375" style="41" customWidth="1"/>
    <col min="9" max="9" width="20.6640625" style="41" customWidth="1"/>
    <col min="10" max="10" width="0.33203125" style="41" hidden="1" customWidth="1"/>
    <col min="11" max="11" width="17.109375" style="41" customWidth="1"/>
    <col min="12" max="12" width="20.109375" style="41" customWidth="1"/>
    <col min="13" max="16384" width="11.44140625" style="41"/>
  </cols>
  <sheetData>
    <row r="3" spans="1:256" x14ac:dyDescent="0.25">
      <c r="B3" s="1016"/>
      <c r="C3" s="1016"/>
      <c r="D3" s="1016"/>
      <c r="E3" s="1016"/>
      <c r="I3" s="1052"/>
      <c r="J3" s="1016"/>
      <c r="K3" s="1016"/>
      <c r="L3" s="1016"/>
      <c r="M3" s="1016"/>
      <c r="Q3" s="1052"/>
      <c r="R3" s="1016"/>
      <c r="S3" s="1016"/>
      <c r="T3" s="1016"/>
      <c r="U3" s="1016"/>
      <c r="Y3" s="1052"/>
      <c r="Z3" s="1016"/>
      <c r="AA3" s="1016"/>
      <c r="AB3" s="1016"/>
      <c r="AC3" s="1016"/>
      <c r="AG3" s="1052"/>
      <c r="AH3" s="1016"/>
      <c r="AI3" s="1016"/>
      <c r="AJ3" s="1016"/>
      <c r="AK3" s="1016"/>
      <c r="AO3" s="1052"/>
      <c r="AP3" s="1016"/>
      <c r="AQ3" s="1016"/>
      <c r="AR3" s="1016"/>
      <c r="AS3" s="1016"/>
      <c r="AW3" s="1052"/>
      <c r="AX3" s="1016"/>
      <c r="AY3" s="1016"/>
      <c r="AZ3" s="1016"/>
      <c r="BA3" s="1016"/>
      <c r="BE3" s="1052"/>
      <c r="BF3" s="1016"/>
      <c r="BG3" s="1016"/>
      <c r="BH3" s="1016"/>
      <c r="BI3" s="1016"/>
      <c r="BM3" s="1052"/>
      <c r="BN3" s="1016"/>
      <c r="BO3" s="1016"/>
      <c r="BP3" s="1016"/>
      <c r="BQ3" s="1016"/>
      <c r="BU3" s="1052"/>
      <c r="BV3" s="1016"/>
      <c r="BW3" s="1016"/>
      <c r="BX3" s="1016"/>
      <c r="BY3" s="1016"/>
      <c r="CC3" s="1052"/>
      <c r="CD3" s="1016"/>
      <c r="CE3" s="1016"/>
      <c r="CF3" s="1016"/>
      <c r="CG3" s="1016"/>
      <c r="CK3" s="1052"/>
      <c r="CL3" s="1016"/>
      <c r="CM3" s="1016"/>
      <c r="CN3" s="1016"/>
      <c r="CO3" s="1016"/>
      <c r="CS3" s="1052"/>
      <c r="CT3" s="1016"/>
      <c r="CU3" s="1016"/>
      <c r="CV3" s="1016"/>
      <c r="CW3" s="1016"/>
      <c r="DA3" s="1052"/>
      <c r="DB3" s="1016"/>
      <c r="DC3" s="1016"/>
      <c r="DD3" s="1016"/>
      <c r="DE3" s="1016"/>
      <c r="DI3" s="1052"/>
      <c r="DJ3" s="1016"/>
      <c r="DK3" s="1016"/>
      <c r="DL3" s="1016"/>
      <c r="DM3" s="1016"/>
      <c r="DQ3" s="1052"/>
      <c r="DR3" s="1016"/>
      <c r="DS3" s="1016"/>
      <c r="DT3" s="1016"/>
      <c r="DU3" s="1016"/>
      <c r="DY3" s="1052"/>
      <c r="DZ3" s="1016"/>
      <c r="EA3" s="1016"/>
      <c r="EB3" s="1016"/>
      <c r="EC3" s="1016"/>
      <c r="EG3" s="1052"/>
      <c r="EH3" s="1016"/>
      <c r="EI3" s="1016"/>
      <c r="EJ3" s="1016"/>
      <c r="EK3" s="1016"/>
      <c r="EO3" s="1052"/>
      <c r="EP3" s="1016"/>
      <c r="EQ3" s="1016"/>
      <c r="ER3" s="1016"/>
      <c r="ES3" s="1016"/>
      <c r="EW3" s="1052"/>
      <c r="EX3" s="1016"/>
      <c r="EY3" s="1016"/>
      <c r="EZ3" s="1016"/>
      <c r="FA3" s="1016"/>
      <c r="FE3" s="1052"/>
      <c r="FF3" s="1016"/>
      <c r="FG3" s="1016"/>
      <c r="FH3" s="1016"/>
      <c r="FI3" s="1016"/>
      <c r="FM3" s="1052"/>
      <c r="FN3" s="1016"/>
      <c r="FO3" s="1016"/>
      <c r="FP3" s="1016"/>
      <c r="FQ3" s="1016"/>
      <c r="FU3" s="1052"/>
      <c r="FV3" s="1016"/>
      <c r="FW3" s="1016"/>
      <c r="FX3" s="1016"/>
      <c r="FY3" s="1016"/>
      <c r="GC3" s="1052"/>
      <c r="GD3" s="1016"/>
      <c r="GE3" s="1016"/>
      <c r="GF3" s="1016"/>
      <c r="GG3" s="1016"/>
      <c r="GK3" s="1052"/>
      <c r="GL3" s="1016"/>
      <c r="GM3" s="1016"/>
      <c r="GN3" s="1016"/>
      <c r="GO3" s="1016"/>
      <c r="GS3" s="1052"/>
      <c r="GT3" s="1016"/>
      <c r="GU3" s="1016"/>
      <c r="GV3" s="1016"/>
      <c r="GW3" s="1016"/>
      <c r="HA3" s="1052"/>
      <c r="HB3" s="1016"/>
      <c r="HC3" s="1016"/>
      <c r="HD3" s="1016"/>
      <c r="HE3" s="1016"/>
      <c r="HI3" s="1052"/>
      <c r="HJ3" s="1016"/>
      <c r="HK3" s="1016"/>
      <c r="HL3" s="1016"/>
      <c r="HM3" s="1016"/>
      <c r="HQ3" s="1052"/>
      <c r="HR3" s="1016"/>
      <c r="HS3" s="1016"/>
      <c r="HT3" s="1016"/>
      <c r="HU3" s="1016"/>
      <c r="HY3" s="1052"/>
      <c r="HZ3" s="1016"/>
      <c r="IA3" s="1016"/>
      <c r="IB3" s="1016"/>
      <c r="IC3" s="1016"/>
      <c r="IG3" s="1052"/>
      <c r="IH3" s="1016"/>
      <c r="II3" s="1016"/>
      <c r="IJ3" s="1016"/>
      <c r="IK3" s="1016"/>
      <c r="IO3" s="1052"/>
      <c r="IP3" s="1016"/>
      <c r="IQ3" s="1016"/>
      <c r="IR3" s="1016"/>
      <c r="IS3" s="1016"/>
    </row>
    <row r="4" spans="1:256" ht="17.399999999999999" x14ac:dyDescent="0.3">
      <c r="A4" s="1053"/>
      <c r="B4" s="1074" t="s">
        <v>1059</v>
      </c>
      <c r="C4" s="740"/>
      <c r="D4" s="740"/>
      <c r="E4" s="740"/>
      <c r="F4" s="622"/>
      <c r="G4" s="622"/>
      <c r="H4" s="622"/>
      <c r="I4" s="1053"/>
      <c r="J4" s="740" t="s">
        <v>1030</v>
      </c>
      <c r="K4" s="740"/>
      <c r="L4" s="740"/>
      <c r="M4" s="740"/>
      <c r="N4" s="622"/>
      <c r="O4" s="622"/>
      <c r="P4" s="622"/>
      <c r="Q4" s="1053"/>
      <c r="R4" s="740" t="s">
        <v>1030</v>
      </c>
      <c r="S4" s="740"/>
      <c r="T4" s="740"/>
      <c r="U4" s="740"/>
      <c r="V4" s="622"/>
      <c r="W4" s="622"/>
      <c r="X4" s="622"/>
      <c r="Y4" s="1053"/>
      <c r="Z4" s="740" t="s">
        <v>1030</v>
      </c>
      <c r="AA4" s="740"/>
      <c r="AB4" s="740"/>
      <c r="AC4" s="740"/>
      <c r="AD4" s="622"/>
      <c r="AE4" s="622"/>
      <c r="AF4" s="622"/>
      <c r="AG4" s="1053"/>
      <c r="AH4" s="740" t="s">
        <v>1030</v>
      </c>
      <c r="AI4" s="740"/>
      <c r="AJ4" s="740"/>
      <c r="AK4" s="740"/>
      <c r="AL4" s="622"/>
      <c r="AM4" s="622"/>
      <c r="AN4" s="622"/>
      <c r="AO4" s="1053"/>
      <c r="AP4" s="740" t="s">
        <v>1030</v>
      </c>
      <c r="AQ4" s="740"/>
      <c r="AR4" s="740"/>
      <c r="AS4" s="740"/>
      <c r="AT4" s="622"/>
      <c r="AU4" s="622"/>
      <c r="AV4" s="622"/>
      <c r="AW4" s="1053"/>
      <c r="AX4" s="740" t="s">
        <v>1030</v>
      </c>
      <c r="AY4" s="740"/>
      <c r="AZ4" s="740"/>
      <c r="BA4" s="740"/>
      <c r="BB4" s="622"/>
      <c r="BC4" s="622"/>
      <c r="BD4" s="622"/>
      <c r="BE4" s="1053"/>
      <c r="BF4" s="740" t="s">
        <v>1030</v>
      </c>
      <c r="BG4" s="740"/>
      <c r="BH4" s="740"/>
      <c r="BI4" s="740"/>
      <c r="BJ4" s="622"/>
      <c r="BK4" s="622"/>
      <c r="BL4" s="622"/>
      <c r="BM4" s="1053"/>
      <c r="BN4" s="740" t="s">
        <v>1030</v>
      </c>
      <c r="BO4" s="740"/>
      <c r="BP4" s="740"/>
      <c r="BQ4" s="740"/>
      <c r="BR4" s="622"/>
      <c r="BS4" s="622"/>
      <c r="BT4" s="622"/>
      <c r="BU4" s="1053"/>
      <c r="BV4" s="740" t="s">
        <v>1030</v>
      </c>
      <c r="BW4" s="740"/>
      <c r="BX4" s="740"/>
      <c r="BY4" s="740"/>
      <c r="BZ4" s="622"/>
      <c r="CA4" s="622"/>
      <c r="CB4" s="622"/>
      <c r="CC4" s="1053"/>
      <c r="CD4" s="740" t="s">
        <v>1030</v>
      </c>
      <c r="CE4" s="740"/>
      <c r="CF4" s="740"/>
      <c r="CG4" s="740"/>
      <c r="CH4" s="622"/>
      <c r="CI4" s="622"/>
      <c r="CJ4" s="622"/>
      <c r="CK4" s="1053"/>
      <c r="CL4" s="740" t="s">
        <v>1030</v>
      </c>
      <c r="CM4" s="740"/>
      <c r="CN4" s="740"/>
      <c r="CO4" s="740"/>
      <c r="CP4" s="622"/>
      <c r="CQ4" s="622"/>
      <c r="CR4" s="622"/>
      <c r="CS4" s="1053"/>
      <c r="CT4" s="740" t="s">
        <v>1030</v>
      </c>
      <c r="CU4" s="740"/>
      <c r="CV4" s="740"/>
      <c r="CW4" s="740"/>
      <c r="CX4" s="622"/>
      <c r="CY4" s="622"/>
      <c r="CZ4" s="622"/>
      <c r="DA4" s="1053"/>
      <c r="DB4" s="740" t="s">
        <v>1030</v>
      </c>
      <c r="DC4" s="740"/>
      <c r="DD4" s="740"/>
      <c r="DE4" s="740"/>
      <c r="DF4" s="622"/>
      <c r="DG4" s="622"/>
      <c r="DH4" s="622"/>
      <c r="DI4" s="1053"/>
      <c r="DJ4" s="740" t="s">
        <v>1030</v>
      </c>
      <c r="DK4" s="740"/>
      <c r="DL4" s="740"/>
      <c r="DM4" s="740"/>
      <c r="DN4" s="622"/>
      <c r="DO4" s="622"/>
      <c r="DP4" s="622"/>
      <c r="DQ4" s="1053"/>
      <c r="DR4" s="740" t="s">
        <v>1030</v>
      </c>
      <c r="DS4" s="740"/>
      <c r="DT4" s="740"/>
      <c r="DU4" s="740"/>
      <c r="DV4" s="622"/>
      <c r="DW4" s="622"/>
      <c r="DX4" s="622"/>
      <c r="DY4" s="1053"/>
      <c r="DZ4" s="740" t="s">
        <v>1030</v>
      </c>
      <c r="EA4" s="740"/>
      <c r="EB4" s="740"/>
      <c r="EC4" s="740"/>
      <c r="ED4" s="622"/>
      <c r="EE4" s="622"/>
      <c r="EF4" s="622"/>
      <c r="EG4" s="1053"/>
      <c r="EH4" s="740" t="s">
        <v>1030</v>
      </c>
      <c r="EI4" s="740"/>
      <c r="EJ4" s="740"/>
      <c r="EK4" s="740"/>
      <c r="EL4" s="622"/>
      <c r="EM4" s="622"/>
      <c r="EN4" s="622"/>
      <c r="EO4" s="1053"/>
      <c r="EP4" s="740" t="s">
        <v>1030</v>
      </c>
      <c r="EQ4" s="740"/>
      <c r="ER4" s="740"/>
      <c r="ES4" s="740"/>
      <c r="ET4" s="622"/>
      <c r="EU4" s="622"/>
      <c r="EV4" s="622"/>
      <c r="EW4" s="1053"/>
      <c r="EX4" s="740" t="s">
        <v>1030</v>
      </c>
      <c r="EY4" s="740"/>
      <c r="EZ4" s="740"/>
      <c r="FA4" s="740"/>
      <c r="FB4" s="622"/>
      <c r="FC4" s="622"/>
      <c r="FD4" s="622"/>
      <c r="FE4" s="1053"/>
      <c r="FF4" s="740" t="s">
        <v>1030</v>
      </c>
      <c r="FG4" s="740"/>
      <c r="FH4" s="740"/>
      <c r="FI4" s="740"/>
      <c r="FJ4" s="622"/>
      <c r="FK4" s="622"/>
      <c r="FL4" s="622"/>
      <c r="FM4" s="1053"/>
      <c r="FN4" s="740" t="s">
        <v>1030</v>
      </c>
      <c r="FO4" s="740"/>
      <c r="FP4" s="740"/>
      <c r="FQ4" s="740"/>
      <c r="FR4" s="622"/>
      <c r="FS4" s="622"/>
      <c r="FT4" s="622"/>
      <c r="FU4" s="1053"/>
      <c r="FV4" s="740" t="s">
        <v>1030</v>
      </c>
      <c r="FW4" s="740"/>
      <c r="FX4" s="740"/>
      <c r="FY4" s="740"/>
      <c r="FZ4" s="622"/>
      <c r="GA4" s="622"/>
      <c r="GB4" s="622"/>
      <c r="GC4" s="1053"/>
      <c r="GD4" s="740" t="s">
        <v>1030</v>
      </c>
      <c r="GE4" s="740"/>
      <c r="GF4" s="740"/>
      <c r="GG4" s="740"/>
      <c r="GH4" s="622"/>
      <c r="GI4" s="622"/>
      <c r="GJ4" s="622"/>
      <c r="GK4" s="1053"/>
      <c r="GL4" s="740" t="s">
        <v>1030</v>
      </c>
      <c r="GM4" s="740"/>
      <c r="GN4" s="740"/>
      <c r="GO4" s="740"/>
      <c r="GP4" s="622"/>
      <c r="GQ4" s="622"/>
      <c r="GR4" s="622"/>
      <c r="GS4" s="1053"/>
      <c r="GT4" s="740" t="s">
        <v>1030</v>
      </c>
      <c r="GU4" s="740"/>
      <c r="GV4" s="740"/>
      <c r="GW4" s="740"/>
      <c r="GX4" s="622"/>
      <c r="GY4" s="622"/>
      <c r="GZ4" s="622"/>
      <c r="HA4" s="1053"/>
      <c r="HB4" s="740" t="s">
        <v>1030</v>
      </c>
      <c r="HC4" s="740"/>
      <c r="HD4" s="740"/>
      <c r="HE4" s="740"/>
      <c r="HF4" s="622"/>
      <c r="HG4" s="622"/>
      <c r="HH4" s="622"/>
      <c r="HI4" s="1053"/>
      <c r="HJ4" s="740" t="s">
        <v>1030</v>
      </c>
      <c r="HK4" s="740"/>
      <c r="HL4" s="740"/>
      <c r="HM4" s="740"/>
      <c r="HN4" s="622"/>
      <c r="HO4" s="622"/>
      <c r="HP4" s="622"/>
      <c r="HQ4" s="1053"/>
      <c r="HR4" s="740" t="s">
        <v>1030</v>
      </c>
      <c r="HS4" s="740"/>
      <c r="HT4" s="740"/>
      <c r="HU4" s="740"/>
      <c r="HV4" s="622"/>
      <c r="HW4" s="622"/>
      <c r="HX4" s="622"/>
      <c r="HY4" s="1053"/>
      <c r="HZ4" s="740" t="s">
        <v>1030</v>
      </c>
      <c r="IA4" s="740"/>
      <c r="IB4" s="740"/>
      <c r="IC4" s="740"/>
      <c r="ID4" s="622"/>
      <c r="IE4" s="622"/>
      <c r="IF4" s="622"/>
      <c r="IG4" s="1053"/>
      <c r="IH4" s="740" t="s">
        <v>1030</v>
      </c>
      <c r="II4" s="740"/>
      <c r="IJ4" s="740"/>
      <c r="IK4" s="740"/>
      <c r="IL4" s="622"/>
      <c r="IM4" s="622"/>
      <c r="IN4" s="622"/>
      <c r="IO4" s="1053"/>
      <c r="IP4" s="740" t="s">
        <v>1030</v>
      </c>
      <c r="IQ4" s="740"/>
      <c r="IR4" s="740"/>
      <c r="IS4" s="740"/>
      <c r="IT4" s="622"/>
      <c r="IU4" s="622"/>
      <c r="IV4" s="622"/>
    </row>
    <row r="5" spans="1:256" x14ac:dyDescent="0.25">
      <c r="I5" s="1052"/>
      <c r="Q5" s="1052"/>
      <c r="Y5" s="1052"/>
      <c r="AG5" s="1052"/>
      <c r="AO5" s="1052"/>
      <c r="AW5" s="1052"/>
      <c r="BE5" s="1052"/>
      <c r="BM5" s="1052"/>
      <c r="BU5" s="1052"/>
      <c r="CC5" s="1052"/>
      <c r="CK5" s="1052"/>
      <c r="CS5" s="1052"/>
      <c r="DA5" s="1052"/>
      <c r="DI5" s="1052"/>
      <c r="DQ5" s="1052"/>
      <c r="DY5" s="1052"/>
      <c r="EG5" s="1052"/>
      <c r="EO5" s="1052"/>
      <c r="EW5" s="1052"/>
      <c r="FE5" s="1052"/>
      <c r="FM5" s="1052"/>
      <c r="FU5" s="1052"/>
      <c r="GC5" s="1052"/>
      <c r="GK5" s="1052"/>
      <c r="GS5" s="1052"/>
      <c r="HA5" s="1052"/>
      <c r="HI5" s="1052"/>
      <c r="HQ5" s="1052"/>
      <c r="HY5" s="1052"/>
      <c r="IG5" s="1052"/>
      <c r="IO5" s="1052"/>
    </row>
    <row r="6" spans="1:256" x14ac:dyDescent="0.25">
      <c r="I6" s="1052"/>
      <c r="Q6" s="1052"/>
      <c r="Y6" s="1052"/>
      <c r="AG6" s="1052"/>
      <c r="AO6" s="1052"/>
      <c r="AW6" s="1052"/>
      <c r="BE6" s="1052"/>
      <c r="BM6" s="1052"/>
      <c r="BU6" s="1052"/>
      <c r="CC6" s="1052"/>
      <c r="CK6" s="1052"/>
      <c r="CS6" s="1052"/>
      <c r="DA6" s="1052"/>
      <c r="DI6" s="1052"/>
      <c r="DQ6" s="1052"/>
      <c r="DY6" s="1052"/>
      <c r="EG6" s="1052"/>
      <c r="EO6" s="1052"/>
      <c r="EW6" s="1052"/>
      <c r="FE6" s="1052"/>
      <c r="FM6" s="1052"/>
      <c r="FU6" s="1052"/>
      <c r="GC6" s="1052"/>
      <c r="GK6" s="1052"/>
      <c r="GS6" s="1052"/>
      <c r="HA6" s="1052"/>
      <c r="HI6" s="1052"/>
      <c r="HQ6" s="1052"/>
      <c r="HY6" s="1052"/>
      <c r="IG6" s="1052"/>
      <c r="IO6" s="1052"/>
    </row>
    <row r="7" spans="1:256" x14ac:dyDescent="0.25">
      <c r="B7" s="1016"/>
      <c r="C7" s="1016"/>
      <c r="D7" s="1016"/>
      <c r="E7" s="1016"/>
    </row>
    <row r="8" spans="1:256" s="622" customFormat="1" ht="17.399999999999999" x14ac:dyDescent="0.3">
      <c r="A8" s="1053"/>
      <c r="B8" s="740" t="s">
        <v>1030</v>
      </c>
      <c r="C8" s="740"/>
      <c r="D8" s="740"/>
      <c r="E8" s="740"/>
    </row>
    <row r="11" spans="1:256" ht="21" x14ac:dyDescent="0.5">
      <c r="B11" s="1319" t="s">
        <v>1041</v>
      </c>
      <c r="C11" s="1319"/>
      <c r="D11" s="1319"/>
      <c r="E11" s="1319"/>
      <c r="F11" s="1319"/>
      <c r="G11" s="1319"/>
      <c r="H11" s="1319"/>
    </row>
    <row r="12" spans="1:256" ht="21" x14ac:dyDescent="0.5">
      <c r="B12" s="1319" t="s">
        <v>1075</v>
      </c>
      <c r="C12" s="1319"/>
      <c r="D12" s="1319"/>
      <c r="E12" s="1319"/>
      <c r="F12" s="1319"/>
      <c r="G12" s="1319"/>
      <c r="H12" s="1319"/>
    </row>
    <row r="13" spans="1:256" ht="17.399999999999999" x14ac:dyDescent="0.3">
      <c r="B13" s="622"/>
      <c r="C13" s="622"/>
      <c r="D13" s="622"/>
      <c r="E13" s="622"/>
      <c r="F13" s="622"/>
      <c r="G13" s="622"/>
      <c r="H13" s="622"/>
      <c r="I13" s="622"/>
    </row>
    <row r="14" spans="1:256" ht="13.8" thickBot="1" x14ac:dyDescent="0.3"/>
    <row r="15" spans="1:256" x14ac:dyDescent="0.25">
      <c r="A15" s="1312" t="s">
        <v>1031</v>
      </c>
      <c r="B15" s="1312" t="s">
        <v>1032</v>
      </c>
      <c r="C15" s="1312" t="s">
        <v>1033</v>
      </c>
      <c r="D15" s="1312" t="s">
        <v>1034</v>
      </c>
      <c r="E15" s="1312" t="s">
        <v>1035</v>
      </c>
      <c r="F15" s="1312" t="s">
        <v>1036</v>
      </c>
      <c r="G15" s="1312" t="s">
        <v>1037</v>
      </c>
      <c r="H15" s="1312">
        <v>5017</v>
      </c>
      <c r="I15" s="1312"/>
      <c r="J15" s="39"/>
      <c r="K15" s="39"/>
      <c r="L15" s="39"/>
    </row>
    <row r="16" spans="1:256" ht="13.8" thickBot="1" x14ac:dyDescent="0.3">
      <c r="A16" s="1313"/>
      <c r="B16" s="1313"/>
      <c r="C16" s="1313"/>
      <c r="D16" s="1313"/>
      <c r="E16" s="1313"/>
      <c r="F16" s="1313"/>
      <c r="G16" s="1313"/>
      <c r="H16" s="1313"/>
      <c r="I16" s="1313"/>
      <c r="J16" s="39"/>
      <c r="K16" s="39"/>
      <c r="L16" s="39"/>
    </row>
    <row r="17" spans="1:12" ht="17.399999999999999" thickBot="1" x14ac:dyDescent="0.5">
      <c r="A17" s="1054">
        <v>40100</v>
      </c>
      <c r="B17" s="706" t="s">
        <v>122</v>
      </c>
      <c r="C17" s="1017"/>
      <c r="D17" s="1018">
        <f>'B1104'!AC92</f>
        <v>0</v>
      </c>
      <c r="E17" s="1017">
        <f>'B1104'!AD4</f>
        <v>0</v>
      </c>
      <c r="F17" s="1019"/>
      <c r="G17" s="1020">
        <f>+'B1104'!CW4</f>
        <v>0</v>
      </c>
      <c r="H17" s="1021">
        <f>K17-E17</f>
        <v>1969500</v>
      </c>
      <c r="I17" s="1021">
        <v>15290000</v>
      </c>
      <c r="J17" s="39"/>
      <c r="K17" s="1044">
        <v>1969500</v>
      </c>
      <c r="L17" s="1045">
        <f>H17-'B1104'!DL4</f>
        <v>1969500</v>
      </c>
    </row>
    <row r="18" spans="1:12" ht="17.399999999999999" thickBot="1" x14ac:dyDescent="0.5">
      <c r="A18" s="1054">
        <v>40102</v>
      </c>
      <c r="B18" s="706" t="s">
        <v>123</v>
      </c>
      <c r="C18" s="1017"/>
      <c r="D18" s="1018">
        <f>'B1104'!AC93</f>
        <v>0</v>
      </c>
      <c r="E18" s="1017">
        <f>'B1104'!AD5</f>
        <v>0</v>
      </c>
      <c r="F18" s="1019"/>
      <c r="G18" s="1020">
        <v>85000</v>
      </c>
      <c r="H18" s="1021">
        <f t="shared" ref="H18:H43" si="0">K18-E18</f>
        <v>171500</v>
      </c>
      <c r="I18" s="1022"/>
      <c r="J18" s="39"/>
      <c r="K18" s="1044">
        <v>171500</v>
      </c>
      <c r="L18" s="1045">
        <f>H18-'B1104'!DL5</f>
        <v>171500</v>
      </c>
    </row>
    <row r="19" spans="1:12" ht="17.399999999999999" thickBot="1" x14ac:dyDescent="0.5">
      <c r="A19" s="1054">
        <v>40103</v>
      </c>
      <c r="B19" s="706" t="s">
        <v>52</v>
      </c>
      <c r="C19" s="1017"/>
      <c r="D19" s="1018">
        <f>'B1104'!AC94</f>
        <v>0</v>
      </c>
      <c r="E19" s="1017">
        <f>'B1104'!AD6</f>
        <v>0</v>
      </c>
      <c r="F19" s="1019"/>
      <c r="G19" s="1020">
        <f>+'B1104'!CW6</f>
        <v>0</v>
      </c>
      <c r="H19" s="1021">
        <f t="shared" si="0"/>
        <v>0</v>
      </c>
      <c r="I19" s="1022"/>
      <c r="J19" s="39"/>
      <c r="K19" s="1044">
        <v>0</v>
      </c>
      <c r="L19" s="1045">
        <f>H19-'B1104'!DL6</f>
        <v>0</v>
      </c>
    </row>
    <row r="20" spans="1:12" ht="17.399999999999999" thickBot="1" x14ac:dyDescent="0.5">
      <c r="A20" s="1054">
        <v>40104</v>
      </c>
      <c r="B20" s="706" t="s">
        <v>124</v>
      </c>
      <c r="C20" s="1017"/>
      <c r="D20" s="1018">
        <f>'B1104'!AC95</f>
        <v>0</v>
      </c>
      <c r="E20" s="1017">
        <f>'B1104'!AD7</f>
        <v>0</v>
      </c>
      <c r="F20" s="1019"/>
      <c r="G20" s="1020">
        <f>+'B1104'!CW7</f>
        <v>0</v>
      </c>
      <c r="H20" s="1021">
        <f t="shared" si="0"/>
        <v>92500</v>
      </c>
      <c r="I20" s="1022"/>
      <c r="J20" s="39"/>
      <c r="K20" s="1044">
        <v>92500</v>
      </c>
      <c r="L20" s="1045">
        <f>H20-'B1104'!DL7</f>
        <v>92500</v>
      </c>
    </row>
    <row r="21" spans="1:12" ht="17.399999999999999" thickBot="1" x14ac:dyDescent="0.5">
      <c r="A21" s="1054">
        <v>40105</v>
      </c>
      <c r="B21" s="706" t="s">
        <v>125</v>
      </c>
      <c r="C21" s="1017"/>
      <c r="D21" s="1018">
        <f>'B1104'!AC96</f>
        <v>0</v>
      </c>
      <c r="E21" s="1017">
        <f>'B1104'!AD8</f>
        <v>0</v>
      </c>
      <c r="F21" s="1019"/>
      <c r="G21" s="1020">
        <f>+'B1104'!CW8</f>
        <v>0</v>
      </c>
      <c r="H21" s="1021">
        <f t="shared" si="0"/>
        <v>100000</v>
      </c>
      <c r="I21" s="1022"/>
      <c r="J21" s="39"/>
      <c r="K21" s="1044">
        <v>100000</v>
      </c>
      <c r="L21" s="1045">
        <f>H21-'B1104'!DL8</f>
        <v>100000</v>
      </c>
    </row>
    <row r="22" spans="1:12" ht="17.399999999999999" thickBot="1" x14ac:dyDescent="0.5">
      <c r="A22" s="1054">
        <v>40106</v>
      </c>
      <c r="B22" s="706" t="s">
        <v>126</v>
      </c>
      <c r="C22" s="1017"/>
      <c r="D22" s="1018">
        <f>'B1104'!AC97</f>
        <v>0</v>
      </c>
      <c r="E22" s="1017">
        <f>'B1104'!AD9</f>
        <v>0</v>
      </c>
      <c r="F22" s="1019"/>
      <c r="G22" s="1020">
        <f>+'B1104'!CW9</f>
        <v>0</v>
      </c>
      <c r="H22" s="1021">
        <f t="shared" si="0"/>
        <v>258000</v>
      </c>
      <c r="I22" s="1022"/>
      <c r="J22" s="39"/>
      <c r="K22" s="1044">
        <v>258000</v>
      </c>
      <c r="L22" s="1045">
        <f>H22-'B1104'!DL9</f>
        <v>258000</v>
      </c>
    </row>
    <row r="23" spans="1:12" ht="17.399999999999999" thickBot="1" x14ac:dyDescent="0.5">
      <c r="A23" s="1054">
        <v>40107</v>
      </c>
      <c r="B23" s="706" t="s">
        <v>127</v>
      </c>
      <c r="C23" s="1017"/>
      <c r="D23" s="1018">
        <f>'B1104'!AC98</f>
        <v>0</v>
      </c>
      <c r="E23" s="1017">
        <f>'B1104'!AD10</f>
        <v>0</v>
      </c>
      <c r="F23" s="1019"/>
      <c r="G23" s="1020">
        <f>+'B1104'!CW10</f>
        <v>0</v>
      </c>
      <c r="H23" s="1021">
        <f t="shared" si="0"/>
        <v>112500</v>
      </c>
      <c r="I23" s="1022"/>
      <c r="J23" s="39"/>
      <c r="K23" s="1044">
        <v>112500</v>
      </c>
      <c r="L23" s="1045">
        <f>H23-'B1104'!DL10</f>
        <v>112500</v>
      </c>
    </row>
    <row r="24" spans="1:12" ht="17.399999999999999" thickBot="1" x14ac:dyDescent="0.5">
      <c r="A24" s="1054">
        <v>40108</v>
      </c>
      <c r="B24" s="706" t="s">
        <v>128</v>
      </c>
      <c r="C24" s="1017"/>
      <c r="D24" s="1018">
        <f>'B1104'!AC99</f>
        <v>0</v>
      </c>
      <c r="E24" s="1017">
        <f>'B1104'!AD11</f>
        <v>0</v>
      </c>
      <c r="F24" s="1019"/>
      <c r="G24" s="1020">
        <f>+'B1104'!CW11</f>
        <v>0</v>
      </c>
      <c r="H24" s="1021">
        <f t="shared" si="0"/>
        <v>0</v>
      </c>
      <c r="I24" s="1022"/>
      <c r="J24" s="39"/>
      <c r="K24" s="1044">
        <v>0</v>
      </c>
      <c r="L24" s="1045">
        <f>H24-'B1104'!DL11</f>
        <v>0</v>
      </c>
    </row>
    <row r="25" spans="1:12" ht="17.399999999999999" thickBot="1" x14ac:dyDescent="0.5">
      <c r="A25" s="1054">
        <v>40111</v>
      </c>
      <c r="B25" s="706" t="s">
        <v>129</v>
      </c>
      <c r="C25" s="1017"/>
      <c r="D25" s="1018">
        <f>'B1104'!AC100</f>
        <v>0</v>
      </c>
      <c r="E25" s="1017">
        <f>'B1104'!AD12</f>
        <v>0</v>
      </c>
      <c r="F25" s="1019"/>
      <c r="G25" s="1020">
        <f>+'B1104'!CW12</f>
        <v>0</v>
      </c>
      <c r="H25" s="1021">
        <f t="shared" si="0"/>
        <v>104000</v>
      </c>
      <c r="I25" s="1022"/>
      <c r="J25" s="39"/>
      <c r="K25" s="1044">
        <v>104000</v>
      </c>
      <c r="L25" s="1045">
        <f>H25-'B1104'!DL12</f>
        <v>104000</v>
      </c>
    </row>
    <row r="26" spans="1:12" ht="17.399999999999999" thickBot="1" x14ac:dyDescent="0.5">
      <c r="A26" s="1054">
        <v>40112</v>
      </c>
      <c r="B26" s="706" t="s">
        <v>130</v>
      </c>
      <c r="C26" s="1017"/>
      <c r="D26" s="1018">
        <f>'B1104'!AC101</f>
        <v>0</v>
      </c>
      <c r="E26" s="1017">
        <f>'B1104'!AD13</f>
        <v>0</v>
      </c>
      <c r="F26" s="1019"/>
      <c r="G26" s="1020">
        <f>+'B1104'!CW13</f>
        <v>0</v>
      </c>
      <c r="H26" s="1021">
        <f t="shared" si="0"/>
        <v>181000</v>
      </c>
      <c r="I26" s="1022"/>
      <c r="J26" s="39"/>
      <c r="K26" s="1044">
        <v>181000</v>
      </c>
      <c r="L26" s="1045">
        <f>H26-'B1104'!DL13</f>
        <v>181000</v>
      </c>
    </row>
    <row r="27" spans="1:12" ht="17.399999999999999" thickBot="1" x14ac:dyDescent="0.5">
      <c r="A27" s="1054">
        <v>40113</v>
      </c>
      <c r="B27" s="706" t="s">
        <v>245</v>
      </c>
      <c r="C27" s="1017"/>
      <c r="D27" s="1018">
        <f>'B1104'!AC102</f>
        <v>0</v>
      </c>
      <c r="E27" s="1017">
        <f>'B1104'!AD14</f>
        <v>0</v>
      </c>
      <c r="F27" s="1019"/>
      <c r="G27" s="1020">
        <f>+'B1104'!CW14</f>
        <v>0</v>
      </c>
      <c r="H27" s="1021">
        <f t="shared" si="0"/>
        <v>0</v>
      </c>
      <c r="I27" s="1022"/>
      <c r="J27" s="39"/>
      <c r="K27" s="1044">
        <v>0</v>
      </c>
      <c r="L27" s="1045">
        <f>H27-'B1104'!DL14</f>
        <v>0</v>
      </c>
    </row>
    <row r="28" spans="1:12" ht="17.399999999999999" thickBot="1" x14ac:dyDescent="0.5">
      <c r="A28" s="1054">
        <v>40114</v>
      </c>
      <c r="B28" s="706" t="s">
        <v>783</v>
      </c>
      <c r="C28" s="1017"/>
      <c r="D28" s="1018">
        <f>'B1104'!AC103</f>
        <v>0</v>
      </c>
      <c r="E28" s="1017">
        <f>'B1104'!AD15</f>
        <v>0</v>
      </c>
      <c r="F28" s="1019"/>
      <c r="G28" s="1020">
        <f>+'B1104'!CW15</f>
        <v>0</v>
      </c>
      <c r="H28" s="1021">
        <f t="shared" si="0"/>
        <v>0</v>
      </c>
      <c r="I28" s="1022"/>
      <c r="J28" s="39"/>
      <c r="K28" s="1044">
        <v>0</v>
      </c>
      <c r="L28" s="1045">
        <f>H28-'B1104'!DL15</f>
        <v>0</v>
      </c>
    </row>
    <row r="29" spans="1:12" ht="17.25" customHeight="1" thickBot="1" x14ac:dyDescent="0.5">
      <c r="A29" s="1054">
        <v>40115</v>
      </c>
      <c r="B29" s="1013" t="s">
        <v>1024</v>
      </c>
      <c r="C29" s="1017"/>
      <c r="D29" s="1018">
        <f>'B1104'!AC104</f>
        <v>0</v>
      </c>
      <c r="E29" s="1017">
        <f>'B1104'!AD16</f>
        <v>0</v>
      </c>
      <c r="F29" s="1019"/>
      <c r="G29" s="1020">
        <f>+'B1104'!CW16</f>
        <v>0</v>
      </c>
      <c r="H29" s="1021">
        <f t="shared" si="0"/>
        <v>0</v>
      </c>
      <c r="I29" s="1022"/>
      <c r="J29" s="39"/>
      <c r="K29" s="1044">
        <v>0</v>
      </c>
      <c r="L29" s="1045">
        <f>H29-'B1104'!DL16</f>
        <v>0</v>
      </c>
    </row>
    <row r="30" spans="1:12" ht="17.399999999999999" thickBot="1" x14ac:dyDescent="0.5">
      <c r="A30" s="1054">
        <v>40200</v>
      </c>
      <c r="B30" s="706" t="s">
        <v>61</v>
      </c>
      <c r="C30" s="1017"/>
      <c r="D30" s="1018">
        <f>'B1104'!AC105</f>
        <v>0</v>
      </c>
      <c r="E30" s="1017">
        <f>'B1104'!AD17</f>
        <v>0</v>
      </c>
      <c r="F30" s="1019"/>
      <c r="G30" s="1020">
        <f>+'B1104'!CW17</f>
        <v>0</v>
      </c>
      <c r="H30" s="1021">
        <f t="shared" si="0"/>
        <v>480500</v>
      </c>
      <c r="I30" s="1022"/>
      <c r="J30" s="39"/>
      <c r="K30" s="1044">
        <v>480500</v>
      </c>
      <c r="L30" s="1045">
        <f>H30-'B1104'!DL17</f>
        <v>480500</v>
      </c>
    </row>
    <row r="31" spans="1:12" ht="17.399999999999999" thickBot="1" x14ac:dyDescent="0.5">
      <c r="A31" s="1054">
        <v>40201</v>
      </c>
      <c r="B31" s="706" t="s">
        <v>131</v>
      </c>
      <c r="C31" s="1017"/>
      <c r="D31" s="1018">
        <f>'B1104'!AC106</f>
        <v>0</v>
      </c>
      <c r="E31" s="1017">
        <f>'B1104'!AD18</f>
        <v>0</v>
      </c>
      <c r="F31" s="1019"/>
      <c r="G31" s="1020">
        <f>+'B1104'!CW18</f>
        <v>0</v>
      </c>
      <c r="H31" s="1021">
        <f t="shared" si="0"/>
        <v>0</v>
      </c>
      <c r="I31" s="1022"/>
      <c r="J31" s="39"/>
      <c r="K31" s="1044">
        <v>0</v>
      </c>
      <c r="L31" s="1045">
        <f>H31-'B1104'!DL18</f>
        <v>0</v>
      </c>
    </row>
    <row r="32" spans="1:12" ht="17.399999999999999" thickBot="1" x14ac:dyDescent="0.5">
      <c r="A32" s="1054">
        <v>40202</v>
      </c>
      <c r="B32" s="706" t="s">
        <v>132</v>
      </c>
      <c r="C32" s="1017"/>
      <c r="D32" s="1018">
        <f>'B1104'!AC107</f>
        <v>0</v>
      </c>
      <c r="E32" s="1017">
        <f>'B1104'!AD19</f>
        <v>0</v>
      </c>
      <c r="F32" s="1019"/>
      <c r="G32" s="1020">
        <f>+'B1104'!CW19</f>
        <v>0</v>
      </c>
      <c r="H32" s="1021">
        <f t="shared" si="0"/>
        <v>294500</v>
      </c>
      <c r="I32" s="1022"/>
      <c r="J32" s="39"/>
      <c r="K32" s="1044">
        <v>294500</v>
      </c>
      <c r="L32" s="1045">
        <f>H32-'B1104'!DL19</f>
        <v>294500</v>
      </c>
    </row>
    <row r="33" spans="1:12" ht="17.399999999999999" thickBot="1" x14ac:dyDescent="0.5">
      <c r="A33" s="1054">
        <v>40203</v>
      </c>
      <c r="B33" s="706" t="s">
        <v>64</v>
      </c>
      <c r="C33" s="1017"/>
      <c r="D33" s="1018">
        <f>'B1104'!AC108</f>
        <v>0</v>
      </c>
      <c r="E33" s="1017">
        <f>'B1104'!AD20</f>
        <v>0</v>
      </c>
      <c r="F33" s="1019"/>
      <c r="G33" s="1020">
        <f>+'B1104'!CW20</f>
        <v>0</v>
      </c>
      <c r="H33" s="1021">
        <f t="shared" si="0"/>
        <v>0</v>
      </c>
      <c r="I33" s="1022"/>
      <c r="J33" s="39"/>
      <c r="K33" s="1044">
        <v>0</v>
      </c>
      <c r="L33" s="1045">
        <f>H33-'B1104'!DL20</f>
        <v>0</v>
      </c>
    </row>
    <row r="34" spans="1:12" ht="17.399999999999999" thickBot="1" x14ac:dyDescent="0.5">
      <c r="A34" s="1054">
        <v>40204</v>
      </c>
      <c r="B34" s="706" t="s">
        <v>65</v>
      </c>
      <c r="C34" s="1017"/>
      <c r="D34" s="1018">
        <f>'B1104'!AC109</f>
        <v>0</v>
      </c>
      <c r="E34" s="1017">
        <f>'B1104'!AD21</f>
        <v>0</v>
      </c>
      <c r="F34" s="1019"/>
      <c r="G34" s="1020">
        <f>+'B1104'!CW21</f>
        <v>0</v>
      </c>
      <c r="H34" s="1021">
        <f t="shared" si="0"/>
        <v>0</v>
      </c>
      <c r="I34" s="1022"/>
      <c r="J34" s="39"/>
      <c r="K34" s="1044">
        <v>0</v>
      </c>
      <c r="L34" s="1045">
        <f>H34-'B1104'!DL21</f>
        <v>0</v>
      </c>
    </row>
    <row r="35" spans="1:12" ht="17.399999999999999" thickBot="1" x14ac:dyDescent="0.5">
      <c r="A35" s="1054">
        <v>40205</v>
      </c>
      <c r="B35" s="706" t="s">
        <v>66</v>
      </c>
      <c r="C35" s="1017"/>
      <c r="D35" s="1018">
        <f>'B1104'!AC110</f>
        <v>0</v>
      </c>
      <c r="E35" s="1017">
        <f>'B1104'!AD22</f>
        <v>0</v>
      </c>
      <c r="F35" s="1019"/>
      <c r="G35" s="1020">
        <f>+'B1104'!CW22</f>
        <v>0</v>
      </c>
      <c r="H35" s="1021">
        <f t="shared" si="0"/>
        <v>0</v>
      </c>
      <c r="I35" s="1022"/>
      <c r="J35" s="39"/>
      <c r="K35" s="1044">
        <v>0</v>
      </c>
      <c r="L35" s="1045">
        <f>H35-'B1104'!DL22</f>
        <v>0</v>
      </c>
    </row>
    <row r="36" spans="1:12" ht="17.399999999999999" thickBot="1" x14ac:dyDescent="0.5">
      <c r="A36" s="1054">
        <v>40208</v>
      </c>
      <c r="B36" s="706" t="s">
        <v>67</v>
      </c>
      <c r="C36" s="1017"/>
      <c r="D36" s="1018">
        <f>'B1104'!AC111</f>
        <v>0</v>
      </c>
      <c r="E36" s="1017">
        <f>'B1104'!AD23</f>
        <v>0</v>
      </c>
      <c r="F36" s="1019"/>
      <c r="G36" s="1020">
        <f>+'B1104'!CW23</f>
        <v>0</v>
      </c>
      <c r="H36" s="1021">
        <f t="shared" si="0"/>
        <v>89500</v>
      </c>
      <c r="I36" s="1022"/>
      <c r="J36" s="39"/>
      <c r="K36" s="1044">
        <v>89500</v>
      </c>
      <c r="L36" s="1045">
        <f>H36-'B1104'!DL23</f>
        <v>89500</v>
      </c>
    </row>
    <row r="37" spans="1:12" ht="17.399999999999999" thickBot="1" x14ac:dyDescent="0.5">
      <c r="A37" s="1054">
        <v>40209</v>
      </c>
      <c r="B37" s="706" t="s">
        <v>133</v>
      </c>
      <c r="C37" s="1017"/>
      <c r="D37" s="1018">
        <f>'B1104'!AC112</f>
        <v>0</v>
      </c>
      <c r="E37" s="1017">
        <f>'B1104'!AD24</f>
        <v>0</v>
      </c>
      <c r="F37" s="1019"/>
      <c r="G37" s="1020">
        <f>+'B1104'!CW24</f>
        <v>0</v>
      </c>
      <c r="H37" s="1021">
        <f t="shared" si="0"/>
        <v>266500</v>
      </c>
      <c r="I37" s="1022"/>
      <c r="J37" s="39"/>
      <c r="K37" s="1044">
        <v>266500</v>
      </c>
      <c r="L37" s="1045">
        <f>H37-'B1104'!DL24</f>
        <v>266500</v>
      </c>
    </row>
    <row r="38" spans="1:12" ht="17.399999999999999" thickBot="1" x14ac:dyDescent="0.5">
      <c r="A38" s="1054">
        <v>40210</v>
      </c>
      <c r="B38" s="706" t="s">
        <v>134</v>
      </c>
      <c r="C38" s="1017"/>
      <c r="D38" s="1018">
        <f>'B1104'!AC113</f>
        <v>0</v>
      </c>
      <c r="E38" s="1017">
        <f>'B1104'!AD25</f>
        <v>0</v>
      </c>
      <c r="F38" s="1019"/>
      <c r="G38" s="1020">
        <f>+'B1104'!CW25</f>
        <v>0</v>
      </c>
      <c r="H38" s="1021">
        <f t="shared" si="0"/>
        <v>0</v>
      </c>
      <c r="I38" s="1022"/>
      <c r="J38" s="39"/>
      <c r="K38" s="1044">
        <v>0</v>
      </c>
      <c r="L38" s="1045">
        <f>H38-'B1104'!DL25</f>
        <v>0</v>
      </c>
    </row>
    <row r="39" spans="1:12" ht="17.399999999999999" thickBot="1" x14ac:dyDescent="0.5">
      <c r="A39" s="1054">
        <v>40211</v>
      </c>
      <c r="B39" s="706" t="s">
        <v>70</v>
      </c>
      <c r="C39" s="1017"/>
      <c r="D39" s="1018">
        <f>'B1104'!AC114</f>
        <v>0</v>
      </c>
      <c r="E39" s="1017">
        <f>'B1104'!AD26</f>
        <v>0</v>
      </c>
      <c r="F39" s="1019"/>
      <c r="G39" s="1020">
        <f>+'B1104'!CW26</f>
        <v>0</v>
      </c>
      <c r="H39" s="1021">
        <f t="shared" si="0"/>
        <v>0</v>
      </c>
      <c r="I39" s="1022"/>
      <c r="J39" s="39"/>
      <c r="K39" s="1044">
        <v>0</v>
      </c>
      <c r="L39" s="1045">
        <f>H39-'B1104'!DL26</f>
        <v>0</v>
      </c>
    </row>
    <row r="40" spans="1:12" ht="17.399999999999999" thickBot="1" x14ac:dyDescent="0.5">
      <c r="A40" s="1054">
        <v>40212</v>
      </c>
      <c r="B40" s="706" t="s">
        <v>135</v>
      </c>
      <c r="C40" s="1017"/>
      <c r="D40" s="1018">
        <f>'B1104'!AC115</f>
        <v>0</v>
      </c>
      <c r="E40" s="1017">
        <f>'B1104'!AD27</f>
        <v>0</v>
      </c>
      <c r="F40" s="1019"/>
      <c r="G40" s="1020">
        <f>+'B1104'!CW27</f>
        <v>0</v>
      </c>
      <c r="H40" s="1021">
        <f t="shared" si="0"/>
        <v>478500</v>
      </c>
      <c r="I40" s="1022"/>
      <c r="K40" s="1044">
        <v>478500</v>
      </c>
      <c r="L40" s="1045">
        <f>H40-'B1104'!DL27</f>
        <v>478500</v>
      </c>
    </row>
    <row r="41" spans="1:12" ht="18" customHeight="1" thickBot="1" x14ac:dyDescent="0.5">
      <c r="A41" s="1055">
        <v>40213</v>
      </c>
      <c r="B41" s="1041" t="s">
        <v>136</v>
      </c>
      <c r="C41" s="1017"/>
      <c r="D41" s="1018">
        <f>'B1104'!AC116</f>
        <v>0</v>
      </c>
      <c r="E41" s="1017">
        <f>'B1104'!AD28</f>
        <v>0</v>
      </c>
      <c r="F41" s="1019"/>
      <c r="G41" s="1020">
        <f>+'B1104'!CW28</f>
        <v>0</v>
      </c>
      <c r="H41" s="1021">
        <f t="shared" si="0"/>
        <v>0</v>
      </c>
      <c r="I41" s="1040"/>
      <c r="K41" s="1044">
        <v>0</v>
      </c>
      <c r="L41" s="1045">
        <f>H41-'B1104'!DL28</f>
        <v>0</v>
      </c>
    </row>
    <row r="42" spans="1:12" ht="17.399999999999999" thickBot="1" x14ac:dyDescent="0.5">
      <c r="A42" s="1054">
        <v>40214</v>
      </c>
      <c r="B42" s="706" t="s">
        <v>733</v>
      </c>
      <c r="C42" s="1017"/>
      <c r="D42" s="1018">
        <f>'B1104'!AC117</f>
        <v>0</v>
      </c>
      <c r="E42" s="1017">
        <f>'B1104'!AD29</f>
        <v>0</v>
      </c>
      <c r="F42" s="1019"/>
      <c r="G42" s="1020">
        <f>+'B1104'!CW29</f>
        <v>0</v>
      </c>
      <c r="H42" s="1021">
        <f t="shared" si="0"/>
        <v>0</v>
      </c>
      <c r="I42" s="59"/>
      <c r="K42" s="1044">
        <v>0</v>
      </c>
      <c r="L42" s="1045">
        <f>H42-'B1104'!DL29</f>
        <v>0</v>
      </c>
    </row>
    <row r="43" spans="1:12" ht="17.399999999999999" thickBot="1" x14ac:dyDescent="0.5">
      <c r="A43" s="1055">
        <v>40300</v>
      </c>
      <c r="B43" s="710" t="s">
        <v>71</v>
      </c>
      <c r="C43" s="1017"/>
      <c r="D43" s="1018">
        <f>'B1104'!AC118</f>
        <v>0</v>
      </c>
      <c r="E43" s="1017">
        <f>'B1104'!AD30</f>
        <v>0</v>
      </c>
      <c r="F43" s="1019"/>
      <c r="G43" s="1020">
        <f>+'B1104'!CW30</f>
        <v>0</v>
      </c>
      <c r="H43" s="1021">
        <f t="shared" si="0"/>
        <v>180000</v>
      </c>
      <c r="I43" s="61"/>
      <c r="K43" s="1044">
        <v>180000</v>
      </c>
      <c r="L43" s="1045">
        <f>H43-'B1104'!DL30</f>
        <v>180000</v>
      </c>
    </row>
    <row r="44" spans="1:12" ht="17.399999999999999" thickBot="1" x14ac:dyDescent="0.5">
      <c r="A44" s="1310" t="s">
        <v>1040</v>
      </c>
      <c r="B44" s="1311"/>
      <c r="C44" s="1062">
        <f>SUM(C17:C43)</f>
        <v>0</v>
      </c>
      <c r="D44" s="1062">
        <f t="shared" ref="D44:I44" si="1">SUM(D17:D43)</f>
        <v>0</v>
      </c>
      <c r="E44" s="1062">
        <f t="shared" si="1"/>
        <v>0</v>
      </c>
      <c r="F44" s="1062">
        <f t="shared" si="1"/>
        <v>0</v>
      </c>
      <c r="G44" s="1062">
        <f t="shared" si="1"/>
        <v>85000</v>
      </c>
      <c r="H44" s="1062">
        <f t="shared" si="1"/>
        <v>4778500</v>
      </c>
      <c r="I44" s="1042">
        <f t="shared" si="1"/>
        <v>15290000</v>
      </c>
      <c r="J44" s="1042">
        <f>SUM(J17:J43)</f>
        <v>0</v>
      </c>
      <c r="K44" s="1046">
        <f>SUM(K17:K43)</f>
        <v>4778500</v>
      </c>
      <c r="L44" s="1045"/>
    </row>
    <row r="45" spans="1:12" ht="13.8" thickBot="1" x14ac:dyDescent="0.3">
      <c r="K45" s="1047"/>
      <c r="L45" s="1047"/>
    </row>
    <row r="46" spans="1:12" x14ac:dyDescent="0.25">
      <c r="A46" s="1312" t="s">
        <v>1038</v>
      </c>
      <c r="B46" s="1312" t="s">
        <v>1032</v>
      </c>
      <c r="C46" s="1312" t="s">
        <v>1033</v>
      </c>
      <c r="D46" s="1312" t="s">
        <v>1034</v>
      </c>
      <c r="E46" s="1312" t="s">
        <v>1035</v>
      </c>
      <c r="F46" s="1315" t="s">
        <v>1036</v>
      </c>
      <c r="G46" s="1312" t="s">
        <v>1037</v>
      </c>
      <c r="H46" s="1317">
        <v>5017</v>
      </c>
      <c r="I46" s="1317"/>
      <c r="K46" s="1047"/>
      <c r="L46" s="1047"/>
    </row>
    <row r="47" spans="1:12" ht="13.8" thickBot="1" x14ac:dyDescent="0.3">
      <c r="A47" s="1313"/>
      <c r="B47" s="1313"/>
      <c r="C47" s="1314"/>
      <c r="D47" s="1314"/>
      <c r="E47" s="1314"/>
      <c r="F47" s="1316"/>
      <c r="G47" s="1314"/>
      <c r="H47" s="1318"/>
      <c r="I47" s="1318"/>
      <c r="K47" s="1047"/>
      <c r="L47" s="1047"/>
    </row>
    <row r="48" spans="1:12" ht="17.399999999999999" thickBot="1" x14ac:dyDescent="0.5">
      <c r="A48" s="1320" t="s">
        <v>1039</v>
      </c>
      <c r="B48" s="1321"/>
      <c r="C48" s="1023">
        <f>C41</f>
        <v>0</v>
      </c>
      <c r="D48" s="1018">
        <f>D44</f>
        <v>0</v>
      </c>
      <c r="E48" s="1017">
        <f>E44</f>
        <v>0</v>
      </c>
      <c r="F48" s="1017">
        <f>F44</f>
        <v>0</v>
      </c>
      <c r="G48" s="1017">
        <f>G44</f>
        <v>85000</v>
      </c>
      <c r="H48" s="1017">
        <f>H44</f>
        <v>4778500</v>
      </c>
      <c r="I48" s="1024"/>
      <c r="J48" s="1024"/>
      <c r="K48" s="1048">
        <f>K44</f>
        <v>4778500</v>
      </c>
      <c r="L48" s="1049"/>
    </row>
    <row r="49" spans="1:12" ht="15" customHeight="1" thickBot="1" x14ac:dyDescent="0.5">
      <c r="A49" s="1056">
        <v>40301</v>
      </c>
      <c r="B49" s="717" t="s">
        <v>72</v>
      </c>
      <c r="C49" s="1025"/>
      <c r="D49" s="1018">
        <f>'B1104'!AC119</f>
        <v>0</v>
      </c>
      <c r="E49" s="1017">
        <f>'B1104'!AD31</f>
        <v>0</v>
      </c>
      <c r="F49" s="1026"/>
      <c r="G49" s="1020">
        <f>+'B1104'!CW31</f>
        <v>0</v>
      </c>
      <c r="H49" s="1022">
        <f>K49-E49</f>
        <v>35000</v>
      </c>
      <c r="I49" s="1022"/>
      <c r="K49" s="1050">
        <v>35000</v>
      </c>
      <c r="L49" s="1049">
        <f>H49-'B1104'!DL31</f>
        <v>35000</v>
      </c>
    </row>
    <row r="50" spans="1:12" ht="17.399999999999999" thickBot="1" x14ac:dyDescent="0.5">
      <c r="A50" s="1054">
        <v>40302</v>
      </c>
      <c r="B50" s="706" t="s">
        <v>139</v>
      </c>
      <c r="C50" s="1027"/>
      <c r="D50" s="1018">
        <f>'B1104'!AC120</f>
        <v>0</v>
      </c>
      <c r="E50" s="1017">
        <f>'B1104'!AD32</f>
        <v>0</v>
      </c>
      <c r="F50" s="1026"/>
      <c r="G50" s="1020">
        <f>+'B1104'!CW32</f>
        <v>0</v>
      </c>
      <c r="H50" s="1022">
        <f t="shared" ref="H50:H75" si="2">K50-E50</f>
        <v>478500</v>
      </c>
      <c r="I50" s="1022"/>
      <c r="K50" s="1050">
        <v>478500</v>
      </c>
      <c r="L50" s="1049">
        <f>H50-'B1104'!DL32</f>
        <v>478500</v>
      </c>
    </row>
    <row r="51" spans="1:12" ht="17.399999999999999" thickBot="1" x14ac:dyDescent="0.5">
      <c r="A51" s="1054">
        <v>40303</v>
      </c>
      <c r="B51" s="706" t="s">
        <v>74</v>
      </c>
      <c r="C51" s="1027"/>
      <c r="D51" s="1018">
        <f>'B1104'!AC121</f>
        <v>0</v>
      </c>
      <c r="E51" s="1017">
        <f>'B1104'!AD33</f>
        <v>0</v>
      </c>
      <c r="F51" s="1026"/>
      <c r="G51" s="1020">
        <f>+'B1104'!CW33</f>
        <v>0</v>
      </c>
      <c r="H51" s="1022">
        <f t="shared" si="2"/>
        <v>0</v>
      </c>
      <c r="I51" s="1022"/>
      <c r="K51" s="1050">
        <v>0</v>
      </c>
      <c r="L51" s="1049">
        <f>H51-'B1104'!DL33</f>
        <v>0</v>
      </c>
    </row>
    <row r="52" spans="1:12" ht="17.399999999999999" thickBot="1" x14ac:dyDescent="0.5">
      <c r="A52" s="1054">
        <v>40304</v>
      </c>
      <c r="B52" s="706" t="s">
        <v>75</v>
      </c>
      <c r="C52" s="1027"/>
      <c r="D52" s="1018">
        <f>'B1104'!AC122</f>
        <v>0</v>
      </c>
      <c r="E52" s="1017">
        <f>'B1104'!AD34</f>
        <v>0</v>
      </c>
      <c r="F52" s="1026"/>
      <c r="G52" s="1020">
        <f>+'B1104'!CW34</f>
        <v>0</v>
      </c>
      <c r="H52" s="1022">
        <f t="shared" si="2"/>
        <v>62000</v>
      </c>
      <c r="I52" s="1022"/>
      <c r="K52" s="1050">
        <v>62000</v>
      </c>
      <c r="L52" s="1049">
        <f>H52-'B1104'!DL34</f>
        <v>62000</v>
      </c>
    </row>
    <row r="53" spans="1:12" ht="17.399999999999999" thickBot="1" x14ac:dyDescent="0.5">
      <c r="A53" s="1054">
        <v>40305</v>
      </c>
      <c r="B53" s="706" t="s">
        <v>76</v>
      </c>
      <c r="C53" s="1027"/>
      <c r="D53" s="1018">
        <f>'B1104'!AC123</f>
        <v>0</v>
      </c>
      <c r="E53" s="1017">
        <f>'B1104'!AD35</f>
        <v>0</v>
      </c>
      <c r="F53" s="1026"/>
      <c r="G53" s="1020">
        <f>+'B1104'!CW35</f>
        <v>0</v>
      </c>
      <c r="H53" s="1022">
        <f t="shared" si="2"/>
        <v>0</v>
      </c>
      <c r="I53" s="1022"/>
      <c r="K53" s="1050">
        <v>0</v>
      </c>
      <c r="L53" s="1049">
        <f>H53-'B1104'!DL35</f>
        <v>0</v>
      </c>
    </row>
    <row r="54" spans="1:12" ht="17.25" customHeight="1" thickBot="1" x14ac:dyDescent="0.5">
      <c r="A54" s="1054">
        <v>40306</v>
      </c>
      <c r="B54" s="706" t="s">
        <v>140</v>
      </c>
      <c r="C54" s="1027"/>
      <c r="D54" s="1018">
        <f>'B1104'!AC124</f>
        <v>0</v>
      </c>
      <c r="E54" s="1017">
        <f>'B1104'!AD36</f>
        <v>0</v>
      </c>
      <c r="F54" s="1026"/>
      <c r="G54" s="1020">
        <f>+'B1104'!CW36</f>
        <v>0</v>
      </c>
      <c r="H54" s="1022">
        <f t="shared" si="2"/>
        <v>33500</v>
      </c>
      <c r="I54" s="1022"/>
      <c r="K54" s="1050">
        <v>33500</v>
      </c>
      <c r="L54" s="1049">
        <f>H54-'B1104'!DL36</f>
        <v>33500</v>
      </c>
    </row>
    <row r="55" spans="1:12" ht="17.399999999999999" thickBot="1" x14ac:dyDescent="0.5">
      <c r="A55" s="1054">
        <v>40307</v>
      </c>
      <c r="B55" s="706" t="s">
        <v>141</v>
      </c>
      <c r="C55" s="1027"/>
      <c r="D55" s="1018">
        <f>'B1104'!AC125</f>
        <v>0</v>
      </c>
      <c r="E55" s="1017">
        <f>'B1104'!AD37</f>
        <v>0</v>
      </c>
      <c r="F55" s="1026"/>
      <c r="G55" s="1020">
        <f>+'B1104'!CW37</f>
        <v>0</v>
      </c>
      <c r="H55" s="1022">
        <f t="shared" si="2"/>
        <v>0</v>
      </c>
      <c r="I55" s="1022"/>
      <c r="K55" s="1050">
        <v>0</v>
      </c>
      <c r="L55" s="1049">
        <f>H55-'B1104'!DL37</f>
        <v>0</v>
      </c>
    </row>
    <row r="56" spans="1:12" ht="17.399999999999999" thickBot="1" x14ac:dyDescent="0.5">
      <c r="A56" s="1056">
        <v>40308</v>
      </c>
      <c r="B56" s="717" t="s">
        <v>142</v>
      </c>
      <c r="C56" s="1027"/>
      <c r="D56" s="1018">
        <f>'B1104'!AC126</f>
        <v>0</v>
      </c>
      <c r="E56" s="1017">
        <f>'B1104'!AD38</f>
        <v>0</v>
      </c>
      <c r="F56" s="1026"/>
      <c r="G56" s="1020">
        <f>+'B1104'!CW38</f>
        <v>0</v>
      </c>
      <c r="H56" s="1022">
        <f t="shared" si="2"/>
        <v>0</v>
      </c>
      <c r="I56" s="1022"/>
      <c r="K56" s="1050">
        <v>0</v>
      </c>
      <c r="L56" s="1049">
        <f>H56-'B1104'!DL38</f>
        <v>0</v>
      </c>
    </row>
    <row r="57" spans="1:12" ht="17.399999999999999" thickBot="1" x14ac:dyDescent="0.5">
      <c r="A57" s="1056">
        <v>40309</v>
      </c>
      <c r="B57" s="717" t="s">
        <v>736</v>
      </c>
      <c r="C57" s="1027"/>
      <c r="D57" s="1018">
        <f>'B1104'!AC127</f>
        <v>0</v>
      </c>
      <c r="E57" s="1017">
        <f>'B1104'!AD39</f>
        <v>0</v>
      </c>
      <c r="F57" s="1026"/>
      <c r="G57" s="1020">
        <f>+'B1104'!CW39</f>
        <v>0</v>
      </c>
      <c r="H57" s="1022">
        <f t="shared" si="2"/>
        <v>0</v>
      </c>
      <c r="I57" s="1022"/>
      <c r="K57" s="1050">
        <v>0</v>
      </c>
      <c r="L57" s="1049">
        <f>H57-'B1104'!DL39</f>
        <v>0</v>
      </c>
    </row>
    <row r="58" spans="1:12" ht="17.399999999999999" thickBot="1" x14ac:dyDescent="0.5">
      <c r="A58" s="1054">
        <v>40400</v>
      </c>
      <c r="B58" s="706" t="s">
        <v>143</v>
      </c>
      <c r="C58" s="1027"/>
      <c r="D58" s="1018">
        <f>'B1104'!AC128</f>
        <v>0</v>
      </c>
      <c r="E58" s="1017">
        <f>'B1104'!AD40</f>
        <v>0</v>
      </c>
      <c r="F58" s="1026"/>
      <c r="G58" s="1020">
        <f>+'B1104'!CW40</f>
        <v>0</v>
      </c>
      <c r="H58" s="1022">
        <f t="shared" si="2"/>
        <v>0</v>
      </c>
      <c r="I58" s="1022"/>
      <c r="K58" s="1050">
        <v>0</v>
      </c>
      <c r="L58" s="1049">
        <f>H58-'B1104'!DL40</f>
        <v>0</v>
      </c>
    </row>
    <row r="59" spans="1:12" ht="17.399999999999999" thickBot="1" x14ac:dyDescent="0.5">
      <c r="A59" s="1054">
        <v>40401</v>
      </c>
      <c r="B59" s="706" t="s">
        <v>81</v>
      </c>
      <c r="C59" s="1027"/>
      <c r="D59" s="1018">
        <f>'B1104'!AC129</f>
        <v>0</v>
      </c>
      <c r="E59" s="1017">
        <f>'B1104'!AD41</f>
        <v>0</v>
      </c>
      <c r="F59" s="1026"/>
      <c r="G59" s="1020">
        <f>+'B1104'!CW41</f>
        <v>0</v>
      </c>
      <c r="H59" s="1022">
        <f t="shared" si="2"/>
        <v>304000</v>
      </c>
      <c r="I59" s="1022"/>
      <c r="K59" s="1050">
        <v>304000</v>
      </c>
      <c r="L59" s="1049">
        <f>H59-'B1104'!DL41</f>
        <v>304000</v>
      </c>
    </row>
    <row r="60" spans="1:12" ht="17.399999999999999" thickBot="1" x14ac:dyDescent="0.5">
      <c r="A60" s="1054">
        <v>40402</v>
      </c>
      <c r="B60" s="706" t="s">
        <v>82</v>
      </c>
      <c r="C60" s="1027"/>
      <c r="D60" s="1018">
        <f>'B1104'!AC130</f>
        <v>0</v>
      </c>
      <c r="E60" s="1017">
        <f>'B1104'!AD42</f>
        <v>0</v>
      </c>
      <c r="F60" s="1026"/>
      <c r="G60" s="1020">
        <f>+'B1104'!CW42</f>
        <v>0</v>
      </c>
      <c r="H60" s="1022">
        <f t="shared" si="2"/>
        <v>75000</v>
      </c>
      <c r="I60" s="1022"/>
      <c r="K60" s="1050">
        <v>75000</v>
      </c>
      <c r="L60" s="1049">
        <f>H60-'B1104'!DL42</f>
        <v>75000</v>
      </c>
    </row>
    <row r="61" spans="1:12" ht="17.399999999999999" thickBot="1" x14ac:dyDescent="0.5">
      <c r="A61" s="1054">
        <v>40403</v>
      </c>
      <c r="B61" s="706" t="s">
        <v>144</v>
      </c>
      <c r="C61" s="1027"/>
      <c r="D61" s="1018">
        <f>'B1104'!AC131</f>
        <v>0</v>
      </c>
      <c r="E61" s="1017">
        <f>'B1104'!AD43</f>
        <v>0</v>
      </c>
      <c r="F61" s="1026"/>
      <c r="G61" s="1020">
        <f>+'B1104'!CW43</f>
        <v>0</v>
      </c>
      <c r="H61" s="1022">
        <f t="shared" si="2"/>
        <v>0</v>
      </c>
      <c r="I61" s="1022"/>
      <c r="K61" s="1050">
        <v>0</v>
      </c>
      <c r="L61" s="1049">
        <f>H61-'B1104'!DL43</f>
        <v>0</v>
      </c>
    </row>
    <row r="62" spans="1:12" ht="17.399999999999999" thickBot="1" x14ac:dyDescent="0.5">
      <c r="A62" s="1054">
        <v>40404</v>
      </c>
      <c r="B62" s="706" t="s">
        <v>578</v>
      </c>
      <c r="C62" s="1027"/>
      <c r="D62" s="1018">
        <f>'B1104'!AC132</f>
        <v>0</v>
      </c>
      <c r="E62" s="1017">
        <f>'B1104'!AD44</f>
        <v>0</v>
      </c>
      <c r="F62" s="1026"/>
      <c r="G62" s="1020">
        <f>+'B1104'!CW44</f>
        <v>0</v>
      </c>
      <c r="H62" s="1022">
        <f t="shared" si="2"/>
        <v>238000</v>
      </c>
      <c r="I62" s="1022"/>
      <c r="K62" s="1050">
        <v>238000</v>
      </c>
      <c r="L62" s="1049">
        <f>H62-'B1104'!DL44</f>
        <v>238000</v>
      </c>
    </row>
    <row r="63" spans="1:12" ht="17.399999999999999" thickBot="1" x14ac:dyDescent="0.5">
      <c r="A63" s="1054">
        <v>40405</v>
      </c>
      <c r="B63" s="706" t="s">
        <v>84</v>
      </c>
      <c r="C63" s="1027"/>
      <c r="D63" s="1018">
        <f>'B1104'!AC133</f>
        <v>0</v>
      </c>
      <c r="E63" s="1017">
        <f>'B1104'!AD45</f>
        <v>0</v>
      </c>
      <c r="F63" s="1026"/>
      <c r="G63" s="1020">
        <f>+'B1104'!CW45</f>
        <v>0</v>
      </c>
      <c r="H63" s="1022">
        <f t="shared" si="2"/>
        <v>125000</v>
      </c>
      <c r="I63" s="1022"/>
      <c r="K63" s="1050">
        <v>125000</v>
      </c>
      <c r="L63" s="1049">
        <f>H63-'B1104'!DL45</f>
        <v>125000</v>
      </c>
    </row>
    <row r="64" spans="1:12" ht="17.399999999999999" thickBot="1" x14ac:dyDescent="0.5">
      <c r="A64" s="1054">
        <v>40406</v>
      </c>
      <c r="B64" s="706" t="s">
        <v>85</v>
      </c>
      <c r="C64" s="1027"/>
      <c r="D64" s="1018">
        <f>'B1104'!AC134</f>
        <v>0</v>
      </c>
      <c r="E64" s="1017">
        <f>'B1104'!AD46</f>
        <v>0</v>
      </c>
      <c r="F64" s="1026"/>
      <c r="G64" s="1020">
        <f>+'B1104'!CW46</f>
        <v>0</v>
      </c>
      <c r="H64" s="1022">
        <f t="shared" si="2"/>
        <v>166500</v>
      </c>
      <c r="I64" s="1022"/>
      <c r="K64" s="1050">
        <v>166500</v>
      </c>
      <c r="L64" s="1049">
        <f>H64-'B1104'!DL46</f>
        <v>166500</v>
      </c>
    </row>
    <row r="65" spans="1:12" ht="17.399999999999999" thickBot="1" x14ac:dyDescent="0.5">
      <c r="A65" s="1054">
        <v>40407</v>
      </c>
      <c r="B65" s="706" t="s">
        <v>145</v>
      </c>
      <c r="C65" s="1027"/>
      <c r="D65" s="1018">
        <f>'B1104'!AC135</f>
        <v>0</v>
      </c>
      <c r="E65" s="1017">
        <f>'B1104'!AD47</f>
        <v>0</v>
      </c>
      <c r="F65" s="1026"/>
      <c r="G65" s="1020">
        <f>+'B1104'!CW47</f>
        <v>0</v>
      </c>
      <c r="H65" s="1022">
        <f t="shared" si="2"/>
        <v>0</v>
      </c>
      <c r="I65" s="1022"/>
      <c r="K65" s="1050">
        <v>0</v>
      </c>
      <c r="L65" s="1049">
        <f>H65-'B1104'!DL47</f>
        <v>0</v>
      </c>
    </row>
    <row r="66" spans="1:12" ht="17.399999999999999" thickBot="1" x14ac:dyDescent="0.5">
      <c r="A66" s="1054">
        <v>40408</v>
      </c>
      <c r="B66" s="706" t="s">
        <v>146</v>
      </c>
      <c r="C66" s="1027"/>
      <c r="D66" s="1018">
        <f>'B1104'!AC136</f>
        <v>0</v>
      </c>
      <c r="E66" s="1017">
        <f>'B1104'!AD48</f>
        <v>0</v>
      </c>
      <c r="F66" s="1026"/>
      <c r="G66" s="1020">
        <f>+'B1104'!CW48</f>
        <v>0</v>
      </c>
      <c r="H66" s="1022">
        <f t="shared" si="2"/>
        <v>0</v>
      </c>
      <c r="I66" s="1022"/>
      <c r="K66" s="1050">
        <v>0</v>
      </c>
      <c r="L66" s="1049">
        <f>H66-'B1104'!DL48</f>
        <v>0</v>
      </c>
    </row>
    <row r="67" spans="1:12" ht="17.399999999999999" thickBot="1" x14ac:dyDescent="0.5">
      <c r="A67" s="1054">
        <v>40411</v>
      </c>
      <c r="B67" s="706" t="s">
        <v>225</v>
      </c>
      <c r="C67" s="1027"/>
      <c r="D67" s="1018">
        <f>'B1104'!AC137</f>
        <v>0</v>
      </c>
      <c r="E67" s="1017" t="e">
        <f>'B1104'!#REF!</f>
        <v>#REF!</v>
      </c>
      <c r="F67" s="1026"/>
      <c r="G67" s="1020" t="e">
        <f>+'B1104'!#REF!</f>
        <v>#REF!</v>
      </c>
      <c r="H67" s="1022" t="e">
        <f t="shared" si="2"/>
        <v>#REF!</v>
      </c>
      <c r="I67" s="1022"/>
      <c r="K67" s="1050">
        <v>0</v>
      </c>
      <c r="L67" s="1049" t="e">
        <f>H67-'B1104'!#REF!</f>
        <v>#REF!</v>
      </c>
    </row>
    <row r="68" spans="1:12" ht="17.399999999999999" thickBot="1" x14ac:dyDescent="0.5">
      <c r="A68" s="1054">
        <v>40412</v>
      </c>
      <c r="B68" s="706" t="s">
        <v>88</v>
      </c>
      <c r="C68" s="1027"/>
      <c r="D68" s="1018">
        <f>'B1104'!AC138</f>
        <v>0</v>
      </c>
      <c r="E68" s="1017">
        <f>'B1104'!AD49</f>
        <v>0</v>
      </c>
      <c r="F68" s="1026"/>
      <c r="G68" s="1020">
        <f>+'B1104'!CW49</f>
        <v>0</v>
      </c>
      <c r="H68" s="1022">
        <f t="shared" si="2"/>
        <v>578000</v>
      </c>
      <c r="I68" s="1022"/>
      <c r="K68" s="1050">
        <v>578000</v>
      </c>
      <c r="L68" s="1049">
        <f>H68-'B1104'!DL49</f>
        <v>578000</v>
      </c>
    </row>
    <row r="69" spans="1:12" ht="17.399999999999999" thickBot="1" x14ac:dyDescent="0.5">
      <c r="A69" s="1054">
        <v>40417</v>
      </c>
      <c r="B69" s="706" t="s">
        <v>89</v>
      </c>
      <c r="C69" s="1027"/>
      <c r="D69" s="1018">
        <f>'B1104'!AC139</f>
        <v>0</v>
      </c>
      <c r="E69" s="1017">
        <f>'B1104'!AD50</f>
        <v>0</v>
      </c>
      <c r="F69" s="1026"/>
      <c r="G69" s="1020">
        <f>+'B1104'!CW50</f>
        <v>0</v>
      </c>
      <c r="H69" s="1022">
        <f t="shared" si="2"/>
        <v>0</v>
      </c>
      <c r="I69" s="1022"/>
      <c r="K69" s="1050">
        <v>0</v>
      </c>
      <c r="L69" s="1049">
        <f>H69-'B1104'!DL50</f>
        <v>0</v>
      </c>
    </row>
    <row r="70" spans="1:12" ht="17.399999999999999" thickBot="1" x14ac:dyDescent="0.5">
      <c r="A70" s="1054">
        <v>40420</v>
      </c>
      <c r="B70" s="706" t="s">
        <v>90</v>
      </c>
      <c r="C70" s="1028"/>
      <c r="D70" s="1018">
        <f>'B1104'!AC140</f>
        <v>0</v>
      </c>
      <c r="E70" s="1017">
        <f>'B1104'!AD51</f>
        <v>0</v>
      </c>
      <c r="F70" s="1026"/>
      <c r="G70" s="1020">
        <f>+'B1104'!CW51</f>
        <v>0</v>
      </c>
      <c r="H70" s="1022">
        <f t="shared" si="2"/>
        <v>0</v>
      </c>
      <c r="I70" s="1022"/>
      <c r="K70" s="1050">
        <v>0</v>
      </c>
      <c r="L70" s="1049">
        <f>H70-'B1104'!DL51</f>
        <v>0</v>
      </c>
    </row>
    <row r="71" spans="1:12" ht="17.399999999999999" thickBot="1" x14ac:dyDescent="0.5">
      <c r="A71" s="1054">
        <v>40421</v>
      </c>
      <c r="B71" s="706" t="s">
        <v>91</v>
      </c>
      <c r="C71" s="1028"/>
      <c r="D71" s="1018">
        <f>'B1104'!AC141</f>
        <v>0</v>
      </c>
      <c r="E71" s="1017">
        <f>'B1104'!AD52</f>
        <v>0</v>
      </c>
      <c r="F71" s="1026"/>
      <c r="G71" s="1020">
        <f>+'B1104'!CW52</f>
        <v>0</v>
      </c>
      <c r="H71" s="1022">
        <f t="shared" si="2"/>
        <v>0</v>
      </c>
      <c r="I71" s="1022"/>
      <c r="K71" s="1050">
        <v>0</v>
      </c>
      <c r="L71" s="1049">
        <f>H71-'B1104'!DL52</f>
        <v>0</v>
      </c>
    </row>
    <row r="72" spans="1:12" ht="17.399999999999999" thickBot="1" x14ac:dyDescent="0.5">
      <c r="A72" s="1054">
        <v>40422</v>
      </c>
      <c r="B72" s="706" t="s">
        <v>92</v>
      </c>
      <c r="C72" s="1028"/>
      <c r="D72" s="1018">
        <f>'B1104'!AC142</f>
        <v>0</v>
      </c>
      <c r="E72" s="1017">
        <f>'B1104'!AD53</f>
        <v>0</v>
      </c>
      <c r="F72" s="1026"/>
      <c r="G72" s="1020">
        <f>+'B1104'!CW53</f>
        <v>0</v>
      </c>
      <c r="H72" s="1022">
        <f t="shared" si="2"/>
        <v>0</v>
      </c>
      <c r="I72" s="1022"/>
      <c r="K72" s="1050">
        <v>0</v>
      </c>
      <c r="L72" s="1049">
        <f>H72-'B1104'!DL53</f>
        <v>0</v>
      </c>
    </row>
    <row r="73" spans="1:12" ht="17.399999999999999" thickBot="1" x14ac:dyDescent="0.5">
      <c r="A73" s="1054">
        <v>40423</v>
      </c>
      <c r="B73" s="706" t="s">
        <v>147</v>
      </c>
      <c r="C73" s="1029"/>
      <c r="D73" s="1018">
        <f>'B1104'!AC143</f>
        <v>0</v>
      </c>
      <c r="E73" s="1017">
        <f>'B1104'!AD54</f>
        <v>0</v>
      </c>
      <c r="F73" s="1026"/>
      <c r="G73" s="1020">
        <f>+'B1104'!CW54</f>
        <v>0</v>
      </c>
      <c r="H73" s="1022">
        <f t="shared" si="2"/>
        <v>583000</v>
      </c>
      <c r="I73" s="1022"/>
      <c r="K73" s="1050">
        <v>583000</v>
      </c>
      <c r="L73" s="1049">
        <f>H73-'B1104'!DL54</f>
        <v>583000</v>
      </c>
    </row>
    <row r="74" spans="1:12" ht="18" customHeight="1" thickBot="1" x14ac:dyDescent="0.5">
      <c r="A74" s="1057">
        <v>40424</v>
      </c>
      <c r="B74" s="720" t="s">
        <v>782</v>
      </c>
      <c r="C74" s="1029"/>
      <c r="D74" s="1018">
        <f>'B1104'!AC144</f>
        <v>0</v>
      </c>
      <c r="E74" s="1017">
        <f>'B1104'!AD55</f>
        <v>0</v>
      </c>
      <c r="F74" s="1026"/>
      <c r="G74" s="1020">
        <f>+'B1104'!CW55</f>
        <v>0</v>
      </c>
      <c r="H74" s="1022">
        <f t="shared" si="2"/>
        <v>0</v>
      </c>
      <c r="I74" s="1039"/>
      <c r="K74" s="1050">
        <v>0</v>
      </c>
      <c r="L74" s="1049">
        <f>H74-'B1104'!DL55</f>
        <v>0</v>
      </c>
    </row>
    <row r="75" spans="1:12" ht="17.399999999999999" thickBot="1" x14ac:dyDescent="0.5">
      <c r="A75" s="1055">
        <v>40425</v>
      </c>
      <c r="B75" s="710" t="s">
        <v>857</v>
      </c>
      <c r="C75" s="1029"/>
      <c r="D75" s="1018">
        <f>'B1104'!AC145</f>
        <v>0</v>
      </c>
      <c r="E75" s="1017">
        <f>'B1104'!AD56</f>
        <v>0</v>
      </c>
      <c r="F75" s="1026"/>
      <c r="G75" s="1020">
        <f>+'B1104'!CW56</f>
        <v>0</v>
      </c>
      <c r="H75" s="1022">
        <f t="shared" si="2"/>
        <v>436500</v>
      </c>
      <c r="I75" s="61"/>
      <c r="K75" s="1050">
        <v>436500</v>
      </c>
      <c r="L75" s="1049">
        <f>H75-'B1104'!DL56</f>
        <v>436500</v>
      </c>
    </row>
    <row r="76" spans="1:12" ht="17.399999999999999" thickBot="1" x14ac:dyDescent="0.5">
      <c r="A76" s="1310" t="s">
        <v>1040</v>
      </c>
      <c r="B76" s="1311"/>
      <c r="C76" s="1062">
        <f t="shared" ref="C76:K76" si="3">SUM(C48:C75)</f>
        <v>0</v>
      </c>
      <c r="D76" s="1062">
        <f t="shared" si="3"/>
        <v>0</v>
      </c>
      <c r="E76" s="1062" t="e">
        <f t="shared" si="3"/>
        <v>#REF!</v>
      </c>
      <c r="F76" s="1062">
        <f t="shared" si="3"/>
        <v>0</v>
      </c>
      <c r="G76" s="1062" t="e">
        <f t="shared" si="3"/>
        <v>#REF!</v>
      </c>
      <c r="H76" s="1062" t="e">
        <f t="shared" si="3"/>
        <v>#REF!</v>
      </c>
      <c r="I76" s="1043">
        <f t="shared" si="3"/>
        <v>0</v>
      </c>
      <c r="J76" s="1043">
        <f t="shared" si="3"/>
        <v>0</v>
      </c>
      <c r="K76" s="1051">
        <f t="shared" si="3"/>
        <v>7893500</v>
      </c>
      <c r="L76" s="1049"/>
    </row>
    <row r="77" spans="1:12" ht="16.8" x14ac:dyDescent="0.45">
      <c r="E77" s="1030"/>
      <c r="G77" s="1030"/>
      <c r="H77" s="1030"/>
      <c r="I77" s="1030"/>
    </row>
    <row r="79" spans="1:12" x14ac:dyDescent="0.25">
      <c r="E79" s="126"/>
    </row>
    <row r="80" spans="1:12" ht="15" x14ac:dyDescent="0.25">
      <c r="A80" s="1058"/>
      <c r="B80" s="1031"/>
      <c r="C80" s="1032"/>
      <c r="D80" s="1032"/>
      <c r="E80" s="1032"/>
      <c r="F80" s="1032"/>
      <c r="G80" s="1032"/>
      <c r="H80" s="1032"/>
    </row>
    <row r="81" spans="1:256" ht="15.6" thickBot="1" x14ac:dyDescent="0.3">
      <c r="A81" s="1058"/>
      <c r="B81" s="1031"/>
      <c r="C81" s="1032"/>
      <c r="D81" s="1032"/>
      <c r="E81" s="1032"/>
      <c r="F81" s="1032"/>
      <c r="G81" s="1032"/>
      <c r="H81" s="1032"/>
    </row>
    <row r="82" spans="1:256" ht="15.6" thickBot="1" x14ac:dyDescent="0.3">
      <c r="A82" s="1059" t="s">
        <v>151</v>
      </c>
      <c r="B82" s="1033" t="s">
        <v>152</v>
      </c>
      <c r="C82" s="776" t="s">
        <v>153</v>
      </c>
      <c r="D82" s="1034" t="s">
        <v>0</v>
      </c>
      <c r="E82" s="1035"/>
      <c r="F82" s="1032"/>
      <c r="G82" s="1032"/>
      <c r="H82" s="1032"/>
    </row>
    <row r="83" spans="1:256" ht="16.2" thickBot="1" x14ac:dyDescent="0.35">
      <c r="A83" s="1060" t="s">
        <v>1061</v>
      </c>
      <c r="B83" s="1036">
        <v>0</v>
      </c>
      <c r="C83" s="1037">
        <v>15290000</v>
      </c>
      <c r="D83" s="1037">
        <f>B83+C83</f>
        <v>15290000</v>
      </c>
      <c r="E83" s="1032"/>
      <c r="F83" s="1032"/>
      <c r="G83" s="1032"/>
      <c r="H83" s="1032"/>
    </row>
    <row r="84" spans="1:256" ht="16.2" thickBot="1" x14ac:dyDescent="0.35">
      <c r="A84" s="1061" t="s">
        <v>1062</v>
      </c>
      <c r="B84" s="1037">
        <f>D76</f>
        <v>0</v>
      </c>
      <c r="C84" s="1038"/>
      <c r="D84" s="1037">
        <f>B84+C84</f>
        <v>0</v>
      </c>
      <c r="E84" s="1032"/>
      <c r="F84" s="1032"/>
      <c r="G84" s="1032"/>
      <c r="H84" s="1032"/>
    </row>
    <row r="85" spans="1:256" ht="15" x14ac:dyDescent="0.25">
      <c r="A85" s="1058"/>
      <c r="B85" s="1031"/>
      <c r="C85" s="1032"/>
      <c r="D85" s="1032"/>
      <c r="E85" s="1032"/>
      <c r="F85" s="1032"/>
      <c r="G85" s="1032"/>
      <c r="H85" s="1032"/>
    </row>
    <row r="86" spans="1:256" ht="13.8" x14ac:dyDescent="0.25">
      <c r="A86" s="1058"/>
      <c r="B86" s="1031"/>
      <c r="C86" s="1031"/>
      <c r="D86" s="1031"/>
      <c r="E86" s="1031"/>
      <c r="F86" s="1031"/>
      <c r="G86" s="1031"/>
      <c r="H86" s="1031"/>
    </row>
    <row r="87" spans="1:256" ht="13.8" x14ac:dyDescent="0.25">
      <c r="A87" s="1058"/>
      <c r="B87" s="1031"/>
      <c r="C87" s="1031"/>
      <c r="D87" s="1031"/>
      <c r="E87" s="1031"/>
      <c r="F87" s="1031"/>
      <c r="G87" s="1031"/>
      <c r="H87" s="1031"/>
    </row>
    <row r="88" spans="1:256" ht="13.8" x14ac:dyDescent="0.25">
      <c r="A88" s="1058"/>
      <c r="B88" s="1031"/>
      <c r="C88" s="1031"/>
      <c r="D88" s="1031"/>
      <c r="E88" s="1031"/>
      <c r="F88" s="1031"/>
      <c r="G88" s="1031"/>
      <c r="H88" s="1031"/>
    </row>
    <row r="94" spans="1:256" x14ac:dyDescent="0.25">
      <c r="B94" s="1016"/>
      <c r="C94" s="1016"/>
      <c r="D94" s="1016"/>
      <c r="E94" s="1016"/>
      <c r="I94" s="1052"/>
      <c r="J94" s="1016"/>
      <c r="K94" s="1016"/>
      <c r="L94" s="1016"/>
      <c r="M94" s="1016"/>
      <c r="Q94" s="1052"/>
      <c r="R94" s="1016"/>
      <c r="S94" s="1016"/>
      <c r="T94" s="1016"/>
      <c r="U94" s="1016"/>
      <c r="Y94" s="1052"/>
      <c r="Z94" s="1016"/>
      <c r="AA94" s="1016"/>
      <c r="AB94" s="1016"/>
      <c r="AC94" s="1016"/>
      <c r="AG94" s="1052"/>
      <c r="AH94" s="1016"/>
      <c r="AI94" s="1016"/>
      <c r="AJ94" s="1016"/>
      <c r="AK94" s="1016"/>
      <c r="AO94" s="1052"/>
      <c r="AP94" s="1016"/>
      <c r="AQ94" s="1016"/>
      <c r="AR94" s="1016"/>
      <c r="AS94" s="1016"/>
      <c r="AW94" s="1052"/>
      <c r="AX94" s="1016"/>
      <c r="AY94" s="1016"/>
      <c r="AZ94" s="1016"/>
      <c r="BA94" s="1016"/>
      <c r="BE94" s="1052"/>
      <c r="BF94" s="1016"/>
      <c r="BG94" s="1016"/>
      <c r="BH94" s="1016"/>
      <c r="BI94" s="1016"/>
      <c r="BM94" s="1052"/>
      <c r="BN94" s="1016"/>
      <c r="BO94" s="1016"/>
      <c r="BP94" s="1016"/>
      <c r="BQ94" s="1016"/>
      <c r="BU94" s="1052"/>
      <c r="BV94" s="1016"/>
      <c r="BW94" s="1016"/>
      <c r="BX94" s="1016"/>
      <c r="BY94" s="1016"/>
      <c r="CC94" s="1052"/>
      <c r="CD94" s="1016"/>
      <c r="CE94" s="1016"/>
      <c r="CF94" s="1016"/>
      <c r="CG94" s="1016"/>
      <c r="CK94" s="1052"/>
      <c r="CL94" s="1016"/>
      <c r="CM94" s="1016"/>
      <c r="CN94" s="1016"/>
      <c r="CO94" s="1016"/>
      <c r="CS94" s="1052"/>
      <c r="CT94" s="1016"/>
      <c r="CU94" s="1016"/>
      <c r="CV94" s="1016"/>
      <c r="CW94" s="1016"/>
      <c r="DA94" s="1052"/>
      <c r="DB94" s="1016"/>
      <c r="DC94" s="1016"/>
      <c r="DD94" s="1016"/>
      <c r="DE94" s="1016"/>
      <c r="DI94" s="1052"/>
      <c r="DJ94" s="1016"/>
      <c r="DK94" s="1016"/>
      <c r="DL94" s="1016"/>
      <c r="DM94" s="1016"/>
      <c r="DQ94" s="1052"/>
      <c r="DR94" s="1016"/>
      <c r="DS94" s="1016"/>
      <c r="DT94" s="1016"/>
      <c r="DU94" s="1016"/>
      <c r="DY94" s="1052"/>
      <c r="DZ94" s="1016"/>
      <c r="EA94" s="1016"/>
      <c r="EB94" s="1016"/>
      <c r="EC94" s="1016"/>
      <c r="EG94" s="1052"/>
      <c r="EH94" s="1016"/>
      <c r="EI94" s="1016"/>
      <c r="EJ94" s="1016"/>
      <c r="EK94" s="1016"/>
      <c r="EO94" s="1052"/>
      <c r="EP94" s="1016"/>
      <c r="EQ94" s="1016"/>
      <c r="ER94" s="1016"/>
      <c r="ES94" s="1016"/>
      <c r="EW94" s="1052"/>
      <c r="EX94" s="1016"/>
      <c r="EY94" s="1016"/>
      <c r="EZ94" s="1016"/>
      <c r="FA94" s="1016"/>
      <c r="FE94" s="1052"/>
      <c r="FF94" s="1016"/>
      <c r="FG94" s="1016"/>
      <c r="FH94" s="1016"/>
      <c r="FI94" s="1016"/>
      <c r="FM94" s="1052"/>
      <c r="FN94" s="1016"/>
      <c r="FO94" s="1016"/>
      <c r="FP94" s="1016"/>
      <c r="FQ94" s="1016"/>
      <c r="FU94" s="1052"/>
      <c r="FV94" s="1016"/>
      <c r="FW94" s="1016"/>
      <c r="FX94" s="1016"/>
      <c r="FY94" s="1016"/>
      <c r="GC94" s="1052"/>
      <c r="GD94" s="1016"/>
      <c r="GE94" s="1016"/>
      <c r="GF94" s="1016"/>
      <c r="GG94" s="1016"/>
      <c r="GK94" s="1052"/>
      <c r="GL94" s="1016"/>
      <c r="GM94" s="1016"/>
      <c r="GN94" s="1016"/>
      <c r="GO94" s="1016"/>
      <c r="GS94" s="1052"/>
      <c r="GT94" s="1016"/>
      <c r="GU94" s="1016"/>
      <c r="GV94" s="1016"/>
      <c r="GW94" s="1016"/>
      <c r="HA94" s="1052"/>
      <c r="HB94" s="1016"/>
      <c r="HC94" s="1016"/>
      <c r="HD94" s="1016"/>
      <c r="HE94" s="1016"/>
      <c r="HI94" s="1052"/>
      <c r="HJ94" s="1016"/>
      <c r="HK94" s="1016"/>
      <c r="HL94" s="1016"/>
      <c r="HM94" s="1016"/>
      <c r="HQ94" s="1052"/>
      <c r="HR94" s="1016"/>
      <c r="HS94" s="1016"/>
      <c r="HT94" s="1016"/>
      <c r="HU94" s="1016"/>
      <c r="HY94" s="1052"/>
      <c r="HZ94" s="1016"/>
      <c r="IA94" s="1016"/>
      <c r="IB94" s="1016"/>
      <c r="IC94" s="1016"/>
      <c r="IG94" s="1052"/>
      <c r="IH94" s="1016"/>
      <c r="II94" s="1016"/>
      <c r="IJ94" s="1016"/>
      <c r="IK94" s="1016"/>
      <c r="IO94" s="1052"/>
      <c r="IP94" s="1016"/>
      <c r="IQ94" s="1016"/>
      <c r="IR94" s="1016"/>
      <c r="IS94" s="1016"/>
    </row>
    <row r="95" spans="1:256" ht="17.399999999999999" x14ac:dyDescent="0.3">
      <c r="A95" s="1053"/>
      <c r="B95" s="740" t="s">
        <v>1030</v>
      </c>
      <c r="C95" s="740"/>
      <c r="D95" s="740"/>
      <c r="E95" s="740"/>
      <c r="F95" s="622"/>
      <c r="G95" s="622"/>
      <c r="H95" s="622"/>
      <c r="I95" s="1053"/>
      <c r="J95" s="740" t="s">
        <v>1030</v>
      </c>
      <c r="K95" s="740"/>
      <c r="L95" s="740"/>
      <c r="M95" s="740"/>
      <c r="N95" s="622"/>
      <c r="O95" s="622"/>
      <c r="P95" s="622"/>
      <c r="Q95" s="1053"/>
      <c r="R95" s="740" t="s">
        <v>1030</v>
      </c>
      <c r="S95" s="740"/>
      <c r="T95" s="740"/>
      <c r="U95" s="740"/>
      <c r="V95" s="622"/>
      <c r="W95" s="622"/>
      <c r="X95" s="622"/>
      <c r="Y95" s="1053"/>
      <c r="Z95" s="740" t="s">
        <v>1030</v>
      </c>
      <c r="AA95" s="740"/>
      <c r="AB95" s="740"/>
      <c r="AC95" s="740"/>
      <c r="AD95" s="622"/>
      <c r="AE95" s="622"/>
      <c r="AF95" s="622"/>
      <c r="AG95" s="1053"/>
      <c r="AH95" s="740" t="s">
        <v>1030</v>
      </c>
      <c r="AI95" s="740"/>
      <c r="AJ95" s="740"/>
      <c r="AK95" s="740"/>
      <c r="AL95" s="622"/>
      <c r="AM95" s="622"/>
      <c r="AN95" s="622"/>
      <c r="AO95" s="1053"/>
      <c r="AP95" s="740" t="s">
        <v>1030</v>
      </c>
      <c r="AQ95" s="740"/>
      <c r="AR95" s="740"/>
      <c r="AS95" s="740"/>
      <c r="AT95" s="622"/>
      <c r="AU95" s="622"/>
      <c r="AV95" s="622"/>
      <c r="AW95" s="1053"/>
      <c r="AX95" s="740" t="s">
        <v>1030</v>
      </c>
      <c r="AY95" s="740"/>
      <c r="AZ95" s="740"/>
      <c r="BA95" s="740"/>
      <c r="BB95" s="622"/>
      <c r="BC95" s="622"/>
      <c r="BD95" s="622"/>
      <c r="BE95" s="1053"/>
      <c r="BF95" s="740" t="s">
        <v>1030</v>
      </c>
      <c r="BG95" s="740"/>
      <c r="BH95" s="740"/>
      <c r="BI95" s="740"/>
      <c r="BJ95" s="622"/>
      <c r="BK95" s="622"/>
      <c r="BL95" s="622"/>
      <c r="BM95" s="1053"/>
      <c r="BN95" s="740" t="s">
        <v>1030</v>
      </c>
      <c r="BO95" s="740"/>
      <c r="BP95" s="740"/>
      <c r="BQ95" s="740"/>
      <c r="BR95" s="622"/>
      <c r="BS95" s="622"/>
      <c r="BT95" s="622"/>
      <c r="BU95" s="1053"/>
      <c r="BV95" s="740" t="s">
        <v>1030</v>
      </c>
      <c r="BW95" s="740"/>
      <c r="BX95" s="740"/>
      <c r="BY95" s="740"/>
      <c r="BZ95" s="622"/>
      <c r="CA95" s="622"/>
      <c r="CB95" s="622"/>
      <c r="CC95" s="1053"/>
      <c r="CD95" s="740" t="s">
        <v>1030</v>
      </c>
      <c r="CE95" s="740"/>
      <c r="CF95" s="740"/>
      <c r="CG95" s="740"/>
      <c r="CH95" s="622"/>
      <c r="CI95" s="622"/>
      <c r="CJ95" s="622"/>
      <c r="CK95" s="1053"/>
      <c r="CL95" s="740" t="s">
        <v>1030</v>
      </c>
      <c r="CM95" s="740"/>
      <c r="CN95" s="740"/>
      <c r="CO95" s="740"/>
      <c r="CP95" s="622"/>
      <c r="CQ95" s="622"/>
      <c r="CR95" s="622"/>
      <c r="CS95" s="1053"/>
      <c r="CT95" s="740" t="s">
        <v>1030</v>
      </c>
      <c r="CU95" s="740"/>
      <c r="CV95" s="740"/>
      <c r="CW95" s="740"/>
      <c r="CX95" s="622"/>
      <c r="CY95" s="622"/>
      <c r="CZ95" s="622"/>
      <c r="DA95" s="1053"/>
      <c r="DB95" s="740" t="s">
        <v>1030</v>
      </c>
      <c r="DC95" s="740"/>
      <c r="DD95" s="740"/>
      <c r="DE95" s="740"/>
      <c r="DF95" s="622"/>
      <c r="DG95" s="622"/>
      <c r="DH95" s="622"/>
      <c r="DI95" s="1053"/>
      <c r="DJ95" s="740" t="s">
        <v>1030</v>
      </c>
      <c r="DK95" s="740"/>
      <c r="DL95" s="740"/>
      <c r="DM95" s="740"/>
      <c r="DN95" s="622"/>
      <c r="DO95" s="622"/>
      <c r="DP95" s="622"/>
      <c r="DQ95" s="1053"/>
      <c r="DR95" s="740" t="s">
        <v>1030</v>
      </c>
      <c r="DS95" s="740"/>
      <c r="DT95" s="740"/>
      <c r="DU95" s="740"/>
      <c r="DV95" s="622"/>
      <c r="DW95" s="622"/>
      <c r="DX95" s="622"/>
      <c r="DY95" s="1053"/>
      <c r="DZ95" s="740" t="s">
        <v>1030</v>
      </c>
      <c r="EA95" s="740"/>
      <c r="EB95" s="740"/>
      <c r="EC95" s="740"/>
      <c r="ED95" s="622"/>
      <c r="EE95" s="622"/>
      <c r="EF95" s="622"/>
      <c r="EG95" s="1053"/>
      <c r="EH95" s="740" t="s">
        <v>1030</v>
      </c>
      <c r="EI95" s="740"/>
      <c r="EJ95" s="740"/>
      <c r="EK95" s="740"/>
      <c r="EL95" s="622"/>
      <c r="EM95" s="622"/>
      <c r="EN95" s="622"/>
      <c r="EO95" s="1053"/>
      <c r="EP95" s="740" t="s">
        <v>1030</v>
      </c>
      <c r="EQ95" s="740"/>
      <c r="ER95" s="740"/>
      <c r="ES95" s="740"/>
      <c r="ET95" s="622"/>
      <c r="EU95" s="622"/>
      <c r="EV95" s="622"/>
      <c r="EW95" s="1053"/>
      <c r="EX95" s="740" t="s">
        <v>1030</v>
      </c>
      <c r="EY95" s="740"/>
      <c r="EZ95" s="740"/>
      <c r="FA95" s="740"/>
      <c r="FB95" s="622"/>
      <c r="FC95" s="622"/>
      <c r="FD95" s="622"/>
      <c r="FE95" s="1053"/>
      <c r="FF95" s="740" t="s">
        <v>1030</v>
      </c>
      <c r="FG95" s="740"/>
      <c r="FH95" s="740"/>
      <c r="FI95" s="740"/>
      <c r="FJ95" s="622"/>
      <c r="FK95" s="622"/>
      <c r="FL95" s="622"/>
      <c r="FM95" s="1053"/>
      <c r="FN95" s="740" t="s">
        <v>1030</v>
      </c>
      <c r="FO95" s="740"/>
      <c r="FP95" s="740"/>
      <c r="FQ95" s="740"/>
      <c r="FR95" s="622"/>
      <c r="FS95" s="622"/>
      <c r="FT95" s="622"/>
      <c r="FU95" s="1053"/>
      <c r="FV95" s="740" t="s">
        <v>1030</v>
      </c>
      <c r="FW95" s="740"/>
      <c r="FX95" s="740"/>
      <c r="FY95" s="740"/>
      <c r="FZ95" s="622"/>
      <c r="GA95" s="622"/>
      <c r="GB95" s="622"/>
      <c r="GC95" s="1053"/>
      <c r="GD95" s="740" t="s">
        <v>1030</v>
      </c>
      <c r="GE95" s="740"/>
      <c r="GF95" s="740"/>
      <c r="GG95" s="740"/>
      <c r="GH95" s="622"/>
      <c r="GI95" s="622"/>
      <c r="GJ95" s="622"/>
      <c r="GK95" s="1053"/>
      <c r="GL95" s="740" t="s">
        <v>1030</v>
      </c>
      <c r="GM95" s="740"/>
      <c r="GN95" s="740"/>
      <c r="GO95" s="740"/>
      <c r="GP95" s="622"/>
      <c r="GQ95" s="622"/>
      <c r="GR95" s="622"/>
      <c r="GS95" s="1053"/>
      <c r="GT95" s="740" t="s">
        <v>1030</v>
      </c>
      <c r="GU95" s="740"/>
      <c r="GV95" s="740"/>
      <c r="GW95" s="740"/>
      <c r="GX95" s="622"/>
      <c r="GY95" s="622"/>
      <c r="GZ95" s="622"/>
      <c r="HA95" s="1053"/>
      <c r="HB95" s="740" t="s">
        <v>1030</v>
      </c>
      <c r="HC95" s="740"/>
      <c r="HD95" s="740"/>
      <c r="HE95" s="740"/>
      <c r="HF95" s="622"/>
      <c r="HG95" s="622"/>
      <c r="HH95" s="622"/>
      <c r="HI95" s="1053"/>
      <c r="HJ95" s="740" t="s">
        <v>1030</v>
      </c>
      <c r="HK95" s="740"/>
      <c r="HL95" s="740"/>
      <c r="HM95" s="740"/>
      <c r="HN95" s="622"/>
      <c r="HO95" s="622"/>
      <c r="HP95" s="622"/>
      <c r="HQ95" s="1053"/>
      <c r="HR95" s="740" t="s">
        <v>1030</v>
      </c>
      <c r="HS95" s="740"/>
      <c r="HT95" s="740"/>
      <c r="HU95" s="740"/>
      <c r="HV95" s="622"/>
      <c r="HW95" s="622"/>
      <c r="HX95" s="622"/>
      <c r="HY95" s="1053"/>
      <c r="HZ95" s="740" t="s">
        <v>1030</v>
      </c>
      <c r="IA95" s="740"/>
      <c r="IB95" s="740"/>
      <c r="IC95" s="740"/>
      <c r="ID95" s="622"/>
      <c r="IE95" s="622"/>
      <c r="IF95" s="622"/>
      <c r="IG95" s="1053"/>
      <c r="IH95" s="740" t="s">
        <v>1030</v>
      </c>
      <c r="II95" s="740"/>
      <c r="IJ95" s="740"/>
      <c r="IK95" s="740"/>
      <c r="IL95" s="622"/>
      <c r="IM95" s="622"/>
      <c r="IN95" s="622"/>
      <c r="IO95" s="1053"/>
      <c r="IP95" s="740" t="s">
        <v>1030</v>
      </c>
      <c r="IQ95" s="740"/>
      <c r="IR95" s="740"/>
      <c r="IS95" s="740"/>
      <c r="IT95" s="622"/>
      <c r="IU95" s="622"/>
      <c r="IV95" s="622"/>
    </row>
    <row r="96" spans="1:256" x14ac:dyDescent="0.25">
      <c r="I96" s="1052"/>
      <c r="Q96" s="1052"/>
      <c r="Y96" s="1052"/>
      <c r="AG96" s="1052"/>
      <c r="AO96" s="1052"/>
      <c r="AW96" s="1052"/>
      <c r="BE96" s="1052"/>
      <c r="BM96" s="1052"/>
      <c r="BU96" s="1052"/>
      <c r="CC96" s="1052"/>
      <c r="CK96" s="1052"/>
      <c r="CS96" s="1052"/>
      <c r="DA96" s="1052"/>
      <c r="DI96" s="1052"/>
      <c r="DQ96" s="1052"/>
      <c r="DY96" s="1052"/>
      <c r="EG96" s="1052"/>
      <c r="EO96" s="1052"/>
      <c r="EW96" s="1052"/>
      <c r="FE96" s="1052"/>
      <c r="FM96" s="1052"/>
      <c r="FU96" s="1052"/>
      <c r="GC96" s="1052"/>
      <c r="GK96" s="1052"/>
      <c r="GS96" s="1052"/>
      <c r="HA96" s="1052"/>
      <c r="HI96" s="1052"/>
      <c r="HQ96" s="1052"/>
      <c r="HY96" s="1052"/>
      <c r="IG96" s="1052"/>
      <c r="IO96" s="1052"/>
    </row>
    <row r="97" spans="1:249" x14ac:dyDescent="0.25">
      <c r="I97" s="1052"/>
      <c r="Q97" s="1052"/>
      <c r="Y97" s="1052"/>
      <c r="AG97" s="1052"/>
      <c r="AO97" s="1052"/>
      <c r="AW97" s="1052"/>
      <c r="BE97" s="1052"/>
      <c r="BM97" s="1052"/>
      <c r="BU97" s="1052"/>
      <c r="CC97" s="1052"/>
      <c r="CK97" s="1052"/>
      <c r="CS97" s="1052"/>
      <c r="DA97" s="1052"/>
      <c r="DI97" s="1052"/>
      <c r="DQ97" s="1052"/>
      <c r="DY97" s="1052"/>
      <c r="EG97" s="1052"/>
      <c r="EO97" s="1052"/>
      <c r="EW97" s="1052"/>
      <c r="FE97" s="1052"/>
      <c r="FM97" s="1052"/>
      <c r="FU97" s="1052"/>
      <c r="GC97" s="1052"/>
      <c r="GK97" s="1052"/>
      <c r="GS97" s="1052"/>
      <c r="HA97" s="1052"/>
      <c r="HI97" s="1052"/>
      <c r="HQ97" s="1052"/>
      <c r="HY97" s="1052"/>
      <c r="IG97" s="1052"/>
      <c r="IO97" s="1052"/>
    </row>
    <row r="98" spans="1:249" ht="21" x14ac:dyDescent="0.5">
      <c r="B98" s="1319" t="s">
        <v>1041</v>
      </c>
      <c r="C98" s="1319"/>
      <c r="D98" s="1319"/>
      <c r="E98" s="1319"/>
      <c r="F98" s="1319"/>
      <c r="G98" s="1319"/>
      <c r="H98" s="1319"/>
    </row>
    <row r="99" spans="1:249" s="622" customFormat="1" ht="21" x14ac:dyDescent="0.5">
      <c r="A99" s="1052"/>
      <c r="B99" s="1319" t="s">
        <v>1075</v>
      </c>
      <c r="C99" s="1319"/>
      <c r="D99" s="1319"/>
      <c r="E99" s="1319"/>
      <c r="F99" s="1319"/>
      <c r="G99" s="1319"/>
      <c r="H99" s="1319"/>
    </row>
    <row r="100" spans="1:249" ht="17.399999999999999" x14ac:dyDescent="0.3">
      <c r="B100" s="622"/>
      <c r="C100" s="622"/>
      <c r="D100" s="622"/>
      <c r="E100" s="622"/>
      <c r="F100" s="622"/>
      <c r="G100" s="622"/>
      <c r="H100" s="622"/>
    </row>
    <row r="101" spans="1:249" ht="13.8" thickBot="1" x14ac:dyDescent="0.3"/>
    <row r="102" spans="1:249" x14ac:dyDescent="0.25">
      <c r="A102" s="1312" t="s">
        <v>1031</v>
      </c>
      <c r="B102" s="1312" t="s">
        <v>1032</v>
      </c>
      <c r="C102" s="1312" t="s">
        <v>1033</v>
      </c>
      <c r="D102" s="1312" t="s">
        <v>1034</v>
      </c>
      <c r="E102" s="1312" t="s">
        <v>1035</v>
      </c>
      <c r="F102" s="1312" t="s">
        <v>1036</v>
      </c>
      <c r="G102" s="1312" t="s">
        <v>1037</v>
      </c>
      <c r="H102" s="1312">
        <v>5017</v>
      </c>
    </row>
    <row r="103" spans="1:249" ht="13.8" thickBot="1" x14ac:dyDescent="0.3">
      <c r="A103" s="1313"/>
      <c r="B103" s="1313"/>
      <c r="C103" s="1313"/>
      <c r="D103" s="1313"/>
      <c r="E103" s="1313"/>
      <c r="F103" s="1313"/>
      <c r="G103" s="1313"/>
      <c r="H103" s="1313"/>
    </row>
    <row r="104" spans="1:249" ht="19.8" thickBot="1" x14ac:dyDescent="0.5">
      <c r="A104" s="1054">
        <v>40100</v>
      </c>
      <c r="B104" s="706" t="s">
        <v>122</v>
      </c>
      <c r="C104" s="1017"/>
      <c r="D104" s="1018">
        <f>'B1104'!AC179</f>
        <v>0</v>
      </c>
      <c r="E104" s="1017">
        <f>'B1104'!AD91</f>
        <v>0</v>
      </c>
      <c r="F104" s="1019"/>
      <c r="G104" s="1020">
        <f>+'B1104'!CW91</f>
        <v>0</v>
      </c>
      <c r="H104" s="1021">
        <f>K104-E104</f>
        <v>0</v>
      </c>
      <c r="I104" s="622"/>
    </row>
    <row r="105" spans="1:249" ht="17.399999999999999" thickBot="1" x14ac:dyDescent="0.5">
      <c r="A105" s="1054">
        <v>40102</v>
      </c>
      <c r="B105" s="706" t="s">
        <v>123</v>
      </c>
      <c r="C105" s="1017"/>
      <c r="D105" s="1018">
        <f>'B1104'!AC180</f>
        <v>0</v>
      </c>
      <c r="E105" s="1017">
        <f>'B1104'!AD92</f>
        <v>0</v>
      </c>
      <c r="F105" s="1019"/>
      <c r="G105" s="1020">
        <v>85000</v>
      </c>
      <c r="H105" s="1021">
        <f t="shared" ref="H105:H130" si="4">K105-E105</f>
        <v>0</v>
      </c>
    </row>
    <row r="106" spans="1:249" ht="16.5" customHeight="1" thickBot="1" x14ac:dyDescent="0.5">
      <c r="A106" s="1054">
        <v>40103</v>
      </c>
      <c r="B106" s="706" t="s">
        <v>52</v>
      </c>
      <c r="C106" s="1017"/>
      <c r="D106" s="1018">
        <f>'B1104'!AC181</f>
        <v>0</v>
      </c>
      <c r="E106" s="1017">
        <f>'B1104'!AD93</f>
        <v>0</v>
      </c>
      <c r="F106" s="1019"/>
      <c r="G106" s="1020">
        <f>+'B1104'!CW93</f>
        <v>0</v>
      </c>
      <c r="H106" s="1021">
        <f t="shared" si="4"/>
        <v>0</v>
      </c>
      <c r="I106" s="1312"/>
      <c r="J106" s="39"/>
      <c r="K106" s="39"/>
      <c r="L106" s="39"/>
    </row>
    <row r="107" spans="1:249" ht="16.5" customHeight="1" thickBot="1" x14ac:dyDescent="0.5">
      <c r="A107" s="1054">
        <v>40104</v>
      </c>
      <c r="B107" s="706" t="s">
        <v>124</v>
      </c>
      <c r="C107" s="1017"/>
      <c r="D107" s="1018">
        <f>'B1104'!AC182</f>
        <v>0</v>
      </c>
      <c r="E107" s="1017">
        <f>'B1104'!AD94</f>
        <v>0</v>
      </c>
      <c r="F107" s="1019"/>
      <c r="G107" s="1020">
        <f>+'B1104'!CW94</f>
        <v>0</v>
      </c>
      <c r="H107" s="1021">
        <f t="shared" si="4"/>
        <v>0</v>
      </c>
      <c r="I107" s="1313"/>
      <c r="J107" s="39"/>
      <c r="K107" s="39"/>
      <c r="L107" s="39"/>
    </row>
    <row r="108" spans="1:249" ht="17.399999999999999" thickBot="1" x14ac:dyDescent="0.5">
      <c r="A108" s="1054">
        <v>40105</v>
      </c>
      <c r="B108" s="706" t="s">
        <v>125</v>
      </c>
      <c r="C108" s="1017"/>
      <c r="D108" s="1018">
        <f>'B1104'!AC183</f>
        <v>0</v>
      </c>
      <c r="E108" s="1017">
        <f>'B1104'!AD95</f>
        <v>0</v>
      </c>
      <c r="F108" s="1019"/>
      <c r="G108" s="1020">
        <f>+'B1104'!CW95</f>
        <v>0</v>
      </c>
      <c r="H108" s="1021">
        <f t="shared" si="4"/>
        <v>3176000</v>
      </c>
      <c r="I108" s="1021">
        <v>15290000</v>
      </c>
      <c r="J108" s="39"/>
      <c r="K108" s="1044">
        <v>3176000</v>
      </c>
      <c r="L108" s="1045">
        <f>H108-'B1104'!DL95</f>
        <v>3176000</v>
      </c>
    </row>
    <row r="109" spans="1:249" ht="17.399999999999999" thickBot="1" x14ac:dyDescent="0.5">
      <c r="A109" s="1054">
        <v>40106</v>
      </c>
      <c r="B109" s="706" t="s">
        <v>126</v>
      </c>
      <c r="C109" s="1017"/>
      <c r="D109" s="1018">
        <f>'B1104'!AC184</f>
        <v>0</v>
      </c>
      <c r="E109" s="1017">
        <f>'B1104'!AD96</f>
        <v>0</v>
      </c>
      <c r="F109" s="1019"/>
      <c r="G109" s="1020">
        <f>+'B1104'!CW96</f>
        <v>0</v>
      </c>
      <c r="H109" s="1021">
        <f t="shared" si="4"/>
        <v>256500</v>
      </c>
      <c r="I109" s="1022"/>
      <c r="J109" s="39"/>
      <c r="K109" s="1044">
        <v>256500</v>
      </c>
      <c r="L109" s="1045">
        <f>H109-'B1104'!DL96</f>
        <v>256500</v>
      </c>
    </row>
    <row r="110" spans="1:249" ht="17.399999999999999" thickBot="1" x14ac:dyDescent="0.5">
      <c r="A110" s="1054">
        <v>40107</v>
      </c>
      <c r="B110" s="706" t="s">
        <v>127</v>
      </c>
      <c r="C110" s="1017"/>
      <c r="D110" s="1018">
        <f>'B1104'!AC185</f>
        <v>0</v>
      </c>
      <c r="E110" s="1017">
        <f>'B1104'!AD97</f>
        <v>0</v>
      </c>
      <c r="F110" s="1019"/>
      <c r="G110" s="1020">
        <f>+'B1104'!CW97</f>
        <v>0</v>
      </c>
      <c r="H110" s="1021">
        <f t="shared" si="4"/>
        <v>0</v>
      </c>
      <c r="I110" s="1022"/>
      <c r="J110" s="39"/>
      <c r="K110" s="1044">
        <v>0</v>
      </c>
      <c r="L110" s="1045">
        <f>H110-'B1104'!DL97</f>
        <v>0</v>
      </c>
    </row>
    <row r="111" spans="1:249" ht="17.399999999999999" thickBot="1" x14ac:dyDescent="0.5">
      <c r="A111" s="1054">
        <v>40108</v>
      </c>
      <c r="B111" s="706" t="s">
        <v>128</v>
      </c>
      <c r="C111" s="1017"/>
      <c r="D111" s="1018">
        <f>'B1104'!AC186</f>
        <v>0</v>
      </c>
      <c r="E111" s="1017">
        <f>'B1104'!AD98</f>
        <v>0</v>
      </c>
      <c r="F111" s="1019"/>
      <c r="G111" s="1020">
        <f>+'B1104'!CW98</f>
        <v>0</v>
      </c>
      <c r="H111" s="1021">
        <f t="shared" si="4"/>
        <v>159000</v>
      </c>
      <c r="I111" s="1022"/>
      <c r="J111" s="39"/>
      <c r="K111" s="1044">
        <v>159000</v>
      </c>
      <c r="L111" s="1045">
        <f>H111-'B1104'!DL98</f>
        <v>159000</v>
      </c>
    </row>
    <row r="112" spans="1:249" ht="17.399999999999999" thickBot="1" x14ac:dyDescent="0.5">
      <c r="A112" s="1054">
        <v>40111</v>
      </c>
      <c r="B112" s="706" t="s">
        <v>129</v>
      </c>
      <c r="C112" s="1017"/>
      <c r="D112" s="1018">
        <f>'B1104'!AC187</f>
        <v>0</v>
      </c>
      <c r="E112" s="1017">
        <f>'B1104'!AD99</f>
        <v>0</v>
      </c>
      <c r="F112" s="1019"/>
      <c r="G112" s="1020">
        <f>+'B1104'!CW99</f>
        <v>0</v>
      </c>
      <c r="H112" s="1021">
        <f t="shared" si="4"/>
        <v>100000</v>
      </c>
      <c r="I112" s="1022"/>
      <c r="J112" s="39"/>
      <c r="K112" s="1044">
        <v>100000</v>
      </c>
      <c r="L112" s="1045">
        <f>H112-'B1104'!DL99</f>
        <v>100000</v>
      </c>
    </row>
    <row r="113" spans="1:12" ht="17.399999999999999" thickBot="1" x14ac:dyDescent="0.5">
      <c r="A113" s="1054">
        <v>40112</v>
      </c>
      <c r="B113" s="706" t="s">
        <v>130</v>
      </c>
      <c r="C113" s="1017"/>
      <c r="D113" s="1018">
        <f>'B1104'!AC188</f>
        <v>0</v>
      </c>
      <c r="E113" s="1017">
        <f>'B1104'!AD100</f>
        <v>0</v>
      </c>
      <c r="F113" s="1019"/>
      <c r="G113" s="1020">
        <f>+'B1104'!CW100</f>
        <v>0</v>
      </c>
      <c r="H113" s="1021">
        <f t="shared" si="4"/>
        <v>801000</v>
      </c>
      <c r="I113" s="1022"/>
      <c r="J113" s="39"/>
      <c r="K113" s="1044">
        <v>801000</v>
      </c>
      <c r="L113" s="1045">
        <f>H113-'B1104'!DL100</f>
        <v>801000</v>
      </c>
    </row>
    <row r="114" spans="1:12" ht="17.399999999999999" thickBot="1" x14ac:dyDescent="0.5">
      <c r="A114" s="1054">
        <v>40113</v>
      </c>
      <c r="B114" s="706" t="s">
        <v>245</v>
      </c>
      <c r="C114" s="1017"/>
      <c r="D114" s="1018">
        <f>'B1104'!AC189</f>
        <v>0</v>
      </c>
      <c r="E114" s="1017">
        <f>'B1104'!AD101</f>
        <v>0</v>
      </c>
      <c r="F114" s="1019"/>
      <c r="G114" s="1020">
        <f>+'B1104'!CW101</f>
        <v>0</v>
      </c>
      <c r="H114" s="1021">
        <f t="shared" si="4"/>
        <v>293000</v>
      </c>
      <c r="I114" s="1022"/>
      <c r="J114" s="39"/>
      <c r="K114" s="1044">
        <v>293000</v>
      </c>
      <c r="L114" s="1045">
        <f>H114-'B1104'!DL101</f>
        <v>293000</v>
      </c>
    </row>
    <row r="115" spans="1:12" ht="17.399999999999999" thickBot="1" x14ac:dyDescent="0.5">
      <c r="A115" s="1054">
        <v>40114</v>
      </c>
      <c r="B115" s="706" t="s">
        <v>783</v>
      </c>
      <c r="C115" s="1017"/>
      <c r="D115" s="1018">
        <f>'B1104'!AC190</f>
        <v>0</v>
      </c>
      <c r="E115" s="1017">
        <f>'B1104'!AD102</f>
        <v>0</v>
      </c>
      <c r="F115" s="1019"/>
      <c r="G115" s="1020">
        <f>+'B1104'!CW102</f>
        <v>0</v>
      </c>
      <c r="H115" s="1021">
        <f t="shared" si="4"/>
        <v>0</v>
      </c>
      <c r="I115" s="1022"/>
      <c r="J115" s="39"/>
      <c r="K115" s="1044">
        <v>0</v>
      </c>
      <c r="L115" s="1045">
        <f>H115-'B1104'!DL102</f>
        <v>0</v>
      </c>
    </row>
    <row r="116" spans="1:12" ht="19.8" thickBot="1" x14ac:dyDescent="0.5">
      <c r="A116" s="1054">
        <v>40115</v>
      </c>
      <c r="B116" s="1013" t="s">
        <v>1024</v>
      </c>
      <c r="C116" s="1017"/>
      <c r="D116" s="1018">
        <f>'B1104'!AC191</f>
        <v>0</v>
      </c>
      <c r="E116" s="1017">
        <f>'B1104'!AD103</f>
        <v>0</v>
      </c>
      <c r="F116" s="1019"/>
      <c r="G116" s="1020">
        <f>+'B1104'!CW103</f>
        <v>0</v>
      </c>
      <c r="H116" s="1021">
        <f t="shared" si="4"/>
        <v>474500</v>
      </c>
      <c r="I116" s="1022"/>
      <c r="J116" s="39"/>
      <c r="K116" s="1044">
        <v>474500</v>
      </c>
      <c r="L116" s="1045">
        <f>H116-'B1104'!DL103</f>
        <v>474500</v>
      </c>
    </row>
    <row r="117" spans="1:12" ht="17.399999999999999" thickBot="1" x14ac:dyDescent="0.5">
      <c r="A117" s="1054">
        <v>40200</v>
      </c>
      <c r="B117" s="706" t="s">
        <v>61</v>
      </c>
      <c r="C117" s="1017"/>
      <c r="D117" s="1018">
        <f>'B1104'!AC192</f>
        <v>0</v>
      </c>
      <c r="E117" s="1017">
        <f>'B1104'!AD104</f>
        <v>0</v>
      </c>
      <c r="F117" s="1019"/>
      <c r="G117" s="1020">
        <f>+'B1104'!CW104</f>
        <v>0</v>
      </c>
      <c r="H117" s="1021">
        <f t="shared" si="4"/>
        <v>330000</v>
      </c>
      <c r="I117" s="1022"/>
      <c r="J117" s="39"/>
      <c r="K117" s="1044">
        <v>330000</v>
      </c>
      <c r="L117" s="1045">
        <f>H117-'B1104'!DL104</f>
        <v>330000</v>
      </c>
    </row>
    <row r="118" spans="1:12" ht="17.399999999999999" thickBot="1" x14ac:dyDescent="0.5">
      <c r="A118" s="1054">
        <v>40201</v>
      </c>
      <c r="B118" s="706" t="s">
        <v>131</v>
      </c>
      <c r="C118" s="1017"/>
      <c r="D118" s="1018">
        <f>'B1104'!AC193</f>
        <v>0</v>
      </c>
      <c r="E118" s="1017">
        <f>'B1104'!AD105</f>
        <v>0</v>
      </c>
      <c r="F118" s="1019"/>
      <c r="G118" s="1020">
        <f>+'B1104'!CW105</f>
        <v>0</v>
      </c>
      <c r="H118" s="1021">
        <f t="shared" si="4"/>
        <v>0</v>
      </c>
      <c r="I118" s="1022"/>
      <c r="J118" s="39"/>
      <c r="K118" s="1044">
        <v>0</v>
      </c>
      <c r="L118" s="1045">
        <f>H118-'B1104'!DL105</f>
        <v>0</v>
      </c>
    </row>
    <row r="119" spans="1:12" ht="17.399999999999999" thickBot="1" x14ac:dyDescent="0.5">
      <c r="A119" s="1054">
        <v>40202</v>
      </c>
      <c r="B119" s="706" t="s">
        <v>132</v>
      </c>
      <c r="C119" s="1017"/>
      <c r="D119" s="1018">
        <f>'B1104'!AC194</f>
        <v>0</v>
      </c>
      <c r="E119" s="1017">
        <f>'B1104'!AD106</f>
        <v>0</v>
      </c>
      <c r="F119" s="1019"/>
      <c r="G119" s="1020">
        <f>+'B1104'!CW106</f>
        <v>0</v>
      </c>
      <c r="H119" s="1021">
        <f t="shared" si="4"/>
        <v>0</v>
      </c>
      <c r="I119" s="1022"/>
      <c r="J119" s="39"/>
      <c r="K119" s="1044">
        <v>0</v>
      </c>
      <c r="L119" s="1045">
        <f>H119-'B1104'!DL106</f>
        <v>0</v>
      </c>
    </row>
    <row r="120" spans="1:12" ht="17.25" customHeight="1" thickBot="1" x14ac:dyDescent="0.5">
      <c r="A120" s="1054">
        <v>40203</v>
      </c>
      <c r="B120" s="706" t="s">
        <v>64</v>
      </c>
      <c r="C120" s="1017"/>
      <c r="D120" s="1018">
        <f>'B1104'!AC195</f>
        <v>0</v>
      </c>
      <c r="E120" s="1017">
        <f>'B1104'!AD107</f>
        <v>0</v>
      </c>
      <c r="F120" s="1019"/>
      <c r="G120" s="1020">
        <f>+'B1104'!CW107</f>
        <v>0</v>
      </c>
      <c r="H120" s="1021">
        <f t="shared" si="4"/>
        <v>0</v>
      </c>
      <c r="I120" s="1022"/>
      <c r="J120" s="39"/>
      <c r="K120" s="1044">
        <v>0</v>
      </c>
      <c r="L120" s="1045">
        <f>H120-'B1104'!DL107</f>
        <v>0</v>
      </c>
    </row>
    <row r="121" spans="1:12" ht="17.399999999999999" thickBot="1" x14ac:dyDescent="0.5">
      <c r="A121" s="1054">
        <v>40204</v>
      </c>
      <c r="B121" s="706" t="s">
        <v>65</v>
      </c>
      <c r="C121" s="1017"/>
      <c r="D121" s="1018">
        <f>'B1104'!AC196</f>
        <v>0</v>
      </c>
      <c r="E121" s="1017">
        <f>'B1104'!AD108</f>
        <v>0</v>
      </c>
      <c r="F121" s="1019"/>
      <c r="G121" s="1020">
        <f>+'B1104'!CW108</f>
        <v>0</v>
      </c>
      <c r="H121" s="1021">
        <f t="shared" si="4"/>
        <v>650500</v>
      </c>
      <c r="I121" s="1022"/>
      <c r="J121" s="39"/>
      <c r="K121" s="1044">
        <v>650500</v>
      </c>
      <c r="L121" s="1045">
        <f>H121-'B1104'!DL108</f>
        <v>650500</v>
      </c>
    </row>
    <row r="122" spans="1:12" ht="17.399999999999999" thickBot="1" x14ac:dyDescent="0.5">
      <c r="A122" s="1054">
        <v>40205</v>
      </c>
      <c r="B122" s="706" t="s">
        <v>66</v>
      </c>
      <c r="C122" s="1017"/>
      <c r="D122" s="1018">
        <f>'B1104'!AC197</f>
        <v>0</v>
      </c>
      <c r="E122" s="1017">
        <f>'B1104'!AD109</f>
        <v>0</v>
      </c>
      <c r="F122" s="1019"/>
      <c r="G122" s="1020">
        <f>+'B1104'!CW109</f>
        <v>0</v>
      </c>
      <c r="H122" s="1021">
        <f t="shared" si="4"/>
        <v>0</v>
      </c>
      <c r="I122" s="1022"/>
      <c r="J122" s="39"/>
      <c r="K122" s="1044">
        <v>0</v>
      </c>
      <c r="L122" s="1045">
        <f>H122-'B1104'!DL109</f>
        <v>0</v>
      </c>
    </row>
    <row r="123" spans="1:12" ht="17.399999999999999" thickBot="1" x14ac:dyDescent="0.5">
      <c r="A123" s="1054">
        <v>40208</v>
      </c>
      <c r="B123" s="706" t="s">
        <v>67</v>
      </c>
      <c r="C123" s="1017"/>
      <c r="D123" s="1018">
        <f>'B1104'!AC198</f>
        <v>0</v>
      </c>
      <c r="E123" s="1017">
        <f>'B1104'!AD110</f>
        <v>0</v>
      </c>
      <c r="F123" s="1019"/>
      <c r="G123" s="1020">
        <f>+'B1104'!CW110</f>
        <v>0</v>
      </c>
      <c r="H123" s="1021">
        <f t="shared" si="4"/>
        <v>357000</v>
      </c>
      <c r="I123" s="1022"/>
      <c r="J123" s="39"/>
      <c r="K123" s="1044">
        <v>357000</v>
      </c>
      <c r="L123" s="1045">
        <f>H123-'B1104'!DL110</f>
        <v>357000</v>
      </c>
    </row>
    <row r="124" spans="1:12" ht="17.399999999999999" thickBot="1" x14ac:dyDescent="0.5">
      <c r="A124" s="1054">
        <v>40209</v>
      </c>
      <c r="B124" s="706" t="s">
        <v>133</v>
      </c>
      <c r="C124" s="1017"/>
      <c r="D124" s="1018">
        <f>'B1104'!AC199</f>
        <v>0</v>
      </c>
      <c r="E124" s="1017">
        <f>'B1104'!AD111</f>
        <v>0</v>
      </c>
      <c r="F124" s="1019"/>
      <c r="G124" s="1020">
        <f>+'B1104'!CW111</f>
        <v>0</v>
      </c>
      <c r="H124" s="1021">
        <f t="shared" si="4"/>
        <v>0</v>
      </c>
      <c r="I124" s="1022"/>
      <c r="J124" s="39"/>
      <c r="K124" s="1044">
        <v>0</v>
      </c>
      <c r="L124" s="1045">
        <f>H124-'B1104'!DL111</f>
        <v>0</v>
      </c>
    </row>
    <row r="125" spans="1:12" ht="17.399999999999999" thickBot="1" x14ac:dyDescent="0.5">
      <c r="A125" s="1054">
        <v>40210</v>
      </c>
      <c r="B125" s="706" t="s">
        <v>134</v>
      </c>
      <c r="C125" s="1017"/>
      <c r="D125" s="1018">
        <f>'B1104'!AC200</f>
        <v>0</v>
      </c>
      <c r="E125" s="1017">
        <f>'B1104'!AD112</f>
        <v>0</v>
      </c>
      <c r="F125" s="1019"/>
      <c r="G125" s="1020">
        <f>+'B1104'!CW112</f>
        <v>0</v>
      </c>
      <c r="H125" s="1021">
        <f t="shared" si="4"/>
        <v>0</v>
      </c>
      <c r="I125" s="1022"/>
      <c r="J125" s="39"/>
      <c r="K125" s="1044">
        <v>0</v>
      </c>
      <c r="L125" s="1045">
        <f>H125-'B1104'!DL112</f>
        <v>0</v>
      </c>
    </row>
    <row r="126" spans="1:12" ht="17.399999999999999" thickBot="1" x14ac:dyDescent="0.5">
      <c r="A126" s="1054">
        <v>40211</v>
      </c>
      <c r="B126" s="706" t="s">
        <v>70</v>
      </c>
      <c r="C126" s="1017"/>
      <c r="D126" s="1018">
        <f>'B1104'!AC201</f>
        <v>0</v>
      </c>
      <c r="E126" s="1017">
        <f>'B1104'!AD113</f>
        <v>0</v>
      </c>
      <c r="F126" s="1019"/>
      <c r="G126" s="1020">
        <f>+'B1104'!CW113</f>
        <v>0</v>
      </c>
      <c r="H126" s="1021">
        <f t="shared" si="4"/>
        <v>0</v>
      </c>
      <c r="I126" s="1022"/>
      <c r="J126" s="39"/>
      <c r="K126" s="1044">
        <v>0</v>
      </c>
      <c r="L126" s="1045">
        <f>H126-'B1104'!DL113</f>
        <v>0</v>
      </c>
    </row>
    <row r="127" spans="1:12" ht="17.399999999999999" thickBot="1" x14ac:dyDescent="0.5">
      <c r="A127" s="1054">
        <v>40212</v>
      </c>
      <c r="B127" s="706" t="s">
        <v>135</v>
      </c>
      <c r="C127" s="1017"/>
      <c r="D127" s="1018">
        <f>'B1104'!AC202</f>
        <v>0</v>
      </c>
      <c r="E127" s="1017">
        <f>'B1104'!AD114</f>
        <v>0</v>
      </c>
      <c r="F127" s="1019"/>
      <c r="G127" s="1020">
        <f>+'B1104'!CW114</f>
        <v>0</v>
      </c>
      <c r="H127" s="1021">
        <f t="shared" si="4"/>
        <v>150500</v>
      </c>
      <c r="I127" s="1022"/>
      <c r="J127" s="39"/>
      <c r="K127" s="1044">
        <v>150500</v>
      </c>
      <c r="L127" s="1045">
        <f>H127-'B1104'!DL114</f>
        <v>150500</v>
      </c>
    </row>
    <row r="128" spans="1:12" ht="17.399999999999999" thickBot="1" x14ac:dyDescent="0.5">
      <c r="A128" s="1055">
        <v>40213</v>
      </c>
      <c r="B128" s="1041" t="s">
        <v>136</v>
      </c>
      <c r="C128" s="1017"/>
      <c r="D128" s="1018">
        <f>'B1104'!AC203</f>
        <v>0</v>
      </c>
      <c r="E128" s="1017">
        <f>'B1104'!AD115</f>
        <v>0</v>
      </c>
      <c r="F128" s="1019"/>
      <c r="G128" s="1020">
        <f>+'B1104'!CW115</f>
        <v>0</v>
      </c>
      <c r="H128" s="1021">
        <f t="shared" si="4"/>
        <v>376500</v>
      </c>
      <c r="I128" s="1022"/>
      <c r="J128" s="39"/>
      <c r="K128" s="1044">
        <v>376500</v>
      </c>
      <c r="L128" s="1045">
        <f>H128-'B1104'!DL115</f>
        <v>376500</v>
      </c>
    </row>
    <row r="129" spans="1:12" ht="17.399999999999999" thickBot="1" x14ac:dyDescent="0.5">
      <c r="A129" s="1054">
        <v>40214</v>
      </c>
      <c r="B129" s="706" t="s">
        <v>733</v>
      </c>
      <c r="C129" s="1017"/>
      <c r="D129" s="1018">
        <f>'B1104'!AC204</f>
        <v>0</v>
      </c>
      <c r="E129" s="1017">
        <f>'B1104'!AD116</f>
        <v>0</v>
      </c>
      <c r="F129" s="1019"/>
      <c r="G129" s="1020">
        <f>+'B1104'!CW116</f>
        <v>0</v>
      </c>
      <c r="H129" s="1021">
        <f t="shared" si="4"/>
        <v>0</v>
      </c>
      <c r="I129" s="1022"/>
      <c r="J129" s="39"/>
      <c r="K129" s="1044">
        <v>0</v>
      </c>
      <c r="L129" s="1045">
        <f>H129-'B1104'!DL116</f>
        <v>0</v>
      </c>
    </row>
    <row r="130" spans="1:12" ht="17.399999999999999" thickBot="1" x14ac:dyDescent="0.5">
      <c r="A130" s="1055">
        <v>40300</v>
      </c>
      <c r="B130" s="710" t="s">
        <v>71</v>
      </c>
      <c r="C130" s="1017"/>
      <c r="D130" s="1018">
        <f>'B1104'!AC205</f>
        <v>0</v>
      </c>
      <c r="E130" s="1017">
        <f>'B1104'!AD117</f>
        <v>0</v>
      </c>
      <c r="F130" s="1019"/>
      <c r="G130" s="1020">
        <f>+'B1104'!CW117</f>
        <v>0</v>
      </c>
      <c r="H130" s="1021">
        <f t="shared" si="4"/>
        <v>0</v>
      </c>
      <c r="I130" s="1022"/>
      <c r="J130" s="39"/>
      <c r="K130" s="1044">
        <v>0</v>
      </c>
      <c r="L130" s="1045">
        <f>H130-'B1104'!DL117</f>
        <v>0</v>
      </c>
    </row>
    <row r="131" spans="1:12" ht="17.399999999999999" thickBot="1" x14ac:dyDescent="0.5">
      <c r="A131" s="1310" t="s">
        <v>1040</v>
      </c>
      <c r="B131" s="1311"/>
      <c r="C131" s="1062">
        <f t="shared" ref="C131:H131" si="5">SUM(C104:C130)</f>
        <v>0</v>
      </c>
      <c r="D131" s="1062">
        <f t="shared" si="5"/>
        <v>0</v>
      </c>
      <c r="E131" s="1062">
        <f t="shared" si="5"/>
        <v>0</v>
      </c>
      <c r="F131" s="1062">
        <f t="shared" si="5"/>
        <v>0</v>
      </c>
      <c r="G131" s="1062">
        <f t="shared" si="5"/>
        <v>85000</v>
      </c>
      <c r="H131" s="1062">
        <f t="shared" si="5"/>
        <v>7124500</v>
      </c>
      <c r="I131" s="1022"/>
      <c r="K131" s="1044">
        <v>491500</v>
      </c>
      <c r="L131" s="1045">
        <f>H131-'B1104'!DL118</f>
        <v>7124500</v>
      </c>
    </row>
    <row r="132" spans="1:12" ht="18" customHeight="1" thickBot="1" x14ac:dyDescent="0.5">
      <c r="I132" s="1040"/>
      <c r="K132" s="1044">
        <v>0</v>
      </c>
      <c r="L132" s="1045">
        <f>H132-'B1104'!DL119</f>
        <v>0</v>
      </c>
    </row>
    <row r="133" spans="1:12" x14ac:dyDescent="0.25">
      <c r="A133" s="1312" t="s">
        <v>1038</v>
      </c>
      <c r="B133" s="1312" t="s">
        <v>1032</v>
      </c>
      <c r="C133" s="1312" t="s">
        <v>1033</v>
      </c>
      <c r="D133" s="1312" t="s">
        <v>1034</v>
      </c>
      <c r="E133" s="1312" t="s">
        <v>1035</v>
      </c>
      <c r="F133" s="1315" t="s">
        <v>1036</v>
      </c>
      <c r="G133" s="1312" t="s">
        <v>1037</v>
      </c>
      <c r="H133" s="1317">
        <v>5017</v>
      </c>
      <c r="I133" s="59"/>
      <c r="K133" s="1044">
        <v>0</v>
      </c>
      <c r="L133" s="1045">
        <f>H133-'B1104'!DL120</f>
        <v>5017</v>
      </c>
    </row>
    <row r="134" spans="1:12" ht="13.8" thickBot="1" x14ac:dyDescent="0.3">
      <c r="A134" s="1313"/>
      <c r="B134" s="1313"/>
      <c r="C134" s="1314"/>
      <c r="D134" s="1314"/>
      <c r="E134" s="1314"/>
      <c r="F134" s="1316"/>
      <c r="G134" s="1314"/>
      <c r="H134" s="1318"/>
      <c r="I134" s="61"/>
      <c r="K134" s="1044">
        <v>663000</v>
      </c>
      <c r="L134" s="1045">
        <f>H134-'B1104'!DL121</f>
        <v>0</v>
      </c>
    </row>
    <row r="135" spans="1:12" ht="17.399999999999999" thickBot="1" x14ac:dyDescent="0.5">
      <c r="A135" s="1320" t="s">
        <v>1039</v>
      </c>
      <c r="B135" s="1321"/>
      <c r="C135" s="1023">
        <f>C128</f>
        <v>0</v>
      </c>
      <c r="D135" s="1018">
        <f>D131</f>
        <v>0</v>
      </c>
      <c r="E135" s="1017">
        <f>E131</f>
        <v>0</v>
      </c>
      <c r="F135" s="1017">
        <f>F131</f>
        <v>0</v>
      </c>
      <c r="G135" s="1017">
        <f>G131</f>
        <v>85000</v>
      </c>
      <c r="H135" s="1017">
        <f>H131</f>
        <v>7124500</v>
      </c>
      <c r="I135" s="1042">
        <f>SUM(I108:I134)</f>
        <v>15290000</v>
      </c>
      <c r="J135" s="1042">
        <f>SUM(J108:J134)</f>
        <v>0</v>
      </c>
      <c r="K135" s="1046">
        <f>SUM(K108:K134)</f>
        <v>8279000</v>
      </c>
      <c r="L135" s="1045"/>
    </row>
    <row r="136" spans="1:12" ht="17.399999999999999" thickBot="1" x14ac:dyDescent="0.5">
      <c r="A136" s="1056">
        <v>40301</v>
      </c>
      <c r="B136" s="717" t="s">
        <v>72</v>
      </c>
      <c r="C136" s="1025"/>
      <c r="D136" s="1018">
        <f>'B1104'!AC206</f>
        <v>0</v>
      </c>
      <c r="E136" s="1017">
        <f>'B1104'!AD118</f>
        <v>0</v>
      </c>
      <c r="F136" s="1026"/>
      <c r="G136" s="1020">
        <f>+'B1104'!CW118</f>
        <v>0</v>
      </c>
      <c r="H136" s="1022">
        <f>K136-E136</f>
        <v>0</v>
      </c>
      <c r="K136" s="1047"/>
      <c r="L136" s="1047"/>
    </row>
    <row r="137" spans="1:12" ht="15" customHeight="1" thickBot="1" x14ac:dyDescent="0.5">
      <c r="A137" s="1054">
        <v>40302</v>
      </c>
      <c r="B137" s="706" t="s">
        <v>139</v>
      </c>
      <c r="C137" s="1027"/>
      <c r="D137" s="1018">
        <f>'B1104'!AC207</f>
        <v>0</v>
      </c>
      <c r="E137" s="1017">
        <f>'B1104'!AD119</f>
        <v>0</v>
      </c>
      <c r="F137" s="1026"/>
      <c r="G137" s="1020">
        <f>+'B1104'!CW119</f>
        <v>0</v>
      </c>
      <c r="H137" s="1022">
        <f t="shared" ref="H137:H162" si="6">K137-E137</f>
        <v>0</v>
      </c>
      <c r="I137" s="1317"/>
      <c r="K137" s="1047"/>
      <c r="L137" s="1047"/>
    </row>
    <row r="138" spans="1:12" ht="13.5" customHeight="1" thickBot="1" x14ac:dyDescent="0.5">
      <c r="A138" s="1054">
        <v>40303</v>
      </c>
      <c r="B138" s="706" t="s">
        <v>74</v>
      </c>
      <c r="C138" s="1027"/>
      <c r="D138" s="1018">
        <f>'B1104'!AC208</f>
        <v>0</v>
      </c>
      <c r="E138" s="1017">
        <f>'B1104'!AD120</f>
        <v>0</v>
      </c>
      <c r="F138" s="1026"/>
      <c r="G138" s="1020">
        <f>+'B1104'!CW120</f>
        <v>0</v>
      </c>
      <c r="H138" s="1022">
        <f t="shared" si="6"/>
        <v>0</v>
      </c>
      <c r="I138" s="1318"/>
      <c r="K138" s="1047"/>
      <c r="L138" s="1047"/>
    </row>
    <row r="139" spans="1:12" ht="17.399999999999999" thickBot="1" x14ac:dyDescent="0.5">
      <c r="A139" s="1054">
        <v>40304</v>
      </c>
      <c r="B139" s="706" t="s">
        <v>75</v>
      </c>
      <c r="C139" s="1027"/>
      <c r="D139" s="1018">
        <f>'B1104'!AC209</f>
        <v>0</v>
      </c>
      <c r="E139" s="1017">
        <f>'B1104'!AD121</f>
        <v>0</v>
      </c>
      <c r="F139" s="1026"/>
      <c r="G139" s="1020">
        <f>+'B1104'!CW121</f>
        <v>0</v>
      </c>
      <c r="H139" s="1022">
        <f t="shared" si="6"/>
        <v>8279000</v>
      </c>
      <c r="I139" s="1024"/>
      <c r="J139" s="1024"/>
      <c r="K139" s="1048">
        <f>K135</f>
        <v>8279000</v>
      </c>
      <c r="L139" s="1049"/>
    </row>
    <row r="140" spans="1:12" ht="15" customHeight="1" thickBot="1" x14ac:dyDescent="0.5">
      <c r="A140" s="1054">
        <v>40305</v>
      </c>
      <c r="B140" s="706" t="s">
        <v>76</v>
      </c>
      <c r="C140" s="1027"/>
      <c r="D140" s="1018">
        <f>'B1104'!AC210</f>
        <v>0</v>
      </c>
      <c r="E140" s="1017">
        <f>'B1104'!AD122</f>
        <v>0</v>
      </c>
      <c r="F140" s="1026"/>
      <c r="G140" s="1020">
        <f>+'B1104'!CW122</f>
        <v>0</v>
      </c>
      <c r="H140" s="1022">
        <f t="shared" si="6"/>
        <v>35000</v>
      </c>
      <c r="I140" s="1022"/>
      <c r="K140" s="1050">
        <v>35000</v>
      </c>
      <c r="L140" s="1049">
        <f>H140-'B1104'!DL122</f>
        <v>35000</v>
      </c>
    </row>
    <row r="141" spans="1:12" ht="17.399999999999999" thickBot="1" x14ac:dyDescent="0.5">
      <c r="A141" s="1054">
        <v>40306</v>
      </c>
      <c r="B141" s="706" t="s">
        <v>140</v>
      </c>
      <c r="C141" s="1027"/>
      <c r="D141" s="1018">
        <f>'B1104'!AC211</f>
        <v>0</v>
      </c>
      <c r="E141" s="1017">
        <f>'B1104'!AD123</f>
        <v>0</v>
      </c>
      <c r="F141" s="1026"/>
      <c r="G141" s="1020">
        <f>+'B1104'!CW123</f>
        <v>0</v>
      </c>
      <c r="H141" s="1022">
        <f t="shared" si="6"/>
        <v>478500</v>
      </c>
      <c r="I141" s="1022"/>
      <c r="K141" s="1050">
        <v>478500</v>
      </c>
      <c r="L141" s="1049">
        <f>H141-'B1104'!DL123</f>
        <v>478500</v>
      </c>
    </row>
    <row r="142" spans="1:12" ht="17.399999999999999" thickBot="1" x14ac:dyDescent="0.5">
      <c r="A142" s="1054">
        <v>40307</v>
      </c>
      <c r="B142" s="706" t="s">
        <v>141</v>
      </c>
      <c r="C142" s="1027"/>
      <c r="D142" s="1018">
        <f>'B1104'!AC212</f>
        <v>0</v>
      </c>
      <c r="E142" s="1017">
        <f>'B1104'!AD124</f>
        <v>0</v>
      </c>
      <c r="F142" s="1026"/>
      <c r="G142" s="1020">
        <f>+'B1104'!CW124</f>
        <v>0</v>
      </c>
      <c r="H142" s="1022">
        <f t="shared" si="6"/>
        <v>0</v>
      </c>
      <c r="I142" s="1022"/>
      <c r="K142" s="1050">
        <v>0</v>
      </c>
      <c r="L142" s="1049">
        <f>H142-'B1104'!DL124</f>
        <v>0</v>
      </c>
    </row>
    <row r="143" spans="1:12" ht="17.399999999999999" thickBot="1" x14ac:dyDescent="0.5">
      <c r="A143" s="1056">
        <v>40308</v>
      </c>
      <c r="B143" s="717" t="s">
        <v>142</v>
      </c>
      <c r="C143" s="1027"/>
      <c r="D143" s="1018">
        <f>'B1104'!AC213</f>
        <v>0</v>
      </c>
      <c r="E143" s="1017">
        <f>'B1104'!AD125</f>
        <v>0</v>
      </c>
      <c r="F143" s="1026"/>
      <c r="G143" s="1020">
        <f>+'B1104'!CW125</f>
        <v>0</v>
      </c>
      <c r="H143" s="1022">
        <f t="shared" si="6"/>
        <v>62000</v>
      </c>
      <c r="I143" s="1022"/>
      <c r="K143" s="1050">
        <v>62000</v>
      </c>
      <c r="L143" s="1049">
        <f>H143-'B1104'!DL125</f>
        <v>62000</v>
      </c>
    </row>
    <row r="144" spans="1:12" ht="17.399999999999999" thickBot="1" x14ac:dyDescent="0.5">
      <c r="A144" s="1056">
        <v>40309</v>
      </c>
      <c r="B144" s="717" t="s">
        <v>736</v>
      </c>
      <c r="C144" s="1027"/>
      <c r="D144" s="1018">
        <f>'B1104'!AC214</f>
        <v>0</v>
      </c>
      <c r="E144" s="1017">
        <f>'B1104'!AD126</f>
        <v>0</v>
      </c>
      <c r="F144" s="1026"/>
      <c r="G144" s="1020">
        <f>+'B1104'!CW126</f>
        <v>0</v>
      </c>
      <c r="H144" s="1022">
        <f t="shared" si="6"/>
        <v>0</v>
      </c>
      <c r="I144" s="1022"/>
      <c r="K144" s="1050">
        <v>0</v>
      </c>
      <c r="L144" s="1049">
        <f>H144-'B1104'!DL126</f>
        <v>0</v>
      </c>
    </row>
    <row r="145" spans="1:12" ht="17.25" customHeight="1" thickBot="1" x14ac:dyDescent="0.5">
      <c r="A145" s="1054">
        <v>40400</v>
      </c>
      <c r="B145" s="706" t="s">
        <v>143</v>
      </c>
      <c r="C145" s="1027"/>
      <c r="D145" s="1018">
        <f>'B1104'!AC215</f>
        <v>0</v>
      </c>
      <c r="E145" s="1017">
        <f>'B1104'!AD127</f>
        <v>0</v>
      </c>
      <c r="F145" s="1026"/>
      <c r="G145" s="1020">
        <f>+'B1104'!CW127</f>
        <v>0</v>
      </c>
      <c r="H145" s="1022">
        <f t="shared" si="6"/>
        <v>33500</v>
      </c>
      <c r="I145" s="1022"/>
      <c r="K145" s="1050">
        <v>33500</v>
      </c>
      <c r="L145" s="1049">
        <f>H145-'B1104'!DL127</f>
        <v>33500</v>
      </c>
    </row>
    <row r="146" spans="1:12" ht="17.399999999999999" thickBot="1" x14ac:dyDescent="0.5">
      <c r="A146" s="1054">
        <v>40401</v>
      </c>
      <c r="B146" s="706" t="s">
        <v>81</v>
      </c>
      <c r="C146" s="1027"/>
      <c r="D146" s="1018">
        <f>'B1104'!AC216</f>
        <v>0</v>
      </c>
      <c r="E146" s="1017">
        <f>'B1104'!AD128</f>
        <v>0</v>
      </c>
      <c r="F146" s="1026"/>
      <c r="G146" s="1020">
        <f>+'B1104'!CW128</f>
        <v>0</v>
      </c>
      <c r="H146" s="1022">
        <f t="shared" si="6"/>
        <v>0</v>
      </c>
      <c r="I146" s="1022"/>
      <c r="K146" s="1050">
        <v>0</v>
      </c>
      <c r="L146" s="1049">
        <f>H146-'B1104'!DL128</f>
        <v>0</v>
      </c>
    </row>
    <row r="147" spans="1:12" ht="17.399999999999999" thickBot="1" x14ac:dyDescent="0.5">
      <c r="A147" s="1054">
        <v>40402</v>
      </c>
      <c r="B147" s="706" t="s">
        <v>82</v>
      </c>
      <c r="C147" s="1027"/>
      <c r="D147" s="1018">
        <f>'B1104'!AC217</f>
        <v>0</v>
      </c>
      <c r="E147" s="1017">
        <f>'B1104'!AD129</f>
        <v>0</v>
      </c>
      <c r="F147" s="1026"/>
      <c r="G147" s="1020">
        <f>+'B1104'!CW129</f>
        <v>0</v>
      </c>
      <c r="H147" s="1022">
        <f t="shared" si="6"/>
        <v>0</v>
      </c>
      <c r="I147" s="1022"/>
      <c r="K147" s="1050">
        <v>0</v>
      </c>
      <c r="L147" s="1049">
        <f>H147-'B1104'!DL129</f>
        <v>0</v>
      </c>
    </row>
    <row r="148" spans="1:12" ht="17.399999999999999" thickBot="1" x14ac:dyDescent="0.5">
      <c r="A148" s="1054">
        <v>40403</v>
      </c>
      <c r="B148" s="706" t="s">
        <v>144</v>
      </c>
      <c r="C148" s="1027"/>
      <c r="D148" s="1018">
        <f>'B1104'!AC218</f>
        <v>0</v>
      </c>
      <c r="E148" s="1017">
        <f>'B1104'!AD130</f>
        <v>0</v>
      </c>
      <c r="F148" s="1026"/>
      <c r="G148" s="1020">
        <f>+'B1104'!CW130</f>
        <v>0</v>
      </c>
      <c r="H148" s="1022">
        <f t="shared" si="6"/>
        <v>0</v>
      </c>
      <c r="I148" s="1022"/>
      <c r="K148" s="1050">
        <v>0</v>
      </c>
      <c r="L148" s="1049">
        <f>H148-'B1104'!DL130</f>
        <v>0</v>
      </c>
    </row>
    <row r="149" spans="1:12" ht="17.399999999999999" thickBot="1" x14ac:dyDescent="0.5">
      <c r="A149" s="1054">
        <v>40404</v>
      </c>
      <c r="B149" s="706" t="s">
        <v>578</v>
      </c>
      <c r="C149" s="1027"/>
      <c r="D149" s="1018">
        <f>'B1104'!AC219</f>
        <v>0</v>
      </c>
      <c r="E149" s="1017">
        <f>'B1104'!AD131</f>
        <v>0</v>
      </c>
      <c r="F149" s="1026"/>
      <c r="G149" s="1020">
        <f>+'B1104'!CW131</f>
        <v>0</v>
      </c>
      <c r="H149" s="1022">
        <f t="shared" si="6"/>
        <v>0</v>
      </c>
      <c r="I149" s="1022"/>
      <c r="K149" s="1050">
        <v>0</v>
      </c>
      <c r="L149" s="1049">
        <f>H149-'B1104'!DL131</f>
        <v>0</v>
      </c>
    </row>
    <row r="150" spans="1:12" ht="17.399999999999999" thickBot="1" x14ac:dyDescent="0.5">
      <c r="A150" s="1054">
        <v>40405</v>
      </c>
      <c r="B150" s="706" t="s">
        <v>84</v>
      </c>
      <c r="C150" s="1027"/>
      <c r="D150" s="1018">
        <f>'B1104'!AC220</f>
        <v>0</v>
      </c>
      <c r="E150" s="1017">
        <f>'B1104'!AD132</f>
        <v>0</v>
      </c>
      <c r="F150" s="1026"/>
      <c r="G150" s="1020">
        <f>+'B1104'!CW132</f>
        <v>0</v>
      </c>
      <c r="H150" s="1022">
        <f t="shared" si="6"/>
        <v>304000</v>
      </c>
      <c r="I150" s="1022"/>
      <c r="K150" s="1050">
        <v>304000</v>
      </c>
      <c r="L150" s="1049">
        <f>H150-'B1104'!DL132</f>
        <v>304000</v>
      </c>
    </row>
    <row r="151" spans="1:12" ht="17.399999999999999" thickBot="1" x14ac:dyDescent="0.5">
      <c r="A151" s="1054">
        <v>40406</v>
      </c>
      <c r="B151" s="706" t="s">
        <v>85</v>
      </c>
      <c r="C151" s="1027"/>
      <c r="D151" s="1018">
        <f>'B1104'!AC221</f>
        <v>0</v>
      </c>
      <c r="E151" s="1017">
        <f>'B1104'!AD133</f>
        <v>0</v>
      </c>
      <c r="F151" s="1026"/>
      <c r="G151" s="1020">
        <f>+'B1104'!CW133</f>
        <v>0</v>
      </c>
      <c r="H151" s="1022">
        <f t="shared" si="6"/>
        <v>75000</v>
      </c>
      <c r="I151" s="1022"/>
      <c r="K151" s="1050">
        <v>75000</v>
      </c>
      <c r="L151" s="1049">
        <f>H151-'B1104'!DL133</f>
        <v>75000</v>
      </c>
    </row>
    <row r="152" spans="1:12" ht="17.399999999999999" thickBot="1" x14ac:dyDescent="0.5">
      <c r="A152" s="1054">
        <v>40407</v>
      </c>
      <c r="B152" s="706" t="s">
        <v>145</v>
      </c>
      <c r="C152" s="1027"/>
      <c r="D152" s="1018">
        <f>'B1104'!AC222</f>
        <v>0</v>
      </c>
      <c r="E152" s="1017">
        <f>'B1104'!AD134</f>
        <v>0</v>
      </c>
      <c r="F152" s="1026"/>
      <c r="G152" s="1020">
        <f>+'B1104'!CW134</f>
        <v>0</v>
      </c>
      <c r="H152" s="1022">
        <f t="shared" si="6"/>
        <v>0</v>
      </c>
      <c r="I152" s="1022"/>
      <c r="K152" s="1050">
        <v>0</v>
      </c>
      <c r="L152" s="1049">
        <f>H152-'B1104'!DL134</f>
        <v>0</v>
      </c>
    </row>
    <row r="153" spans="1:12" ht="17.399999999999999" thickBot="1" x14ac:dyDescent="0.5">
      <c r="A153" s="1054">
        <v>40408</v>
      </c>
      <c r="B153" s="706" t="s">
        <v>146</v>
      </c>
      <c r="C153" s="1027"/>
      <c r="D153" s="1018">
        <f>'B1104'!AC223</f>
        <v>0</v>
      </c>
      <c r="E153" s="1017">
        <f>'B1104'!AD135</f>
        <v>0</v>
      </c>
      <c r="F153" s="1026"/>
      <c r="G153" s="1020">
        <f>+'B1104'!CW135</f>
        <v>0</v>
      </c>
      <c r="H153" s="1022">
        <f t="shared" si="6"/>
        <v>238000</v>
      </c>
      <c r="I153" s="1022"/>
      <c r="K153" s="1050">
        <v>238000</v>
      </c>
      <c r="L153" s="1049">
        <f>H153-'B1104'!DL135</f>
        <v>238000</v>
      </c>
    </row>
    <row r="154" spans="1:12" ht="17.399999999999999" thickBot="1" x14ac:dyDescent="0.5">
      <c r="A154" s="1054">
        <v>40411</v>
      </c>
      <c r="B154" s="706" t="s">
        <v>225</v>
      </c>
      <c r="C154" s="1027"/>
      <c r="D154" s="1018">
        <f>'B1104'!AC224</f>
        <v>0</v>
      </c>
      <c r="E154" s="1017">
        <f>'B1104'!AD136</f>
        <v>0</v>
      </c>
      <c r="F154" s="1026"/>
      <c r="G154" s="1020">
        <f>+'B1104'!CW136</f>
        <v>0</v>
      </c>
      <c r="H154" s="1022">
        <f t="shared" si="6"/>
        <v>125000</v>
      </c>
      <c r="I154" s="1022"/>
      <c r="K154" s="1050">
        <v>125000</v>
      </c>
      <c r="L154" s="1049">
        <f>H154-'B1104'!DL136</f>
        <v>125000</v>
      </c>
    </row>
    <row r="155" spans="1:12" ht="17.399999999999999" thickBot="1" x14ac:dyDescent="0.5">
      <c r="A155" s="1054">
        <v>40412</v>
      </c>
      <c r="B155" s="706" t="s">
        <v>88</v>
      </c>
      <c r="C155" s="1027"/>
      <c r="D155" s="1018">
        <f>'B1104'!AC225</f>
        <v>0</v>
      </c>
      <c r="E155" s="1017">
        <f>'B1104'!AD137</f>
        <v>0</v>
      </c>
      <c r="F155" s="1026"/>
      <c r="G155" s="1020">
        <f>+'B1104'!CW137</f>
        <v>0</v>
      </c>
      <c r="H155" s="1022">
        <f t="shared" si="6"/>
        <v>166500</v>
      </c>
      <c r="I155" s="1022"/>
      <c r="K155" s="1050">
        <v>166500</v>
      </c>
      <c r="L155" s="1049">
        <f>H155-'B1104'!DL137</f>
        <v>166500</v>
      </c>
    </row>
    <row r="156" spans="1:12" ht="17.399999999999999" thickBot="1" x14ac:dyDescent="0.5">
      <c r="A156" s="1054">
        <v>40417</v>
      </c>
      <c r="B156" s="706" t="s">
        <v>89</v>
      </c>
      <c r="C156" s="1027"/>
      <c r="D156" s="1018">
        <f>'B1104'!AC226</f>
        <v>0</v>
      </c>
      <c r="E156" s="1017">
        <f>'B1104'!AD138</f>
        <v>0</v>
      </c>
      <c r="F156" s="1026"/>
      <c r="G156" s="1020">
        <f>+'B1104'!CW138</f>
        <v>0</v>
      </c>
      <c r="H156" s="1022">
        <f t="shared" si="6"/>
        <v>0</v>
      </c>
      <c r="I156" s="1022"/>
      <c r="K156" s="1050">
        <v>0</v>
      </c>
      <c r="L156" s="1049">
        <f>H156-'B1104'!DL138</f>
        <v>0</v>
      </c>
    </row>
    <row r="157" spans="1:12" ht="17.399999999999999" thickBot="1" x14ac:dyDescent="0.5">
      <c r="A157" s="1054">
        <v>40420</v>
      </c>
      <c r="B157" s="706" t="s">
        <v>90</v>
      </c>
      <c r="C157" s="1028"/>
      <c r="D157" s="1018">
        <f>'B1104'!AC227</f>
        <v>0</v>
      </c>
      <c r="E157" s="1017">
        <f>'B1104'!AD139</f>
        <v>0</v>
      </c>
      <c r="F157" s="1026"/>
      <c r="G157" s="1020">
        <f>+'B1104'!CW139</f>
        <v>0</v>
      </c>
      <c r="H157" s="1022">
        <f t="shared" si="6"/>
        <v>0</v>
      </c>
      <c r="I157" s="1022"/>
      <c r="K157" s="1050">
        <v>0</v>
      </c>
      <c r="L157" s="1049">
        <f>H157-'B1104'!DL139</f>
        <v>0</v>
      </c>
    </row>
    <row r="158" spans="1:12" ht="17.399999999999999" thickBot="1" x14ac:dyDescent="0.5">
      <c r="A158" s="1054">
        <v>40421</v>
      </c>
      <c r="B158" s="706" t="s">
        <v>91</v>
      </c>
      <c r="C158" s="1028"/>
      <c r="D158" s="1018">
        <f>'B1104'!AC228</f>
        <v>0</v>
      </c>
      <c r="E158" s="1017">
        <f>'B1104'!AD140</f>
        <v>0</v>
      </c>
      <c r="F158" s="1026"/>
      <c r="G158" s="1020">
        <f>+'B1104'!CW140</f>
        <v>0</v>
      </c>
      <c r="H158" s="1022">
        <f t="shared" si="6"/>
        <v>0</v>
      </c>
      <c r="I158" s="1022"/>
      <c r="K158" s="1050">
        <v>0</v>
      </c>
      <c r="L158" s="1049">
        <f>H158-'B1104'!DL140</f>
        <v>0</v>
      </c>
    </row>
    <row r="159" spans="1:12" ht="17.399999999999999" thickBot="1" x14ac:dyDescent="0.5">
      <c r="A159" s="1054">
        <v>40422</v>
      </c>
      <c r="B159" s="706" t="s">
        <v>92</v>
      </c>
      <c r="C159" s="1028"/>
      <c r="D159" s="1018">
        <f>'B1104'!AC229</f>
        <v>0</v>
      </c>
      <c r="E159" s="1017">
        <f>'B1104'!AD141</f>
        <v>0</v>
      </c>
      <c r="F159" s="1026"/>
      <c r="G159" s="1020">
        <f>+'B1104'!CW141</f>
        <v>0</v>
      </c>
      <c r="H159" s="1022">
        <f t="shared" si="6"/>
        <v>578000</v>
      </c>
      <c r="I159" s="1022"/>
      <c r="K159" s="1050">
        <v>578000</v>
      </c>
      <c r="L159" s="1049">
        <f>H159-'B1104'!DL141</f>
        <v>578000</v>
      </c>
    </row>
    <row r="160" spans="1:12" ht="17.399999999999999" thickBot="1" x14ac:dyDescent="0.5">
      <c r="A160" s="1054">
        <v>40423</v>
      </c>
      <c r="B160" s="706" t="s">
        <v>147</v>
      </c>
      <c r="C160" s="1029"/>
      <c r="D160" s="1018">
        <f>'B1104'!AC230</f>
        <v>0</v>
      </c>
      <c r="E160" s="1017">
        <f>'B1104'!AD142</f>
        <v>0</v>
      </c>
      <c r="F160" s="1026"/>
      <c r="G160" s="1020">
        <f>+'B1104'!CW142</f>
        <v>0</v>
      </c>
      <c r="H160" s="1022">
        <f t="shared" si="6"/>
        <v>0</v>
      </c>
      <c r="I160" s="1022"/>
      <c r="K160" s="1050">
        <v>0</v>
      </c>
      <c r="L160" s="1049">
        <f>H160-'B1104'!DL142</f>
        <v>0</v>
      </c>
    </row>
    <row r="161" spans="1:12" ht="17.399999999999999" thickBot="1" x14ac:dyDescent="0.5">
      <c r="A161" s="1057">
        <v>40424</v>
      </c>
      <c r="B161" s="720" t="s">
        <v>782</v>
      </c>
      <c r="C161" s="1029"/>
      <c r="D161" s="1018">
        <f>'B1104'!AC231</f>
        <v>0</v>
      </c>
      <c r="E161" s="1017">
        <f>'B1104'!AD143</f>
        <v>0</v>
      </c>
      <c r="F161" s="1026"/>
      <c r="G161" s="1020">
        <f>+'B1104'!CW143</f>
        <v>0</v>
      </c>
      <c r="H161" s="1022">
        <f t="shared" si="6"/>
        <v>0</v>
      </c>
      <c r="I161" s="1022"/>
      <c r="K161" s="1050">
        <v>0</v>
      </c>
      <c r="L161" s="1049">
        <f>H161-'B1104'!DL143</f>
        <v>0</v>
      </c>
    </row>
    <row r="162" spans="1:12" ht="17.399999999999999" thickBot="1" x14ac:dyDescent="0.5">
      <c r="A162" s="1055">
        <v>40425</v>
      </c>
      <c r="B162" s="710" t="s">
        <v>857</v>
      </c>
      <c r="C162" s="1029"/>
      <c r="D162" s="1018">
        <f>'B1104'!AC232</f>
        <v>0</v>
      </c>
      <c r="E162" s="1017">
        <f>'B1104'!AD144</f>
        <v>0</v>
      </c>
      <c r="F162" s="1026"/>
      <c r="G162" s="1020">
        <f>+'B1104'!CW144</f>
        <v>0</v>
      </c>
      <c r="H162" s="1022">
        <f t="shared" si="6"/>
        <v>0</v>
      </c>
      <c r="I162" s="1022"/>
      <c r="K162" s="1050">
        <v>0</v>
      </c>
      <c r="L162" s="1049">
        <f>H162-'B1104'!DL144</f>
        <v>0</v>
      </c>
    </row>
    <row r="163" spans="1:12" ht="17.399999999999999" thickBot="1" x14ac:dyDescent="0.5">
      <c r="A163" s="1310" t="s">
        <v>1040</v>
      </c>
      <c r="B163" s="1311"/>
      <c r="C163" s="1062">
        <f t="shared" ref="C163:H163" si="7">SUM(C135:C162)</f>
        <v>0</v>
      </c>
      <c r="D163" s="1062">
        <f t="shared" si="7"/>
        <v>0</v>
      </c>
      <c r="E163" s="1062">
        <f t="shared" si="7"/>
        <v>0</v>
      </c>
      <c r="F163" s="1062">
        <f t="shared" si="7"/>
        <v>0</v>
      </c>
      <c r="G163" s="1062">
        <f t="shared" si="7"/>
        <v>85000</v>
      </c>
      <c r="H163" s="1062">
        <f t="shared" si="7"/>
        <v>17499000</v>
      </c>
      <c r="I163" s="1022"/>
      <c r="K163" s="1050">
        <v>0</v>
      </c>
      <c r="L163" s="1049">
        <f>H163-'B1104'!DL145</f>
        <v>17499000</v>
      </c>
    </row>
    <row r="164" spans="1:12" ht="16.8" x14ac:dyDescent="0.45">
      <c r="E164" s="1030"/>
      <c r="G164" s="1030"/>
      <c r="H164" s="1030"/>
      <c r="I164" s="1022"/>
      <c r="K164" s="1050">
        <v>583000</v>
      </c>
      <c r="L164" s="1049">
        <f>H164-'B1104'!DL146</f>
        <v>0</v>
      </c>
    </row>
    <row r="165" spans="1:12" ht="18" customHeight="1" x14ac:dyDescent="0.45">
      <c r="I165" s="1039"/>
      <c r="K165" s="1050">
        <v>0</v>
      </c>
      <c r="L165" s="1049">
        <f>H165-'B1104'!DL147</f>
        <v>0</v>
      </c>
    </row>
    <row r="166" spans="1:12" ht="13.8" thickBot="1" x14ac:dyDescent="0.3">
      <c r="E166" s="126"/>
      <c r="I166" s="61"/>
      <c r="K166" s="1050">
        <v>436500</v>
      </c>
      <c r="L166" s="1049">
        <f>H166-'B1104'!DL148</f>
        <v>0</v>
      </c>
    </row>
    <row r="167" spans="1:12" ht="15.6" thickBot="1" x14ac:dyDescent="0.3">
      <c r="A167" s="1058"/>
      <c r="B167" s="1031"/>
      <c r="C167" s="1032"/>
      <c r="D167" s="1032"/>
      <c r="E167" s="1032"/>
      <c r="F167" s="1032"/>
      <c r="G167" s="1032"/>
      <c r="H167" s="1032"/>
      <c r="I167" s="1043">
        <f>SUM(I139:I166)</f>
        <v>0</v>
      </c>
      <c r="J167" s="1043">
        <f>SUM(J139:J166)</f>
        <v>0</v>
      </c>
      <c r="K167" s="1051">
        <f>SUM(K139:K166)</f>
        <v>11394000</v>
      </c>
      <c r="L167" s="1049"/>
    </row>
    <row r="168" spans="1:12" ht="18" thickBot="1" x14ac:dyDescent="0.5">
      <c r="A168" s="1058"/>
      <c r="B168" s="1031"/>
      <c r="C168" s="1032"/>
      <c r="D168" s="1032"/>
      <c r="E168" s="1032"/>
      <c r="F168" s="1032"/>
      <c r="G168" s="1032"/>
      <c r="H168" s="1032"/>
      <c r="I168" s="1030"/>
    </row>
    <row r="169" spans="1:12" ht="15.6" thickBot="1" x14ac:dyDescent="0.3">
      <c r="A169" s="1059" t="s">
        <v>151</v>
      </c>
      <c r="B169" s="1033" t="s">
        <v>152</v>
      </c>
      <c r="C169" s="776" t="s">
        <v>153</v>
      </c>
      <c r="D169" s="1034" t="s">
        <v>0</v>
      </c>
      <c r="E169" s="1035"/>
      <c r="F169" s="1032"/>
      <c r="G169" s="1032"/>
      <c r="H169" s="1032"/>
    </row>
    <row r="170" spans="1:12" ht="16.2" thickBot="1" x14ac:dyDescent="0.35">
      <c r="A170" s="1060" t="s">
        <v>1061</v>
      </c>
      <c r="B170" s="1036">
        <v>0</v>
      </c>
      <c r="C170" s="1037">
        <v>15290000</v>
      </c>
      <c r="D170" s="1037">
        <f>B170+C170</f>
        <v>15290000</v>
      </c>
      <c r="E170" s="1032"/>
      <c r="F170" s="1032"/>
      <c r="G170" s="1032"/>
      <c r="H170" s="1032"/>
    </row>
    <row r="171" spans="1:12" ht="16.2" thickBot="1" x14ac:dyDescent="0.35">
      <c r="A171" s="1061" t="s">
        <v>1062</v>
      </c>
      <c r="B171" s="1037">
        <f>D163</f>
        <v>0</v>
      </c>
      <c r="C171" s="1038"/>
      <c r="D171" s="1037">
        <f>B171+C171</f>
        <v>0</v>
      </c>
      <c r="E171" s="1032"/>
      <c r="F171" s="1032"/>
      <c r="G171" s="1032"/>
      <c r="H171" s="1032"/>
    </row>
    <row r="172" spans="1:12" ht="15.6" thickBot="1" x14ac:dyDescent="0.3">
      <c r="A172" s="1058"/>
      <c r="B172" s="1031"/>
      <c r="C172" s="1032"/>
      <c r="D172" s="1032"/>
      <c r="E172" s="1032"/>
      <c r="F172" s="1032"/>
      <c r="G172" s="1032"/>
      <c r="H172" s="1032"/>
    </row>
    <row r="173" spans="1:12" ht="15.6" thickBot="1" x14ac:dyDescent="0.3">
      <c r="A173" s="1059"/>
      <c r="B173" s="1033"/>
      <c r="C173" s="776"/>
      <c r="D173" s="1034"/>
      <c r="E173" s="1035"/>
      <c r="F173" s="1032"/>
      <c r="G173" s="1032"/>
      <c r="H173" s="1032"/>
    </row>
    <row r="174" spans="1:12" ht="16.2" thickBot="1" x14ac:dyDescent="0.35">
      <c r="A174" s="1060"/>
      <c r="B174" s="1036"/>
      <c r="C174" s="1037"/>
      <c r="D174" s="1037"/>
      <c r="E174" s="1032"/>
      <c r="F174" s="1032"/>
      <c r="G174" s="1032"/>
      <c r="H174" s="1032"/>
    </row>
    <row r="175" spans="1:12" ht="16.2" thickBot="1" x14ac:dyDescent="0.35">
      <c r="A175" s="1061"/>
      <c r="B175" s="1037"/>
      <c r="C175" s="1038"/>
      <c r="D175" s="1037"/>
      <c r="E175" s="1032"/>
      <c r="F175" s="1032"/>
      <c r="G175" s="1032"/>
      <c r="H175" s="1032"/>
    </row>
  </sheetData>
  <mergeCells count="46">
    <mergeCell ref="C15:C16"/>
    <mergeCell ref="I46:I47"/>
    <mergeCell ref="I15:I16"/>
    <mergeCell ref="A48:B48"/>
    <mergeCell ref="A15:A16"/>
    <mergeCell ref="A46:A47"/>
    <mergeCell ref="B11:H11"/>
    <mergeCell ref="B12:H12"/>
    <mergeCell ref="D46:D47"/>
    <mergeCell ref="E46:E47"/>
    <mergeCell ref="F46:F47"/>
    <mergeCell ref="G46:G47"/>
    <mergeCell ref="D15:D16"/>
    <mergeCell ref="E15:E16"/>
    <mergeCell ref="F15:F16"/>
    <mergeCell ref="G15:G16"/>
    <mergeCell ref="H15:H16"/>
    <mergeCell ref="H46:H47"/>
    <mergeCell ref="B46:B47"/>
    <mergeCell ref="C46:C47"/>
    <mergeCell ref="A44:B44"/>
    <mergeCell ref="B15:B16"/>
    <mergeCell ref="A76:B76"/>
    <mergeCell ref="I137:I138"/>
    <mergeCell ref="B98:H98"/>
    <mergeCell ref="B99:H99"/>
    <mergeCell ref="A135:B135"/>
    <mergeCell ref="G133:G134"/>
    <mergeCell ref="H133:H134"/>
    <mergeCell ref="A102:A103"/>
    <mergeCell ref="B102:B103"/>
    <mergeCell ref="C102:C103"/>
    <mergeCell ref="D102:D103"/>
    <mergeCell ref="E102:E103"/>
    <mergeCell ref="I106:I107"/>
    <mergeCell ref="A163:B163"/>
    <mergeCell ref="F102:F103"/>
    <mergeCell ref="G102:G103"/>
    <mergeCell ref="H102:H103"/>
    <mergeCell ref="A131:B131"/>
    <mergeCell ref="A133:A134"/>
    <mergeCell ref="B133:B134"/>
    <mergeCell ref="C133:C134"/>
    <mergeCell ref="D133:D134"/>
    <mergeCell ref="E133:E134"/>
    <mergeCell ref="F133:F134"/>
  </mergeCells>
  <phoneticPr fontId="162" type="noConversion"/>
  <pageMargins left="0.70866141732283472" right="0.70866141732283472" top="0.74803149606299213" bottom="0.74803149606299213" header="0.31496062992125984" footer="0.31496062992125984"/>
  <pageSetup paperSize="9" scale="63" orientation="landscape" r:id="rId1"/>
  <rowBreaks count="3" manualBreakCount="3">
    <brk id="44" max="16383" man="1"/>
    <brk id="86" max="16383" man="1"/>
    <brk id="131" max="16383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5:E10"/>
  <sheetViews>
    <sheetView workbookViewId="0">
      <selection activeCell="A9" sqref="A9"/>
    </sheetView>
  </sheetViews>
  <sheetFormatPr baseColWidth="10" defaultRowHeight="13.2" x14ac:dyDescent="0.25"/>
  <cols>
    <col min="1" max="1" width="24.44140625" customWidth="1"/>
    <col min="2" max="2" width="20.6640625" customWidth="1"/>
    <col min="3" max="3" width="18.44140625" customWidth="1"/>
    <col min="4" max="4" width="18.88671875" customWidth="1"/>
    <col min="5" max="5" width="17" customWidth="1"/>
  </cols>
  <sheetData>
    <row r="5" spans="1:5" ht="20.399999999999999" x14ac:dyDescent="0.35">
      <c r="A5" s="1077" t="s">
        <v>1063</v>
      </c>
      <c r="B5" s="1077"/>
      <c r="C5" s="1077"/>
      <c r="D5" s="27"/>
      <c r="E5" s="27"/>
    </row>
    <row r="6" spans="1:5" x14ac:dyDescent="0.25">
      <c r="A6" s="27"/>
      <c r="B6" s="27"/>
      <c r="C6" s="27"/>
      <c r="D6" s="27"/>
      <c r="E6" s="27"/>
    </row>
    <row r="7" spans="1:5" ht="50.25" customHeight="1" x14ac:dyDescent="0.25">
      <c r="A7" s="1076"/>
      <c r="B7" s="1076" t="s">
        <v>1067</v>
      </c>
      <c r="C7" s="1076" t="s">
        <v>1068</v>
      </c>
      <c r="D7" s="1076" t="s">
        <v>1069</v>
      </c>
      <c r="E7" s="1076"/>
    </row>
    <row r="8" spans="1:5" ht="44.25" customHeight="1" x14ac:dyDescent="0.25">
      <c r="A8" s="1076" t="s">
        <v>1064</v>
      </c>
      <c r="B8" s="1076"/>
      <c r="C8" s="1076"/>
      <c r="D8" s="1076"/>
      <c r="E8" s="1076"/>
    </row>
    <row r="9" spans="1:5" ht="34.5" customHeight="1" x14ac:dyDescent="0.25">
      <c r="A9" s="1076" t="s">
        <v>1065</v>
      </c>
      <c r="B9" s="1076"/>
      <c r="C9" s="1076"/>
      <c r="D9" s="1076"/>
      <c r="E9" s="1076"/>
    </row>
    <row r="10" spans="1:5" ht="46.5" customHeight="1" x14ac:dyDescent="0.25">
      <c r="A10" s="1076" t="s">
        <v>1066</v>
      </c>
      <c r="B10" s="1076"/>
      <c r="C10" s="1076"/>
      <c r="D10" s="1076"/>
      <c r="E10" s="1076"/>
    </row>
  </sheetData>
  <phoneticPr fontId="170" type="noConversion"/>
  <pageMargins left="0.7" right="0.7" top="0.75" bottom="0.75" header="0.3" footer="0.3"/>
  <pageSetup paperSize="9"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"/>
  <sheetViews>
    <sheetView topLeftCell="C1" workbookViewId="0"/>
  </sheetViews>
  <sheetFormatPr baseColWidth="10" defaultRowHeight="13.2" x14ac:dyDescent="0.25"/>
  <sheetData/>
  <phoneticPr fontId="17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53</vt:i4>
      </vt:variant>
      <vt:variant>
        <vt:lpstr>Plages nommées</vt:lpstr>
      </vt:variant>
      <vt:variant>
        <vt:i4>39</vt:i4>
      </vt:variant>
    </vt:vector>
  </HeadingPairs>
  <TitlesOfParts>
    <vt:vector size="92" baseType="lpstr">
      <vt:lpstr>B1104</vt:lpstr>
      <vt:lpstr>V TP</vt:lpstr>
      <vt:lpstr>V TFTA</vt:lpstr>
      <vt:lpstr>Recettes-B</vt:lpstr>
      <vt:lpstr>Recettes-B (2)</vt:lpstr>
      <vt:lpstr>Recettes budgt</vt:lpstr>
      <vt:lpstr>SOLDE CCP</vt:lpstr>
      <vt:lpstr>ANNUAIRES</vt:lpstr>
      <vt:lpstr>ERSSELLI </vt:lpstr>
      <vt:lpstr>MOBILIS</vt:lpstr>
      <vt:lpstr>vente réalisées distribution ma</vt:lpstr>
      <vt:lpstr>Certif H@Walatic Payés</vt:lpstr>
      <vt:lpstr>Certif H@Walatic emis</vt:lpstr>
      <vt:lpstr>Remise 4159,24(2)</vt:lpstr>
      <vt:lpstr>MASTER</vt:lpstr>
      <vt:lpstr>Virement-Interne </vt:lpstr>
      <vt:lpstr>V-Rbt-CNEP-CCP</vt:lpstr>
      <vt:lpstr>1208-3</vt:lpstr>
      <vt:lpstr>1208-4</vt:lpstr>
      <vt:lpstr>1281-A</vt:lpstr>
      <vt:lpstr>1281-B</vt:lpstr>
      <vt:lpstr>excedents</vt:lpstr>
      <vt:lpstr> D 420,6 (2)</vt:lpstr>
      <vt:lpstr>rmides accordies au pvd</vt:lpstr>
      <vt:lpstr> D 420,6</vt:lpstr>
      <vt:lpstr>TAXES CPX</vt:lpstr>
      <vt:lpstr>1493 BIS</vt:lpstr>
      <vt:lpstr>pensions</vt:lpstr>
      <vt:lpstr>SITUATION DES V MASTER</vt:lpstr>
      <vt:lpstr>AFS   </vt:lpstr>
      <vt:lpstr>SOLDE CNEP</vt:lpstr>
      <vt:lpstr>rem</vt:lpstr>
      <vt:lpstr>Remise TFA</vt:lpstr>
      <vt:lpstr>TAP par commune</vt:lpstr>
      <vt:lpstr>Taxes sur CCP</vt:lpstr>
      <vt:lpstr>IDS</vt:lpstr>
      <vt:lpstr>recettes rectifiée</vt:lpstr>
      <vt:lpstr>Depenses rectifiée </vt:lpstr>
      <vt:lpstr>virement-DTP (2)</vt:lpstr>
      <vt:lpstr>IDS (2)</vt:lpstr>
      <vt:lpstr>virement-DTP (3)</vt:lpstr>
      <vt:lpstr>westen union</vt:lpstr>
      <vt:lpstr>4154-1 (2)</vt:lpstr>
      <vt:lpstr>TAB BORD</vt:lpstr>
      <vt:lpstr>4140</vt:lpstr>
      <vt:lpstr>428,2</vt:lpstr>
      <vt:lpstr>428,9 (2)</vt:lpstr>
      <vt:lpstr>428,9)</vt:lpstr>
      <vt:lpstr>Feuil3</vt:lpstr>
      <vt:lpstr>Feuil5</vt:lpstr>
      <vt:lpstr>VIGNETTES AUTO</vt:lpstr>
      <vt:lpstr>Feuil4</vt:lpstr>
      <vt:lpstr>Feuil1</vt:lpstr>
      <vt:lpstr>' D 420,6'!Zone_d_impression</vt:lpstr>
      <vt:lpstr>' D 420,6 (2)'!Zone_d_impression</vt:lpstr>
      <vt:lpstr>'1208-3'!Zone_d_impression</vt:lpstr>
      <vt:lpstr>'1208-4'!Zone_d_impression</vt:lpstr>
      <vt:lpstr>'1281-A'!Zone_d_impression</vt:lpstr>
      <vt:lpstr>'1281-B'!Zone_d_impression</vt:lpstr>
      <vt:lpstr>'1493 BIS'!Zone_d_impression</vt:lpstr>
      <vt:lpstr>'4140'!Zone_d_impression</vt:lpstr>
      <vt:lpstr>'4154-1 (2)'!Zone_d_impression</vt:lpstr>
      <vt:lpstr>'428,2'!Zone_d_impression</vt:lpstr>
      <vt:lpstr>'428,9 (2)'!Zone_d_impression</vt:lpstr>
      <vt:lpstr>'428,9)'!Zone_d_impression</vt:lpstr>
      <vt:lpstr>'AFS   '!Zone_d_impression</vt:lpstr>
      <vt:lpstr>ANNUAIRES!Zone_d_impression</vt:lpstr>
      <vt:lpstr>'Certif H@Walatic emis'!Zone_d_impression</vt:lpstr>
      <vt:lpstr>'Certif H@Walatic Payés'!Zone_d_impression</vt:lpstr>
      <vt:lpstr>'Depenses rectifiée '!Zone_d_impression</vt:lpstr>
      <vt:lpstr>'ERSSELLI '!Zone_d_impression</vt:lpstr>
      <vt:lpstr>excedents!Zone_d_impression</vt:lpstr>
      <vt:lpstr>Feuil3!Zone_d_impression</vt:lpstr>
      <vt:lpstr>MASTER!Zone_d_impression</vt:lpstr>
      <vt:lpstr>MOBILIS!Zone_d_impression</vt:lpstr>
      <vt:lpstr>pensions!Zone_d_impression</vt:lpstr>
      <vt:lpstr>'Recettes budgt'!Zone_d_impression</vt:lpstr>
      <vt:lpstr>'recettes rectifiée'!Zone_d_impression</vt:lpstr>
      <vt:lpstr>'Recettes-B'!Zone_d_impression</vt:lpstr>
      <vt:lpstr>'Recettes-B (2)'!Zone_d_impression</vt:lpstr>
      <vt:lpstr>rem!Zone_d_impression</vt:lpstr>
      <vt:lpstr>'Remise 4159,24(2)'!Zone_d_impression</vt:lpstr>
      <vt:lpstr>'Remise TFA'!Zone_d_impression</vt:lpstr>
      <vt:lpstr>'rmides accordies au pvd'!Zone_d_impression</vt:lpstr>
      <vt:lpstr>'SOLDE CCP'!Zone_d_impression</vt:lpstr>
      <vt:lpstr>'SOLDE CNEP'!Zone_d_impression</vt:lpstr>
      <vt:lpstr>'TAXES CPX'!Zone_d_impression</vt:lpstr>
      <vt:lpstr>'V TFTA'!Zone_d_impression</vt:lpstr>
      <vt:lpstr>'V TP'!Zone_d_impression</vt:lpstr>
      <vt:lpstr>'vente réalisées distribution ma'!Zone_d_impression</vt:lpstr>
      <vt:lpstr>'Virement-Interne '!Zone_d_impression</vt:lpstr>
      <vt:lpstr>'westen union'!Zone_d_impression</vt:lpstr>
    </vt:vector>
  </TitlesOfParts>
  <Company>Moi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SWEET</dc:creator>
  <cp:lastModifiedBy>ROG SCHOOL 5</cp:lastModifiedBy>
  <cp:lastPrinted>2020-04-27T14:21:23Z</cp:lastPrinted>
  <dcterms:created xsi:type="dcterms:W3CDTF">2008-03-25T12:29:51Z</dcterms:created>
  <dcterms:modified xsi:type="dcterms:W3CDTF">2020-06-26T13:58:56Z</dcterms:modified>
</cp:coreProperties>
</file>