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meli\Dropbox\Univ_Eiffel\SIA\S7_CM\"/>
    </mc:Choice>
  </mc:AlternateContent>
  <xr:revisionPtr revIDLastSave="0" documentId="13_ncr:1_{983BE5C2-D09C-48A6-95CB-0081E0CFE9E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ROMETHE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6" i="2" l="1"/>
  <c r="AH35" i="2"/>
  <c r="AH34" i="2"/>
  <c r="AI9" i="2"/>
  <c r="AH33" i="2"/>
  <c r="AH32" i="2"/>
  <c r="AG33" i="2"/>
  <c r="AG34" i="2"/>
  <c r="AG35" i="2"/>
  <c r="AG36" i="2"/>
  <c r="AG32" i="2"/>
  <c r="AM4" i="2"/>
  <c r="AM5" i="2"/>
  <c r="AM6" i="2"/>
  <c r="AM7" i="2"/>
  <c r="AM3" i="2"/>
  <c r="AG9" i="2"/>
  <c r="AJ9" i="2"/>
  <c r="AK9" i="2"/>
  <c r="AH9" i="2"/>
  <c r="AI16" i="2"/>
  <c r="AI17" i="2"/>
  <c r="AI18" i="2"/>
  <c r="AI19" i="2"/>
  <c r="AI15" i="2"/>
  <c r="AH19" i="2"/>
  <c r="AH18" i="2"/>
  <c r="AH17" i="2"/>
  <c r="AH16" i="2"/>
  <c r="AH15" i="2"/>
  <c r="AG16" i="2"/>
  <c r="AG17" i="2"/>
  <c r="AG18" i="2"/>
  <c r="AG19" i="2"/>
  <c r="AG15" i="2"/>
  <c r="AH8" i="2"/>
  <c r="AI8" i="2"/>
  <c r="AJ8" i="2"/>
  <c r="AK8" i="2"/>
  <c r="AG8" i="2"/>
  <c r="AL4" i="2"/>
  <c r="AL5" i="2"/>
  <c r="AL6" i="2"/>
  <c r="AL7" i="2"/>
  <c r="AL3" i="2"/>
  <c r="AH3" i="2"/>
  <c r="AI3" i="2"/>
  <c r="AJ3" i="2"/>
  <c r="AK3" i="2"/>
  <c r="AH4" i="2"/>
  <c r="AI4" i="2"/>
  <c r="AJ4" i="2"/>
  <c r="AK4" i="2"/>
  <c r="AH5" i="2"/>
  <c r="AI5" i="2"/>
  <c r="AJ5" i="2"/>
  <c r="AK5" i="2"/>
  <c r="AH6" i="2"/>
  <c r="AI6" i="2"/>
  <c r="AJ6" i="2"/>
  <c r="AK6" i="2"/>
  <c r="AH7" i="2"/>
  <c r="AI7" i="2"/>
  <c r="AJ7" i="2"/>
  <c r="AK7" i="2"/>
  <c r="AG4" i="2"/>
  <c r="AG5" i="2"/>
  <c r="AG6" i="2"/>
  <c r="AG7" i="2"/>
  <c r="AG3" i="2"/>
  <c r="AB28" i="2"/>
  <c r="AC29" i="2"/>
  <c r="AB29" i="2"/>
  <c r="AA29" i="2"/>
  <c r="Z29" i="2"/>
  <c r="AD28" i="2"/>
  <c r="AA28" i="2"/>
  <c r="Z28" i="2"/>
  <c r="AD27" i="2"/>
  <c r="AC27" i="2"/>
  <c r="AA27" i="2"/>
  <c r="Z27" i="2"/>
  <c r="AD26" i="2"/>
  <c r="AC26" i="2"/>
  <c r="AB26" i="2"/>
  <c r="Z26" i="2"/>
  <c r="O4" i="2"/>
  <c r="Q4" i="2"/>
  <c r="P4" i="2"/>
  <c r="AD25" i="2"/>
  <c r="AB25" i="2"/>
  <c r="AA25" i="2"/>
  <c r="F9" i="2"/>
  <c r="AD21" i="2"/>
  <c r="AD3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" i="2"/>
  <c r="AC3" i="2"/>
  <c r="Z3" i="2"/>
  <c r="AA3" i="2"/>
  <c r="AB3" i="2"/>
  <c r="Z4" i="2"/>
  <c r="AA4" i="2"/>
  <c r="Z5" i="2"/>
  <c r="AA5" i="2"/>
  <c r="AB5" i="2"/>
  <c r="AC5" i="2"/>
  <c r="Z6" i="2"/>
  <c r="AA6" i="2"/>
  <c r="AB6" i="2"/>
  <c r="AC6" i="2"/>
  <c r="Z7" i="2"/>
  <c r="AA7" i="2"/>
  <c r="AB7" i="2"/>
  <c r="AC7" i="2"/>
  <c r="Z8" i="2"/>
  <c r="AA8" i="2"/>
  <c r="AB8" i="2"/>
  <c r="AC8" i="2"/>
  <c r="Z9" i="2"/>
  <c r="AA9" i="2"/>
  <c r="AB9" i="2"/>
  <c r="AC9" i="2"/>
  <c r="Z10" i="2"/>
  <c r="AA10" i="2"/>
  <c r="AB10" i="2"/>
  <c r="AC10" i="2"/>
  <c r="Z11" i="2"/>
  <c r="AA11" i="2"/>
  <c r="AB11" i="2"/>
  <c r="AC11" i="2"/>
  <c r="Z12" i="2"/>
  <c r="AA12" i="2"/>
  <c r="AB12" i="2"/>
  <c r="AC12" i="2"/>
  <c r="Z13" i="2"/>
  <c r="AA13" i="2"/>
  <c r="AB13" i="2"/>
  <c r="AC13" i="2"/>
  <c r="Z14" i="2"/>
  <c r="AA14" i="2"/>
  <c r="AB14" i="2"/>
  <c r="AC14" i="2"/>
  <c r="Z15" i="2"/>
  <c r="AA15" i="2"/>
  <c r="AB15" i="2"/>
  <c r="AC15" i="2"/>
  <c r="Z16" i="2"/>
  <c r="AA16" i="2"/>
  <c r="AB16" i="2"/>
  <c r="AC16" i="2"/>
  <c r="Z17" i="2"/>
  <c r="AA17" i="2"/>
  <c r="AB17" i="2"/>
  <c r="AC17" i="2"/>
  <c r="Z18" i="2"/>
  <c r="AA18" i="2"/>
  <c r="AB18" i="2"/>
  <c r="AC18" i="2"/>
  <c r="Z19" i="2"/>
  <c r="AA19" i="2"/>
  <c r="AB19" i="2"/>
  <c r="AC19" i="2"/>
  <c r="Z20" i="2"/>
  <c r="AA20" i="2"/>
  <c r="AB20" i="2"/>
  <c r="AC20" i="2"/>
  <c r="Z21" i="2"/>
  <c r="AA21" i="2"/>
  <c r="AB21" i="2"/>
  <c r="AC21" i="2"/>
  <c r="AC2" i="2"/>
  <c r="AB2" i="2"/>
  <c r="AA2" i="2"/>
  <c r="Z2" i="2"/>
  <c r="T3" i="2"/>
  <c r="U3" i="2"/>
  <c r="V3" i="2"/>
  <c r="W3" i="2"/>
  <c r="T4" i="2"/>
  <c r="U4" i="2"/>
  <c r="V4" i="2"/>
  <c r="AB4" i="2" s="1"/>
  <c r="W4" i="2"/>
  <c r="AC4" i="2" s="1"/>
  <c r="T5" i="2"/>
  <c r="U5" i="2"/>
  <c r="V5" i="2"/>
  <c r="W5" i="2"/>
  <c r="T6" i="2"/>
  <c r="U6" i="2"/>
  <c r="V6" i="2"/>
  <c r="W6" i="2"/>
  <c r="T7" i="2"/>
  <c r="U7" i="2"/>
  <c r="V7" i="2"/>
  <c r="W7" i="2"/>
  <c r="T8" i="2"/>
  <c r="U8" i="2"/>
  <c r="V8" i="2"/>
  <c r="W8" i="2"/>
  <c r="T9" i="2"/>
  <c r="U9" i="2"/>
  <c r="V9" i="2"/>
  <c r="W9" i="2"/>
  <c r="T10" i="2"/>
  <c r="U10" i="2"/>
  <c r="V10" i="2"/>
  <c r="W10" i="2"/>
  <c r="T11" i="2"/>
  <c r="U11" i="2"/>
  <c r="V11" i="2"/>
  <c r="W11" i="2"/>
  <c r="T12" i="2"/>
  <c r="U12" i="2"/>
  <c r="V12" i="2"/>
  <c r="W12" i="2"/>
  <c r="T13" i="2"/>
  <c r="U13" i="2"/>
  <c r="V13" i="2"/>
  <c r="W13" i="2"/>
  <c r="T14" i="2"/>
  <c r="U14" i="2"/>
  <c r="V14" i="2"/>
  <c r="W14" i="2"/>
  <c r="T15" i="2"/>
  <c r="U15" i="2"/>
  <c r="V15" i="2"/>
  <c r="W15" i="2"/>
  <c r="T16" i="2"/>
  <c r="U16" i="2"/>
  <c r="V16" i="2"/>
  <c r="W16" i="2"/>
  <c r="T17" i="2"/>
  <c r="U17" i="2"/>
  <c r="V17" i="2"/>
  <c r="W17" i="2"/>
  <c r="T18" i="2"/>
  <c r="U18" i="2"/>
  <c r="V18" i="2"/>
  <c r="W18" i="2"/>
  <c r="T19" i="2"/>
  <c r="U19" i="2"/>
  <c r="V19" i="2"/>
  <c r="W19" i="2"/>
  <c r="T20" i="2"/>
  <c r="U20" i="2"/>
  <c r="V20" i="2"/>
  <c r="W20" i="2"/>
  <c r="T21" i="2"/>
  <c r="U21" i="2"/>
  <c r="V21" i="2"/>
  <c r="W21" i="2"/>
  <c r="U2" i="2"/>
  <c r="V2" i="2"/>
  <c r="W2" i="2"/>
  <c r="T2" i="2"/>
  <c r="O8" i="2"/>
  <c r="P8" i="2"/>
  <c r="Q8" i="2"/>
  <c r="O9" i="2"/>
  <c r="P9" i="2"/>
  <c r="Q9" i="2"/>
  <c r="O10" i="2"/>
  <c r="P10" i="2"/>
  <c r="Q10" i="2"/>
  <c r="O11" i="2"/>
  <c r="P11" i="2"/>
  <c r="Q11" i="2"/>
  <c r="O12" i="2"/>
  <c r="P12" i="2"/>
  <c r="Q12" i="2"/>
  <c r="O13" i="2"/>
  <c r="P13" i="2"/>
  <c r="Q13" i="2"/>
  <c r="O14" i="2"/>
  <c r="P14" i="2"/>
  <c r="Q14" i="2"/>
  <c r="O15" i="2"/>
  <c r="P15" i="2"/>
  <c r="Q15" i="2"/>
  <c r="O16" i="2"/>
  <c r="P16" i="2"/>
  <c r="Q16" i="2"/>
  <c r="O17" i="2"/>
  <c r="P17" i="2"/>
  <c r="Q17" i="2"/>
  <c r="O18" i="2"/>
  <c r="P18" i="2"/>
  <c r="Q18" i="2"/>
  <c r="O19" i="2"/>
  <c r="P19" i="2"/>
  <c r="Q19" i="2"/>
  <c r="O20" i="2"/>
  <c r="P20" i="2"/>
  <c r="Q20" i="2"/>
  <c r="O21" i="2"/>
  <c r="P21" i="2"/>
  <c r="Q21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O7" i="2"/>
  <c r="P7" i="2"/>
  <c r="Q7" i="2"/>
  <c r="N7" i="2"/>
  <c r="O6" i="2"/>
  <c r="P6" i="2"/>
  <c r="Q6" i="2"/>
  <c r="N6" i="2"/>
  <c r="O5" i="2"/>
  <c r="P5" i="2"/>
  <c r="Q5" i="2"/>
  <c r="N4" i="2"/>
  <c r="N5" i="2"/>
  <c r="O3" i="2"/>
  <c r="P3" i="2"/>
  <c r="Q3" i="2"/>
  <c r="N3" i="2"/>
  <c r="P2" i="2"/>
  <c r="O2" i="2"/>
  <c r="Q2" i="2"/>
  <c r="N2" i="2"/>
  <c r="J3" i="2"/>
  <c r="J4" i="2"/>
  <c r="J5" i="2"/>
  <c r="J6" i="2"/>
  <c r="J2" i="2"/>
  <c r="I3" i="2"/>
  <c r="I4" i="2"/>
  <c r="I5" i="2"/>
  <c r="I6" i="2"/>
  <c r="H3" i="2"/>
  <c r="H4" i="2"/>
  <c r="H5" i="2"/>
  <c r="H6" i="2"/>
  <c r="H2" i="2"/>
  <c r="I2" i="2"/>
  <c r="E8" i="2"/>
  <c r="K2" i="2" s="1"/>
  <c r="D8" i="2"/>
  <c r="C8" i="2"/>
  <c r="B8" i="2"/>
  <c r="E7" i="2"/>
  <c r="D7" i="2"/>
  <c r="C7" i="2"/>
  <c r="B7" i="2"/>
  <c r="AD4" i="2" l="1"/>
  <c r="AC25" i="2" s="1"/>
  <c r="K6" i="2"/>
  <c r="K4" i="2"/>
  <c r="K3" i="2"/>
  <c r="K5" i="2"/>
</calcChain>
</file>

<file path=xl/sharedStrings.xml><?xml version="1.0" encoding="utf-8"?>
<sst xmlns="http://schemas.openxmlformats.org/spreadsheetml/2006/main" count="152" uniqueCount="81">
  <si>
    <t>A1</t>
  </si>
  <si>
    <t>A2</t>
  </si>
  <si>
    <t>A3</t>
  </si>
  <si>
    <t>Sum</t>
  </si>
  <si>
    <t>n</t>
  </si>
  <si>
    <t>m</t>
  </si>
  <si>
    <t>Alternatives/Criteria</t>
  </si>
  <si>
    <t>C1(Min)</t>
  </si>
  <si>
    <t>C2(Max)</t>
  </si>
  <si>
    <t>C3(Max)</t>
  </si>
  <si>
    <t>C4(Max)</t>
  </si>
  <si>
    <t>A4</t>
  </si>
  <si>
    <t>A5</t>
  </si>
  <si>
    <t>Max</t>
  </si>
  <si>
    <t>Min</t>
  </si>
  <si>
    <t>Weights</t>
  </si>
  <si>
    <t>Normalization: [MAX] R_ij = (x_ij-min{j}(x_ij))/(max{j}(x_ij)-min{j}{x_ij})
Normalization: [MIN] R_ij = (max{j}(x_ij)- x_ij)/(max{j}(x_ij)-min{j}{x_ij})</t>
  </si>
  <si>
    <t>STEP 1:</t>
  </si>
  <si>
    <t>STEP 2:</t>
  </si>
  <si>
    <t xml:space="preserve">D(Mi-Mi') = R_ij -Ri'j </t>
  </si>
  <si>
    <t>D(M1-M2)</t>
  </si>
  <si>
    <t>D(M1-M3)</t>
  </si>
  <si>
    <t>D(M1-M4)</t>
  </si>
  <si>
    <t>D(M1-M5)</t>
  </si>
  <si>
    <t>D(M2-M1)</t>
  </si>
  <si>
    <t>D(M2-M3)</t>
  </si>
  <si>
    <t>D(M2-M4)</t>
  </si>
  <si>
    <t>D(M2-M5)</t>
  </si>
  <si>
    <t>D(M3-M1)</t>
  </si>
  <si>
    <t>D(M3-M2)</t>
  </si>
  <si>
    <t>D(M3-M4)</t>
  </si>
  <si>
    <t>D(M4-M5)</t>
  </si>
  <si>
    <t>D(M3-M5)</t>
  </si>
  <si>
    <t>D(M4-M2)</t>
  </si>
  <si>
    <t>D(M4-M1)</t>
  </si>
  <si>
    <t>D(M4-M3)</t>
  </si>
  <si>
    <t>D(M5-M4)</t>
  </si>
  <si>
    <t>D(M5-M3)</t>
  </si>
  <si>
    <t>D(M5-M2)</t>
  </si>
  <si>
    <t>D(M5-M1)</t>
  </si>
  <si>
    <t>STEP 3:</t>
  </si>
  <si>
    <t>Pj(a,b) = 0 if D(Ma-DMb) &lt;= 0
Pj(a,b) = D(Ma-DMb) if D(Ma-DMb) &gt; 0</t>
  </si>
  <si>
    <t>Pi (a,b) = Sum(w_ij*Pj(a,b))/Sum(w_ij)</t>
  </si>
  <si>
    <t>STEP 4.1:</t>
  </si>
  <si>
    <t>STEP 4.2:</t>
  </si>
  <si>
    <t>Preference func.</t>
  </si>
  <si>
    <t>-</t>
  </si>
  <si>
    <t>STEP 5:</t>
  </si>
  <si>
    <t>Phi + (a) = 1/(m-1)(Sum(Pi(a,b)))
Phi - (a) = 1/(m-1)(Sum(Pi(b,a)))</t>
  </si>
  <si>
    <t>Phi -</t>
  </si>
  <si>
    <t>Phi +</t>
  </si>
  <si>
    <t>STEP 6:</t>
  </si>
  <si>
    <t>PROMETHEE II</t>
  </si>
  <si>
    <t>Phi = (Phi +) - (Phi -)</t>
  </si>
  <si>
    <t>Ranking</t>
  </si>
  <si>
    <t>PROMETHEE I</t>
  </si>
  <si>
    <t>aPb</t>
  </si>
  <si>
    <t>a is preferred to/outranks b</t>
  </si>
  <si>
    <t>Indifference situation</t>
  </si>
  <si>
    <t>aIb</t>
  </si>
  <si>
    <t>aRb</t>
  </si>
  <si>
    <t>Incomparable situation</t>
  </si>
  <si>
    <t>If Phi+(a) &gt; Phi+(b) and Phi-(a) &lt; Phi-(b)</t>
  </si>
  <si>
    <t>If Phi+(a) &gt; Phi+(b) and Phi-(a) = Phi-(b)</t>
  </si>
  <si>
    <t>If Phi+(a) = Phi+(b) and Phi-(a) &lt; Phi-(b)</t>
  </si>
  <si>
    <t>If Phi+(a) = Phi+(b) and Phi+(a) = Phi+(b)</t>
  </si>
  <si>
    <t>If Phi+(a) &gt; Phi+(b) and Phi-(a) &gt; Phi-(b)</t>
  </si>
  <si>
    <t>If Phi+(a) &lt; Phi+(b) and Phi-(a) &lt; Phi-(b)</t>
  </si>
  <si>
    <t>OR</t>
  </si>
  <si>
    <t>A1 R A2</t>
  </si>
  <si>
    <t>A3 P A1</t>
  </si>
  <si>
    <t>A1 P A4</t>
  </si>
  <si>
    <t>A5 P A1</t>
  </si>
  <si>
    <t>A3 P A2</t>
  </si>
  <si>
    <t>A5 P A2</t>
  </si>
  <si>
    <t>A2 P A4</t>
  </si>
  <si>
    <t>A3 P A4</t>
  </si>
  <si>
    <t>A3 R A5</t>
  </si>
  <si>
    <t>A5 P A4</t>
  </si>
  <si>
    <t>A3 and A5</t>
  </si>
  <si>
    <t>A1 and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</si>
</sst>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8" x14ac:knownFonts="1">
    <font>
      <sz val="10"/>
      <color rgb="FF000000"/>
      <name val="Arial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0"/>
      <color rgb="FF000000"/>
      <name val="Times New Roman"/>
      <family val="1"/>
    </font>
    <font>
      <sz val="8"/>
      <name val="Arial"/>
      <family val="2"/>
    </font>
    <font>
      <sz val="11"/>
      <color rgb="FFFF0000"/>
      <name val="Times New Roman"/>
      <family val="1"/>
    </font>
    <font>
      <b/>
      <sz val="12"/>
      <color rgb="FF7030A0"/>
      <name val="Times New Roman"/>
      <family val="1"/>
    </font>
    <font>
      <sz val="11"/>
      <color rgb="FF7030A0"/>
      <name val="Times New Roman"/>
      <family val="1"/>
    </font>
    <font>
      <sz val="11"/>
      <color theme="2"/>
      <name val="Times New Roman"/>
      <family val="1"/>
    </font>
    <font>
      <sz val="10"/>
      <color rgb="FFC00000"/>
      <name val="Times New Roman"/>
      <family val="1"/>
    </font>
    <font>
      <sz val="11"/>
      <color rgb="FFC00000"/>
      <name val="Times New Roman"/>
      <family val="1"/>
    </font>
    <font>
      <sz val="28"/>
      <color rgb="FF000000"/>
      <name val="Times New Roman"/>
      <family val="1"/>
    </font>
    <font>
      <sz val="11"/>
      <color rgb="FF00B0F0"/>
      <name val="Times New Roman"/>
      <family val="1"/>
    </font>
    <font>
      <sz val="10"/>
      <color rgb="FF00B0F0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169" fontId="1" fillId="0" borderId="8" xfId="0" applyNumberFormat="1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2" fontId="1" fillId="6" borderId="8" xfId="0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center"/>
    </xf>
    <xf numFmtId="169" fontId="1" fillId="6" borderId="8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69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9" fontId="10" fillId="0" borderId="0" xfId="0" applyNumberFormat="1" applyFont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152400</xdr:colOff>
      <xdr:row>49</xdr:row>
      <xdr:rowOff>190500</xdr:rowOff>
    </xdr:from>
    <xdr:to>
      <xdr:col>37</xdr:col>
      <xdr:colOff>485775</xdr:colOff>
      <xdr:row>52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2429A1D-4898-49F1-956B-CD7318388BAB}"/>
            </a:ext>
          </a:extLst>
        </xdr:cNvPr>
        <xdr:cNvSpPr/>
      </xdr:nvSpPr>
      <xdr:spPr>
        <a:xfrm>
          <a:off x="36118800" y="10201275"/>
          <a:ext cx="129540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latin typeface="Times New Roman" panose="02020603050405020304" pitchFamily="18" charset="0"/>
              <a:cs typeface="Times New Roman" panose="02020603050405020304" pitchFamily="18" charset="0"/>
            </a:rPr>
            <a:t>A1</a:t>
          </a:r>
        </a:p>
      </xdr:txBody>
    </xdr:sp>
    <xdr:clientData/>
  </xdr:twoCellAnchor>
  <xdr:twoCellAnchor>
    <xdr:from>
      <xdr:col>33</xdr:col>
      <xdr:colOff>419100</xdr:colOff>
      <xdr:row>54</xdr:row>
      <xdr:rowOff>28575</xdr:rowOff>
    </xdr:from>
    <xdr:to>
      <xdr:col>34</xdr:col>
      <xdr:colOff>752475</xdr:colOff>
      <xdr:row>56</xdr:row>
      <xdr:rowOff>123825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9D3ABF3-27FC-405B-9F61-54C4129A3A43}"/>
            </a:ext>
          </a:extLst>
        </xdr:cNvPr>
        <xdr:cNvSpPr/>
      </xdr:nvSpPr>
      <xdr:spPr>
        <a:xfrm>
          <a:off x="33499425" y="11039475"/>
          <a:ext cx="129540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latin typeface="Times New Roman" panose="02020603050405020304" pitchFamily="18" charset="0"/>
              <a:cs typeface="Times New Roman" panose="02020603050405020304" pitchFamily="18" charset="0"/>
            </a:rPr>
            <a:t>A2</a:t>
          </a:r>
        </a:p>
      </xdr:txBody>
    </xdr:sp>
    <xdr:clientData/>
  </xdr:twoCellAnchor>
  <xdr:twoCellAnchor>
    <xdr:from>
      <xdr:col>34</xdr:col>
      <xdr:colOff>209550</xdr:colOff>
      <xdr:row>48</xdr:row>
      <xdr:rowOff>38100</xdr:rowOff>
    </xdr:from>
    <xdr:to>
      <xdr:col>35</xdr:col>
      <xdr:colOff>542925</xdr:colOff>
      <xdr:row>50</xdr:row>
      <xdr:rowOff>133350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B0CC407-7F10-45F4-9E33-CDD3F3C2DF88}"/>
            </a:ext>
          </a:extLst>
        </xdr:cNvPr>
        <xdr:cNvSpPr/>
      </xdr:nvSpPr>
      <xdr:spPr>
        <a:xfrm>
          <a:off x="34251900" y="9848850"/>
          <a:ext cx="129540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latin typeface="Times New Roman" panose="02020603050405020304" pitchFamily="18" charset="0"/>
              <a:cs typeface="Times New Roman" panose="02020603050405020304" pitchFamily="18" charset="0"/>
            </a:rPr>
            <a:t>A4</a:t>
          </a:r>
        </a:p>
      </xdr:txBody>
    </xdr:sp>
    <xdr:clientData/>
  </xdr:twoCellAnchor>
  <xdr:twoCellAnchor>
    <xdr:from>
      <xdr:col>36</xdr:col>
      <xdr:colOff>133350</xdr:colOff>
      <xdr:row>44</xdr:row>
      <xdr:rowOff>85725</xdr:rowOff>
    </xdr:from>
    <xdr:to>
      <xdr:col>37</xdr:col>
      <xdr:colOff>466725</xdr:colOff>
      <xdr:row>46</xdr:row>
      <xdr:rowOff>180975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B53E994-A7E4-45BE-95BB-A68461CAE001}"/>
            </a:ext>
          </a:extLst>
        </xdr:cNvPr>
        <xdr:cNvSpPr/>
      </xdr:nvSpPr>
      <xdr:spPr>
        <a:xfrm>
          <a:off x="36099750" y="9096375"/>
          <a:ext cx="129540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latin typeface="Times New Roman" panose="02020603050405020304" pitchFamily="18" charset="0"/>
              <a:cs typeface="Times New Roman" panose="02020603050405020304" pitchFamily="18" charset="0"/>
            </a:rPr>
            <a:t>A5</a:t>
          </a:r>
        </a:p>
      </xdr:txBody>
    </xdr:sp>
    <xdr:clientData/>
  </xdr:twoCellAnchor>
  <xdr:twoCellAnchor>
    <xdr:from>
      <xdr:col>36</xdr:col>
      <xdr:colOff>704850</xdr:colOff>
      <xdr:row>52</xdr:row>
      <xdr:rowOff>85725</xdr:rowOff>
    </xdr:from>
    <xdr:to>
      <xdr:col>36</xdr:col>
      <xdr:colOff>800100</xdr:colOff>
      <xdr:row>55</xdr:row>
      <xdr:rowOff>19050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9959ED3-F3F3-4E51-BE74-3BC185CB1EC5}"/>
            </a:ext>
          </a:extLst>
        </xdr:cNvPr>
        <xdr:cNvCxnSpPr>
          <a:cxnSpLocks/>
          <a:stCxn id="2" idx="2"/>
        </xdr:cNvCxnSpPr>
      </xdr:nvCxnSpPr>
      <xdr:spPr>
        <a:xfrm flipH="1">
          <a:off x="36671250" y="10696575"/>
          <a:ext cx="952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857250</xdr:colOff>
      <xdr:row>48</xdr:row>
      <xdr:rowOff>38100</xdr:rowOff>
    </xdr:from>
    <xdr:to>
      <xdr:col>36</xdr:col>
      <xdr:colOff>152400</xdr:colOff>
      <xdr:row>51</xdr:row>
      <xdr:rowOff>38100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B3381DC-92FC-4E43-9D38-9E2BA79997BA}"/>
            </a:ext>
          </a:extLst>
        </xdr:cNvPr>
        <xdr:cNvCxnSpPr>
          <a:cxnSpLocks/>
          <a:stCxn id="5" idx="0"/>
          <a:endCxn id="2" idx="1"/>
        </xdr:cNvCxnSpPr>
      </xdr:nvCxnSpPr>
      <xdr:spPr>
        <a:xfrm>
          <a:off x="34899600" y="9848850"/>
          <a:ext cx="121920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781050</xdr:colOff>
      <xdr:row>46</xdr:row>
      <xdr:rowOff>180975</xdr:rowOff>
    </xdr:from>
    <xdr:to>
      <xdr:col>36</xdr:col>
      <xdr:colOff>800100</xdr:colOff>
      <xdr:row>49</xdr:row>
      <xdr:rowOff>190500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BA5ED62-39D0-4D1D-B6F4-F3DD8BC4C38D}"/>
            </a:ext>
          </a:extLst>
        </xdr:cNvPr>
        <xdr:cNvCxnSpPr>
          <a:cxnSpLocks/>
          <a:stCxn id="2" idx="0"/>
          <a:endCxn id="6" idx="2"/>
        </xdr:cNvCxnSpPr>
      </xdr:nvCxnSpPr>
      <xdr:spPr>
        <a:xfrm flipH="1" flipV="1">
          <a:off x="36747450" y="9591675"/>
          <a:ext cx="1905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104775</xdr:colOff>
      <xdr:row>50</xdr:row>
      <xdr:rowOff>133350</xdr:rowOff>
    </xdr:from>
    <xdr:to>
      <xdr:col>34</xdr:col>
      <xdr:colOff>857250</xdr:colOff>
      <xdr:row>54</xdr:row>
      <xdr:rowOff>28575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5AD69AFB-7A1A-4B46-992C-8B12096C9DD7}"/>
            </a:ext>
          </a:extLst>
        </xdr:cNvPr>
        <xdr:cNvCxnSpPr>
          <a:cxnSpLocks/>
          <a:stCxn id="5" idx="2"/>
          <a:endCxn id="3" idx="0"/>
        </xdr:cNvCxnSpPr>
      </xdr:nvCxnSpPr>
      <xdr:spPr>
        <a:xfrm flipH="1">
          <a:off x="34147125" y="10344150"/>
          <a:ext cx="752475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419099</xdr:colOff>
      <xdr:row>45</xdr:row>
      <xdr:rowOff>133350</xdr:rowOff>
    </xdr:from>
    <xdr:to>
      <xdr:col>36</xdr:col>
      <xdr:colOff>133349</xdr:colOff>
      <xdr:row>55</xdr:row>
      <xdr:rowOff>76200</xdr:rowOff>
    </xdr:to>
    <xdr:cxnSp macro="">
      <xdr:nvCxnSpPr>
        <xdr:cNvPr id="26" name="Connector: Curved 25">
          <a:extLst>
            <a:ext uri="{FF2B5EF4-FFF2-40B4-BE49-F238E27FC236}">
              <a16:creationId xmlns:a16="http://schemas.microsoft.com/office/drawing/2014/main" id="{3AC33C17-81A4-491D-89A1-E25028FA475F}"/>
            </a:ext>
          </a:extLst>
        </xdr:cNvPr>
        <xdr:cNvCxnSpPr>
          <a:cxnSpLocks/>
          <a:stCxn id="3" idx="1"/>
          <a:endCxn id="6" idx="1"/>
        </xdr:cNvCxnSpPr>
      </xdr:nvCxnSpPr>
      <xdr:spPr>
        <a:xfrm rot="10800000" flipH="1">
          <a:off x="33499424" y="9344025"/>
          <a:ext cx="2600325" cy="1943100"/>
        </a:xfrm>
        <a:prstGeom prst="curvedConnector3">
          <a:avLst>
            <a:gd name="adj1" fmla="val -879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857250</xdr:colOff>
      <xdr:row>50</xdr:row>
      <xdr:rowOff>133350</xdr:rowOff>
    </xdr:from>
    <xdr:to>
      <xdr:col>36</xdr:col>
      <xdr:colOff>704850</xdr:colOff>
      <xdr:row>55</xdr:row>
      <xdr:rowOff>19050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321E4BDE-DCBA-4563-A23D-89542F5838C5}"/>
            </a:ext>
          </a:extLst>
        </xdr:cNvPr>
        <xdr:cNvCxnSpPr>
          <a:cxnSpLocks/>
          <a:stCxn id="5" idx="2"/>
        </xdr:cNvCxnSpPr>
      </xdr:nvCxnSpPr>
      <xdr:spPr>
        <a:xfrm>
          <a:off x="34899600" y="10344150"/>
          <a:ext cx="1771650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857250</xdr:colOff>
      <xdr:row>45</xdr:row>
      <xdr:rowOff>133350</xdr:rowOff>
    </xdr:from>
    <xdr:to>
      <xdr:col>36</xdr:col>
      <xdr:colOff>133350</xdr:colOff>
      <xdr:row>48</xdr:row>
      <xdr:rowOff>38100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3C4143E7-DBD2-4FFA-AD23-E66B098BA767}"/>
            </a:ext>
          </a:extLst>
        </xdr:cNvPr>
        <xdr:cNvCxnSpPr>
          <a:cxnSpLocks/>
          <a:stCxn id="5" idx="0"/>
          <a:endCxn id="6" idx="1"/>
        </xdr:cNvCxnSpPr>
      </xdr:nvCxnSpPr>
      <xdr:spPr>
        <a:xfrm flipV="1">
          <a:off x="34899600" y="9344025"/>
          <a:ext cx="120015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28575</xdr:colOff>
      <xdr:row>55</xdr:row>
      <xdr:rowOff>19050</xdr:rowOff>
    </xdr:from>
    <xdr:to>
      <xdr:col>37</xdr:col>
      <xdr:colOff>361950</xdr:colOff>
      <xdr:row>57</xdr:row>
      <xdr:rowOff>114300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92E8FBA9-4345-4708-8F60-F2840F77F61E}"/>
            </a:ext>
          </a:extLst>
        </xdr:cNvPr>
        <xdr:cNvSpPr/>
      </xdr:nvSpPr>
      <xdr:spPr>
        <a:xfrm>
          <a:off x="35994975" y="11229975"/>
          <a:ext cx="129540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latin typeface="Times New Roman" panose="02020603050405020304" pitchFamily="18" charset="0"/>
              <a:cs typeface="Times New Roman" panose="02020603050405020304" pitchFamily="18" charset="0"/>
            </a:rPr>
            <a:t>A3</a:t>
          </a:r>
        </a:p>
      </xdr:txBody>
    </xdr:sp>
    <xdr:clientData/>
  </xdr:twoCellAnchor>
  <xdr:twoCellAnchor>
    <xdr:from>
      <xdr:col>34</xdr:col>
      <xdr:colOff>723900</xdr:colOff>
      <xdr:row>55</xdr:row>
      <xdr:rowOff>76200</xdr:rowOff>
    </xdr:from>
    <xdr:to>
      <xdr:col>36</xdr:col>
      <xdr:colOff>28575</xdr:colOff>
      <xdr:row>56</xdr:row>
      <xdr:rowOff>66675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9CE1A91-145C-4DC3-8EA2-641882E3D019}"/>
            </a:ext>
          </a:extLst>
        </xdr:cNvPr>
        <xdr:cNvCxnSpPr>
          <a:cxnSpLocks/>
          <a:endCxn id="35" idx="1"/>
        </xdr:cNvCxnSpPr>
      </xdr:nvCxnSpPr>
      <xdr:spPr>
        <a:xfrm>
          <a:off x="34766250" y="11287125"/>
          <a:ext cx="12287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M40"/>
  <sheetViews>
    <sheetView tabSelected="1" workbookViewId="0">
      <selection activeCell="I16" sqref="I16"/>
    </sheetView>
  </sheetViews>
  <sheetFormatPr defaultColWidth="14.42578125" defaultRowHeight="15.75" customHeight="1" x14ac:dyDescent="0.2"/>
  <cols>
    <col min="1" max="1" width="17.28515625" style="4" bestFit="1" customWidth="1"/>
    <col min="2" max="7" width="14.42578125" style="4"/>
    <col min="8" max="11" width="18.7109375" style="4" customWidth="1"/>
    <col min="12" max="16384" width="14.42578125" style="4"/>
  </cols>
  <sheetData>
    <row r="1" spans="1:39" ht="32.25" customHeight="1" thickBot="1" x14ac:dyDescent="0.25">
      <c r="A1" s="1" t="s">
        <v>6</v>
      </c>
      <c r="B1" s="2" t="s">
        <v>7</v>
      </c>
      <c r="C1" s="2" t="s">
        <v>8</v>
      </c>
      <c r="D1" s="2" t="s">
        <v>9</v>
      </c>
      <c r="E1" s="3" t="s">
        <v>10</v>
      </c>
      <c r="G1" s="20" t="s">
        <v>17</v>
      </c>
      <c r="H1" s="5" t="s">
        <v>16</v>
      </c>
      <c r="I1" s="6"/>
      <c r="J1" s="6"/>
      <c r="K1" s="6"/>
      <c r="M1" s="25" t="s">
        <v>18</v>
      </c>
      <c r="N1" s="26" t="s">
        <v>19</v>
      </c>
      <c r="O1" s="26"/>
      <c r="P1" s="26"/>
      <c r="Q1" s="26"/>
      <c r="S1" s="20" t="s">
        <v>40</v>
      </c>
      <c r="T1" s="28" t="s">
        <v>41</v>
      </c>
      <c r="U1" s="28"/>
      <c r="V1" s="28"/>
      <c r="W1" s="28"/>
      <c r="Y1" s="20" t="s">
        <v>43</v>
      </c>
      <c r="Z1" s="28" t="s">
        <v>42</v>
      </c>
      <c r="AA1" s="28"/>
      <c r="AB1" s="28"/>
      <c r="AC1" s="28"/>
      <c r="AD1" s="4" t="s">
        <v>3</v>
      </c>
      <c r="AF1" s="20" t="s">
        <v>47</v>
      </c>
      <c r="AG1" s="24" t="s">
        <v>48</v>
      </c>
      <c r="AH1" s="24"/>
      <c r="AI1" s="24"/>
      <c r="AJ1" s="24"/>
      <c r="AK1" s="24"/>
      <c r="AL1" s="43" t="s">
        <v>52</v>
      </c>
      <c r="AM1" s="60" t="s">
        <v>55</v>
      </c>
    </row>
    <row r="2" spans="1:39" ht="15.75" customHeight="1" x14ac:dyDescent="0.2">
      <c r="A2" s="7" t="s">
        <v>0</v>
      </c>
      <c r="B2" s="8">
        <v>250</v>
      </c>
      <c r="C2" s="8">
        <v>16</v>
      </c>
      <c r="D2" s="8">
        <v>12</v>
      </c>
      <c r="E2" s="9">
        <v>5</v>
      </c>
      <c r="H2" s="4">
        <f>($B$7-B2)/($B$7-$B$8)</f>
        <v>0.5</v>
      </c>
      <c r="I2" s="4">
        <f>(C2-$C$8)/($C$7-$C$8)</f>
        <v>0</v>
      </c>
      <c r="J2" s="4">
        <f>(D2-$D$8)/($D$7-$D$8)</f>
        <v>0.5</v>
      </c>
      <c r="K2" s="4">
        <f>(E2-$E$8)/($E$7-$E$8)</f>
        <v>1</v>
      </c>
      <c r="M2" s="30" t="s">
        <v>20</v>
      </c>
      <c r="N2" s="31">
        <f>H2-H3</f>
        <v>-0.5</v>
      </c>
      <c r="O2" s="31">
        <f t="shared" ref="O2:Q2" si="0">I2-I3</f>
        <v>0</v>
      </c>
      <c r="P2" s="31">
        <f>J2-J3</f>
        <v>0.5</v>
      </c>
      <c r="Q2" s="31">
        <f t="shared" si="0"/>
        <v>0.66666666666666674</v>
      </c>
      <c r="S2" s="32" t="s">
        <v>20</v>
      </c>
      <c r="T2" s="33">
        <f>IF(N2&lt;0,0,N2)</f>
        <v>0</v>
      </c>
      <c r="U2" s="33">
        <f t="shared" ref="U2:W2" si="1">IF(O2&lt;0,0,O2)</f>
        <v>0</v>
      </c>
      <c r="V2" s="33">
        <f t="shared" si="1"/>
        <v>0.5</v>
      </c>
      <c r="W2" s="33">
        <f t="shared" si="1"/>
        <v>0.66666666666666674</v>
      </c>
      <c r="Z2" s="34">
        <f>T2*$B$9</f>
        <v>0</v>
      </c>
      <c r="AA2" s="34">
        <f>U2*$C$9</f>
        <v>0</v>
      </c>
      <c r="AB2" s="34">
        <f>V2*$D$9</f>
        <v>0.125</v>
      </c>
      <c r="AC2" s="34">
        <f>W2*$E$9</f>
        <v>0.1</v>
      </c>
      <c r="AD2" s="22">
        <f>SUM(Z2:AC2)</f>
        <v>0.22500000000000001</v>
      </c>
      <c r="AF2" s="14" t="s">
        <v>45</v>
      </c>
      <c r="AG2" s="14" t="s">
        <v>0</v>
      </c>
      <c r="AH2" s="14" t="s">
        <v>1</v>
      </c>
      <c r="AI2" s="14" t="s">
        <v>2</v>
      </c>
      <c r="AJ2" s="14" t="s">
        <v>11</v>
      </c>
      <c r="AK2" s="14" t="s">
        <v>12</v>
      </c>
      <c r="AL2" s="63" t="s">
        <v>50</v>
      </c>
      <c r="AM2" s="62"/>
    </row>
    <row r="3" spans="1:39" ht="15.75" customHeight="1" x14ac:dyDescent="0.2">
      <c r="A3" s="10" t="s">
        <v>1</v>
      </c>
      <c r="B3" s="11">
        <v>200</v>
      </c>
      <c r="C3" s="11">
        <v>16</v>
      </c>
      <c r="D3" s="11">
        <v>8</v>
      </c>
      <c r="E3" s="12">
        <v>3</v>
      </c>
      <c r="H3" s="4">
        <f t="shared" ref="H3:H6" si="2">($B$7-B3)/($B$7-$B$8)</f>
        <v>1</v>
      </c>
      <c r="I3" s="4">
        <f t="shared" ref="I3:I6" si="3">(C3-$C$8)/($C$7-$C$8)</f>
        <v>0</v>
      </c>
      <c r="J3" s="4">
        <f t="shared" ref="J3:J6" si="4">(D3-$D$8)/($D$7-$D$8)</f>
        <v>0</v>
      </c>
      <c r="K3" s="4">
        <f t="shared" ref="K3:K6" si="5">(E3-$E$8)/($E$7-$E$8)</f>
        <v>0.33333333333333331</v>
      </c>
      <c r="M3" s="30" t="s">
        <v>21</v>
      </c>
      <c r="N3" s="31">
        <f>H2-H4</f>
        <v>0.5</v>
      </c>
      <c r="O3" s="31">
        <f t="shared" ref="O3:Q3" si="6">I2-I4</f>
        <v>-1</v>
      </c>
      <c r="P3" s="31">
        <f t="shared" si="6"/>
        <v>-0.5</v>
      </c>
      <c r="Q3" s="31">
        <f t="shared" si="6"/>
        <v>0.33333333333333337</v>
      </c>
      <c r="S3" s="32" t="s">
        <v>21</v>
      </c>
      <c r="T3" s="33">
        <f t="shared" ref="T3:T21" si="7">IF(N3&lt;0,0,N3)</f>
        <v>0.5</v>
      </c>
      <c r="U3" s="33">
        <f t="shared" ref="U3:U21" si="8">IF(O3&lt;0,0,O3)</f>
        <v>0</v>
      </c>
      <c r="V3" s="33">
        <f t="shared" ref="V3:V21" si="9">IF(P3&lt;0,0,P3)</f>
        <v>0</v>
      </c>
      <c r="W3" s="33">
        <f t="shared" ref="W3:W21" si="10">IF(Q3&lt;0,0,Q3)</f>
        <v>0.33333333333333337</v>
      </c>
      <c r="Z3" s="34">
        <f t="shared" ref="Z3:Z21" si="11">T3*$B$9</f>
        <v>0.17499999999999999</v>
      </c>
      <c r="AA3" s="34">
        <f t="shared" ref="AA3:AA21" si="12">U3*$C$9</f>
        <v>0</v>
      </c>
      <c r="AB3" s="34">
        <f t="shared" ref="AB3:AB21" si="13">V3*$D$9</f>
        <v>0</v>
      </c>
      <c r="AC3" s="34">
        <f>W3*$E$9</f>
        <v>0.05</v>
      </c>
      <c r="AD3" s="22">
        <f t="shared" ref="AD3:AD20" si="14">SUM(Z3:AC3)</f>
        <v>0.22499999999999998</v>
      </c>
      <c r="AF3" s="14" t="s">
        <v>0</v>
      </c>
      <c r="AG3" s="14" t="str">
        <f>Z25</f>
        <v>-</v>
      </c>
      <c r="AH3" s="14">
        <f t="shared" ref="AH3:AK7" si="15">AA25</f>
        <v>0.22500000000000001</v>
      </c>
      <c r="AI3" s="14">
        <f t="shared" si="15"/>
        <v>0.22499999999999998</v>
      </c>
      <c r="AJ3" s="14">
        <f t="shared" si="15"/>
        <v>0.36249999999999999</v>
      </c>
      <c r="AK3" s="14">
        <f t="shared" si="15"/>
        <v>0.15</v>
      </c>
      <c r="AL3" s="37">
        <f>SUM(AG3:AK3)/($B$11-1)</f>
        <v>0.24062500000000001</v>
      </c>
      <c r="AM3" s="59">
        <f>SUM(AG3:AK3)</f>
        <v>0.96250000000000002</v>
      </c>
    </row>
    <row r="4" spans="1:39" ht="15.75" customHeight="1" x14ac:dyDescent="0.2">
      <c r="A4" s="13" t="s">
        <v>2</v>
      </c>
      <c r="B4" s="14">
        <v>300</v>
      </c>
      <c r="C4" s="14">
        <v>32</v>
      </c>
      <c r="D4" s="14">
        <v>16</v>
      </c>
      <c r="E4" s="15">
        <v>4</v>
      </c>
      <c r="H4" s="4">
        <f t="shared" si="2"/>
        <v>0</v>
      </c>
      <c r="I4" s="4">
        <f t="shared" si="3"/>
        <v>1</v>
      </c>
      <c r="J4" s="4">
        <f t="shared" si="4"/>
        <v>1</v>
      </c>
      <c r="K4" s="4">
        <f t="shared" si="5"/>
        <v>0.66666666666666663</v>
      </c>
      <c r="M4" s="30" t="s">
        <v>22</v>
      </c>
      <c r="N4" s="31">
        <f>H2-H5</f>
        <v>0.25</v>
      </c>
      <c r="O4" s="31">
        <f>I2-I5</f>
        <v>-1</v>
      </c>
      <c r="P4" s="31">
        <f>J2-J5</f>
        <v>0.5</v>
      </c>
      <c r="Q4" s="31">
        <f>K2-K5</f>
        <v>1</v>
      </c>
      <c r="S4" s="32" t="s">
        <v>22</v>
      </c>
      <c r="T4" s="33">
        <f t="shared" si="7"/>
        <v>0.25</v>
      </c>
      <c r="U4" s="33">
        <f t="shared" si="8"/>
        <v>0</v>
      </c>
      <c r="V4" s="33">
        <f t="shared" si="9"/>
        <v>0.5</v>
      </c>
      <c r="W4" s="33">
        <f t="shared" si="10"/>
        <v>1</v>
      </c>
      <c r="Z4" s="34">
        <f t="shared" si="11"/>
        <v>8.7499999999999994E-2</v>
      </c>
      <c r="AA4" s="34">
        <f t="shared" si="12"/>
        <v>0</v>
      </c>
      <c r="AB4" s="34">
        <f t="shared" si="13"/>
        <v>0.125</v>
      </c>
      <c r="AC4" s="34">
        <f t="shared" ref="AC3:AC21" si="16">W4*$E$9</f>
        <v>0.15</v>
      </c>
      <c r="AD4" s="22">
        <f t="shared" si="14"/>
        <v>0.36249999999999999</v>
      </c>
      <c r="AF4" s="14" t="s">
        <v>1</v>
      </c>
      <c r="AG4" s="14">
        <f t="shared" ref="AG4:AG7" si="17">Z26</f>
        <v>0.17499999999999999</v>
      </c>
      <c r="AH4" s="14" t="str">
        <f t="shared" si="15"/>
        <v>-</v>
      </c>
      <c r="AI4" s="14">
        <f t="shared" si="15"/>
        <v>0.35</v>
      </c>
      <c r="AJ4" s="14">
        <f t="shared" si="15"/>
        <v>0.31249999999999994</v>
      </c>
      <c r="AK4" s="14">
        <f t="shared" si="15"/>
        <v>0.13749999999999998</v>
      </c>
      <c r="AL4" s="37">
        <f t="shared" ref="AL4:AL7" si="18">SUM(AG4:AK4)/($B$11-1)</f>
        <v>0.24374999999999997</v>
      </c>
      <c r="AM4" s="59">
        <f t="shared" ref="AM4:AM7" si="19">SUM(AG4:AK4)</f>
        <v>0.97499999999999987</v>
      </c>
    </row>
    <row r="5" spans="1:39" ht="15.75" customHeight="1" x14ac:dyDescent="0.2">
      <c r="A5" s="10" t="s">
        <v>11</v>
      </c>
      <c r="B5" s="11">
        <v>275</v>
      </c>
      <c r="C5" s="11">
        <v>32</v>
      </c>
      <c r="D5" s="11">
        <v>8</v>
      </c>
      <c r="E5" s="12">
        <v>2</v>
      </c>
      <c r="H5" s="4">
        <f t="shared" si="2"/>
        <v>0.25</v>
      </c>
      <c r="I5" s="4">
        <f t="shared" si="3"/>
        <v>1</v>
      </c>
      <c r="J5" s="4">
        <f t="shared" si="4"/>
        <v>0</v>
      </c>
      <c r="K5" s="4">
        <f t="shared" si="5"/>
        <v>0</v>
      </c>
      <c r="M5" s="30" t="s">
        <v>23</v>
      </c>
      <c r="N5" s="31">
        <f>H2-H6</f>
        <v>-0.25</v>
      </c>
      <c r="O5" s="31">
        <f t="shared" ref="O5:Q5" si="20">I2-I6</f>
        <v>0</v>
      </c>
      <c r="P5" s="31">
        <f t="shared" si="20"/>
        <v>-0.5</v>
      </c>
      <c r="Q5" s="31">
        <f t="shared" si="20"/>
        <v>1</v>
      </c>
      <c r="S5" s="32" t="s">
        <v>23</v>
      </c>
      <c r="T5" s="33">
        <f t="shared" si="7"/>
        <v>0</v>
      </c>
      <c r="U5" s="33">
        <f t="shared" si="8"/>
        <v>0</v>
      </c>
      <c r="V5" s="33">
        <f t="shared" si="9"/>
        <v>0</v>
      </c>
      <c r="W5" s="33">
        <f t="shared" si="10"/>
        <v>1</v>
      </c>
      <c r="Z5" s="34">
        <f t="shared" si="11"/>
        <v>0</v>
      </c>
      <c r="AA5" s="34">
        <f t="shared" si="12"/>
        <v>0</v>
      </c>
      <c r="AB5" s="34">
        <f t="shared" si="13"/>
        <v>0</v>
      </c>
      <c r="AC5" s="34">
        <f t="shared" si="16"/>
        <v>0.15</v>
      </c>
      <c r="AD5" s="22">
        <f t="shared" si="14"/>
        <v>0.15</v>
      </c>
      <c r="AF5" s="14" t="s">
        <v>2</v>
      </c>
      <c r="AG5" s="14">
        <f t="shared" si="17"/>
        <v>0.375</v>
      </c>
      <c r="AH5" s="14">
        <f t="shared" si="15"/>
        <v>0.55000000000000004</v>
      </c>
      <c r="AI5" s="14" t="str">
        <f t="shared" si="15"/>
        <v>-</v>
      </c>
      <c r="AJ5" s="14">
        <f t="shared" si="15"/>
        <v>0.35</v>
      </c>
      <c r="AK5" s="14">
        <f t="shared" si="15"/>
        <v>0.35</v>
      </c>
      <c r="AL5" s="37">
        <f t="shared" si="18"/>
        <v>0.40625</v>
      </c>
      <c r="AM5" s="59">
        <f t="shared" si="19"/>
        <v>1.625</v>
      </c>
    </row>
    <row r="6" spans="1:39" ht="15.75" customHeight="1" thickBot="1" x14ac:dyDescent="0.25">
      <c r="A6" s="16" t="s">
        <v>12</v>
      </c>
      <c r="B6" s="17">
        <v>225</v>
      </c>
      <c r="C6" s="17">
        <v>16</v>
      </c>
      <c r="D6" s="17">
        <v>16</v>
      </c>
      <c r="E6" s="18">
        <v>2</v>
      </c>
      <c r="H6" s="4">
        <f t="shared" si="2"/>
        <v>0.75</v>
      </c>
      <c r="I6" s="4">
        <f t="shared" si="3"/>
        <v>0</v>
      </c>
      <c r="J6" s="4">
        <f t="shared" si="4"/>
        <v>1</v>
      </c>
      <c r="K6" s="4">
        <f t="shared" si="5"/>
        <v>0</v>
      </c>
      <c r="M6" s="14" t="s">
        <v>24</v>
      </c>
      <c r="N6" s="27">
        <f>H3-H2</f>
        <v>0.5</v>
      </c>
      <c r="O6" s="27">
        <f t="shared" ref="O6:Q6" si="21">I3-I2</f>
        <v>0</v>
      </c>
      <c r="P6" s="27">
        <f t="shared" si="21"/>
        <v>-0.5</v>
      </c>
      <c r="Q6" s="27">
        <f t="shared" si="21"/>
        <v>-0.66666666666666674</v>
      </c>
      <c r="S6" s="4" t="s">
        <v>24</v>
      </c>
      <c r="T6" s="23">
        <f t="shared" si="7"/>
        <v>0.5</v>
      </c>
      <c r="U6" s="23">
        <f t="shared" si="8"/>
        <v>0</v>
      </c>
      <c r="V6" s="23">
        <f t="shared" si="9"/>
        <v>0</v>
      </c>
      <c r="W6" s="23">
        <f t="shared" si="10"/>
        <v>0</v>
      </c>
      <c r="Z6" s="29">
        <f t="shared" si="11"/>
        <v>0.17499999999999999</v>
      </c>
      <c r="AA6" s="29">
        <f t="shared" si="12"/>
        <v>0</v>
      </c>
      <c r="AB6" s="29">
        <f t="shared" si="13"/>
        <v>0</v>
      </c>
      <c r="AC6" s="29">
        <f t="shared" si="16"/>
        <v>0</v>
      </c>
      <c r="AD6" s="22">
        <f t="shared" si="14"/>
        <v>0.17499999999999999</v>
      </c>
      <c r="AF6" s="14" t="s">
        <v>11</v>
      </c>
      <c r="AG6" s="14">
        <f t="shared" si="17"/>
        <v>0.25</v>
      </c>
      <c r="AH6" s="14">
        <f t="shared" si="15"/>
        <v>0.25</v>
      </c>
      <c r="AI6" s="14">
        <f t="shared" si="15"/>
        <v>8.7499999999999994E-2</v>
      </c>
      <c r="AJ6" s="14" t="str">
        <f t="shared" si="15"/>
        <v>-</v>
      </c>
      <c r="AK6" s="14">
        <f t="shared" si="15"/>
        <v>0.25</v>
      </c>
      <c r="AL6" s="37">
        <f t="shared" si="18"/>
        <v>0.20937500000000001</v>
      </c>
      <c r="AM6" s="59">
        <f t="shared" si="19"/>
        <v>0.83750000000000002</v>
      </c>
    </row>
    <row r="7" spans="1:39" ht="15.75" customHeight="1" x14ac:dyDescent="0.2">
      <c r="A7" s="4" t="s">
        <v>13</v>
      </c>
      <c r="B7" s="4">
        <f>MAX(B2:B6)</f>
        <v>300</v>
      </c>
      <c r="C7" s="19">
        <f t="shared" ref="C7:E7" si="22">MAX(C2:C6)</f>
        <v>32</v>
      </c>
      <c r="D7" s="19">
        <f t="shared" si="22"/>
        <v>16</v>
      </c>
      <c r="E7" s="19">
        <f t="shared" si="22"/>
        <v>5</v>
      </c>
      <c r="M7" s="14" t="s">
        <v>25</v>
      </c>
      <c r="N7" s="27">
        <f>H3-H4</f>
        <v>1</v>
      </c>
      <c r="O7" s="27">
        <f t="shared" ref="O7:Q7" si="23">I3-I4</f>
        <v>-1</v>
      </c>
      <c r="P7" s="27">
        <f t="shared" si="23"/>
        <v>-1</v>
      </c>
      <c r="Q7" s="27">
        <f t="shared" si="23"/>
        <v>-0.33333333333333331</v>
      </c>
      <c r="S7" s="4" t="s">
        <v>25</v>
      </c>
      <c r="T7" s="23">
        <f t="shared" si="7"/>
        <v>1</v>
      </c>
      <c r="U7" s="23">
        <f t="shared" si="8"/>
        <v>0</v>
      </c>
      <c r="V7" s="23">
        <f t="shared" si="9"/>
        <v>0</v>
      </c>
      <c r="W7" s="23">
        <f t="shared" si="10"/>
        <v>0</v>
      </c>
      <c r="Z7" s="29">
        <f t="shared" si="11"/>
        <v>0.35</v>
      </c>
      <c r="AA7" s="29">
        <f t="shared" si="12"/>
        <v>0</v>
      </c>
      <c r="AB7" s="29">
        <f t="shared" si="13"/>
        <v>0</v>
      </c>
      <c r="AC7" s="29">
        <f t="shared" si="16"/>
        <v>0</v>
      </c>
      <c r="AD7" s="22">
        <f t="shared" si="14"/>
        <v>0.35</v>
      </c>
      <c r="AF7" s="14" t="s">
        <v>12</v>
      </c>
      <c r="AG7" s="14">
        <f t="shared" si="17"/>
        <v>0.21249999999999999</v>
      </c>
      <c r="AH7" s="14">
        <f t="shared" si="15"/>
        <v>0.25</v>
      </c>
      <c r="AI7" s="14">
        <f t="shared" si="15"/>
        <v>0.26249999999999996</v>
      </c>
      <c r="AJ7" s="14">
        <f t="shared" si="15"/>
        <v>0.42499999999999999</v>
      </c>
      <c r="AK7" s="14" t="str">
        <f t="shared" si="15"/>
        <v>-</v>
      </c>
      <c r="AL7" s="37">
        <f t="shared" si="18"/>
        <v>0.28749999999999998</v>
      </c>
      <c r="AM7" s="59">
        <f t="shared" si="19"/>
        <v>1.1499999999999999</v>
      </c>
    </row>
    <row r="8" spans="1:39" ht="15.75" customHeight="1" thickBot="1" x14ac:dyDescent="0.25">
      <c r="A8" s="4" t="s">
        <v>14</v>
      </c>
      <c r="B8" s="19">
        <f>MIN(B2:B6)</f>
        <v>200</v>
      </c>
      <c r="C8" s="4">
        <f t="shared" ref="C8:E8" si="24">MIN(C2:C6)</f>
        <v>16</v>
      </c>
      <c r="D8" s="4">
        <f t="shared" si="24"/>
        <v>8</v>
      </c>
      <c r="E8" s="4">
        <f t="shared" si="24"/>
        <v>2</v>
      </c>
      <c r="F8" s="4" t="s">
        <v>3</v>
      </c>
      <c r="M8" s="14" t="s">
        <v>26</v>
      </c>
      <c r="N8" s="27">
        <f>H3-H5</f>
        <v>0.75</v>
      </c>
      <c r="O8" s="27">
        <f t="shared" ref="O8:Q8" si="25">I3-I5</f>
        <v>-1</v>
      </c>
      <c r="P8" s="27">
        <f t="shared" si="25"/>
        <v>0</v>
      </c>
      <c r="Q8" s="27">
        <f t="shared" si="25"/>
        <v>0.33333333333333331</v>
      </c>
      <c r="S8" s="4" t="s">
        <v>26</v>
      </c>
      <c r="T8" s="23">
        <f t="shared" si="7"/>
        <v>0.75</v>
      </c>
      <c r="U8" s="23">
        <f t="shared" si="8"/>
        <v>0</v>
      </c>
      <c r="V8" s="23">
        <f t="shared" si="9"/>
        <v>0</v>
      </c>
      <c r="W8" s="23">
        <f t="shared" si="10"/>
        <v>0.33333333333333331</v>
      </c>
      <c r="Z8" s="29">
        <f t="shared" si="11"/>
        <v>0.26249999999999996</v>
      </c>
      <c r="AA8" s="29">
        <f t="shared" si="12"/>
        <v>0</v>
      </c>
      <c r="AB8" s="29">
        <f t="shared" si="13"/>
        <v>0</v>
      </c>
      <c r="AC8" s="29">
        <f t="shared" si="16"/>
        <v>4.9999999999999996E-2</v>
      </c>
      <c r="AD8" s="22">
        <f t="shared" si="14"/>
        <v>0.31249999999999994</v>
      </c>
      <c r="AE8" s="43" t="s">
        <v>52</v>
      </c>
      <c r="AF8" s="61" t="s">
        <v>49</v>
      </c>
      <c r="AG8" s="37">
        <f>SUM(AG3:AG7)/($B$11-1)</f>
        <v>0.25312499999999999</v>
      </c>
      <c r="AH8" s="37">
        <f t="shared" ref="AH8:AK8" si="26">SUM(AH3:AH7)/($B$11-1)</f>
        <v>0.31874999999999998</v>
      </c>
      <c r="AI8" s="37">
        <f t="shared" si="26"/>
        <v>0.23124999999999998</v>
      </c>
      <c r="AJ8" s="37">
        <f t="shared" si="26"/>
        <v>0.36249999999999999</v>
      </c>
      <c r="AK8" s="37">
        <f t="shared" si="26"/>
        <v>0.22187499999999999</v>
      </c>
    </row>
    <row r="9" spans="1:39" ht="15.75" customHeight="1" thickBot="1" x14ac:dyDescent="0.25">
      <c r="A9" s="1" t="s">
        <v>15</v>
      </c>
      <c r="B9" s="11">
        <v>0.35</v>
      </c>
      <c r="C9" s="11">
        <v>0.25</v>
      </c>
      <c r="D9" s="11">
        <v>0.25</v>
      </c>
      <c r="E9" s="11">
        <v>0.15</v>
      </c>
      <c r="F9" s="4">
        <f>SUM(B9:E9)</f>
        <v>1</v>
      </c>
      <c r="M9" s="14" t="s">
        <v>27</v>
      </c>
      <c r="N9" s="27">
        <f>H3-H6</f>
        <v>0.25</v>
      </c>
      <c r="O9" s="27">
        <f t="shared" ref="O9:Q9" si="27">I3-I6</f>
        <v>0</v>
      </c>
      <c r="P9" s="27">
        <f t="shared" si="27"/>
        <v>-1</v>
      </c>
      <c r="Q9" s="27">
        <f t="shared" si="27"/>
        <v>0.33333333333333331</v>
      </c>
      <c r="S9" s="4" t="s">
        <v>27</v>
      </c>
      <c r="T9" s="23">
        <f t="shared" si="7"/>
        <v>0.25</v>
      </c>
      <c r="U9" s="23">
        <f t="shared" si="8"/>
        <v>0</v>
      </c>
      <c r="V9" s="23">
        <f t="shared" si="9"/>
        <v>0</v>
      </c>
      <c r="W9" s="23">
        <f t="shared" si="10"/>
        <v>0.33333333333333331</v>
      </c>
      <c r="Z9" s="29">
        <f t="shared" si="11"/>
        <v>8.7499999999999994E-2</v>
      </c>
      <c r="AA9" s="29">
        <f t="shared" si="12"/>
        <v>0</v>
      </c>
      <c r="AB9" s="29">
        <f t="shared" si="13"/>
        <v>0</v>
      </c>
      <c r="AC9" s="29">
        <f t="shared" si="16"/>
        <v>4.9999999999999996E-2</v>
      </c>
      <c r="AD9" s="22">
        <f t="shared" si="14"/>
        <v>0.13749999999999998</v>
      </c>
      <c r="AE9" s="60" t="s">
        <v>55</v>
      </c>
      <c r="AF9" s="62"/>
      <c r="AG9" s="59">
        <f>SUM(AG3:AG7)</f>
        <v>1.0125</v>
      </c>
      <c r="AH9" s="59">
        <f>SUM(AH3:AH7)</f>
        <v>1.2749999999999999</v>
      </c>
      <c r="AI9" s="59">
        <f t="shared" ref="AI9:AK9" si="28">SUM(AI3:AI7)</f>
        <v>0.92499999999999993</v>
      </c>
      <c r="AJ9" s="59">
        <f t="shared" si="28"/>
        <v>1.45</v>
      </c>
      <c r="AK9" s="59">
        <f t="shared" si="28"/>
        <v>0.88749999999999996</v>
      </c>
    </row>
    <row r="10" spans="1:39" ht="15.75" customHeight="1" x14ac:dyDescent="0.2">
      <c r="A10" s="4" t="s">
        <v>4</v>
      </c>
      <c r="B10" s="4">
        <v>4</v>
      </c>
      <c r="M10" s="30" t="s">
        <v>28</v>
      </c>
      <c r="N10" s="31">
        <f>H4-H2</f>
        <v>-0.5</v>
      </c>
      <c r="O10" s="31">
        <f t="shared" ref="O10:Q10" si="29">I4-I2</f>
        <v>1</v>
      </c>
      <c r="P10" s="31">
        <f t="shared" si="29"/>
        <v>0.5</v>
      </c>
      <c r="Q10" s="31">
        <f t="shared" si="29"/>
        <v>-0.33333333333333337</v>
      </c>
      <c r="S10" s="32" t="s">
        <v>28</v>
      </c>
      <c r="T10" s="33">
        <f t="shared" si="7"/>
        <v>0</v>
      </c>
      <c r="U10" s="33">
        <f t="shared" si="8"/>
        <v>1</v>
      </c>
      <c r="V10" s="33">
        <f t="shared" si="9"/>
        <v>0.5</v>
      </c>
      <c r="W10" s="33">
        <f t="shared" si="10"/>
        <v>0</v>
      </c>
      <c r="Z10" s="34">
        <f t="shared" si="11"/>
        <v>0</v>
      </c>
      <c r="AA10" s="34">
        <f t="shared" si="12"/>
        <v>0.25</v>
      </c>
      <c r="AB10" s="34">
        <f t="shared" si="13"/>
        <v>0.125</v>
      </c>
      <c r="AC10" s="34">
        <f t="shared" si="16"/>
        <v>0</v>
      </c>
      <c r="AD10" s="22">
        <f t="shared" si="14"/>
        <v>0.375</v>
      </c>
    </row>
    <row r="11" spans="1:39" ht="15.75" customHeight="1" x14ac:dyDescent="0.2">
      <c r="A11" s="4" t="s">
        <v>5</v>
      </c>
      <c r="B11" s="4">
        <v>5</v>
      </c>
      <c r="M11" s="30" t="s">
        <v>29</v>
      </c>
      <c r="N11" s="31">
        <f>H4-H3</f>
        <v>-1</v>
      </c>
      <c r="O11" s="31">
        <f t="shared" ref="O11:Q11" si="30">I4-I3</f>
        <v>1</v>
      </c>
      <c r="P11" s="31">
        <f t="shared" si="30"/>
        <v>1</v>
      </c>
      <c r="Q11" s="31">
        <f t="shared" si="30"/>
        <v>0.33333333333333331</v>
      </c>
      <c r="S11" s="32" t="s">
        <v>29</v>
      </c>
      <c r="T11" s="33">
        <f t="shared" si="7"/>
        <v>0</v>
      </c>
      <c r="U11" s="33">
        <f t="shared" si="8"/>
        <v>1</v>
      </c>
      <c r="V11" s="33">
        <f t="shared" si="9"/>
        <v>1</v>
      </c>
      <c r="W11" s="33">
        <f t="shared" si="10"/>
        <v>0.33333333333333331</v>
      </c>
      <c r="Z11" s="34">
        <f t="shared" si="11"/>
        <v>0</v>
      </c>
      <c r="AA11" s="34">
        <f t="shared" si="12"/>
        <v>0.25</v>
      </c>
      <c r="AB11" s="34">
        <f t="shared" si="13"/>
        <v>0.25</v>
      </c>
      <c r="AC11" s="34">
        <f t="shared" si="16"/>
        <v>4.9999999999999996E-2</v>
      </c>
      <c r="AD11" s="22">
        <f t="shared" si="14"/>
        <v>0.55000000000000004</v>
      </c>
    </row>
    <row r="12" spans="1:39" ht="15.75" customHeight="1" x14ac:dyDescent="0.2">
      <c r="M12" s="30" t="s">
        <v>30</v>
      </c>
      <c r="N12" s="31">
        <f>H4-H5</f>
        <v>-0.25</v>
      </c>
      <c r="O12" s="31">
        <f t="shared" ref="O12:Q12" si="31">I4-I5</f>
        <v>0</v>
      </c>
      <c r="P12" s="31">
        <f t="shared" si="31"/>
        <v>1</v>
      </c>
      <c r="Q12" s="31">
        <f t="shared" si="31"/>
        <v>0.66666666666666663</v>
      </c>
      <c r="S12" s="32" t="s">
        <v>30</v>
      </c>
      <c r="T12" s="33">
        <f t="shared" si="7"/>
        <v>0</v>
      </c>
      <c r="U12" s="33">
        <f t="shared" si="8"/>
        <v>0</v>
      </c>
      <c r="V12" s="33">
        <f t="shared" si="9"/>
        <v>1</v>
      </c>
      <c r="W12" s="33">
        <f t="shared" si="10"/>
        <v>0.66666666666666663</v>
      </c>
      <c r="Z12" s="34">
        <f t="shared" si="11"/>
        <v>0</v>
      </c>
      <c r="AA12" s="34">
        <f t="shared" si="12"/>
        <v>0</v>
      </c>
      <c r="AB12" s="34">
        <f t="shared" si="13"/>
        <v>0.25</v>
      </c>
      <c r="AC12" s="34">
        <f t="shared" si="16"/>
        <v>9.9999999999999992E-2</v>
      </c>
      <c r="AD12" s="22">
        <f t="shared" si="14"/>
        <v>0.35</v>
      </c>
      <c r="AF12" s="38" t="s">
        <v>51</v>
      </c>
      <c r="AG12" s="21" t="s">
        <v>52</v>
      </c>
      <c r="AH12" s="21"/>
      <c r="AI12" s="21"/>
      <c r="AJ12" s="21"/>
      <c r="AK12" s="42" t="s">
        <v>54</v>
      </c>
    </row>
    <row r="13" spans="1:39" ht="15.75" customHeight="1" x14ac:dyDescent="0.2">
      <c r="M13" s="30" t="s">
        <v>32</v>
      </c>
      <c r="N13" s="31">
        <f>H4-H6</f>
        <v>-0.75</v>
      </c>
      <c r="O13" s="31">
        <f t="shared" ref="O13:Q13" si="32">I4-I6</f>
        <v>1</v>
      </c>
      <c r="P13" s="31">
        <f t="shared" si="32"/>
        <v>0</v>
      </c>
      <c r="Q13" s="31">
        <f t="shared" si="32"/>
        <v>0.66666666666666663</v>
      </c>
      <c r="S13" s="32" t="s">
        <v>32</v>
      </c>
      <c r="T13" s="33">
        <f t="shared" si="7"/>
        <v>0</v>
      </c>
      <c r="U13" s="33">
        <f t="shared" si="8"/>
        <v>1</v>
      </c>
      <c r="V13" s="33">
        <f t="shared" si="9"/>
        <v>0</v>
      </c>
      <c r="W13" s="33">
        <f t="shared" si="10"/>
        <v>0.66666666666666663</v>
      </c>
      <c r="Z13" s="34">
        <f t="shared" si="11"/>
        <v>0</v>
      </c>
      <c r="AA13" s="34">
        <f t="shared" si="12"/>
        <v>0.25</v>
      </c>
      <c r="AB13" s="34">
        <f t="shared" si="13"/>
        <v>0</v>
      </c>
      <c r="AC13" s="34">
        <f t="shared" si="16"/>
        <v>9.9999999999999992E-2</v>
      </c>
      <c r="AD13" s="22">
        <f t="shared" si="14"/>
        <v>0.35</v>
      </c>
      <c r="AF13" s="38"/>
      <c r="AG13" s="21"/>
      <c r="AH13" s="21"/>
      <c r="AI13" s="21"/>
      <c r="AJ13" s="21"/>
      <c r="AK13" s="42"/>
    </row>
    <row r="14" spans="1:39" ht="15.75" customHeight="1" x14ac:dyDescent="0.2">
      <c r="M14" s="14" t="s">
        <v>34</v>
      </c>
      <c r="N14" s="27">
        <f>H5-H2</f>
        <v>-0.25</v>
      </c>
      <c r="O14" s="27">
        <f t="shared" ref="O14:Q14" si="33">I5-I2</f>
        <v>1</v>
      </c>
      <c r="P14" s="27">
        <f t="shared" si="33"/>
        <v>-0.5</v>
      </c>
      <c r="Q14" s="27">
        <f t="shared" si="33"/>
        <v>-1</v>
      </c>
      <c r="S14" s="4" t="s">
        <v>34</v>
      </c>
      <c r="T14" s="23">
        <f t="shared" si="7"/>
        <v>0</v>
      </c>
      <c r="U14" s="23">
        <f t="shared" si="8"/>
        <v>1</v>
      </c>
      <c r="V14" s="23">
        <f t="shared" si="9"/>
        <v>0</v>
      </c>
      <c r="W14" s="23">
        <f t="shared" si="10"/>
        <v>0</v>
      </c>
      <c r="Z14" s="29">
        <f t="shared" si="11"/>
        <v>0</v>
      </c>
      <c r="AA14" s="29">
        <f t="shared" si="12"/>
        <v>0.25</v>
      </c>
      <c r="AB14" s="29">
        <f t="shared" si="13"/>
        <v>0</v>
      </c>
      <c r="AC14" s="29">
        <f t="shared" si="16"/>
        <v>0</v>
      </c>
      <c r="AD14" s="22">
        <f t="shared" si="14"/>
        <v>0.25</v>
      </c>
      <c r="AF14" s="36" t="s">
        <v>45</v>
      </c>
      <c r="AG14" s="37" t="s">
        <v>50</v>
      </c>
      <c r="AH14" s="37" t="s">
        <v>49</v>
      </c>
      <c r="AI14" s="40" t="s">
        <v>53</v>
      </c>
      <c r="AJ14" s="40"/>
      <c r="AK14" s="42"/>
    </row>
    <row r="15" spans="1:39" ht="15.75" customHeight="1" x14ac:dyDescent="0.2">
      <c r="M15" s="14" t="s">
        <v>33</v>
      </c>
      <c r="N15" s="27">
        <f>H5-H3</f>
        <v>-0.75</v>
      </c>
      <c r="O15" s="27">
        <f t="shared" ref="O15:Q15" si="34">I5-I3</f>
        <v>1</v>
      </c>
      <c r="P15" s="27">
        <f t="shared" si="34"/>
        <v>0</v>
      </c>
      <c r="Q15" s="27">
        <f t="shared" si="34"/>
        <v>-0.33333333333333331</v>
      </c>
      <c r="S15" s="4" t="s">
        <v>33</v>
      </c>
      <c r="T15" s="23">
        <f t="shared" si="7"/>
        <v>0</v>
      </c>
      <c r="U15" s="23">
        <f t="shared" si="8"/>
        <v>1</v>
      </c>
      <c r="V15" s="23">
        <f t="shared" si="9"/>
        <v>0</v>
      </c>
      <c r="W15" s="23">
        <f t="shared" si="10"/>
        <v>0</v>
      </c>
      <c r="Z15" s="29">
        <f t="shared" si="11"/>
        <v>0</v>
      </c>
      <c r="AA15" s="29">
        <f t="shared" si="12"/>
        <v>0.25</v>
      </c>
      <c r="AB15" s="29">
        <f t="shared" si="13"/>
        <v>0</v>
      </c>
      <c r="AC15" s="29">
        <f t="shared" si="16"/>
        <v>0</v>
      </c>
      <c r="AD15" s="22">
        <f t="shared" si="14"/>
        <v>0.25</v>
      </c>
      <c r="AF15" s="4" t="s">
        <v>0</v>
      </c>
      <c r="AG15" s="39">
        <f>AL3</f>
        <v>0.24062500000000001</v>
      </c>
      <c r="AH15" s="39">
        <f>AG8</f>
        <v>0.25312499999999999</v>
      </c>
      <c r="AI15" s="41">
        <f>AG15-AH15</f>
        <v>-1.2499999999999983E-2</v>
      </c>
      <c r="AJ15" s="41"/>
      <c r="AK15" s="4">
        <v>3</v>
      </c>
    </row>
    <row r="16" spans="1:39" ht="15.75" customHeight="1" x14ac:dyDescent="0.2">
      <c r="M16" s="14" t="s">
        <v>35</v>
      </c>
      <c r="N16" s="27">
        <f>H5-H4</f>
        <v>0.25</v>
      </c>
      <c r="O16" s="27">
        <f t="shared" ref="O16:Q16" si="35">I5-I4</f>
        <v>0</v>
      </c>
      <c r="P16" s="27">
        <f t="shared" si="35"/>
        <v>-1</v>
      </c>
      <c r="Q16" s="27">
        <f t="shared" si="35"/>
        <v>-0.66666666666666663</v>
      </c>
      <c r="S16" s="4" t="s">
        <v>35</v>
      </c>
      <c r="T16" s="23">
        <f t="shared" si="7"/>
        <v>0.25</v>
      </c>
      <c r="U16" s="23">
        <f t="shared" si="8"/>
        <v>0</v>
      </c>
      <c r="V16" s="23">
        <f t="shared" si="9"/>
        <v>0</v>
      </c>
      <c r="W16" s="23">
        <f t="shared" si="10"/>
        <v>0</v>
      </c>
      <c r="Z16" s="29">
        <f t="shared" si="11"/>
        <v>8.7499999999999994E-2</v>
      </c>
      <c r="AA16" s="29">
        <f t="shared" si="12"/>
        <v>0</v>
      </c>
      <c r="AB16" s="29">
        <f t="shared" si="13"/>
        <v>0</v>
      </c>
      <c r="AC16" s="29">
        <f t="shared" si="16"/>
        <v>0</v>
      </c>
      <c r="AD16" s="22">
        <f t="shared" si="14"/>
        <v>8.7499999999999994E-2</v>
      </c>
      <c r="AF16" s="4" t="s">
        <v>1</v>
      </c>
      <c r="AG16" s="39">
        <f>AL4</f>
        <v>0.24374999999999997</v>
      </c>
      <c r="AH16" s="39">
        <f>AH8</f>
        <v>0.31874999999999998</v>
      </c>
      <c r="AI16" s="41">
        <f t="shared" ref="AI16:AI19" si="36">AG16-AH16</f>
        <v>-7.5000000000000011E-2</v>
      </c>
      <c r="AJ16" s="41"/>
      <c r="AK16" s="4">
        <v>4</v>
      </c>
    </row>
    <row r="17" spans="13:39" ht="15.75" customHeight="1" x14ac:dyDescent="0.2">
      <c r="M17" s="14" t="s">
        <v>31</v>
      </c>
      <c r="N17" s="27">
        <f>H5-H6</f>
        <v>-0.5</v>
      </c>
      <c r="O17" s="27">
        <f t="shared" ref="O17:Q17" si="37">I5-I6</f>
        <v>1</v>
      </c>
      <c r="P17" s="27">
        <f t="shared" si="37"/>
        <v>-1</v>
      </c>
      <c r="Q17" s="27">
        <f t="shared" si="37"/>
        <v>0</v>
      </c>
      <c r="S17" s="4" t="s">
        <v>31</v>
      </c>
      <c r="T17" s="23">
        <f t="shared" si="7"/>
        <v>0</v>
      </c>
      <c r="U17" s="23">
        <f t="shared" si="8"/>
        <v>1</v>
      </c>
      <c r="V17" s="23">
        <f t="shared" si="9"/>
        <v>0</v>
      </c>
      <c r="W17" s="23">
        <f t="shared" si="10"/>
        <v>0</v>
      </c>
      <c r="Z17" s="29">
        <f t="shared" si="11"/>
        <v>0</v>
      </c>
      <c r="AA17" s="29">
        <f t="shared" si="12"/>
        <v>0.25</v>
      </c>
      <c r="AB17" s="29">
        <f t="shared" si="13"/>
        <v>0</v>
      </c>
      <c r="AC17" s="29">
        <f t="shared" si="16"/>
        <v>0</v>
      </c>
      <c r="AD17" s="22">
        <f t="shared" si="14"/>
        <v>0.25</v>
      </c>
      <c r="AF17" s="4" t="s">
        <v>2</v>
      </c>
      <c r="AG17" s="39">
        <f>AL5</f>
        <v>0.40625</v>
      </c>
      <c r="AH17" s="39">
        <f>AI8</f>
        <v>0.23124999999999998</v>
      </c>
      <c r="AI17" s="41">
        <f t="shared" si="36"/>
        <v>0.17500000000000002</v>
      </c>
      <c r="AJ17" s="41"/>
      <c r="AK17" s="4">
        <v>1</v>
      </c>
    </row>
    <row r="18" spans="13:39" ht="15.75" customHeight="1" x14ac:dyDescent="0.2">
      <c r="M18" s="30" t="s">
        <v>39</v>
      </c>
      <c r="N18" s="31">
        <f>H6-H2</f>
        <v>0.25</v>
      </c>
      <c r="O18" s="31">
        <f t="shared" ref="O18:Q18" si="38">I6-I2</f>
        <v>0</v>
      </c>
      <c r="P18" s="31">
        <f t="shared" si="38"/>
        <v>0.5</v>
      </c>
      <c r="Q18" s="31">
        <f t="shared" si="38"/>
        <v>-1</v>
      </c>
      <c r="S18" s="32" t="s">
        <v>39</v>
      </c>
      <c r="T18" s="33">
        <f t="shared" si="7"/>
        <v>0.25</v>
      </c>
      <c r="U18" s="33">
        <f t="shared" si="8"/>
        <v>0</v>
      </c>
      <c r="V18" s="33">
        <f t="shared" si="9"/>
        <v>0.5</v>
      </c>
      <c r="W18" s="33">
        <f t="shared" si="10"/>
        <v>0</v>
      </c>
      <c r="Z18" s="34">
        <f t="shared" si="11"/>
        <v>8.7499999999999994E-2</v>
      </c>
      <c r="AA18" s="34">
        <f t="shared" si="12"/>
        <v>0</v>
      </c>
      <c r="AB18" s="34">
        <f t="shared" si="13"/>
        <v>0.125</v>
      </c>
      <c r="AC18" s="34">
        <f t="shared" si="16"/>
        <v>0</v>
      </c>
      <c r="AD18" s="22">
        <f t="shared" si="14"/>
        <v>0.21249999999999999</v>
      </c>
      <c r="AF18" s="4" t="s">
        <v>11</v>
      </c>
      <c r="AG18" s="39">
        <f>AL6</f>
        <v>0.20937500000000001</v>
      </c>
      <c r="AH18" s="39">
        <f>AJ8</f>
        <v>0.36249999999999999</v>
      </c>
      <c r="AI18" s="41">
        <f t="shared" si="36"/>
        <v>-0.15312499999999998</v>
      </c>
      <c r="AJ18" s="41"/>
      <c r="AK18" s="4">
        <v>5</v>
      </c>
    </row>
    <row r="19" spans="13:39" ht="15.75" customHeight="1" x14ac:dyDescent="0.2">
      <c r="M19" s="30" t="s">
        <v>38</v>
      </c>
      <c r="N19" s="31">
        <f>H6-H3</f>
        <v>-0.25</v>
      </c>
      <c r="O19" s="31">
        <f t="shared" ref="O19:Q19" si="39">I6-I3</f>
        <v>0</v>
      </c>
      <c r="P19" s="31">
        <f t="shared" si="39"/>
        <v>1</v>
      </c>
      <c r="Q19" s="31">
        <f t="shared" si="39"/>
        <v>-0.33333333333333331</v>
      </c>
      <c r="S19" s="32" t="s">
        <v>38</v>
      </c>
      <c r="T19" s="33">
        <f t="shared" si="7"/>
        <v>0</v>
      </c>
      <c r="U19" s="33">
        <f t="shared" si="8"/>
        <v>0</v>
      </c>
      <c r="V19" s="33">
        <f t="shared" si="9"/>
        <v>1</v>
      </c>
      <c r="W19" s="33">
        <f t="shared" si="10"/>
        <v>0</v>
      </c>
      <c r="Z19" s="34">
        <f t="shared" si="11"/>
        <v>0</v>
      </c>
      <c r="AA19" s="34">
        <f t="shared" si="12"/>
        <v>0</v>
      </c>
      <c r="AB19" s="34">
        <f t="shared" si="13"/>
        <v>0.25</v>
      </c>
      <c r="AC19" s="34">
        <f t="shared" si="16"/>
        <v>0</v>
      </c>
      <c r="AD19" s="22">
        <f t="shared" si="14"/>
        <v>0.25</v>
      </c>
      <c r="AF19" s="4" t="s">
        <v>12</v>
      </c>
      <c r="AG19" s="39">
        <f>AL7</f>
        <v>0.28749999999999998</v>
      </c>
      <c r="AH19" s="39">
        <f>AK8</f>
        <v>0.22187499999999999</v>
      </c>
      <c r="AI19" s="41">
        <f t="shared" si="36"/>
        <v>6.5624999999999989E-2</v>
      </c>
      <c r="AJ19" s="41"/>
      <c r="AK19" s="4">
        <v>2</v>
      </c>
    </row>
    <row r="20" spans="13:39" ht="15.75" customHeight="1" x14ac:dyDescent="0.2">
      <c r="M20" s="30" t="s">
        <v>37</v>
      </c>
      <c r="N20" s="31">
        <f>H6-H4</f>
        <v>0.75</v>
      </c>
      <c r="O20" s="31">
        <f t="shared" ref="O20:Q20" si="40">I6-I4</f>
        <v>-1</v>
      </c>
      <c r="P20" s="31">
        <f t="shared" si="40"/>
        <v>0</v>
      </c>
      <c r="Q20" s="31">
        <f t="shared" si="40"/>
        <v>-0.66666666666666663</v>
      </c>
      <c r="S20" s="32" t="s">
        <v>37</v>
      </c>
      <c r="T20" s="33">
        <f t="shared" si="7"/>
        <v>0.75</v>
      </c>
      <c r="U20" s="33">
        <f t="shared" si="8"/>
        <v>0</v>
      </c>
      <c r="V20" s="33">
        <f t="shared" si="9"/>
        <v>0</v>
      </c>
      <c r="W20" s="33">
        <f t="shared" si="10"/>
        <v>0</v>
      </c>
      <c r="Z20" s="34">
        <f t="shared" si="11"/>
        <v>0.26249999999999996</v>
      </c>
      <c r="AA20" s="34">
        <f t="shared" si="12"/>
        <v>0</v>
      </c>
      <c r="AB20" s="34">
        <f t="shared" si="13"/>
        <v>0</v>
      </c>
      <c r="AC20" s="34">
        <f t="shared" si="16"/>
        <v>0</v>
      </c>
      <c r="AD20" s="22">
        <f t="shared" si="14"/>
        <v>0.26249999999999996</v>
      </c>
    </row>
    <row r="21" spans="13:39" ht="15.75" customHeight="1" x14ac:dyDescent="0.2">
      <c r="M21" s="30" t="s">
        <v>36</v>
      </c>
      <c r="N21" s="31">
        <f>H6-H5</f>
        <v>0.5</v>
      </c>
      <c r="O21" s="31">
        <f t="shared" ref="O21:Q21" si="41">I6-I5</f>
        <v>-1</v>
      </c>
      <c r="P21" s="31">
        <f t="shared" si="41"/>
        <v>1</v>
      </c>
      <c r="Q21" s="31">
        <f t="shared" si="41"/>
        <v>0</v>
      </c>
      <c r="S21" s="32" t="s">
        <v>36</v>
      </c>
      <c r="T21" s="33">
        <f t="shared" si="7"/>
        <v>0.5</v>
      </c>
      <c r="U21" s="33">
        <f t="shared" si="8"/>
        <v>0</v>
      </c>
      <c r="V21" s="33">
        <f t="shared" si="9"/>
        <v>1</v>
      </c>
      <c r="W21" s="33">
        <f t="shared" si="10"/>
        <v>0</v>
      </c>
      <c r="Z21" s="34">
        <f t="shared" si="11"/>
        <v>0.17499999999999999</v>
      </c>
      <c r="AA21" s="34">
        <f t="shared" si="12"/>
        <v>0</v>
      </c>
      <c r="AB21" s="34">
        <f t="shared" si="13"/>
        <v>0.25</v>
      </c>
      <c r="AC21" s="34">
        <f t="shared" si="16"/>
        <v>0</v>
      </c>
      <c r="AD21" s="22">
        <f>SUM(Z21:AC21)</f>
        <v>0.42499999999999999</v>
      </c>
      <c r="AF21" s="38" t="s">
        <v>51</v>
      </c>
      <c r="AG21" s="21" t="s">
        <v>55</v>
      </c>
      <c r="AH21" s="21"/>
      <c r="AI21" s="21"/>
      <c r="AJ21" s="21"/>
      <c r="AK21" s="21"/>
      <c r="AL21" s="21"/>
      <c r="AM21" s="21"/>
    </row>
    <row r="22" spans="13:39" ht="15.75" customHeight="1" thickBot="1" x14ac:dyDescent="0.25">
      <c r="AF22" s="38"/>
      <c r="AG22" s="21"/>
      <c r="AH22" s="21"/>
      <c r="AI22" s="21"/>
      <c r="AJ22" s="21"/>
      <c r="AK22" s="21"/>
      <c r="AL22" s="21"/>
      <c r="AM22" s="21"/>
    </row>
    <row r="23" spans="13:39" ht="15.75" customHeight="1" x14ac:dyDescent="0.2">
      <c r="Y23" s="25" t="s">
        <v>44</v>
      </c>
      <c r="Z23" s="35" t="s">
        <v>42</v>
      </c>
      <c r="AA23" s="35"/>
      <c r="AB23" s="35"/>
      <c r="AC23" s="35"/>
      <c r="AD23" s="35"/>
      <c r="AF23" s="44" t="s">
        <v>57</v>
      </c>
      <c r="AG23" s="45" t="s">
        <v>56</v>
      </c>
      <c r="AH23" s="46" t="s">
        <v>62</v>
      </c>
      <c r="AI23" s="46"/>
      <c r="AJ23" s="46"/>
      <c r="AK23" s="46"/>
      <c r="AL23" s="47"/>
      <c r="AM23" s="58" t="s">
        <v>68</v>
      </c>
    </row>
    <row r="24" spans="13:39" ht="15.75" customHeight="1" x14ac:dyDescent="0.2">
      <c r="Y24" s="36" t="s">
        <v>45</v>
      </c>
      <c r="Z24" s="14" t="s">
        <v>0</v>
      </c>
      <c r="AA24" s="14" t="s">
        <v>1</v>
      </c>
      <c r="AB24" s="14" t="s">
        <v>2</v>
      </c>
      <c r="AC24" s="14" t="s">
        <v>11</v>
      </c>
      <c r="AD24" s="14" t="s">
        <v>12</v>
      </c>
      <c r="AF24" s="48"/>
      <c r="AG24" s="49"/>
      <c r="AH24" s="50" t="s">
        <v>63</v>
      </c>
      <c r="AI24" s="50"/>
      <c r="AJ24" s="50"/>
      <c r="AK24" s="50"/>
      <c r="AL24" s="51"/>
      <c r="AM24" s="58"/>
    </row>
    <row r="25" spans="13:39" ht="15.75" customHeight="1" thickBot="1" x14ac:dyDescent="0.25">
      <c r="Y25" s="14" t="s">
        <v>0</v>
      </c>
      <c r="Z25" s="14" t="s">
        <v>46</v>
      </c>
      <c r="AA25" s="14">
        <f>$AD2/$F$9</f>
        <v>0.22500000000000001</v>
      </c>
      <c r="AB25" s="14">
        <f>$AD3/$F$9</f>
        <v>0.22499999999999998</v>
      </c>
      <c r="AC25" s="14">
        <f>$AD4/$F$9</f>
        <v>0.36249999999999999</v>
      </c>
      <c r="AD25" s="14">
        <f>$AD5/$F$9</f>
        <v>0.15</v>
      </c>
      <c r="AF25" s="52"/>
      <c r="AG25" s="53"/>
      <c r="AH25" s="54" t="s">
        <v>64</v>
      </c>
      <c r="AI25" s="54"/>
      <c r="AJ25" s="54"/>
      <c r="AK25" s="54"/>
      <c r="AL25" s="55"/>
      <c r="AM25" s="58"/>
    </row>
    <row r="26" spans="13:39" ht="15.75" customHeight="1" x14ac:dyDescent="0.2">
      <c r="Y26" s="14" t="s">
        <v>1</v>
      </c>
      <c r="Z26" s="14">
        <f>$AD6/$F$9</f>
        <v>0.17499999999999999</v>
      </c>
      <c r="AA26" s="14" t="s">
        <v>46</v>
      </c>
      <c r="AB26" s="14">
        <f>$AD7/$F$9</f>
        <v>0.35</v>
      </c>
      <c r="AC26" s="14">
        <f>$AD8/$F$9</f>
        <v>0.31249999999999994</v>
      </c>
      <c r="AD26" s="14">
        <f>$AD9/$F$9</f>
        <v>0.13749999999999998</v>
      </c>
      <c r="AF26" s="56" t="s">
        <v>58</v>
      </c>
      <c r="AG26" s="45" t="s">
        <v>59</v>
      </c>
      <c r="AH26" s="46" t="s">
        <v>65</v>
      </c>
      <c r="AI26" s="46"/>
      <c r="AJ26" s="46"/>
      <c r="AK26" s="46"/>
      <c r="AL26" s="47"/>
      <c r="AM26" s="58" t="s">
        <v>68</v>
      </c>
    </row>
    <row r="27" spans="13:39" ht="15.75" customHeight="1" thickBot="1" x14ac:dyDescent="0.25">
      <c r="Y27" s="14" t="s">
        <v>2</v>
      </c>
      <c r="Z27" s="14">
        <f>$AD10/$F$9</f>
        <v>0.375</v>
      </c>
      <c r="AA27" s="14">
        <f>$AD11/$F$9</f>
        <v>0.55000000000000004</v>
      </c>
      <c r="AB27" s="14" t="s">
        <v>46</v>
      </c>
      <c r="AC27" s="14">
        <f>$AD12/$F$9</f>
        <v>0.35</v>
      </c>
      <c r="AD27" s="14">
        <f>$AD13/$F$9</f>
        <v>0.35</v>
      </c>
      <c r="AF27" s="57"/>
      <c r="AG27" s="53"/>
      <c r="AH27" s="54"/>
      <c r="AI27" s="54"/>
      <c r="AJ27" s="54"/>
      <c r="AK27" s="54"/>
      <c r="AL27" s="55"/>
      <c r="AM27" s="58"/>
    </row>
    <row r="28" spans="13:39" ht="15.75" customHeight="1" x14ac:dyDescent="0.2">
      <c r="Y28" s="14" t="s">
        <v>11</v>
      </c>
      <c r="Z28" s="14">
        <f>$AD14/$F$9</f>
        <v>0.25</v>
      </c>
      <c r="AA28" s="14">
        <f>$AD15/$F$9</f>
        <v>0.25</v>
      </c>
      <c r="AB28" s="14">
        <f>$AD16/$F$9</f>
        <v>8.7499999999999994E-2</v>
      </c>
      <c r="AC28" s="14" t="s">
        <v>46</v>
      </c>
      <c r="AD28" s="14">
        <f>$AD17/$F$9</f>
        <v>0.25</v>
      </c>
      <c r="AF28" s="56" t="s">
        <v>61</v>
      </c>
      <c r="AG28" s="45" t="s">
        <v>60</v>
      </c>
      <c r="AH28" s="46" t="s">
        <v>66</v>
      </c>
      <c r="AI28" s="46"/>
      <c r="AJ28" s="46"/>
      <c r="AK28" s="46"/>
      <c r="AL28" s="47"/>
      <c r="AM28" s="58" t="s">
        <v>68</v>
      </c>
    </row>
    <row r="29" spans="13:39" ht="15.75" customHeight="1" thickBot="1" x14ac:dyDescent="0.25">
      <c r="Y29" s="14" t="s">
        <v>12</v>
      </c>
      <c r="Z29" s="14">
        <f>$AD18/$F$9</f>
        <v>0.21249999999999999</v>
      </c>
      <c r="AA29" s="14">
        <f>$AD19/$F$9</f>
        <v>0.25</v>
      </c>
      <c r="AB29" s="14">
        <f>$AD20/$F$9</f>
        <v>0.26249999999999996</v>
      </c>
      <c r="AC29" s="14">
        <f>$AD21/$F$9</f>
        <v>0.42499999999999999</v>
      </c>
      <c r="AD29" s="14" t="s">
        <v>46</v>
      </c>
      <c r="AF29" s="57"/>
      <c r="AG29" s="53"/>
      <c r="AH29" s="54" t="s">
        <v>67</v>
      </c>
      <c r="AI29" s="54"/>
      <c r="AJ29" s="54"/>
      <c r="AK29" s="54"/>
      <c r="AL29" s="55"/>
      <c r="AM29" s="58"/>
    </row>
    <row r="31" spans="13:39" ht="15.75" customHeight="1" x14ac:dyDescent="0.2">
      <c r="AF31" s="36" t="s">
        <v>45</v>
      </c>
      <c r="AG31" s="59" t="s">
        <v>50</v>
      </c>
      <c r="AH31" s="59" t="s">
        <v>49</v>
      </c>
      <c r="AJ31" s="65" t="s">
        <v>69</v>
      </c>
    </row>
    <row r="32" spans="13:39" ht="15.75" customHeight="1" x14ac:dyDescent="0.2">
      <c r="AF32" s="4" t="s">
        <v>0</v>
      </c>
      <c r="AG32" s="64">
        <f>AM3</f>
        <v>0.96250000000000002</v>
      </c>
      <c r="AH32" s="64">
        <f>AG9</f>
        <v>1.0125</v>
      </c>
      <c r="AJ32" s="65" t="s">
        <v>70</v>
      </c>
    </row>
    <row r="33" spans="32:39" ht="15.75" customHeight="1" thickBot="1" x14ac:dyDescent="0.25">
      <c r="AF33" s="4" t="s">
        <v>1</v>
      </c>
      <c r="AG33" s="64">
        <f t="shared" ref="AG33:AG36" si="42">AM4</f>
        <v>0.97499999999999987</v>
      </c>
      <c r="AH33" s="64">
        <f>AH9</f>
        <v>1.2749999999999999</v>
      </c>
      <c r="AJ33" s="65" t="s">
        <v>71</v>
      </c>
    </row>
    <row r="34" spans="32:39" ht="15.75" customHeight="1" x14ac:dyDescent="0.2">
      <c r="AF34" s="4" t="s">
        <v>2</v>
      </c>
      <c r="AG34" s="64">
        <f t="shared" si="42"/>
        <v>1.625</v>
      </c>
      <c r="AH34" s="64">
        <f>AI9</f>
        <v>0.92499999999999993</v>
      </c>
      <c r="AJ34" s="65" t="s">
        <v>72</v>
      </c>
      <c r="AL34" s="66">
        <v>1</v>
      </c>
      <c r="AM34" s="67" t="s">
        <v>79</v>
      </c>
    </row>
    <row r="35" spans="32:39" ht="15.75" customHeight="1" x14ac:dyDescent="0.2">
      <c r="AF35" s="4" t="s">
        <v>11</v>
      </c>
      <c r="AG35" s="64">
        <f t="shared" si="42"/>
        <v>0.83750000000000002</v>
      </c>
      <c r="AH35" s="64">
        <f>AJ9</f>
        <v>1.45</v>
      </c>
      <c r="AJ35" s="65" t="s">
        <v>73</v>
      </c>
      <c r="AL35" s="68">
        <v>2</v>
      </c>
      <c r="AM35" s="69" t="s">
        <v>80</v>
      </c>
    </row>
    <row r="36" spans="32:39" ht="15.75" customHeight="1" thickBot="1" x14ac:dyDescent="0.25">
      <c r="AF36" s="4" t="s">
        <v>12</v>
      </c>
      <c r="AG36" s="64">
        <f t="shared" si="42"/>
        <v>1.1499999999999999</v>
      </c>
      <c r="AH36" s="64">
        <f>AK9</f>
        <v>0.88749999999999996</v>
      </c>
      <c r="AJ36" s="65" t="s">
        <v>75</v>
      </c>
      <c r="AL36" s="70">
        <v>3</v>
      </c>
      <c r="AM36" s="71" t="s">
        <v>11</v>
      </c>
    </row>
    <row r="37" spans="32:39" ht="15.75" customHeight="1" x14ac:dyDescent="0.2">
      <c r="AJ37" s="65" t="s">
        <v>74</v>
      </c>
    </row>
    <row r="38" spans="32:39" ht="15.75" customHeight="1" x14ac:dyDescent="0.2">
      <c r="AJ38" s="65" t="s">
        <v>76</v>
      </c>
    </row>
    <row r="39" spans="32:39" ht="15.75" customHeight="1" x14ac:dyDescent="0.2">
      <c r="AJ39" s="65" t="s">
        <v>77</v>
      </c>
    </row>
    <row r="40" spans="32:39" ht="15.75" customHeight="1" x14ac:dyDescent="0.2">
      <c r="AJ40" s="65" t="s">
        <v>78</v>
      </c>
    </row>
  </sheetData>
  <mergeCells count="34">
    <mergeCell ref="AH28:AL28"/>
    <mergeCell ref="AH29:AL29"/>
    <mergeCell ref="AH26:AL27"/>
    <mergeCell ref="AM26:AM27"/>
    <mergeCell ref="AM28:AM29"/>
    <mergeCell ref="AM23:AM25"/>
    <mergeCell ref="AF26:AF27"/>
    <mergeCell ref="AG26:AG27"/>
    <mergeCell ref="AG28:AG29"/>
    <mergeCell ref="AF28:AF29"/>
    <mergeCell ref="AH23:AL23"/>
    <mergeCell ref="AH24:AL24"/>
    <mergeCell ref="AH25:AL25"/>
    <mergeCell ref="AF8:AF9"/>
    <mergeCell ref="AL2:AM2"/>
    <mergeCell ref="AF21:AF22"/>
    <mergeCell ref="AF23:AF25"/>
    <mergeCell ref="AG23:AG25"/>
    <mergeCell ref="AG21:AM22"/>
    <mergeCell ref="AI16:AJ16"/>
    <mergeCell ref="AI17:AJ17"/>
    <mergeCell ref="AI18:AJ18"/>
    <mergeCell ref="AI19:AJ19"/>
    <mergeCell ref="AK12:AK14"/>
    <mergeCell ref="Z23:AD23"/>
    <mergeCell ref="AG1:AK1"/>
    <mergeCell ref="AF12:AF13"/>
    <mergeCell ref="AI14:AJ14"/>
    <mergeCell ref="AG12:AJ13"/>
    <mergeCell ref="AI15:AJ15"/>
    <mergeCell ref="H1:K1"/>
    <mergeCell ref="N1:Q1"/>
    <mergeCell ref="T1:W1"/>
    <mergeCell ref="Z1:AC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PROMETHEE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 Mostafa</dc:creator>
  <cp:lastModifiedBy>Ameli</cp:lastModifiedBy>
  <dcterms:created xsi:type="dcterms:W3CDTF">2021-10-28T07:15:45Z</dcterms:created>
  <dcterms:modified xsi:type="dcterms:W3CDTF">2021-10-28T11:18:06Z</dcterms:modified>
</cp:coreProperties>
</file>