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Meu Drive\Computador\Area de trabalho\Pessoal\CURSOS\DIO\excel\"/>
    </mc:Choice>
  </mc:AlternateContent>
  <xr:revisionPtr revIDLastSave="0" documentId="13_ncr:1_{6A608E0F-AA4F-4194-8FDA-03FCDB487966}" xr6:coauthVersionLast="47" xr6:coauthVersionMax="47" xr10:uidLastSave="{00000000-0000-0000-0000-000000000000}"/>
  <bookViews>
    <workbookView xWindow="-120" yWindow="-120" windowWidth="29040" windowHeight="15720" tabRatio="0" xr2:uid="{0A757316-82B0-4EA4-A33C-E2CCFE0D79C9}"/>
  </bookViews>
  <sheets>
    <sheet name="Planilha1" sheetId="1" r:id="rId1"/>
    <sheet name="Planilha2" sheetId="2" r:id="rId2"/>
  </sheets>
  <definedNames>
    <definedName name="aporte">Planilha1!$D$12</definedName>
    <definedName name="patrimonio">Planilha1!$D$15</definedName>
    <definedName name="qtdAnos">Planilha1!$D$13</definedName>
    <definedName name="rendimentoCarteira">Planilha1!$D$8</definedName>
    <definedName name="salario">Planilha1!$D$7</definedName>
    <definedName name="sugestaoInvestimento">Planilha1!$D$9</definedName>
    <definedName name="taxaMensal">Planilha1!$D$14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D30" i="1" s="1"/>
  <c r="C31" i="1"/>
  <c r="D31" i="1" s="1"/>
  <c r="C32" i="1"/>
  <c r="D32" i="1" s="1"/>
  <c r="C33" i="1"/>
  <c r="D33" i="1" s="1"/>
  <c r="C34" i="1"/>
  <c r="D34" i="1" s="1"/>
  <c r="C29" i="1"/>
  <c r="D29" i="1" s="1"/>
  <c r="A15" i="2"/>
  <c r="A16" i="2"/>
  <c r="A17" i="2"/>
  <c r="A18" i="2"/>
  <c r="A19" i="2"/>
  <c r="A20" i="2"/>
  <c r="A9" i="2"/>
  <c r="A11" i="2"/>
  <c r="A12" i="2"/>
  <c r="A13" i="2"/>
  <c r="A14" i="2"/>
  <c r="A4" i="2"/>
  <c r="A5" i="2"/>
  <c r="A6" i="2"/>
  <c r="A7" i="2"/>
  <c r="A8" i="2"/>
  <c r="A3" i="2"/>
  <c r="C26" i="1"/>
  <c r="D15" i="1"/>
  <c r="D16" i="1" s="1"/>
  <c r="D9" i="1"/>
  <c r="C20" i="1"/>
  <c r="D20" i="1" s="1"/>
  <c r="C21" i="1"/>
  <c r="D21" i="1" s="1"/>
  <c r="C22" i="1"/>
  <c r="D22" i="1" s="1"/>
  <c r="C23" i="1"/>
  <c r="D23" i="1" s="1"/>
  <c r="C19" i="1"/>
  <c r="D19" i="1" s="1"/>
  <c r="D35" i="1" l="1"/>
</calcChain>
</file>

<file path=xl/sharedStrings.xml><?xml version="1.0" encoding="utf-8"?>
<sst xmlns="http://schemas.openxmlformats.org/spreadsheetml/2006/main" count="70" uniqueCount="35">
  <si>
    <t>INVESTIMENTO MENSAL</t>
  </si>
  <si>
    <t>Quanto investir por mês?</t>
  </si>
  <si>
    <t>Por Quantos Anos?</t>
  </si>
  <si>
    <t>Taxa de Rendimento mensal?</t>
  </si>
  <si>
    <t>Patromônio acumulado?</t>
  </si>
  <si>
    <t>Dividendos Mensais?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</si>
  <si>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</si>
  <si>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</si>
  <si>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</si>
  <si>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</si>
  <si>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</si>
  <si>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</si>
  <si>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Dividendos</t>
  </si>
  <si>
    <t>Configurações</t>
  </si>
  <si>
    <t>Rendimento Carteira</t>
  </si>
  <si>
    <t>Salário</t>
  </si>
  <si>
    <t>Sugestão de Investimento</t>
  </si>
  <si>
    <t>Perfil</t>
  </si>
  <si>
    <t>Conservador</t>
  </si>
  <si>
    <t>Moderado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</si>
  <si>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</si>
  <si>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</si>
  <si>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</si>
  <si>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</si>
  <si>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</si>
  <si>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</si>
  <si>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</si>
  <si>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</si>
  <si>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</si>
  <si>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DESENVOLVIMENTOS</t>
  </si>
  <si>
    <t>HOTELARIAS</t>
  </si>
  <si>
    <t>PERFIL</t>
  </si>
  <si>
    <t>%</t>
  </si>
  <si>
    <t>CHAVE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</si>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</sst>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/>
      <bottom style="medium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2" fillId="0" borderId="4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8" fontId="2" fillId="3" borderId="4" xfId="0" applyNumberFormat="1" applyFont="1" applyFill="1" applyBorder="1" applyAlignment="1">
      <alignment horizontal="center"/>
    </xf>
    <xf numFmtId="8" fontId="2" fillId="3" borderId="6" xfId="0" applyNumberFormat="1" applyFont="1" applyFill="1" applyBorder="1" applyAlignment="1">
      <alignment horizontal="center"/>
    </xf>
    <xf numFmtId="0" fontId="3" fillId="0" borderId="0" xfId="0" applyFont="1"/>
    <xf numFmtId="8" fontId="0" fillId="3" borderId="8" xfId="0" applyNumberFormat="1" applyFill="1" applyBorder="1" applyAlignment="1">
      <alignment horizontal="center" vertical="center"/>
    </xf>
    <xf numFmtId="8" fontId="0" fillId="3" borderId="16" xfId="0" applyNumberFormat="1" applyFill="1" applyBorder="1" applyAlignment="1">
      <alignment horizontal="center" vertical="center"/>
    </xf>
    <xf numFmtId="8" fontId="0" fillId="3" borderId="9" xfId="0" applyNumberFormat="1" applyFill="1" applyBorder="1" applyAlignment="1">
      <alignment horizontal="center" vertical="center"/>
    </xf>
    <xf numFmtId="8" fontId="0" fillId="3" borderId="11" xfId="0" applyNumberFormat="1" applyFill="1" applyBorder="1" applyAlignment="1">
      <alignment horizontal="center" vertical="center"/>
    </xf>
    <xf numFmtId="8" fontId="0" fillId="3" borderId="13" xfId="0" applyNumberFormat="1" applyFill="1" applyBorder="1" applyAlignment="1">
      <alignment horizontal="center" vertical="center"/>
    </xf>
    <xf numFmtId="8" fontId="0" fillId="3" borderId="14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left" vertical="center" indent="3"/>
    </xf>
    <xf numFmtId="0" fontId="6" fillId="3" borderId="10" xfId="0" applyFont="1" applyFill="1" applyBorder="1" applyAlignment="1">
      <alignment horizontal="left" indent="3"/>
    </xf>
    <xf numFmtId="0" fontId="6" fillId="3" borderId="12" xfId="0" applyFont="1" applyFill="1" applyBorder="1" applyAlignment="1">
      <alignment horizontal="left" indent="3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 indent="3"/>
    </xf>
    <xf numFmtId="0" fontId="6" fillId="0" borderId="18" xfId="0" applyFont="1" applyBorder="1" applyAlignment="1">
      <alignment horizontal="left" indent="3"/>
    </xf>
    <xf numFmtId="0" fontId="7" fillId="3" borderId="18" xfId="0" applyFont="1" applyFill="1" applyBorder="1" applyAlignment="1">
      <alignment horizontal="left" indent="3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indent="3"/>
    </xf>
    <xf numFmtId="0" fontId="6" fillId="3" borderId="18" xfId="0" applyFont="1" applyFill="1" applyBorder="1" applyAlignment="1">
      <alignment horizontal="left" indent="3"/>
    </xf>
    <xf numFmtId="0" fontId="6" fillId="3" borderId="19" xfId="0" applyFont="1" applyFill="1" applyBorder="1" applyAlignment="1">
      <alignment horizontal="left" indent="3"/>
    </xf>
    <xf numFmtId="164" fontId="0" fillId="0" borderId="20" xfId="0" applyNumberFormat="1" applyBorder="1" applyAlignment="1">
      <alignment horizontal="center" vertical="center"/>
    </xf>
    <xf numFmtId="0" fontId="6" fillId="3" borderId="3" xfId="0" applyFont="1" applyFill="1" applyBorder="1" applyAlignment="1">
      <alignment horizontal="left" indent="3"/>
    </xf>
    <xf numFmtId="10" fontId="0" fillId="0" borderId="4" xfId="0" applyNumberFormat="1" applyBorder="1" applyAlignment="1">
      <alignment horizontal="center" vertical="center"/>
    </xf>
    <xf numFmtId="0" fontId="6" fillId="3" borderId="5" xfId="0" applyFont="1" applyFill="1" applyBorder="1" applyAlignment="1">
      <alignment horizontal="left" indent="3"/>
    </xf>
    <xf numFmtId="0" fontId="6" fillId="3" borderId="21" xfId="0" applyFont="1" applyFill="1" applyBorder="1" applyAlignment="1">
      <alignment horizontal="left" indent="3"/>
    </xf>
    <xf numFmtId="164" fontId="0" fillId="3" borderId="6" xfId="0" applyNumberFormat="1" applyFill="1" applyBorder="1" applyAlignment="1">
      <alignment horizontal="center" vertical="center"/>
    </xf>
    <xf numFmtId="0" fontId="6" fillId="0" borderId="19" xfId="0" applyFont="1" applyBorder="1" applyAlignment="1">
      <alignment horizontal="left" indent="3"/>
    </xf>
    <xf numFmtId="164" fontId="2" fillId="0" borderId="20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indent="3"/>
    </xf>
    <xf numFmtId="0" fontId="7" fillId="3" borderId="3" xfId="0" applyFont="1" applyFill="1" applyBorder="1" applyAlignment="1">
      <alignment horizontal="left" indent="3"/>
    </xf>
    <xf numFmtId="0" fontId="7" fillId="3" borderId="5" xfId="0" applyFont="1" applyFill="1" applyBorder="1" applyAlignment="1">
      <alignment horizontal="left" indent="3"/>
    </xf>
    <xf numFmtId="0" fontId="7" fillId="3" borderId="21" xfId="0" applyFont="1" applyFill="1" applyBorder="1" applyAlignment="1">
      <alignment horizontal="left" indent="3"/>
    </xf>
    <xf numFmtId="0" fontId="0" fillId="0" borderId="0" xfId="0" applyFill="1"/>
    <xf numFmtId="0" fontId="8" fillId="5" borderId="0" xfId="0" applyFont="1" applyFill="1"/>
    <xf numFmtId="0" fontId="0" fillId="5" borderId="0" xfId="0" applyFill="1"/>
    <xf numFmtId="0" fontId="7" fillId="3" borderId="0" xfId="0" applyFont="1" applyFill="1" applyBorder="1" applyAlignment="1"/>
    <xf numFmtId="0" fontId="0" fillId="3" borderId="0" xfId="0" applyFill="1"/>
    <xf numFmtId="164" fontId="2" fillId="3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0" borderId="0" xfId="2" applyFont="1"/>
    <xf numFmtId="164" fontId="0" fillId="3" borderId="0" xfId="0" applyNumberFormat="1" applyFill="1"/>
    <xf numFmtId="9" fontId="0" fillId="0" borderId="0" xfId="2" applyFont="1" applyAlignment="1">
      <alignment horizontal="center"/>
    </xf>
    <xf numFmtId="9" fontId="0" fillId="0" borderId="22" xfId="2" applyFont="1" applyBorder="1" applyAlignment="1">
      <alignment horizontal="center"/>
    </xf>
    <xf numFmtId="9" fontId="0" fillId="0" borderId="0" xfId="2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5" borderId="0" xfId="0" applyFill="1" applyAlignment="1">
      <alignment horizontal="center"/>
    </xf>
    <xf numFmtId="9" fontId="0" fillId="3" borderId="0" xfId="2" applyFon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Planilha1!$C$28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683-44DF-83A6-C03AB60F58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683-44DF-83A6-C03AB60F580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E683-44DF-83A6-C03AB60F580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683-44DF-83A6-C03AB60F580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E683-44DF-83A6-C03AB60F580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E683-44DF-83A6-C03AB60F580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E683-44DF-83A6-C03AB60F580C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Planilha1!$B$29:$B$34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DESENVOLVIMENTOS</c:v>
                </c:pt>
                <c:pt idx="5">
                  <c:v>HOTELARIAS</c:v>
                </c:pt>
              </c:strCache>
            </c:strRef>
          </c:cat>
          <c:val>
            <c:numRef>
              <c:f>Planilha1!$C$29:$C$34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3-44DF-83A6-C03AB60F580C}"/>
            </c:ext>
          </c:extLst>
        </c:ser>
        <c:ser>
          <c:idx val="1"/>
          <c:order val="1"/>
          <c:tx>
            <c:strRef>
              <c:f>Planilha1!$D$28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E683-44DF-83A6-C03AB60F580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E683-44DF-83A6-C03AB60F580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E683-44DF-83A6-C03AB60F580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E683-44DF-83A6-C03AB60F580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E683-44DF-83A6-C03AB60F580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E683-44DF-83A6-C03AB60F580C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Planilha1!$B$29:$B$34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DESENVOLVIMENTOS</c:v>
                </c:pt>
                <c:pt idx="5">
                  <c:v>HOTELARIAS</c:v>
                </c:pt>
              </c:strCache>
            </c:strRef>
          </c:cat>
          <c:val>
            <c:numRef>
              <c:f>Planilha1!$D$29:$D$34</c:f>
              <c:numCache>
                <c:formatCode>"R$"\ #,##0.00</c:formatCode>
                <c:ptCount val="6"/>
                <c:pt idx="0">
                  <c:v>320</c:v>
                </c:pt>
                <c:pt idx="1">
                  <c:v>350</c:v>
                </c:pt>
                <c:pt idx="2">
                  <c:v>80</c:v>
                </c:pt>
                <c:pt idx="3">
                  <c:v>50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83-44DF-83A6-C03AB60F580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1676400</xdr:colOff>
      <xdr:row>0</xdr:row>
      <xdr:rowOff>123825</xdr:rowOff>
    </xdr:from>
    <xdr:to>
      <xdr:col>2</xdr:col>
      <xdr:colOff>1495062</xdr:colOff>
      <xdr:row>4</xdr:row>
      <xdr:rowOff>9444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6757C50-A996-48DB-8C0C-FF382A7CC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123825"/>
          <a:ext cx="2904762" cy="64761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804862</xdr:colOff>
      <xdr:row>36</xdr:row>
      <xdr:rowOff>157162</xdr:rowOff>
    </xdr:from>
    <xdr:to>
      <xdr:col>3</xdr:col>
      <xdr:colOff>138112</xdr:colOff>
      <xdr:row>51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799CCF-6E70-454E-98B8-A052DA608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5DCB-1492-4DF5-81D5-4753D0516C58}">
  <sheetPr codeName="Planilha1"/>
  <dimension ref="A1:H35"/>
  <sheetViews>
    <sheetView showGridLines="0" showRowColHeaders="0" tabSelected="1" workbookViewId="0">
      <selection activeCell="D49" sqref="D49"/>
    </sheetView>
  </sheetViews>
  <sheetFormatPr defaultColWidth="0" defaultRowHeight="15" x14ac:dyDescent="0.25"/>
  <cols>
    <col min="1" max="1" width="2.7109375" customWidth="1"/>
    <col min="2" max="2" width="46.28515625" style="44" customWidth="1"/>
    <col min="3" max="3" width="32.28515625" style="44" bestFit="1" customWidth="1"/>
    <col min="4" max="4" width="19.85546875" style="44" bestFit="1" customWidth="1"/>
    <col min="5" max="5" width="5.5703125" style="44" customWidth="1"/>
    <col min="6" max="6" width="24.42578125" hidden="1" customWidth="1"/>
    <col min="7" max="7" width="10.7109375" hidden="1" customWidth="1"/>
    <col min="8" max="8" width="4" hidden="1" customWidth="1"/>
    <col min="9" max="11" width="9.140625" hidden="1" customWidth="1"/>
    <col min="12" max="16384" width="9.140625" hidden="1"/>
  </cols>
  <sheetData>
    <row r="1" spans="2:4" customFormat="1" x14ac:dyDescent="0.25"/>
    <row r="2" spans="2:4" customFormat="1" x14ac:dyDescent="0.25"/>
    <row r="3" spans="2:4" customFormat="1" x14ac:dyDescent="0.25"/>
    <row r="4" spans="2:4" customFormat="1" x14ac:dyDescent="0.25"/>
    <row r="5" spans="2:4" customFormat="1" ht="15.75" thickBot="1" x14ac:dyDescent="0.3"/>
    <row r="6" spans="2:4" customFormat="1" ht="26.25" x14ac:dyDescent="0.25">
      <c r="B6" s="26" t="s">
        <v>13</v>
      </c>
      <c r="C6" s="27"/>
      <c r="D6" s="28"/>
    </row>
    <row r="7" spans="2:4" customFormat="1" ht="15.75" x14ac:dyDescent="0.25">
      <c r="B7" s="31" t="s">
        <v>15</v>
      </c>
      <c r="C7" s="29"/>
      <c r="D7" s="32">
        <v>10000</v>
      </c>
    </row>
    <row r="8" spans="2:4" customFormat="1" ht="15.75" x14ac:dyDescent="0.25">
      <c r="B8" s="33" t="s">
        <v>14</v>
      </c>
      <c r="C8" s="30"/>
      <c r="D8" s="34">
        <v>0.01</v>
      </c>
    </row>
    <row r="9" spans="2:4" customFormat="1" ht="16.5" thickBot="1" x14ac:dyDescent="0.3">
      <c r="B9" s="35" t="s">
        <v>16</v>
      </c>
      <c r="C9" s="36"/>
      <c r="D9" s="37">
        <f>D7*30%</f>
        <v>3000</v>
      </c>
    </row>
    <row r="10" spans="2:4" customFormat="1" ht="15.75" thickBot="1" x14ac:dyDescent="0.3"/>
    <row r="11" spans="2:4" s="1" customFormat="1" ht="27" customHeight="1" x14ac:dyDescent="0.4">
      <c r="B11" s="14" t="s">
        <v>0</v>
      </c>
      <c r="C11" s="21"/>
      <c r="D11" s="22"/>
    </row>
    <row r="12" spans="2:4" customFormat="1" ht="15.75" x14ac:dyDescent="0.25">
      <c r="B12" s="38" t="s">
        <v>1</v>
      </c>
      <c r="C12" s="23"/>
      <c r="D12" s="39">
        <v>1000</v>
      </c>
    </row>
    <row r="13" spans="2:4" customFormat="1" ht="15.75" x14ac:dyDescent="0.25">
      <c r="B13" s="40" t="s">
        <v>2</v>
      </c>
      <c r="C13" s="24"/>
      <c r="D13" s="2">
        <v>5</v>
      </c>
    </row>
    <row r="14" spans="2:4" customFormat="1" ht="15.75" x14ac:dyDescent="0.25">
      <c r="B14" s="40" t="s">
        <v>3</v>
      </c>
      <c r="C14" s="24"/>
      <c r="D14" s="3">
        <v>1.0800000000000001E-2</v>
      </c>
    </row>
    <row r="15" spans="2:4" customFormat="1" ht="15.75" x14ac:dyDescent="0.25">
      <c r="B15" s="41" t="s">
        <v>4</v>
      </c>
      <c r="C15" s="25"/>
      <c r="D15" s="4">
        <f>FV(taxaMensal,qtdAnos*12,aporte*-1)</f>
        <v>83804.01935925844</v>
      </c>
    </row>
    <row r="16" spans="2:4" customFormat="1" ht="16.5" thickBot="1" x14ac:dyDescent="0.3">
      <c r="B16" s="42" t="s">
        <v>5</v>
      </c>
      <c r="C16" s="43"/>
      <c r="D16" s="5">
        <f>patrimonio*rendimentoCarteira</f>
        <v>838.04019359258439</v>
      </c>
    </row>
    <row r="17" spans="1:5" ht="15.75" thickBot="1" x14ac:dyDescent="0.3">
      <c r="B17"/>
      <c r="C17"/>
      <c r="D17"/>
      <c r="E17"/>
    </row>
    <row r="18" spans="1:5" ht="26.25" x14ac:dyDescent="0.4">
      <c r="B18" s="18" t="s">
        <v>6</v>
      </c>
      <c r="C18" s="19"/>
      <c r="D18" s="20" t="s">
        <v>12</v>
      </c>
      <c r="E18"/>
    </row>
    <row r="19" spans="1:5" ht="16.5" thickBot="1" x14ac:dyDescent="0.3">
      <c r="A19" s="6">
        <v>2</v>
      </c>
      <c r="B19" s="15" t="s">
        <v>7</v>
      </c>
      <c r="C19" s="7">
        <f>FV($D$14,$A19*12,$D$12*-1)</f>
        <v>27230.863660581592</v>
      </c>
      <c r="D19" s="8">
        <f>C19*rendimentoCarteira</f>
        <v>272.30863660581593</v>
      </c>
      <c r="E19"/>
    </row>
    <row r="20" spans="1:5" ht="16.5" thickBot="1" x14ac:dyDescent="0.3">
      <c r="A20" s="6">
        <v>5</v>
      </c>
      <c r="B20" s="16" t="s">
        <v>8</v>
      </c>
      <c r="C20" s="9">
        <f>FV($D$14,$A20*12,$D$12*-1)</f>
        <v>83804.01935925844</v>
      </c>
      <c r="D20" s="10">
        <f>C20*rendimentoCarteira</f>
        <v>838.04019359258439</v>
      </c>
      <c r="E20"/>
    </row>
    <row r="21" spans="1:5" ht="16.5" thickBot="1" x14ac:dyDescent="0.3">
      <c r="A21" s="6">
        <v>10</v>
      </c>
      <c r="B21" s="16" t="s">
        <v>9</v>
      </c>
      <c r="C21" s="9">
        <f>FV($D$14,$A21*12,$D$12*-1)</f>
        <v>243457.6662548001</v>
      </c>
      <c r="D21" s="10">
        <f>C21*rendimentoCarteira</f>
        <v>2434.576662548001</v>
      </c>
      <c r="E21"/>
    </row>
    <row r="22" spans="1:5" ht="16.5" thickBot="1" x14ac:dyDescent="0.3">
      <c r="A22" s="6">
        <v>20</v>
      </c>
      <c r="B22" s="16" t="s">
        <v>10</v>
      </c>
      <c r="C22" s="9">
        <f>FV($D$14,$A22*12,$D$12*-1)</f>
        <v>1127048.9932985234</v>
      </c>
      <c r="D22" s="10">
        <f>C22*rendimentoCarteira</f>
        <v>11270.489932985234</v>
      </c>
      <c r="E22"/>
    </row>
    <row r="23" spans="1:5" ht="16.5" thickBot="1" x14ac:dyDescent="0.3">
      <c r="A23" s="6">
        <v>30</v>
      </c>
      <c r="B23" s="17" t="s">
        <v>11</v>
      </c>
      <c r="C23" s="11">
        <f>FV($D$14,$A23*12,$D$12*-1)</f>
        <v>4333904.8103167517</v>
      </c>
      <c r="D23" s="12">
        <f>C23*rendimentoCarteira</f>
        <v>43339.048103167515</v>
      </c>
      <c r="E23"/>
    </row>
    <row r="24" spans="1:5" x14ac:dyDescent="0.25">
      <c r="B24"/>
      <c r="C24"/>
      <c r="D24"/>
      <c r="E24"/>
    </row>
    <row r="25" spans="1:5" x14ac:dyDescent="0.25">
      <c r="B25" s="45" t="s">
        <v>17</v>
      </c>
      <c r="C25" s="59" t="s">
        <v>19</v>
      </c>
      <c r="D25" s="46"/>
      <c r="E25"/>
    </row>
    <row r="26" spans="1:5" ht="15.75" x14ac:dyDescent="0.25">
      <c r="B26" s="47" t="s">
        <v>21</v>
      </c>
      <c r="C26" s="49">
        <f>aporte</f>
        <v>1000</v>
      </c>
      <c r="D26" s="48"/>
    </row>
    <row r="28" spans="1:5" x14ac:dyDescent="0.25">
      <c r="B28" s="50" t="s">
        <v>22</v>
      </c>
      <c r="C28" s="50" t="s">
        <v>23</v>
      </c>
      <c r="D28" s="50" t="s">
        <v>24</v>
      </c>
    </row>
    <row r="29" spans="1:5" x14ac:dyDescent="0.25">
      <c r="B29" s="48" t="s">
        <v>25</v>
      </c>
      <c r="C29" s="60">
        <f>VLOOKUP($C$25&amp;"-"&amp;B29,Planilha2!A:D,4,FALSE)</f>
        <v>0.32</v>
      </c>
      <c r="D29" s="54">
        <f>C29*aporte</f>
        <v>320</v>
      </c>
    </row>
    <row r="30" spans="1:5" x14ac:dyDescent="0.25">
      <c r="B30" s="48" t="s">
        <v>26</v>
      </c>
      <c r="C30" s="60">
        <f>VLOOKUP($C$25&amp;"-"&amp;B30,Planilha2!A:D,4,FALSE)</f>
        <v>0.35</v>
      </c>
      <c r="D30" s="54">
        <f>C30*aporte</f>
        <v>350</v>
      </c>
    </row>
    <row r="31" spans="1:5" x14ac:dyDescent="0.25">
      <c r="B31" s="48" t="s">
        <v>27</v>
      </c>
      <c r="C31" s="60">
        <f>VLOOKUP($C$25&amp;"-"&amp;B31,Planilha2!A:D,4,FALSE)</f>
        <v>0.08</v>
      </c>
      <c r="D31" s="54">
        <f>C31*aporte</f>
        <v>80</v>
      </c>
    </row>
    <row r="32" spans="1:5" x14ac:dyDescent="0.25">
      <c r="B32" s="48" t="s">
        <v>28</v>
      </c>
      <c r="C32" s="60">
        <f>VLOOKUP($C$25&amp;"-"&amp;B32,Planilha2!A:D,4,FALSE)</f>
        <v>0.05</v>
      </c>
      <c r="D32" s="54">
        <f>C32*aporte</f>
        <v>50</v>
      </c>
    </row>
    <row r="33" spans="2:4" x14ac:dyDescent="0.25">
      <c r="B33" s="48" t="s">
        <v>29</v>
      </c>
      <c r="C33" s="60">
        <f>VLOOKUP($C$25&amp;"-"&amp;B33,Planilha2!A:D,4,FALSE)</f>
        <v>0.1</v>
      </c>
      <c r="D33" s="54">
        <f>C33*aporte</f>
        <v>100</v>
      </c>
    </row>
    <row r="34" spans="2:4" x14ac:dyDescent="0.25">
      <c r="B34" s="48" t="s">
        <v>30</v>
      </c>
      <c r="C34" s="60">
        <f>VLOOKUP($C$25&amp;"-"&amp;B34,Planilha2!A:D,4,FALSE)</f>
        <v>0.1</v>
      </c>
      <c r="D34" s="54">
        <f>C34*aporte</f>
        <v>100</v>
      </c>
    </row>
    <row r="35" spans="2:4" x14ac:dyDescent="0.25">
      <c r="B35" s="51"/>
      <c r="C35" s="51"/>
      <c r="D35" s="52">
        <f>SUM(D29:D34)</f>
        <v>1000</v>
      </c>
    </row>
  </sheetData>
  <mergeCells count="11">
    <mergeCell ref="B7:C7"/>
    <mergeCell ref="B8:C8"/>
    <mergeCell ref="B9:C9"/>
    <mergeCell ref="B11:D11"/>
    <mergeCell ref="B6:D6"/>
    <mergeCell ref="B18:C18"/>
    <mergeCell ref="B12:C12"/>
    <mergeCell ref="B13:C13"/>
    <mergeCell ref="B14:C14"/>
    <mergeCell ref="B15:C15"/>
    <mergeCell ref="B16:C16"/>
  </mergeCells>
  <dataValidations count="1">
    <dataValidation type="list" allowBlank="1" showInputMessage="1" showErrorMessage="1" sqref="C25" xr:uid="{49BB9DD3-76F8-4356-8594-9D10CC42BB71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D5DB-40B7-4E9D-AEF3-75577C9DD087}">
  <dimension ref="A2:I20"/>
  <sheetViews>
    <sheetView workbookViewId="0">
      <selection activeCell="H6" sqref="H6:I6"/>
    </sheetView>
  </sheetViews>
  <sheetFormatPr defaultRowHeight="15" x14ac:dyDescent="0.25"/>
  <cols>
    <col min="1" max="1" width="32.28515625" style="13" bestFit="1" customWidth="1"/>
    <col min="2" max="2" width="12.140625" style="13" bestFit="1" customWidth="1"/>
    <col min="3" max="3" width="20" style="13" bestFit="1" customWidth="1"/>
    <col min="4" max="4" width="9.140625" style="13"/>
    <col min="8" max="8" width="17" bestFit="1" customWidth="1"/>
  </cols>
  <sheetData>
    <row r="2" spans="1:9" x14ac:dyDescent="0.25">
      <c r="A2" s="13" t="s">
        <v>33</v>
      </c>
      <c r="B2" s="13" t="s">
        <v>31</v>
      </c>
      <c r="C2" s="13" t="s">
        <v>22</v>
      </c>
      <c r="D2" s="13" t="s">
        <v>32</v>
      </c>
    </row>
    <row r="3" spans="1:9" x14ac:dyDescent="0.25">
      <c r="A3" s="13" t="str">
        <f>B3&amp;"-"&amp;C3</f>
        <v>Conservador-PAPEL</v>
      </c>
      <c r="B3" s="13" t="s">
        <v>18</v>
      </c>
      <c r="C3" s="13" t="s">
        <v>25</v>
      </c>
      <c r="D3" s="55">
        <v>0.3</v>
      </c>
    </row>
    <row r="4" spans="1:9" x14ac:dyDescent="0.25">
      <c r="A4" s="13" t="str">
        <f t="shared" ref="A4:A20" si="0">B4&amp;"-"&amp;C4</f>
        <v>Conservador-TIJOLO</v>
      </c>
      <c r="B4" s="13" t="s">
        <v>18</v>
      </c>
      <c r="C4" s="13" t="s">
        <v>26</v>
      </c>
      <c r="D4" s="55">
        <v>0.5</v>
      </c>
    </row>
    <row r="5" spans="1:9" x14ac:dyDescent="0.25">
      <c r="A5" s="13" t="str">
        <f t="shared" si="0"/>
        <v>Conservador-HIBRIDOS</v>
      </c>
      <c r="B5" s="13" t="s">
        <v>18</v>
      </c>
      <c r="C5" s="13" t="s">
        <v>27</v>
      </c>
      <c r="D5" s="55">
        <v>0.1</v>
      </c>
    </row>
    <row r="6" spans="1:9" x14ac:dyDescent="0.25">
      <c r="A6" s="13" t="str">
        <f t="shared" si="0"/>
        <v>Conservador-FOFs</v>
      </c>
      <c r="B6" s="13" t="s">
        <v>18</v>
      </c>
      <c r="C6" s="13" t="s">
        <v>28</v>
      </c>
      <c r="D6" s="55">
        <v>0.1</v>
      </c>
      <c r="I6" s="53"/>
    </row>
    <row r="7" spans="1:9" x14ac:dyDescent="0.25">
      <c r="A7" s="13" t="str">
        <f t="shared" si="0"/>
        <v>Conservador-DESENVOLVIMENTOS</v>
      </c>
      <c r="B7" s="13" t="s">
        <v>18</v>
      </c>
      <c r="C7" s="13" t="s">
        <v>29</v>
      </c>
      <c r="D7" s="55">
        <v>0</v>
      </c>
    </row>
    <row r="8" spans="1:9" ht="15.75" thickBot="1" x14ac:dyDescent="0.3">
      <c r="A8" s="58" t="str">
        <f t="shared" si="0"/>
        <v>Conservador-HOTELARIAS</v>
      </c>
      <c r="B8" s="58" t="s">
        <v>18</v>
      </c>
      <c r="C8" s="58" t="s">
        <v>30</v>
      </c>
      <c r="D8" s="56">
        <v>0</v>
      </c>
    </row>
    <row r="9" spans="1:9" x14ac:dyDescent="0.25">
      <c r="A9" s="13" t="str">
        <f t="shared" si="0"/>
        <v>Moderado-PAPEL</v>
      </c>
      <c r="B9" s="13" t="s">
        <v>19</v>
      </c>
      <c r="C9" s="13" t="s">
        <v>25</v>
      </c>
      <c r="D9" s="57">
        <v>0.32</v>
      </c>
    </row>
    <row r="10" spans="1:9" x14ac:dyDescent="0.25">
      <c r="A10" s="13" t="s">
        <v>34</v>
      </c>
      <c r="B10" s="13" t="s">
        <v>19</v>
      </c>
      <c r="C10" s="13" t="s">
        <v>26</v>
      </c>
      <c r="D10" s="57">
        <v>0.35</v>
      </c>
    </row>
    <row r="11" spans="1:9" x14ac:dyDescent="0.25">
      <c r="A11" s="13" t="str">
        <f t="shared" si="0"/>
        <v>Moderado-HIBRIDOS</v>
      </c>
      <c r="B11" s="13" t="s">
        <v>19</v>
      </c>
      <c r="C11" s="13" t="s">
        <v>27</v>
      </c>
      <c r="D11" s="55">
        <v>0.08</v>
      </c>
    </row>
    <row r="12" spans="1:9" x14ac:dyDescent="0.25">
      <c r="A12" s="13" t="str">
        <f t="shared" si="0"/>
        <v>Moderado-FOFs</v>
      </c>
      <c r="B12" s="13" t="s">
        <v>19</v>
      </c>
      <c r="C12" s="13" t="s">
        <v>28</v>
      </c>
      <c r="D12" s="55">
        <v>0.05</v>
      </c>
    </row>
    <row r="13" spans="1:9" x14ac:dyDescent="0.25">
      <c r="A13" s="13" t="str">
        <f t="shared" si="0"/>
        <v>Moderado-DESENVOLVIMENTOS</v>
      </c>
      <c r="B13" s="13" t="s">
        <v>19</v>
      </c>
      <c r="C13" s="13" t="s">
        <v>29</v>
      </c>
      <c r="D13" s="55">
        <v>0.1</v>
      </c>
    </row>
    <row r="14" spans="1:9" ht="15.75" thickBot="1" x14ac:dyDescent="0.3">
      <c r="A14" s="58" t="str">
        <f t="shared" si="0"/>
        <v>Moderado-HOTELARIAS</v>
      </c>
      <c r="B14" s="58" t="s">
        <v>19</v>
      </c>
      <c r="C14" s="58" t="s">
        <v>30</v>
      </c>
      <c r="D14" s="56">
        <v>0.1</v>
      </c>
    </row>
    <row r="15" spans="1:9" x14ac:dyDescent="0.25">
      <c r="A15" s="13" t="str">
        <f t="shared" si="0"/>
        <v>Agressivo-PAPEL</v>
      </c>
      <c r="B15" s="13" t="s">
        <v>20</v>
      </c>
      <c r="C15" s="13" t="s">
        <v>25</v>
      </c>
      <c r="D15" s="55">
        <v>0.5</v>
      </c>
    </row>
    <row r="16" spans="1:9" x14ac:dyDescent="0.25">
      <c r="A16" s="13" t="str">
        <f t="shared" si="0"/>
        <v>Agressivo-TIJOLO</v>
      </c>
      <c r="B16" s="13" t="s">
        <v>20</v>
      </c>
      <c r="C16" s="13" t="s">
        <v>26</v>
      </c>
      <c r="D16" s="55">
        <v>0.1</v>
      </c>
    </row>
    <row r="17" spans="1:4" x14ac:dyDescent="0.25">
      <c r="A17" s="13" t="str">
        <f t="shared" si="0"/>
        <v>Agressivo-HIBRIDOS</v>
      </c>
      <c r="B17" s="13" t="s">
        <v>20</v>
      </c>
      <c r="C17" s="13" t="s">
        <v>27</v>
      </c>
      <c r="D17" s="55">
        <v>0.05</v>
      </c>
    </row>
    <row r="18" spans="1:4" x14ac:dyDescent="0.25">
      <c r="A18" s="13" t="str">
        <f t="shared" si="0"/>
        <v>Agressivo-FOFs</v>
      </c>
      <c r="B18" s="13" t="s">
        <v>20</v>
      </c>
      <c r="C18" s="13" t="s">
        <v>28</v>
      </c>
      <c r="D18" s="55">
        <v>0.05</v>
      </c>
    </row>
    <row r="19" spans="1:4" x14ac:dyDescent="0.25">
      <c r="A19" s="13" t="str">
        <f t="shared" si="0"/>
        <v>Agressivo-DESENVOLVIMENTOS</v>
      </c>
      <c r="B19" s="13" t="s">
        <v>20</v>
      </c>
      <c r="C19" s="13" t="s">
        <v>29</v>
      </c>
      <c r="D19" s="55">
        <v>0.2</v>
      </c>
    </row>
    <row r="20" spans="1:4" x14ac:dyDescent="0.25">
      <c r="A20" s="13" t="str">
        <f t="shared" si="0"/>
        <v>Agressivo-HOTELARIAS</v>
      </c>
      <c r="B20" s="13" t="s">
        <v>20</v>
      </c>
      <c r="C20" s="13" t="s">
        <v>30</v>
      </c>
      <c r="D20" s="5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qtdAnos</vt:lpstr>
      <vt:lpstr>rendimentoCarteira</vt:lpstr>
      <vt:lpstr>salario</vt:lpstr>
      <vt:lpstr>sugestaoInvestimento</vt:lpstr>
      <vt:lpstr>taxaMensal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Nakamura</dc:creator>
  <cp:lastModifiedBy>Leonardo Nakamura</cp:lastModifiedBy>
  <dcterms:created xsi:type="dcterms:W3CDTF">2025-05-29T16:16:51Z</dcterms:created>
  <dcterms:modified xsi:type="dcterms:W3CDTF">2025-05-31T17:43:42Z</dcterms:modified>
</cp:coreProperties>
</file>