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52C6D9F1-5613-4CDD-A505-85A6D00ACA43}" xr6:coauthVersionLast="47" xr6:coauthVersionMax="47" xr10:uidLastSave="{00000000-0000-0000-0000-000000000000}"/>
  <bookViews>
    <workbookView xWindow="-98" yWindow="-98" windowWidth="26116" windowHeight="15675" activeTab="1" xr2:uid="{00000000-000D-0000-FFFF-FFFF00000000}"/>
  </bookViews>
  <sheets>
    <sheet name="Форма3_Нов" sheetId="1" r:id="rId1"/>
    <sheet name="Загальна" sheetId="4" r:id="rId2"/>
    <sheet name="Сводная_3а_нов" sheetId="3" state="hidden" r:id="rId3"/>
  </sheets>
  <definedNames>
    <definedName name="_xlnm.Print_Titles" localSheetId="1">Загальна!$4:$6</definedName>
    <definedName name="_xlnm.Print_Titles" localSheetId="2">Сводная_3а_нов!$5:$7</definedName>
    <definedName name="_xlnm.Print_Titles" localSheetId="0">Форма3_Нов!$5:$7</definedName>
    <definedName name="_xlnm.Print_Area" localSheetId="1">Загальна!$A$2:$AC$122</definedName>
    <definedName name="_xlnm.Print_Area" localSheetId="2">Сводная_3а_нов!$A$1:$AB$99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4" l="1"/>
  <c r="D91" i="4" s="1"/>
  <c r="D67" i="4"/>
  <c r="D46" i="4"/>
  <c r="D22" i="4"/>
  <c r="K1198" i="1" l="1"/>
  <c r="K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AC1201" i="1"/>
  <c r="AC1200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AC1197" i="1"/>
  <c r="AC1196" i="1"/>
  <c r="AC1195" i="1"/>
  <c r="AC1194" i="1"/>
  <c r="AC1193" i="1"/>
  <c r="AC1192" i="1"/>
  <c r="AC1191" i="1"/>
  <c r="AC1190" i="1"/>
  <c r="AC1189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AC1174" i="1"/>
  <c r="AC1175" i="1" s="1"/>
  <c r="AB1173" i="1"/>
  <c r="AA1173" i="1"/>
  <c r="AA1176" i="1" s="1"/>
  <c r="Y82" i="4" s="1"/>
  <c r="Y84" i="4" s="1"/>
  <c r="Z1173" i="1"/>
  <c r="Y1173" i="1"/>
  <c r="X1173" i="1"/>
  <c r="W1173" i="1"/>
  <c r="W1176" i="1" s="1"/>
  <c r="U82" i="4" s="1"/>
  <c r="U84" i="4" s="1"/>
  <c r="V1173" i="1"/>
  <c r="U1173" i="1"/>
  <c r="T1173" i="1"/>
  <c r="S1173" i="1"/>
  <c r="S1176" i="1" s="1"/>
  <c r="Q82" i="4" s="1"/>
  <c r="Q84" i="4" s="1"/>
  <c r="R1173" i="1"/>
  <c r="Q1173" i="1"/>
  <c r="P1173" i="1"/>
  <c r="O1173" i="1"/>
  <c r="N1173" i="1"/>
  <c r="M1173" i="1"/>
  <c r="L1173" i="1"/>
  <c r="K1173" i="1"/>
  <c r="K1176" i="1" s="1"/>
  <c r="I82" i="4" s="1"/>
  <c r="AC1171" i="1"/>
  <c r="AC1170" i="1"/>
  <c r="AC1169" i="1"/>
  <c r="AC1168" i="1"/>
  <c r="AC1167" i="1"/>
  <c r="AC1166" i="1"/>
  <c r="AC1165" i="1"/>
  <c r="AC405" i="1"/>
  <c r="AC406" i="1"/>
  <c r="P1176" i="1" l="1"/>
  <c r="N82" i="4" s="1"/>
  <c r="T1176" i="1"/>
  <c r="R82" i="4" s="1"/>
  <c r="R84" i="4" s="1"/>
  <c r="Z1203" i="1"/>
  <c r="X85" i="4" s="1"/>
  <c r="X87" i="4" s="1"/>
  <c r="L1176" i="1"/>
  <c r="J82" i="4" s="1"/>
  <c r="J84" i="4" s="1"/>
  <c r="X1176" i="1"/>
  <c r="V82" i="4" s="1"/>
  <c r="V84" i="4" s="1"/>
  <c r="R1203" i="1"/>
  <c r="P85" i="4" s="1"/>
  <c r="P87" i="4" s="1"/>
  <c r="R1176" i="1"/>
  <c r="P82" i="4" s="1"/>
  <c r="P84" i="4" s="1"/>
  <c r="Z1176" i="1"/>
  <c r="X82" i="4" s="1"/>
  <c r="X84" i="4" s="1"/>
  <c r="W84" i="4"/>
  <c r="O84" i="4"/>
  <c r="N84" i="4"/>
  <c r="AB1176" i="1"/>
  <c r="Z82" i="4" s="1"/>
  <c r="Z84" i="4" s="1"/>
  <c r="O1203" i="1"/>
  <c r="M85" i="4" s="1"/>
  <c r="M87" i="4" s="1"/>
  <c r="W1203" i="1"/>
  <c r="U85" i="4" s="1"/>
  <c r="U87" i="4" s="1"/>
  <c r="P1203" i="1"/>
  <c r="N85" i="4" s="1"/>
  <c r="N87" i="4" s="1"/>
  <c r="X1203" i="1"/>
  <c r="V85" i="4" s="1"/>
  <c r="V87" i="4" s="1"/>
  <c r="Q1203" i="1"/>
  <c r="O85" i="4" s="1"/>
  <c r="O87" i="4" s="1"/>
  <c r="Y1203" i="1"/>
  <c r="W85" i="4" s="1"/>
  <c r="W87" i="4" s="1"/>
  <c r="AC1198" i="1"/>
  <c r="Q1176" i="1"/>
  <c r="O82" i="4" s="1"/>
  <c r="S1203" i="1"/>
  <c r="Q85" i="4" s="1"/>
  <c r="Q87" i="4" s="1"/>
  <c r="M1176" i="1"/>
  <c r="K82" i="4" s="1"/>
  <c r="K84" i="4" s="1"/>
  <c r="AB1203" i="1"/>
  <c r="Z85" i="4" s="1"/>
  <c r="N1176" i="1"/>
  <c r="L82" i="4" s="1"/>
  <c r="L84" i="4" s="1"/>
  <c r="V1176" i="1"/>
  <c r="T82" i="4" s="1"/>
  <c r="T84" i="4" s="1"/>
  <c r="M1203" i="1"/>
  <c r="K85" i="4" s="1"/>
  <c r="K87" i="4" s="1"/>
  <c r="U1203" i="1"/>
  <c r="S85" i="4" s="1"/>
  <c r="S87" i="4" s="1"/>
  <c r="AC1202" i="1"/>
  <c r="Y1176" i="1"/>
  <c r="W82" i="4" s="1"/>
  <c r="K1203" i="1"/>
  <c r="I85" i="4" s="1"/>
  <c r="AA1203" i="1"/>
  <c r="Y85" i="4" s="1"/>
  <c r="Y87" i="4" s="1"/>
  <c r="U1176" i="1"/>
  <c r="S82" i="4" s="1"/>
  <c r="S84" i="4" s="1"/>
  <c r="L1203" i="1"/>
  <c r="J85" i="4" s="1"/>
  <c r="J87" i="4" s="1"/>
  <c r="T1203" i="1"/>
  <c r="R85" i="4" s="1"/>
  <c r="R87" i="4" s="1"/>
  <c r="O1176" i="1"/>
  <c r="M82" i="4" s="1"/>
  <c r="M84" i="4" s="1"/>
  <c r="N1203" i="1"/>
  <c r="L85" i="4" s="1"/>
  <c r="L87" i="4" s="1"/>
  <c r="V1203" i="1"/>
  <c r="T85" i="4" s="1"/>
  <c r="T87" i="4" s="1"/>
  <c r="AC1173" i="1"/>
  <c r="AC1176" i="1" s="1"/>
  <c r="AB82" i="4" s="1"/>
  <c r="AB84" i="4" s="1"/>
  <c r="AC825" i="1"/>
  <c r="AC826" i="1" s="1"/>
  <c r="K802" i="1"/>
  <c r="AC800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C134" i="1"/>
  <c r="AC52" i="1"/>
  <c r="AC624" i="1"/>
  <c r="AC449" i="1"/>
  <c r="AC450" i="1"/>
  <c r="AC1146" i="1"/>
  <c r="AC39" i="1"/>
  <c r="Z1241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AC1044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AC824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AC822" i="1"/>
  <c r="AC820" i="1"/>
  <c r="AC819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AC804" i="1"/>
  <c r="AC803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AC801" i="1"/>
  <c r="AC799" i="1"/>
  <c r="AC798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AC781" i="1"/>
  <c r="AC780" i="1"/>
  <c r="AC779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AC777" i="1"/>
  <c r="AC776" i="1"/>
  <c r="AC775" i="1"/>
  <c r="AC774" i="1"/>
  <c r="AC773" i="1"/>
  <c r="AC772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AC754" i="1"/>
  <c r="AC753" i="1"/>
  <c r="AC752" i="1"/>
  <c r="AC751" i="1"/>
  <c r="AC750" i="1"/>
  <c r="AC749" i="1"/>
  <c r="AC748" i="1"/>
  <c r="AC368" i="1"/>
  <c r="AC369" i="1"/>
  <c r="AC367" i="1"/>
  <c r="AC518" i="1"/>
  <c r="AC519" i="1" s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P519" i="1"/>
  <c r="AC1203" i="1" l="1"/>
  <c r="AB85" i="4" s="1"/>
  <c r="AC802" i="1"/>
  <c r="AC823" i="1"/>
  <c r="AD823" i="1"/>
  <c r="Y1048" i="1"/>
  <c r="W62" i="4" s="1"/>
  <c r="O1019" i="1"/>
  <c r="M61" i="4" s="1"/>
  <c r="W1019" i="1"/>
  <c r="U61" i="4" s="1"/>
  <c r="M1048" i="1"/>
  <c r="K62" i="4" s="1"/>
  <c r="U1048" i="1"/>
  <c r="S62" i="4" s="1"/>
  <c r="P1019" i="1"/>
  <c r="N61" i="4" s="1"/>
  <c r="X1019" i="1"/>
  <c r="V61" i="4" s="1"/>
  <c r="V1019" i="1"/>
  <c r="T61" i="4" s="1"/>
  <c r="N1048" i="1"/>
  <c r="L62" i="4" s="1"/>
  <c r="V1048" i="1"/>
  <c r="T62" i="4" s="1"/>
  <c r="K1019" i="1"/>
  <c r="I61" i="4" s="1"/>
  <c r="S1019" i="1"/>
  <c r="Q61" i="4" s="1"/>
  <c r="AA1019" i="1"/>
  <c r="Y61" i="4" s="1"/>
  <c r="L1019" i="1"/>
  <c r="J61" i="4" s="1"/>
  <c r="T1019" i="1"/>
  <c r="R61" i="4" s="1"/>
  <c r="AB1019" i="1"/>
  <c r="Z61" i="4" s="1"/>
  <c r="R1019" i="1"/>
  <c r="P61" i="4" s="1"/>
  <c r="Z1019" i="1"/>
  <c r="X61" i="4" s="1"/>
  <c r="M1019" i="1"/>
  <c r="K61" i="4" s="1"/>
  <c r="U1019" i="1"/>
  <c r="S61" i="4" s="1"/>
  <c r="P1048" i="1"/>
  <c r="N62" i="4" s="1"/>
  <c r="X1048" i="1"/>
  <c r="V62" i="4" s="1"/>
  <c r="N1019" i="1"/>
  <c r="L61" i="4" s="1"/>
  <c r="Q1048" i="1"/>
  <c r="O62" i="4" s="1"/>
  <c r="K1048" i="1"/>
  <c r="I62" i="4" s="1"/>
  <c r="L1048" i="1"/>
  <c r="J62" i="4" s="1"/>
  <c r="T1048" i="1"/>
  <c r="R62" i="4" s="1"/>
  <c r="AB1048" i="1"/>
  <c r="Z62" i="4" s="1"/>
  <c r="R827" i="1"/>
  <c r="P80" i="4" s="1"/>
  <c r="Z827" i="1"/>
  <c r="X80" i="4" s="1"/>
  <c r="O1048" i="1"/>
  <c r="M62" i="4" s="1"/>
  <c r="W1048" i="1"/>
  <c r="U62" i="4" s="1"/>
  <c r="AA1048" i="1"/>
  <c r="Y62" i="4" s="1"/>
  <c r="Q1019" i="1"/>
  <c r="O61" i="4" s="1"/>
  <c r="Y1019" i="1"/>
  <c r="W61" i="4" s="1"/>
  <c r="S1048" i="1"/>
  <c r="Q62" i="4" s="1"/>
  <c r="R1048" i="1"/>
  <c r="P62" i="4" s="1"/>
  <c r="Z1048" i="1"/>
  <c r="X62" i="4" s="1"/>
  <c r="AC1016" i="1"/>
  <c r="AC1019" i="1" s="1"/>
  <c r="AB61" i="4" s="1"/>
  <c r="L760" i="1"/>
  <c r="J76" i="4" s="1"/>
  <c r="T760" i="1"/>
  <c r="R76" i="4" s="1"/>
  <c r="AB760" i="1"/>
  <c r="Z76" i="4" s="1"/>
  <c r="R807" i="1"/>
  <c r="P79" i="4" s="1"/>
  <c r="P81" i="4" s="1"/>
  <c r="Z807" i="1"/>
  <c r="X79" i="4" s="1"/>
  <c r="X81" i="4" s="1"/>
  <c r="Q807" i="1"/>
  <c r="O79" i="4" s="1"/>
  <c r="M783" i="1"/>
  <c r="K77" i="4" s="1"/>
  <c r="U783" i="1"/>
  <c r="S77" i="4" s="1"/>
  <c r="S89" i="4" s="1"/>
  <c r="U760" i="1"/>
  <c r="S76" i="4" s="1"/>
  <c r="M760" i="1"/>
  <c r="K76" i="4" s="1"/>
  <c r="K807" i="1"/>
  <c r="I79" i="4" s="1"/>
  <c r="I81" i="4" s="1"/>
  <c r="S807" i="1"/>
  <c r="Q79" i="4" s="1"/>
  <c r="Q81" i="4" s="1"/>
  <c r="AA807" i="1"/>
  <c r="Y79" i="4" s="1"/>
  <c r="Y81" i="4" s="1"/>
  <c r="K827" i="1"/>
  <c r="I80" i="4" s="1"/>
  <c r="S827" i="1"/>
  <c r="Q80" i="4" s="1"/>
  <c r="AA827" i="1"/>
  <c r="Y80" i="4" s="1"/>
  <c r="O783" i="1"/>
  <c r="M77" i="4" s="1"/>
  <c r="M89" i="4" s="1"/>
  <c r="W783" i="1"/>
  <c r="U77" i="4" s="1"/>
  <c r="N783" i="1"/>
  <c r="L77" i="4" s="1"/>
  <c r="V783" i="1"/>
  <c r="T77" i="4" s="1"/>
  <c r="V760" i="1"/>
  <c r="T76" i="4" s="1"/>
  <c r="Q760" i="1"/>
  <c r="O76" i="4" s="1"/>
  <c r="Y760" i="1"/>
  <c r="W76" i="4" s="1"/>
  <c r="W760" i="1"/>
  <c r="U76" i="4" s="1"/>
  <c r="O760" i="1"/>
  <c r="M76" i="4" s="1"/>
  <c r="P783" i="1"/>
  <c r="N77" i="4" s="1"/>
  <c r="X783" i="1"/>
  <c r="V77" i="4" s="1"/>
  <c r="AC806" i="1"/>
  <c r="P807" i="1"/>
  <c r="N79" i="4" s="1"/>
  <c r="N81" i="4" s="1"/>
  <c r="X807" i="1"/>
  <c r="V79" i="4" s="1"/>
  <c r="P827" i="1"/>
  <c r="N80" i="4" s="1"/>
  <c r="X827" i="1"/>
  <c r="V80" i="4" s="1"/>
  <c r="N760" i="1"/>
  <c r="L76" i="4" s="1"/>
  <c r="L78" i="4" s="1"/>
  <c r="Y807" i="1"/>
  <c r="W79" i="4" s="1"/>
  <c r="Q827" i="1"/>
  <c r="O80" i="4" s="1"/>
  <c r="Y827" i="1"/>
  <c r="W80" i="4" s="1"/>
  <c r="AC827" i="1"/>
  <c r="AB80" i="4" s="1"/>
  <c r="Y783" i="1"/>
  <c r="W77" i="4" s="1"/>
  <c r="R783" i="1"/>
  <c r="P77" i="4" s="1"/>
  <c r="P89" i="4" s="1"/>
  <c r="Z783" i="1"/>
  <c r="X77" i="4" s="1"/>
  <c r="X89" i="4" s="1"/>
  <c r="L807" i="1"/>
  <c r="J79" i="4" s="1"/>
  <c r="J81" i="4" s="1"/>
  <c r="T807" i="1"/>
  <c r="R79" i="4" s="1"/>
  <c r="AB807" i="1"/>
  <c r="Z79" i="4" s="1"/>
  <c r="L827" i="1"/>
  <c r="J80" i="4" s="1"/>
  <c r="T827" i="1"/>
  <c r="R80" i="4" s="1"/>
  <c r="AB827" i="1"/>
  <c r="Z80" i="4" s="1"/>
  <c r="Q783" i="1"/>
  <c r="O77" i="4" s="1"/>
  <c r="O89" i="4" s="1"/>
  <c r="K783" i="1"/>
  <c r="I77" i="4" s="1"/>
  <c r="I89" i="4" s="1"/>
  <c r="S783" i="1"/>
  <c r="Q77" i="4" s="1"/>
  <c r="Q89" i="4" s="1"/>
  <c r="AA783" i="1"/>
  <c r="Y77" i="4" s="1"/>
  <c r="M807" i="1"/>
  <c r="K79" i="4" s="1"/>
  <c r="U807" i="1"/>
  <c r="S79" i="4" s="1"/>
  <c r="S81" i="4" s="1"/>
  <c r="M827" i="1"/>
  <c r="K80" i="4" s="1"/>
  <c r="U827" i="1"/>
  <c r="S80" i="4" s="1"/>
  <c r="R760" i="1"/>
  <c r="P76" i="4" s="1"/>
  <c r="Z760" i="1"/>
  <c r="X76" i="4" s="1"/>
  <c r="P760" i="1"/>
  <c r="N76" i="4" s="1"/>
  <c r="X760" i="1"/>
  <c r="V76" i="4" s="1"/>
  <c r="L783" i="1"/>
  <c r="J77" i="4" s="1"/>
  <c r="T783" i="1"/>
  <c r="R77" i="4" s="1"/>
  <c r="AB783" i="1"/>
  <c r="Z77" i="4" s="1"/>
  <c r="N807" i="1"/>
  <c r="V807" i="1"/>
  <c r="T79" i="4" s="1"/>
  <c r="N827" i="1"/>
  <c r="L80" i="4" s="1"/>
  <c r="V827" i="1"/>
  <c r="T80" i="4" s="1"/>
  <c r="AC778" i="1"/>
  <c r="AC755" i="1"/>
  <c r="AC760" i="1" s="1"/>
  <c r="AB76" i="4" s="1"/>
  <c r="K760" i="1"/>
  <c r="I76" i="4" s="1"/>
  <c r="S760" i="1"/>
  <c r="Q76" i="4" s="1"/>
  <c r="AA760" i="1"/>
  <c r="Y76" i="4" s="1"/>
  <c r="AC782" i="1"/>
  <c r="O807" i="1"/>
  <c r="M79" i="4" s="1"/>
  <c r="M81" i="4" s="1"/>
  <c r="W807" i="1"/>
  <c r="U79" i="4" s="1"/>
  <c r="U81" i="4" s="1"/>
  <c r="O827" i="1"/>
  <c r="M80" i="4" s="1"/>
  <c r="W827" i="1"/>
  <c r="U80" i="4" s="1"/>
  <c r="L877" i="1"/>
  <c r="L1148" i="1"/>
  <c r="K731" i="1"/>
  <c r="L173" i="1"/>
  <c r="S88" i="4" l="1"/>
  <c r="S78" i="4"/>
  <c r="J78" i="4"/>
  <c r="J88" i="4"/>
  <c r="R89" i="4"/>
  <c r="U78" i="4"/>
  <c r="U88" i="4"/>
  <c r="K81" i="4"/>
  <c r="V89" i="4"/>
  <c r="W78" i="4"/>
  <c r="W88" i="4"/>
  <c r="L89" i="4"/>
  <c r="K89" i="4"/>
  <c r="Z78" i="4"/>
  <c r="Q78" i="4"/>
  <c r="Q88" i="4"/>
  <c r="N88" i="4"/>
  <c r="N78" i="4"/>
  <c r="M78" i="4"/>
  <c r="M88" i="4"/>
  <c r="T88" i="4"/>
  <c r="T78" i="4"/>
  <c r="I78" i="4"/>
  <c r="I88" i="4"/>
  <c r="X88" i="4"/>
  <c r="X78" i="4"/>
  <c r="T89" i="4"/>
  <c r="T81" i="4"/>
  <c r="J89" i="4"/>
  <c r="P88" i="4"/>
  <c r="P78" i="4"/>
  <c r="Y78" i="4"/>
  <c r="Y88" i="4"/>
  <c r="V88" i="4"/>
  <c r="V78" i="4"/>
  <c r="Y89" i="4"/>
  <c r="R81" i="4"/>
  <c r="W89" i="4"/>
  <c r="W81" i="4"/>
  <c r="V81" i="4"/>
  <c r="N89" i="4"/>
  <c r="O78" i="4"/>
  <c r="O88" i="4"/>
  <c r="U89" i="4"/>
  <c r="K78" i="4"/>
  <c r="K88" i="4"/>
  <c r="O81" i="4"/>
  <c r="R88" i="4"/>
  <c r="R78" i="4"/>
  <c r="L79" i="4"/>
  <c r="V828" i="1"/>
  <c r="Q828" i="1"/>
  <c r="AC807" i="1"/>
  <c r="AB79" i="4" s="1"/>
  <c r="AB88" i="4" s="1"/>
  <c r="O784" i="1"/>
  <c r="O828" i="1"/>
  <c r="AD827" i="1"/>
  <c r="P828" i="1"/>
  <c r="Z828" i="1"/>
  <c r="U828" i="1"/>
  <c r="S828" i="1"/>
  <c r="R828" i="1"/>
  <c r="AD1019" i="1"/>
  <c r="X828" i="1"/>
  <c r="M828" i="1"/>
  <c r="AD807" i="1"/>
  <c r="AB828" i="1"/>
  <c r="T828" i="1"/>
  <c r="AD1048" i="1"/>
  <c r="N828" i="1"/>
  <c r="AA828" i="1"/>
  <c r="Y828" i="1"/>
  <c r="W828" i="1"/>
  <c r="L828" i="1"/>
  <c r="Y1049" i="1"/>
  <c r="T1049" i="1"/>
  <c r="AB1049" i="1"/>
  <c r="Q1049" i="1"/>
  <c r="L1049" i="1"/>
  <c r="P1049" i="1"/>
  <c r="U1049" i="1"/>
  <c r="M1049" i="1"/>
  <c r="W1049" i="1"/>
  <c r="O1049" i="1"/>
  <c r="V1049" i="1"/>
  <c r="Z1049" i="1"/>
  <c r="R1049" i="1"/>
  <c r="X1049" i="1"/>
  <c r="AA1049" i="1"/>
  <c r="K1049" i="1"/>
  <c r="N1049" i="1"/>
  <c r="S1049" i="1"/>
  <c r="AB784" i="1"/>
  <c r="T784" i="1"/>
  <c r="L784" i="1"/>
  <c r="U784" i="1"/>
  <c r="M784" i="1"/>
  <c r="X784" i="1"/>
  <c r="Q784" i="1"/>
  <c r="V784" i="1"/>
  <c r="K828" i="1"/>
  <c r="W784" i="1"/>
  <c r="AC783" i="1"/>
  <c r="AB77" i="4" s="1"/>
  <c r="AB89" i="4" s="1"/>
  <c r="Y784" i="1"/>
  <c r="N784" i="1"/>
  <c r="P784" i="1"/>
  <c r="S784" i="1"/>
  <c r="Z784" i="1"/>
  <c r="K784" i="1"/>
  <c r="R784" i="1"/>
  <c r="AA784" i="1"/>
  <c r="AC10" i="4"/>
  <c r="AC11" i="4"/>
  <c r="AC22" i="4"/>
  <c r="AC23" i="4"/>
  <c r="AC58" i="4"/>
  <c r="AC59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C82" i="4"/>
  <c r="AC83" i="4"/>
  <c r="I84" i="4"/>
  <c r="I87" i="4"/>
  <c r="Z87" i="4"/>
  <c r="AB87" i="4"/>
  <c r="L81" i="4" l="1"/>
  <c r="L88" i="4"/>
  <c r="L90" i="4" s="1"/>
  <c r="AC12" i="4"/>
  <c r="AC828" i="1"/>
  <c r="AC784" i="1"/>
  <c r="O90" i="4"/>
  <c r="P90" i="4"/>
  <c r="X90" i="4"/>
  <c r="W90" i="4"/>
  <c r="S90" i="4"/>
  <c r="AC24" i="4"/>
  <c r="AC60" i="4"/>
  <c r="K90" i="4"/>
  <c r="U90" i="4"/>
  <c r="M90" i="4"/>
  <c r="T90" i="4"/>
  <c r="R90" i="4"/>
  <c r="J90" i="4"/>
  <c r="AD1049" i="1"/>
  <c r="AD828" i="1"/>
  <c r="I90" i="4"/>
  <c r="Q90" i="4"/>
  <c r="AC84" i="4"/>
  <c r="V90" i="4"/>
  <c r="N90" i="4"/>
  <c r="AC785" i="1"/>
  <c r="AB90" i="4" l="1"/>
  <c r="AC659" i="1"/>
  <c r="AC226" i="1"/>
  <c r="AC238" i="1"/>
  <c r="L483" i="1" l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K483" i="1"/>
  <c r="AC697" i="1"/>
  <c r="AC698" i="1"/>
  <c r="AC1136" i="1"/>
  <c r="AC98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K664" i="1"/>
  <c r="AC648" i="1"/>
  <c r="AC649" i="1"/>
  <c r="AC650" i="1"/>
  <c r="AC651" i="1"/>
  <c r="AC652" i="1"/>
  <c r="AC653" i="1"/>
  <c r="AC654" i="1"/>
  <c r="AC655" i="1"/>
  <c r="AC656" i="1"/>
  <c r="AC657" i="1"/>
  <c r="AC658" i="1"/>
  <c r="AC660" i="1"/>
  <c r="AC661" i="1"/>
  <c r="AC662" i="1"/>
  <c r="AC663" i="1"/>
  <c r="AC43" i="1"/>
  <c r="AC42" i="1"/>
  <c r="U877" i="1"/>
  <c r="K877" i="1"/>
  <c r="AC875" i="1"/>
  <c r="AC41" i="1"/>
  <c r="AC1150" i="1" l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Q1151" i="1" s="1"/>
  <c r="O65" i="4" s="1"/>
  <c r="P1148" i="1"/>
  <c r="O1148" i="1"/>
  <c r="N1148" i="1"/>
  <c r="M1148" i="1"/>
  <c r="K1148" i="1"/>
  <c r="AC1147" i="1"/>
  <c r="AC1145" i="1"/>
  <c r="AC1144" i="1"/>
  <c r="AC1143" i="1"/>
  <c r="AC1142" i="1"/>
  <c r="AC1141" i="1"/>
  <c r="AC1140" i="1"/>
  <c r="AC1139" i="1"/>
  <c r="AC1138" i="1"/>
  <c r="AC1137" i="1"/>
  <c r="AC1135" i="1"/>
  <c r="AC1134" i="1"/>
  <c r="AC1133" i="1"/>
  <c r="AC1132" i="1"/>
  <c r="AC503" i="1"/>
  <c r="AC976" i="1"/>
  <c r="R1151" i="1" l="1"/>
  <c r="P65" i="4" s="1"/>
  <c r="Y1151" i="1"/>
  <c r="W65" i="4" s="1"/>
  <c r="Z1151" i="1"/>
  <c r="X65" i="4" s="1"/>
  <c r="U1151" i="1"/>
  <c r="S65" i="4" s="1"/>
  <c r="M1151" i="1"/>
  <c r="K65" i="4" s="1"/>
  <c r="P1151" i="1"/>
  <c r="N65" i="4" s="1"/>
  <c r="X1151" i="1"/>
  <c r="V65" i="4" s="1"/>
  <c r="K1151" i="1"/>
  <c r="I65" i="4" s="1"/>
  <c r="S1151" i="1"/>
  <c r="Q65" i="4" s="1"/>
  <c r="AA1151" i="1"/>
  <c r="Y65" i="4" s="1"/>
  <c r="T1151" i="1"/>
  <c r="R65" i="4" s="1"/>
  <c r="AB1151" i="1"/>
  <c r="Z65" i="4" s="1"/>
  <c r="N1151" i="1"/>
  <c r="L65" i="4" s="1"/>
  <c r="V1151" i="1"/>
  <c r="T65" i="4" s="1"/>
  <c r="O1151" i="1"/>
  <c r="M65" i="4" s="1"/>
  <c r="W1151" i="1"/>
  <c r="U65" i="4" s="1"/>
  <c r="K1152" i="1" l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AC1115" i="1"/>
  <c r="AC1114" i="1"/>
  <c r="AC1113" i="1"/>
  <c r="AC1112" i="1"/>
  <c r="AC1111" i="1"/>
  <c r="AC1110" i="1"/>
  <c r="AC1109" i="1"/>
  <c r="AC1108" i="1"/>
  <c r="AC1107" i="1"/>
  <c r="AC1106" i="1"/>
  <c r="AC475" i="1"/>
  <c r="AC263" i="1"/>
  <c r="AC265" i="1"/>
  <c r="AC266" i="1"/>
  <c r="M1119" i="1" l="1"/>
  <c r="U1119" i="1"/>
  <c r="R1119" i="1"/>
  <c r="Z1119" i="1"/>
  <c r="V1119" i="1"/>
  <c r="N1119" i="1"/>
  <c r="O1119" i="1"/>
  <c r="P1119" i="1"/>
  <c r="X1119" i="1"/>
  <c r="Q1119" i="1"/>
  <c r="K1119" i="1"/>
  <c r="I64" i="4" s="1"/>
  <c r="S1119" i="1"/>
  <c r="L1119" i="1"/>
  <c r="J64" i="4" s="1"/>
  <c r="T1119" i="1"/>
  <c r="AB1119" i="1"/>
  <c r="W1119" i="1"/>
  <c r="Y1119" i="1"/>
  <c r="AA1119" i="1"/>
  <c r="AC1116" i="1"/>
  <c r="AC1119" i="1" s="1"/>
  <c r="AB64" i="4" s="1"/>
  <c r="AC291" i="1"/>
  <c r="AC579" i="1"/>
  <c r="AC535" i="1"/>
  <c r="AC324" i="1"/>
  <c r="AA1152" i="1" l="1"/>
  <c r="Y64" i="4"/>
  <c r="Y66" i="4" s="1"/>
  <c r="X1152" i="1"/>
  <c r="V64" i="4"/>
  <c r="V66" i="4" s="1"/>
  <c r="O1152" i="1"/>
  <c r="M64" i="4"/>
  <c r="M66" i="4" s="1"/>
  <c r="T1152" i="1"/>
  <c r="R64" i="4"/>
  <c r="R66" i="4" s="1"/>
  <c r="N1152" i="1"/>
  <c r="L64" i="4"/>
  <c r="L66" i="4" s="1"/>
  <c r="Y1152" i="1"/>
  <c r="W64" i="4"/>
  <c r="W66" i="4" s="1"/>
  <c r="V1152" i="1"/>
  <c r="T64" i="4"/>
  <c r="T66" i="4" s="1"/>
  <c r="U1152" i="1"/>
  <c r="S64" i="4"/>
  <c r="S66" i="4" s="1"/>
  <c r="P1152" i="1"/>
  <c r="N64" i="4"/>
  <c r="N66" i="4" s="1"/>
  <c r="S1152" i="1"/>
  <c r="Q64" i="4"/>
  <c r="Q66" i="4" s="1"/>
  <c r="Z1152" i="1"/>
  <c r="X64" i="4"/>
  <c r="X66" i="4" s="1"/>
  <c r="Q1152" i="1"/>
  <c r="O64" i="4"/>
  <c r="O66" i="4" s="1"/>
  <c r="M1152" i="1"/>
  <c r="K64" i="4"/>
  <c r="K66" i="4" s="1"/>
  <c r="W1152" i="1"/>
  <c r="U64" i="4"/>
  <c r="U66" i="4" s="1"/>
  <c r="AB1152" i="1"/>
  <c r="Z64" i="4"/>
  <c r="Z66" i="4" s="1"/>
  <c r="R1152" i="1"/>
  <c r="P64" i="4"/>
  <c r="P66" i="4" s="1"/>
  <c r="AD1119" i="1"/>
  <c r="AC696" i="1"/>
  <c r="AC326" i="1" l="1"/>
  <c r="AC194" i="1"/>
  <c r="AC685" i="1"/>
  <c r="AC124" i="1" l="1"/>
  <c r="D47" i="3"/>
  <c r="N67" i="3"/>
  <c r="I67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I66" i="3"/>
  <c r="AA66" i="3" s="1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I65" i="3"/>
  <c r="Z64" i="3"/>
  <c r="Y64" i="3"/>
  <c r="Y67" i="3" s="1"/>
  <c r="X64" i="3"/>
  <c r="W64" i="3"/>
  <c r="V64" i="3"/>
  <c r="U64" i="3"/>
  <c r="T64" i="3"/>
  <c r="S64" i="3"/>
  <c r="R64" i="3"/>
  <c r="Q64" i="3"/>
  <c r="Q67" i="3" s="1"/>
  <c r="P64" i="3"/>
  <c r="P67" i="3" s="1"/>
  <c r="O64" i="3"/>
  <c r="N64" i="3"/>
  <c r="M64" i="3"/>
  <c r="L64" i="3"/>
  <c r="K64" i="3"/>
  <c r="J64" i="3"/>
  <c r="AA63" i="3"/>
  <c r="AA62" i="3"/>
  <c r="Z61" i="3"/>
  <c r="Y61" i="3"/>
  <c r="X61" i="3"/>
  <c r="X67" i="3" s="1"/>
  <c r="W61" i="3"/>
  <c r="W67" i="3" s="1"/>
  <c r="V61" i="3"/>
  <c r="V67" i="3" s="1"/>
  <c r="U61" i="3"/>
  <c r="T61" i="3"/>
  <c r="S61" i="3"/>
  <c r="S67" i="3" s="1"/>
  <c r="R61" i="3"/>
  <c r="Q61" i="3"/>
  <c r="P61" i="3"/>
  <c r="O61" i="3"/>
  <c r="O67" i="3" s="1"/>
  <c r="N61" i="3"/>
  <c r="M61" i="3"/>
  <c r="L61" i="3"/>
  <c r="K61" i="3"/>
  <c r="K67" i="3" s="1"/>
  <c r="J61" i="3"/>
  <c r="AA60" i="3"/>
  <c r="AA59" i="3"/>
  <c r="D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I57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I56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J55" i="3"/>
  <c r="AA54" i="3"/>
  <c r="AA53" i="3"/>
  <c r="AA51" i="3"/>
  <c r="AA50" i="3"/>
  <c r="J47" i="3"/>
  <c r="K47" i="3"/>
  <c r="L47" i="3"/>
  <c r="M47" i="3"/>
  <c r="N47" i="3"/>
  <c r="O47" i="3"/>
  <c r="P47" i="3"/>
  <c r="Q47" i="3"/>
  <c r="R47" i="3"/>
  <c r="S47" i="3"/>
  <c r="T47" i="3"/>
  <c r="U47" i="3"/>
  <c r="I47" i="3"/>
  <c r="I48" i="3"/>
  <c r="AA27" i="3"/>
  <c r="AA29" i="3"/>
  <c r="AA30" i="3"/>
  <c r="AA32" i="3"/>
  <c r="AA33" i="3"/>
  <c r="AA35" i="3"/>
  <c r="AA36" i="3"/>
  <c r="AA38" i="3"/>
  <c r="AA39" i="3"/>
  <c r="AA41" i="3"/>
  <c r="AA42" i="3"/>
  <c r="AA44" i="3"/>
  <c r="AA45" i="3"/>
  <c r="J48" i="3"/>
  <c r="K48" i="3"/>
  <c r="L48" i="3"/>
  <c r="M48" i="3"/>
  <c r="N48" i="3"/>
  <c r="O48" i="3"/>
  <c r="P48" i="3"/>
  <c r="Q48" i="3"/>
  <c r="R48" i="3"/>
  <c r="S48" i="3"/>
  <c r="T48" i="3"/>
  <c r="U48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I46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AA26" i="3"/>
  <c r="AA20" i="3"/>
  <c r="AA21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I19" i="3"/>
  <c r="AA18" i="3"/>
  <c r="AA17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I16" i="3"/>
  <c r="R106" i="1"/>
  <c r="S106" i="1"/>
  <c r="T106" i="1"/>
  <c r="U106" i="1"/>
  <c r="V106" i="1"/>
  <c r="W106" i="1"/>
  <c r="Q106" i="1"/>
  <c r="Z65" i="3" l="1"/>
  <c r="AA65" i="3" s="1"/>
  <c r="U67" i="3"/>
  <c r="L67" i="3"/>
  <c r="T67" i="3"/>
  <c r="AA67" i="3" s="1"/>
  <c r="M67" i="3"/>
  <c r="R49" i="3"/>
  <c r="J49" i="3"/>
  <c r="J58" i="3"/>
  <c r="J67" i="3"/>
  <c r="R67" i="3"/>
  <c r="T49" i="3"/>
  <c r="L49" i="3"/>
  <c r="K49" i="3"/>
  <c r="AA64" i="3"/>
  <c r="S49" i="3"/>
  <c r="U49" i="3"/>
  <c r="M49" i="3"/>
  <c r="AA61" i="3"/>
  <c r="I49" i="3"/>
  <c r="AA55" i="3"/>
  <c r="O49" i="3"/>
  <c r="AA19" i="3"/>
  <c r="N49" i="3"/>
  <c r="Q49" i="3"/>
  <c r="P49" i="3"/>
  <c r="AC50" i="1"/>
  <c r="AC51" i="1"/>
  <c r="AC873" i="1" l="1"/>
  <c r="AC874" i="1"/>
  <c r="M877" i="1"/>
  <c r="AC1043" i="1"/>
  <c r="AC1045" i="1" s="1"/>
  <c r="AC1048" i="1" s="1"/>
  <c r="AC580" i="1"/>
  <c r="AC1049" i="1" l="1"/>
  <c r="AB62" i="4"/>
  <c r="AB63" i="4" s="1"/>
  <c r="AC437" i="1"/>
  <c r="AC438" i="1"/>
  <c r="AC872" i="1"/>
  <c r="AC876" i="1"/>
  <c r="AC104" i="1" l="1"/>
  <c r="AC102" i="1"/>
  <c r="AC103" i="1"/>
  <c r="AC45" i="1"/>
  <c r="AC46" i="1"/>
  <c r="AC47" i="1"/>
  <c r="AC1085" i="1" l="1"/>
  <c r="AC1086" i="1"/>
  <c r="AC1087" i="1"/>
  <c r="AC1088" i="1"/>
  <c r="AC361" i="1" l="1"/>
  <c r="AC980" i="1"/>
  <c r="AC979" i="1"/>
  <c r="AC358" i="1"/>
  <c r="Z46" i="3" l="1"/>
  <c r="Y46" i="3"/>
  <c r="AC693" i="1"/>
  <c r="AC694" i="1"/>
  <c r="AC695" i="1"/>
  <c r="AC699" i="1"/>
  <c r="AC953" i="1"/>
  <c r="AC954" i="1"/>
  <c r="AC845" i="1"/>
  <c r="AC846" i="1"/>
  <c r="AC847" i="1"/>
  <c r="AC848" i="1"/>
  <c r="AC849" i="1"/>
  <c r="AC850" i="1"/>
  <c r="AC851" i="1"/>
  <c r="AC852" i="1"/>
  <c r="AC534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485" i="1"/>
  <c r="AC484" i="1"/>
  <c r="AC467" i="1"/>
  <c r="AC468" i="1"/>
  <c r="AC469" i="1"/>
  <c r="AC470" i="1"/>
  <c r="AC471" i="1"/>
  <c r="AC472" i="1"/>
  <c r="AC473" i="1"/>
  <c r="AC474" i="1"/>
  <c r="AC476" i="1"/>
  <c r="AC477" i="1"/>
  <c r="AC478" i="1"/>
  <c r="AC479" i="1"/>
  <c r="AC480" i="1"/>
  <c r="AC481" i="1"/>
  <c r="AC482" i="1"/>
  <c r="AC466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7" i="1"/>
  <c r="AC408" i="1"/>
  <c r="AC409" i="1"/>
  <c r="AC410" i="1"/>
  <c r="AC411" i="1"/>
  <c r="AC412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K339" i="1"/>
  <c r="AC321" i="1"/>
  <c r="AC322" i="1"/>
  <c r="AC323" i="1"/>
  <c r="AC325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255" i="1"/>
  <c r="AC256" i="1"/>
  <c r="AC257" i="1"/>
  <c r="AC258" i="1"/>
  <c r="AC259" i="1"/>
  <c r="AC260" i="1"/>
  <c r="AC261" i="1"/>
  <c r="AC262" i="1"/>
  <c r="AC264" i="1"/>
  <c r="AC267" i="1"/>
  <c r="AC268" i="1"/>
  <c r="AC269" i="1"/>
  <c r="AC270" i="1"/>
  <c r="AC271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K205" i="1"/>
  <c r="AC190" i="1"/>
  <c r="AC191" i="1"/>
  <c r="AC192" i="1"/>
  <c r="AC193" i="1"/>
  <c r="AC195" i="1"/>
  <c r="AC196" i="1"/>
  <c r="AC197" i="1"/>
  <c r="AC198" i="1"/>
  <c r="AC199" i="1"/>
  <c r="AC200" i="1"/>
  <c r="AC201" i="1"/>
  <c r="AC202" i="1"/>
  <c r="AC203" i="1"/>
  <c r="AC123" i="1"/>
  <c r="AC125" i="1"/>
  <c r="AC126" i="1"/>
  <c r="AC127" i="1"/>
  <c r="AC128" i="1"/>
  <c r="AC129" i="1"/>
  <c r="AC130" i="1"/>
  <c r="AC131" i="1"/>
  <c r="AC132" i="1"/>
  <c r="AC133" i="1"/>
  <c r="AC135" i="1"/>
  <c r="AC136" i="1"/>
  <c r="AC137" i="1"/>
  <c r="AC138" i="1"/>
  <c r="AC139" i="1"/>
  <c r="AC140" i="1"/>
  <c r="AC141" i="1"/>
  <c r="AC122" i="1"/>
  <c r="AC71" i="1"/>
  <c r="AC72" i="1"/>
  <c r="AC73" i="1"/>
  <c r="AC74" i="1"/>
  <c r="AC75" i="1"/>
  <c r="AC76" i="1"/>
  <c r="AC77" i="1"/>
  <c r="AC78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M22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K22" i="1"/>
  <c r="L22" i="1"/>
  <c r="AC1063" i="1"/>
  <c r="AC1064" i="1"/>
  <c r="AC950" i="1"/>
  <c r="AC949" i="1"/>
  <c r="AD194" i="1" l="1"/>
  <c r="AE194" i="1" s="1"/>
  <c r="AD124" i="1"/>
  <c r="AA46" i="3"/>
  <c r="AC483" i="1"/>
  <c r="AC897" i="1"/>
  <c r="AC501" i="1"/>
  <c r="AC38" i="1"/>
  <c r="AC40" i="1"/>
  <c r="AC290" i="1"/>
  <c r="AC1061" i="1" l="1"/>
  <c r="AC1062" i="1"/>
  <c r="AC1065" i="1"/>
  <c r="AC1066" i="1"/>
  <c r="AC1067" i="1"/>
  <c r="AC1068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K700" i="1"/>
  <c r="AC683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K628" i="1"/>
  <c r="AB22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K417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C39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K142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K79" i="1"/>
  <c r="AC690" i="1"/>
  <c r="AC623" i="1"/>
  <c r="AC844" i="1"/>
  <c r="AC618" i="1"/>
  <c r="AC619" i="1"/>
  <c r="AC620" i="1"/>
  <c r="AC621" i="1"/>
  <c r="AC622" i="1"/>
  <c r="AC617" i="1"/>
  <c r="AC899" i="1"/>
  <c r="AC616" i="1"/>
  <c r="Q240" i="1"/>
  <c r="Q452" i="1"/>
  <c r="AC451" i="1"/>
  <c r="Q377" i="1"/>
  <c r="AC376" i="1"/>
  <c r="AC55" i="1"/>
  <c r="Q593" i="1"/>
  <c r="AC591" i="1"/>
  <c r="Q306" i="1"/>
  <c r="S240" i="1"/>
  <c r="AD192" i="1" l="1"/>
  <c r="AE192" i="1" s="1"/>
  <c r="V418" i="1"/>
  <c r="T31" i="4" s="1"/>
  <c r="N418" i="1"/>
  <c r="L31" i="4" s="1"/>
  <c r="Z418" i="1"/>
  <c r="X31" i="4" s="1"/>
  <c r="R418" i="1"/>
  <c r="P31" i="4" s="1"/>
  <c r="X418" i="1"/>
  <c r="V31" i="4" s="1"/>
  <c r="P418" i="1"/>
  <c r="N31" i="4" s="1"/>
  <c r="AA418" i="1"/>
  <c r="Y31" i="4" s="1"/>
  <c r="S418" i="1"/>
  <c r="Q31" i="4" s="1"/>
  <c r="T418" i="1"/>
  <c r="R31" i="4" s="1"/>
  <c r="L418" i="1"/>
  <c r="J31" i="4" s="1"/>
  <c r="Y418" i="1"/>
  <c r="W31" i="4" s="1"/>
  <c r="Q418" i="1"/>
  <c r="O31" i="4" s="1"/>
  <c r="O418" i="1"/>
  <c r="M31" i="4" s="1"/>
  <c r="W418" i="1"/>
  <c r="U31" i="4" s="1"/>
  <c r="U418" i="1"/>
  <c r="S31" i="4" s="1"/>
  <c r="M418" i="1"/>
  <c r="K31" i="4" s="1"/>
  <c r="AD142" i="1"/>
  <c r="N877" i="1"/>
  <c r="O877" i="1"/>
  <c r="P877" i="1"/>
  <c r="Q877" i="1"/>
  <c r="R877" i="1"/>
  <c r="S877" i="1"/>
  <c r="T877" i="1"/>
  <c r="V877" i="1"/>
  <c r="W877" i="1"/>
  <c r="X877" i="1"/>
  <c r="Y877" i="1"/>
  <c r="Z877" i="1"/>
  <c r="AA877" i="1"/>
  <c r="S452" i="1"/>
  <c r="S173" i="1"/>
  <c r="AC172" i="1"/>
  <c r="AD877" i="1" l="1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I5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I43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I40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I37" i="3"/>
  <c r="Z48" i="3"/>
  <c r="V48" i="3"/>
  <c r="W34" i="3"/>
  <c r="X34" i="3"/>
  <c r="Y34" i="3"/>
  <c r="Z34" i="3"/>
  <c r="I34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I31" i="3"/>
  <c r="Y4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I28" i="3"/>
  <c r="S306" i="1"/>
  <c r="AA23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I22" i="3"/>
  <c r="D65" i="3"/>
  <c r="AB60" i="3"/>
  <c r="AB59" i="3"/>
  <c r="Z57" i="3"/>
  <c r="Y57" i="3"/>
  <c r="X57" i="3"/>
  <c r="W57" i="3"/>
  <c r="Z56" i="3"/>
  <c r="Y56" i="3"/>
  <c r="AB51" i="3"/>
  <c r="AB50" i="3"/>
  <c r="AB52" i="3" s="1"/>
  <c r="X48" i="3"/>
  <c r="W48" i="3"/>
  <c r="Z47" i="3"/>
  <c r="X47" i="3"/>
  <c r="W47" i="3"/>
  <c r="V47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AB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D23" i="3"/>
  <c r="AB12" i="3"/>
  <c r="AA12" i="3"/>
  <c r="Z12" i="3"/>
  <c r="Y12" i="3"/>
  <c r="X12" i="3"/>
  <c r="W12" i="3"/>
  <c r="W69" i="3" s="1"/>
  <c r="V12" i="3"/>
  <c r="U12" i="3"/>
  <c r="U69" i="3" s="1"/>
  <c r="T12" i="3"/>
  <c r="T69" i="3" s="1"/>
  <c r="S12" i="3"/>
  <c r="S69" i="3" s="1"/>
  <c r="R12" i="3"/>
  <c r="R69" i="3" s="1"/>
  <c r="Q12" i="3"/>
  <c r="Q69" i="3" s="1"/>
  <c r="P12" i="3"/>
  <c r="P69" i="3" s="1"/>
  <c r="O12" i="3"/>
  <c r="O69" i="3" s="1"/>
  <c r="N12" i="3"/>
  <c r="N69" i="3" s="1"/>
  <c r="M12" i="3"/>
  <c r="M69" i="3" s="1"/>
  <c r="L12" i="3"/>
  <c r="L69" i="3" s="1"/>
  <c r="K12" i="3"/>
  <c r="K69" i="3" s="1"/>
  <c r="J12" i="3"/>
  <c r="I12" i="3"/>
  <c r="I69" i="3" s="1"/>
  <c r="AB11" i="3"/>
  <c r="Y69" i="3" l="1"/>
  <c r="V69" i="3"/>
  <c r="J69" i="3"/>
  <c r="X69" i="3"/>
  <c r="AA69" i="3" s="1"/>
  <c r="AA52" i="3"/>
  <c r="AA57" i="3"/>
  <c r="AA40" i="3"/>
  <c r="W49" i="3"/>
  <c r="AA56" i="3"/>
  <c r="AA28" i="3"/>
  <c r="AA43" i="3"/>
  <c r="V49" i="3"/>
  <c r="AA47" i="3"/>
  <c r="X49" i="3"/>
  <c r="AA31" i="3"/>
  <c r="AA37" i="3"/>
  <c r="AA48" i="3"/>
  <c r="AB13" i="3"/>
  <c r="AB25" i="3"/>
  <c r="AA34" i="3"/>
  <c r="AA22" i="3"/>
  <c r="AA25" i="3"/>
  <c r="N25" i="3"/>
  <c r="V25" i="3"/>
  <c r="AB61" i="3"/>
  <c r="O25" i="3"/>
  <c r="W25" i="3"/>
  <c r="I58" i="3"/>
  <c r="Q58" i="3"/>
  <c r="M58" i="3"/>
  <c r="N58" i="3"/>
  <c r="K25" i="3"/>
  <c r="L25" i="3"/>
  <c r="T25" i="3"/>
  <c r="M25" i="3"/>
  <c r="U25" i="3"/>
  <c r="V58" i="3"/>
  <c r="Z69" i="3"/>
  <c r="I25" i="3"/>
  <c r="Y25" i="3"/>
  <c r="R58" i="3"/>
  <c r="Z58" i="3"/>
  <c r="O58" i="3"/>
  <c r="W58" i="3"/>
  <c r="Q25" i="3"/>
  <c r="J25" i="3"/>
  <c r="R25" i="3"/>
  <c r="Z25" i="3"/>
  <c r="S25" i="3"/>
  <c r="K58" i="3"/>
  <c r="L58" i="3"/>
  <c r="T58" i="3"/>
  <c r="S58" i="3"/>
  <c r="U58" i="3"/>
  <c r="P58" i="3"/>
  <c r="X58" i="3"/>
  <c r="Y49" i="3"/>
  <c r="Z49" i="3"/>
  <c r="P25" i="3"/>
  <c r="X25" i="3"/>
  <c r="AA49" i="3" l="1"/>
  <c r="AA58" i="3"/>
  <c r="AC436" i="1"/>
  <c r="AC978" i="1"/>
  <c r="AC502" i="1"/>
  <c r="AC977" i="1" l="1"/>
  <c r="AC239" i="1"/>
  <c r="AC870" i="1"/>
  <c r="AC869" i="1" l="1"/>
  <c r="AC1089" i="1"/>
  <c r="M1090" i="1"/>
  <c r="N1090" i="1"/>
  <c r="O1090" i="1"/>
  <c r="P1090" i="1"/>
  <c r="Q1090" i="1"/>
  <c r="R1090" i="1"/>
  <c r="S1090" i="1"/>
  <c r="T1090" i="1"/>
  <c r="L1090" i="1"/>
  <c r="AC364" i="1"/>
  <c r="AD16" i="1" l="1"/>
  <c r="AE16" i="1" s="1"/>
  <c r="AC222" i="1" l="1"/>
  <c r="AC952" i="1" l="1"/>
  <c r="AC955" i="1"/>
  <c r="AC224" i="1" l="1"/>
  <c r="AC981" i="1"/>
  <c r="AC163" i="1"/>
  <c r="AC971" i="1" l="1"/>
  <c r="AC972" i="1"/>
  <c r="AC973" i="1"/>
  <c r="AC974" i="1"/>
  <c r="AC975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C715" i="1"/>
  <c r="AC731" i="1" s="1"/>
  <c r="AC164" i="1"/>
  <c r="W374" i="1"/>
  <c r="AC373" i="1"/>
  <c r="W54" i="1"/>
  <c r="W589" i="1"/>
  <c r="AC588" i="1"/>
  <c r="W516" i="1"/>
  <c r="AC515" i="1"/>
  <c r="W448" i="1"/>
  <c r="AC447" i="1"/>
  <c r="W304" i="1"/>
  <c r="AC303" i="1"/>
  <c r="W237" i="1"/>
  <c r="AC236" i="1"/>
  <c r="AC105" i="1"/>
  <c r="S593" i="1"/>
  <c r="AC590" i="1"/>
  <c r="AC517" i="1"/>
  <c r="AC452" i="1"/>
  <c r="AC305" i="1"/>
  <c r="AC306" i="1" s="1"/>
  <c r="AC240" i="1"/>
  <c r="AD982" i="1" l="1"/>
  <c r="W985" i="1"/>
  <c r="U59" i="4" s="1"/>
  <c r="U68" i="4" s="1"/>
  <c r="O985" i="1"/>
  <c r="M59" i="4" s="1"/>
  <c r="M68" i="4" s="1"/>
  <c r="V985" i="1"/>
  <c r="T59" i="4" s="1"/>
  <c r="T68" i="4" s="1"/>
  <c r="N985" i="1"/>
  <c r="L59" i="4" s="1"/>
  <c r="L68" i="4" s="1"/>
  <c r="AB985" i="1"/>
  <c r="Z59" i="4" s="1"/>
  <c r="Z68" i="4" s="1"/>
  <c r="S985" i="1"/>
  <c r="Q59" i="4" s="1"/>
  <c r="Q68" i="4" s="1"/>
  <c r="K985" i="1"/>
  <c r="Y985" i="1"/>
  <c r="W59" i="4" s="1"/>
  <c r="W68" i="4" s="1"/>
  <c r="U985" i="1"/>
  <c r="S59" i="4" s="1"/>
  <c r="S68" i="4" s="1"/>
  <c r="M985" i="1"/>
  <c r="K59" i="4" s="1"/>
  <c r="K68" i="4" s="1"/>
  <c r="T985" i="1"/>
  <c r="R59" i="4" s="1"/>
  <c r="R68" i="4" s="1"/>
  <c r="AA985" i="1"/>
  <c r="Y59" i="4" s="1"/>
  <c r="Y68" i="4" s="1"/>
  <c r="Q985" i="1"/>
  <c r="O59" i="4" s="1"/>
  <c r="X985" i="1"/>
  <c r="V59" i="4" s="1"/>
  <c r="V68" i="4" s="1"/>
  <c r="P985" i="1"/>
  <c r="N59" i="4" s="1"/>
  <c r="N68" i="4" s="1"/>
  <c r="L985" i="1"/>
  <c r="J59" i="4" s="1"/>
  <c r="Z985" i="1"/>
  <c r="X59" i="4" s="1"/>
  <c r="X68" i="4" s="1"/>
  <c r="R985" i="1"/>
  <c r="P59" i="4" s="1"/>
  <c r="P68" i="4" s="1"/>
  <c r="AC982" i="1"/>
  <c r="AC556" i="1"/>
  <c r="AC417" i="1"/>
  <c r="AC274" i="1"/>
  <c r="AC273" i="1"/>
  <c r="W275" i="1"/>
  <c r="AC206" i="1"/>
  <c r="AC921" i="1"/>
  <c r="AC896" i="1"/>
  <c r="AC97" i="1"/>
  <c r="Q54" i="1"/>
  <c r="AD985" i="1" l="1"/>
  <c r="I59" i="4"/>
  <c r="I68" i="4" s="1"/>
  <c r="AC985" i="1"/>
  <c r="AB59" i="4" s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AB731" i="1"/>
  <c r="AD731" i="1" s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AB700" i="1"/>
  <c r="AD700" i="1"/>
  <c r="AC692" i="1"/>
  <c r="AC691" i="1"/>
  <c r="AC689" i="1"/>
  <c r="AC688" i="1"/>
  <c r="AC687" i="1"/>
  <c r="AC686" i="1"/>
  <c r="AC684" i="1"/>
  <c r="AC682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AB1090" i="1"/>
  <c r="AA1090" i="1"/>
  <c r="Z1090" i="1"/>
  <c r="Y1090" i="1"/>
  <c r="X1090" i="1"/>
  <c r="W1090" i="1"/>
  <c r="V1090" i="1"/>
  <c r="U1090" i="1"/>
  <c r="K1090" i="1"/>
  <c r="AC1084" i="1"/>
  <c r="AC1090" i="1" s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AC951" i="1"/>
  <c r="AC948" i="1"/>
  <c r="AC947" i="1"/>
  <c r="AC946" i="1"/>
  <c r="AC945" i="1"/>
  <c r="AC944" i="1"/>
  <c r="AC943" i="1"/>
  <c r="AC942" i="1"/>
  <c r="AC941" i="1"/>
  <c r="AC940" i="1"/>
  <c r="AC939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AC922" i="1"/>
  <c r="AC920" i="1"/>
  <c r="AC919" i="1"/>
  <c r="AC918" i="1"/>
  <c r="AC917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AC901" i="1"/>
  <c r="AC900" i="1"/>
  <c r="AC898" i="1"/>
  <c r="AC895" i="1"/>
  <c r="AC894" i="1"/>
  <c r="AC893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AB877" i="1"/>
  <c r="AC871" i="1"/>
  <c r="AC868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AB666" i="1"/>
  <c r="AA666" i="1"/>
  <c r="Z666" i="1"/>
  <c r="Z667" i="1" s="1"/>
  <c r="X41" i="4" s="1"/>
  <c r="Y666" i="1"/>
  <c r="Y667" i="1" s="1"/>
  <c r="W41" i="4" s="1"/>
  <c r="X666" i="1"/>
  <c r="X667" i="1" s="1"/>
  <c r="V41" i="4" s="1"/>
  <c r="W666" i="1"/>
  <c r="W667" i="1" s="1"/>
  <c r="U41" i="4" s="1"/>
  <c r="V666" i="1"/>
  <c r="V667" i="1" s="1"/>
  <c r="T41" i="4" s="1"/>
  <c r="U666" i="1"/>
  <c r="U667" i="1" s="1"/>
  <c r="S41" i="4" s="1"/>
  <c r="T666" i="1"/>
  <c r="T667" i="1" s="1"/>
  <c r="R41" i="4" s="1"/>
  <c r="S666" i="1"/>
  <c r="S667" i="1" s="1"/>
  <c r="Q41" i="4" s="1"/>
  <c r="R666" i="1"/>
  <c r="R667" i="1" s="1"/>
  <c r="P41" i="4" s="1"/>
  <c r="Q666" i="1"/>
  <c r="Q667" i="1" s="1"/>
  <c r="O41" i="4" s="1"/>
  <c r="P666" i="1"/>
  <c r="P667" i="1" s="1"/>
  <c r="N41" i="4" s="1"/>
  <c r="O666" i="1"/>
  <c r="O667" i="1" s="1"/>
  <c r="M41" i="4" s="1"/>
  <c r="N666" i="1"/>
  <c r="N667" i="1" s="1"/>
  <c r="L41" i="4" s="1"/>
  <c r="M666" i="1"/>
  <c r="M667" i="1" s="1"/>
  <c r="K41" i="4" s="1"/>
  <c r="L666" i="1"/>
  <c r="L667" i="1" s="1"/>
  <c r="J41" i="4" s="1"/>
  <c r="K666" i="1"/>
  <c r="K667" i="1" s="1"/>
  <c r="I41" i="4" s="1"/>
  <c r="AC665" i="1"/>
  <c r="AC666" i="1" s="1"/>
  <c r="AB664" i="1"/>
  <c r="AA664" i="1"/>
  <c r="AC647" i="1"/>
  <c r="AC646" i="1"/>
  <c r="AC645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AC631" i="1"/>
  <c r="AC630" i="1"/>
  <c r="AB628" i="1"/>
  <c r="AC627" i="1"/>
  <c r="AC626" i="1"/>
  <c r="AC625" i="1"/>
  <c r="AC615" i="1"/>
  <c r="AC614" i="1"/>
  <c r="AC613" i="1"/>
  <c r="AC612" i="1"/>
  <c r="AC611" i="1"/>
  <c r="AC610" i="1"/>
  <c r="AC609" i="1"/>
  <c r="AC608" i="1"/>
  <c r="AC607" i="1"/>
  <c r="AB593" i="1"/>
  <c r="AA593" i="1"/>
  <c r="Z593" i="1"/>
  <c r="Y593" i="1"/>
  <c r="X593" i="1"/>
  <c r="W593" i="1"/>
  <c r="V593" i="1"/>
  <c r="U593" i="1"/>
  <c r="T593" i="1"/>
  <c r="R593" i="1"/>
  <c r="P593" i="1"/>
  <c r="O593" i="1"/>
  <c r="N593" i="1"/>
  <c r="M593" i="1"/>
  <c r="L593" i="1"/>
  <c r="K593" i="1"/>
  <c r="AC592" i="1"/>
  <c r="AC593" i="1" s="1"/>
  <c r="AB589" i="1"/>
  <c r="AA589" i="1"/>
  <c r="Z589" i="1"/>
  <c r="Y589" i="1"/>
  <c r="X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AC587" i="1"/>
  <c r="AC586" i="1"/>
  <c r="AC585" i="1"/>
  <c r="AC584" i="1"/>
  <c r="AC583" i="1"/>
  <c r="AC582" i="1"/>
  <c r="AC581" i="1"/>
  <c r="AC578" i="1"/>
  <c r="AC577" i="1"/>
  <c r="AC576" i="1"/>
  <c r="AC575" i="1"/>
  <c r="AC574" i="1"/>
  <c r="AC573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AC559" i="1"/>
  <c r="AC558" i="1"/>
  <c r="AC557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AC533" i="1"/>
  <c r="O519" i="1"/>
  <c r="N519" i="1"/>
  <c r="M519" i="1"/>
  <c r="L519" i="1"/>
  <c r="K519" i="1"/>
  <c r="AB516" i="1"/>
  <c r="AA516" i="1"/>
  <c r="Z516" i="1"/>
  <c r="Y516" i="1"/>
  <c r="X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AC514" i="1"/>
  <c r="AC513" i="1"/>
  <c r="AC512" i="1"/>
  <c r="AC511" i="1"/>
  <c r="AC510" i="1"/>
  <c r="AC509" i="1"/>
  <c r="AC508" i="1"/>
  <c r="AC507" i="1"/>
  <c r="AC506" i="1"/>
  <c r="AC505" i="1"/>
  <c r="AC504" i="1"/>
  <c r="AC500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AB483" i="1"/>
  <c r="AA483" i="1"/>
  <c r="Z483" i="1"/>
  <c r="AB452" i="1"/>
  <c r="AA452" i="1"/>
  <c r="Z452" i="1"/>
  <c r="Y452" i="1"/>
  <c r="X452" i="1"/>
  <c r="W452" i="1"/>
  <c r="V452" i="1"/>
  <c r="U452" i="1"/>
  <c r="T452" i="1"/>
  <c r="R452" i="1"/>
  <c r="P452" i="1"/>
  <c r="O452" i="1"/>
  <c r="N452" i="1"/>
  <c r="M452" i="1"/>
  <c r="L452" i="1"/>
  <c r="K452" i="1"/>
  <c r="AB448" i="1"/>
  <c r="AA448" i="1"/>
  <c r="Z448" i="1"/>
  <c r="Y448" i="1"/>
  <c r="X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AC446" i="1"/>
  <c r="AC445" i="1"/>
  <c r="AC444" i="1"/>
  <c r="AC443" i="1"/>
  <c r="AC442" i="1"/>
  <c r="AC441" i="1"/>
  <c r="AC440" i="1"/>
  <c r="AC439" i="1"/>
  <c r="AC435" i="1"/>
  <c r="AC434" i="1"/>
  <c r="AC433" i="1"/>
  <c r="AC432" i="1"/>
  <c r="AC431" i="1"/>
  <c r="AC430" i="1"/>
  <c r="AB417" i="1"/>
  <c r="AB413" i="1"/>
  <c r="K413" i="1"/>
  <c r="AD413" i="1" s="1"/>
  <c r="AB377" i="1"/>
  <c r="AA377" i="1"/>
  <c r="Z377" i="1"/>
  <c r="Y377" i="1"/>
  <c r="X377" i="1"/>
  <c r="W377" i="1"/>
  <c r="V377" i="1"/>
  <c r="U377" i="1"/>
  <c r="T377" i="1"/>
  <c r="S377" i="1"/>
  <c r="R377" i="1"/>
  <c r="P377" i="1"/>
  <c r="O377" i="1"/>
  <c r="N377" i="1"/>
  <c r="M377" i="1"/>
  <c r="L377" i="1"/>
  <c r="K377" i="1"/>
  <c r="AC375" i="1"/>
  <c r="AC377" i="1" s="1"/>
  <c r="AB374" i="1"/>
  <c r="AA374" i="1"/>
  <c r="Z374" i="1"/>
  <c r="Y374" i="1"/>
  <c r="X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AC372" i="1"/>
  <c r="AC371" i="1"/>
  <c r="AC370" i="1"/>
  <c r="AC366" i="1"/>
  <c r="AC365" i="1"/>
  <c r="AC363" i="1"/>
  <c r="AC362" i="1"/>
  <c r="AC360" i="1"/>
  <c r="AC359" i="1"/>
  <c r="AC357" i="1"/>
  <c r="AC356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AC342" i="1"/>
  <c r="AC341" i="1"/>
  <c r="AC320" i="1"/>
  <c r="AB306" i="1"/>
  <c r="AA306" i="1"/>
  <c r="Z306" i="1"/>
  <c r="Y306" i="1"/>
  <c r="X306" i="1"/>
  <c r="W306" i="1"/>
  <c r="V306" i="1"/>
  <c r="U306" i="1"/>
  <c r="T306" i="1"/>
  <c r="R306" i="1"/>
  <c r="P306" i="1"/>
  <c r="O306" i="1"/>
  <c r="N306" i="1"/>
  <c r="M306" i="1"/>
  <c r="L306" i="1"/>
  <c r="K306" i="1"/>
  <c r="AB304" i="1"/>
  <c r="AA304" i="1"/>
  <c r="Z304" i="1"/>
  <c r="Y304" i="1"/>
  <c r="X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AC302" i="1"/>
  <c r="AC301" i="1"/>
  <c r="AC300" i="1"/>
  <c r="AC299" i="1"/>
  <c r="AC298" i="1"/>
  <c r="AC297" i="1"/>
  <c r="AC296" i="1"/>
  <c r="AC295" i="1"/>
  <c r="AC294" i="1"/>
  <c r="AC293" i="1"/>
  <c r="AC292" i="1"/>
  <c r="AC289" i="1"/>
  <c r="AC1131" i="1"/>
  <c r="AC1148" i="1" s="1"/>
  <c r="AC1151" i="1" s="1"/>
  <c r="AB275" i="1"/>
  <c r="AA275" i="1"/>
  <c r="Z275" i="1"/>
  <c r="Y275" i="1"/>
  <c r="X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AD264" i="1"/>
  <c r="AE264" i="1" s="1"/>
  <c r="AC254" i="1"/>
  <c r="AB240" i="1"/>
  <c r="AA240" i="1"/>
  <c r="Z240" i="1"/>
  <c r="Y240" i="1"/>
  <c r="X240" i="1"/>
  <c r="W240" i="1"/>
  <c r="V240" i="1"/>
  <c r="U240" i="1"/>
  <c r="T240" i="1"/>
  <c r="R240" i="1"/>
  <c r="P240" i="1"/>
  <c r="O240" i="1"/>
  <c r="N240" i="1"/>
  <c r="M240" i="1"/>
  <c r="L240" i="1"/>
  <c r="K240" i="1"/>
  <c r="AB237" i="1"/>
  <c r="AA237" i="1"/>
  <c r="Z237" i="1"/>
  <c r="Y237" i="1"/>
  <c r="X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AC235" i="1"/>
  <c r="AC234" i="1"/>
  <c r="AC233" i="1"/>
  <c r="AC232" i="1"/>
  <c r="AC231" i="1"/>
  <c r="AC230" i="1"/>
  <c r="AC229" i="1"/>
  <c r="AC228" i="1"/>
  <c r="AC227" i="1"/>
  <c r="AC225" i="1"/>
  <c r="AC221" i="1"/>
  <c r="AC220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AB205" i="1"/>
  <c r="AC189" i="1"/>
  <c r="AC205" i="1" s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AC174" i="1"/>
  <c r="AC175" i="1" s="1"/>
  <c r="AB173" i="1"/>
  <c r="AA173" i="1"/>
  <c r="Z173" i="1"/>
  <c r="Y173" i="1"/>
  <c r="X173" i="1"/>
  <c r="W173" i="1"/>
  <c r="V173" i="1"/>
  <c r="U173" i="1"/>
  <c r="T173" i="1"/>
  <c r="R173" i="1"/>
  <c r="Q173" i="1"/>
  <c r="P173" i="1"/>
  <c r="O173" i="1"/>
  <c r="N173" i="1"/>
  <c r="M173" i="1"/>
  <c r="K173" i="1"/>
  <c r="AC171" i="1"/>
  <c r="AC170" i="1"/>
  <c r="AC169" i="1"/>
  <c r="AC168" i="1"/>
  <c r="AC167" i="1"/>
  <c r="AC166" i="1"/>
  <c r="AC165" i="1"/>
  <c r="AC162" i="1"/>
  <c r="AC161" i="1"/>
  <c r="AC160" i="1"/>
  <c r="AC159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AB142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AB106" i="1"/>
  <c r="AA106" i="1"/>
  <c r="Z106" i="1"/>
  <c r="Y106" i="1"/>
  <c r="X106" i="1"/>
  <c r="P106" i="1"/>
  <c r="O106" i="1"/>
  <c r="N106" i="1"/>
  <c r="M106" i="1"/>
  <c r="L106" i="1"/>
  <c r="K106" i="1"/>
  <c r="AC101" i="1"/>
  <c r="AC100" i="1"/>
  <c r="AC99" i="1"/>
  <c r="AC96" i="1"/>
  <c r="AC95" i="1"/>
  <c r="AC94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AB79" i="1"/>
  <c r="AC70" i="1"/>
  <c r="AB56" i="1"/>
  <c r="AA56" i="1"/>
  <c r="Z56" i="1"/>
  <c r="Y56" i="1"/>
  <c r="X56" i="1"/>
  <c r="W56" i="1"/>
  <c r="V56" i="1"/>
  <c r="U56" i="1"/>
  <c r="T56" i="1"/>
  <c r="S56" i="1"/>
  <c r="R56" i="1"/>
  <c r="Q56" i="1"/>
  <c r="Q57" i="1" s="1"/>
  <c r="O8" i="4" s="1"/>
  <c r="O11" i="4" s="1"/>
  <c r="P56" i="1"/>
  <c r="O56" i="1"/>
  <c r="N56" i="1"/>
  <c r="M56" i="1"/>
  <c r="L56" i="1"/>
  <c r="K56" i="1"/>
  <c r="AC56" i="1"/>
  <c r="AB54" i="1"/>
  <c r="AA54" i="1"/>
  <c r="Z54" i="1"/>
  <c r="Y54" i="1"/>
  <c r="X54" i="1"/>
  <c r="V54" i="1"/>
  <c r="U54" i="1"/>
  <c r="T54" i="1"/>
  <c r="S54" i="1"/>
  <c r="R54" i="1"/>
  <c r="P54" i="1"/>
  <c r="O54" i="1"/>
  <c r="N54" i="1"/>
  <c r="M54" i="1"/>
  <c r="L54" i="1"/>
  <c r="K54" i="1"/>
  <c r="AC53" i="1"/>
  <c r="AC49" i="1"/>
  <c r="AC48" i="1"/>
  <c r="AC37" i="1"/>
  <c r="AD40" i="1" s="1"/>
  <c r="AB24" i="1"/>
  <c r="AA24" i="1"/>
  <c r="Z24" i="1"/>
  <c r="Z25" i="1" s="1"/>
  <c r="X7" i="4" s="1"/>
  <c r="Y24" i="1"/>
  <c r="Y25" i="1" s="1"/>
  <c r="W7" i="4" s="1"/>
  <c r="X24" i="1"/>
  <c r="X25" i="1" s="1"/>
  <c r="W24" i="1"/>
  <c r="W25" i="1" s="1"/>
  <c r="V24" i="1"/>
  <c r="V25" i="1" s="1"/>
  <c r="U24" i="1"/>
  <c r="U25" i="1" s="1"/>
  <c r="S7" i="4" s="1"/>
  <c r="T24" i="1"/>
  <c r="T25" i="1" s="1"/>
  <c r="S24" i="1"/>
  <c r="S25" i="1" s="1"/>
  <c r="R24" i="1"/>
  <c r="R25" i="1" s="1"/>
  <c r="Q24" i="1"/>
  <c r="Q25" i="1" s="1"/>
  <c r="P24" i="1"/>
  <c r="P25" i="1" s="1"/>
  <c r="O24" i="1"/>
  <c r="N24" i="1"/>
  <c r="M24" i="1"/>
  <c r="L24" i="1"/>
  <c r="K24" i="1"/>
  <c r="AC8" i="1"/>
  <c r="U7" i="4" l="1"/>
  <c r="Q7" i="4"/>
  <c r="N7" i="4"/>
  <c r="R7" i="4"/>
  <c r="R10" i="4" s="1"/>
  <c r="V7" i="4"/>
  <c r="O7" i="4"/>
  <c r="O10" i="4" s="1"/>
  <c r="P7" i="4"/>
  <c r="T7" i="4"/>
  <c r="T10" i="4" s="1"/>
  <c r="AB667" i="1"/>
  <c r="Z41" i="4" s="1"/>
  <c r="S10" i="4"/>
  <c r="AC1152" i="1"/>
  <c r="AB65" i="4"/>
  <c r="AB66" i="4" s="1"/>
  <c r="U10" i="4"/>
  <c r="N10" i="4"/>
  <c r="W10" i="4"/>
  <c r="V10" i="4"/>
  <c r="O12" i="4"/>
  <c r="P10" i="4"/>
  <c r="X10" i="4"/>
  <c r="AA667" i="1"/>
  <c r="Y41" i="4" s="1"/>
  <c r="Q10" i="4"/>
  <c r="AD663" i="1"/>
  <c r="N488" i="1"/>
  <c r="L34" i="4" s="1"/>
  <c r="V488" i="1"/>
  <c r="T34" i="4" s="1"/>
  <c r="AC877" i="1"/>
  <c r="AC880" i="1" s="1"/>
  <c r="AB50" i="4" s="1"/>
  <c r="AD577" i="1"/>
  <c r="AE577" i="1" s="1"/>
  <c r="AD363" i="1"/>
  <c r="AD649" i="1"/>
  <c r="AE649" i="1" s="1"/>
  <c r="AD653" i="1"/>
  <c r="AD575" i="1"/>
  <c r="AE575" i="1" s="1"/>
  <c r="R488" i="1"/>
  <c r="P34" i="4" s="1"/>
  <c r="Z488" i="1"/>
  <c r="X34" i="4" s="1"/>
  <c r="S488" i="1"/>
  <c r="Q34" i="4" s="1"/>
  <c r="AA488" i="1"/>
  <c r="Y34" i="4" s="1"/>
  <c r="AC1069" i="1"/>
  <c r="O488" i="1"/>
  <c r="M34" i="4" s="1"/>
  <c r="W488" i="1"/>
  <c r="U34" i="4" s="1"/>
  <c r="L488" i="1"/>
  <c r="J34" i="4" s="1"/>
  <c r="T488" i="1"/>
  <c r="R34" i="4" s="1"/>
  <c r="AB488" i="1"/>
  <c r="Z34" i="4" s="1"/>
  <c r="M488" i="1"/>
  <c r="K34" i="4" s="1"/>
  <c r="U488" i="1"/>
  <c r="S34" i="4" s="1"/>
  <c r="AD320" i="1"/>
  <c r="AC339" i="1"/>
  <c r="P488" i="1"/>
  <c r="N34" i="4" s="1"/>
  <c r="X488" i="1"/>
  <c r="V34" i="4" s="1"/>
  <c r="Q488" i="1"/>
  <c r="O34" i="4" s="1"/>
  <c r="Y488" i="1"/>
  <c r="W34" i="4" s="1"/>
  <c r="AD474" i="1"/>
  <c r="AE474" i="1" s="1"/>
  <c r="AD612" i="1"/>
  <c r="AE612" i="1" s="1"/>
  <c r="AC22" i="1"/>
  <c r="AC700" i="1"/>
  <c r="AC703" i="1" s="1"/>
  <c r="AB43" i="4" s="1"/>
  <c r="AC413" i="1"/>
  <c r="AC418" i="1" s="1"/>
  <c r="AB31" i="4" s="1"/>
  <c r="AD205" i="1"/>
  <c r="AD70" i="1"/>
  <c r="AE11" i="1"/>
  <c r="AD328" i="1"/>
  <c r="AD852" i="1"/>
  <c r="AE852" i="1" s="1"/>
  <c r="AD398" i="1"/>
  <c r="AD400" i="1"/>
  <c r="AE400" i="1" s="1"/>
  <c r="AD402" i="1"/>
  <c r="AE402" i="1" s="1"/>
  <c r="AD470" i="1"/>
  <c r="AD323" i="1"/>
  <c r="AE323" i="1" s="1"/>
  <c r="AD131" i="1"/>
  <c r="AD616" i="1"/>
  <c r="AD544" i="1"/>
  <c r="AE544" i="1" s="1"/>
  <c r="AD900" i="1"/>
  <c r="AC173" i="1"/>
  <c r="AC176" i="1" s="1"/>
  <c r="AB17" i="4" s="1"/>
  <c r="AC734" i="1"/>
  <c r="AB44" i="4" s="1"/>
  <c r="AD1090" i="1"/>
  <c r="AD664" i="1"/>
  <c r="AD272" i="1"/>
  <c r="AD555" i="1"/>
  <c r="AC589" i="1"/>
  <c r="AC594" i="1" s="1"/>
  <c r="AB38" i="4" s="1"/>
  <c r="AD22" i="1"/>
  <c r="AD853" i="1"/>
  <c r="AD902" i="1"/>
  <c r="AD339" i="1"/>
  <c r="AD1069" i="1"/>
  <c r="AD516" i="1"/>
  <c r="AC448" i="1"/>
  <c r="AC453" i="1" s="1"/>
  <c r="AB32" i="4" s="1"/>
  <c r="AC664" i="1"/>
  <c r="AC667" i="1" s="1"/>
  <c r="AB41" i="4" s="1"/>
  <c r="AC516" i="1"/>
  <c r="AC520" i="1" s="1"/>
  <c r="AB35" i="4" s="1"/>
  <c r="AC374" i="1"/>
  <c r="AC378" i="1" s="1"/>
  <c r="AB29" i="4" s="1"/>
  <c r="AC237" i="1"/>
  <c r="AC241" i="1" s="1"/>
  <c r="AB20" i="4" s="1"/>
  <c r="AC304" i="1"/>
  <c r="AC307" i="1" s="1"/>
  <c r="AB26" i="4" s="1"/>
  <c r="AC106" i="1"/>
  <c r="AC109" i="1" s="1"/>
  <c r="AB14" i="4" s="1"/>
  <c r="AC275" i="1"/>
  <c r="AD657" i="1"/>
  <c r="AE657" i="1" s="1"/>
  <c r="M453" i="1"/>
  <c r="K32" i="4" s="1"/>
  <c r="K33" i="4" s="1"/>
  <c r="U453" i="1"/>
  <c r="S32" i="4" s="1"/>
  <c r="S33" i="4" s="1"/>
  <c r="AD408" i="1"/>
  <c r="AC24" i="1"/>
  <c r="AC343" i="1"/>
  <c r="P1072" i="1"/>
  <c r="N70" i="4" s="1"/>
  <c r="X1072" i="1"/>
  <c r="V70" i="4" s="1"/>
  <c r="AD436" i="1"/>
  <c r="N856" i="1"/>
  <c r="L49" i="4" s="1"/>
  <c r="V856" i="1"/>
  <c r="T49" i="4" s="1"/>
  <c r="L959" i="1"/>
  <c r="T959" i="1"/>
  <c r="AB959" i="1"/>
  <c r="R703" i="1"/>
  <c r="P43" i="4" s="1"/>
  <c r="Z703" i="1"/>
  <c r="X43" i="4" s="1"/>
  <c r="K734" i="1"/>
  <c r="I44" i="4" s="1"/>
  <c r="S734" i="1"/>
  <c r="Q44" i="4" s="1"/>
  <c r="AA734" i="1"/>
  <c r="Y44" i="4" s="1"/>
  <c r="W856" i="1"/>
  <c r="U49" i="4" s="1"/>
  <c r="Q880" i="1"/>
  <c r="O50" i="4" s="1"/>
  <c r="Y880" i="1"/>
  <c r="W50" i="4" s="1"/>
  <c r="K703" i="1"/>
  <c r="I43" i="4" s="1"/>
  <c r="S703" i="1"/>
  <c r="Q43" i="4" s="1"/>
  <c r="AA703" i="1"/>
  <c r="Y43" i="4" s="1"/>
  <c r="L734" i="1"/>
  <c r="J44" i="4" s="1"/>
  <c r="T734" i="1"/>
  <c r="R44" i="4" s="1"/>
  <c r="AB734" i="1"/>
  <c r="Z44" i="4" s="1"/>
  <c r="R734" i="1"/>
  <c r="P44" i="4" s="1"/>
  <c r="Z734" i="1"/>
  <c r="X44" i="4" s="1"/>
  <c r="K307" i="1"/>
  <c r="I26" i="4" s="1"/>
  <c r="AD396" i="1"/>
  <c r="AE396" i="1" s="1"/>
  <c r="O905" i="1"/>
  <c r="M52" i="4" s="1"/>
  <c r="W905" i="1"/>
  <c r="U52" i="4" s="1"/>
  <c r="M926" i="1"/>
  <c r="K53" i="4" s="1"/>
  <c r="P1093" i="1"/>
  <c r="N71" i="4" s="1"/>
  <c r="N74" i="4" s="1"/>
  <c r="X1093" i="1"/>
  <c r="V71" i="4" s="1"/>
  <c r="V74" i="4" s="1"/>
  <c r="U703" i="1"/>
  <c r="N734" i="1"/>
  <c r="L44" i="4" s="1"/>
  <c r="V734" i="1"/>
  <c r="T44" i="4" s="1"/>
  <c r="K147" i="1"/>
  <c r="I16" i="4" s="1"/>
  <c r="S147" i="1"/>
  <c r="Q16" i="4" s="1"/>
  <c r="AA147" i="1"/>
  <c r="Y16" i="4" s="1"/>
  <c r="AD258" i="1"/>
  <c r="AE258" i="1" s="1"/>
  <c r="M344" i="1"/>
  <c r="K28" i="4" s="1"/>
  <c r="U344" i="1"/>
  <c r="S28" i="4" s="1"/>
  <c r="K176" i="1"/>
  <c r="I17" i="4" s="1"/>
  <c r="S176" i="1"/>
  <c r="Q17" i="4" s="1"/>
  <c r="AA176" i="1"/>
  <c r="Y17" i="4" s="1"/>
  <c r="P378" i="1"/>
  <c r="N29" i="4" s="1"/>
  <c r="X378" i="1"/>
  <c r="V29" i="4" s="1"/>
  <c r="P594" i="1"/>
  <c r="N38" i="4" s="1"/>
  <c r="X594" i="1"/>
  <c r="V38" i="4" s="1"/>
  <c r="X57" i="1"/>
  <c r="V8" i="4" s="1"/>
  <c r="V11" i="4" s="1"/>
  <c r="L176" i="1"/>
  <c r="J17" i="4" s="1"/>
  <c r="T176" i="1"/>
  <c r="R17" i="4" s="1"/>
  <c r="AB176" i="1"/>
  <c r="Z17" i="4" s="1"/>
  <c r="L208" i="1"/>
  <c r="J19" i="4" s="1"/>
  <c r="T208" i="1"/>
  <c r="R19" i="4" s="1"/>
  <c r="AB208" i="1"/>
  <c r="Z19" i="4" s="1"/>
  <c r="P276" i="1"/>
  <c r="N25" i="4" s="1"/>
  <c r="X276" i="1"/>
  <c r="V25" i="4" s="1"/>
  <c r="L307" i="1"/>
  <c r="J26" i="4" s="1"/>
  <c r="T307" i="1"/>
  <c r="R26" i="4" s="1"/>
  <c r="AB307" i="1"/>
  <c r="Z26" i="4" s="1"/>
  <c r="Q594" i="1"/>
  <c r="O38" i="4" s="1"/>
  <c r="Y594" i="1"/>
  <c r="W38" i="4" s="1"/>
  <c r="T880" i="1"/>
  <c r="R50" i="4" s="1"/>
  <c r="AB880" i="1"/>
  <c r="Z50" i="4" s="1"/>
  <c r="Q1093" i="1"/>
  <c r="O71" i="4" s="1"/>
  <c r="O74" i="4" s="1"/>
  <c r="Y1093" i="1"/>
  <c r="W71" i="4" s="1"/>
  <c r="W74" i="4" s="1"/>
  <c r="N703" i="1"/>
  <c r="L43" i="4" s="1"/>
  <c r="V703" i="1"/>
  <c r="T43" i="4" s="1"/>
  <c r="N561" i="1"/>
  <c r="L37" i="4" s="1"/>
  <c r="P57" i="1"/>
  <c r="N8" i="4" s="1"/>
  <c r="N11" i="4" s="1"/>
  <c r="Q109" i="1"/>
  <c r="O14" i="4" s="1"/>
  <c r="Y109" i="1"/>
  <c r="W14" i="4" s="1"/>
  <c r="M208" i="1"/>
  <c r="K19" i="4" s="1"/>
  <c r="U208" i="1"/>
  <c r="S19" i="4" s="1"/>
  <c r="O241" i="1"/>
  <c r="M20" i="4" s="1"/>
  <c r="P453" i="1"/>
  <c r="N32" i="4" s="1"/>
  <c r="N33" i="4" s="1"/>
  <c r="X453" i="1"/>
  <c r="V32" i="4" s="1"/>
  <c r="V33" i="4" s="1"/>
  <c r="M520" i="1"/>
  <c r="K35" i="4" s="1"/>
  <c r="U520" i="1"/>
  <c r="S35" i="4" s="1"/>
  <c r="K561" i="1"/>
  <c r="I37" i="4" s="1"/>
  <c r="S561" i="1"/>
  <c r="Q37" i="4" s="1"/>
  <c r="AA561" i="1"/>
  <c r="Y37" i="4" s="1"/>
  <c r="K25" i="1"/>
  <c r="AA25" i="1"/>
  <c r="Y7" i="4" s="1"/>
  <c r="AC208" i="1"/>
  <c r="AB19" i="4" s="1"/>
  <c r="Y208" i="1"/>
  <c r="W19" i="4" s="1"/>
  <c r="K241" i="1"/>
  <c r="I20" i="4" s="1"/>
  <c r="S241" i="1"/>
  <c r="Q20" i="4" s="1"/>
  <c r="AA241" i="1"/>
  <c r="Y20" i="4" s="1"/>
  <c r="M276" i="1"/>
  <c r="U276" i="1"/>
  <c r="S25" i="4" s="1"/>
  <c r="Q307" i="1"/>
  <c r="O26" i="4" s="1"/>
  <c r="Y307" i="1"/>
  <c r="W26" i="4" s="1"/>
  <c r="Q520" i="1"/>
  <c r="O35" i="4" s="1"/>
  <c r="Y520" i="1"/>
  <c r="W35" i="4" s="1"/>
  <c r="X856" i="1"/>
  <c r="V49" i="4" s="1"/>
  <c r="L926" i="1"/>
  <c r="J53" i="4" s="1"/>
  <c r="T926" i="1"/>
  <c r="R53" i="4" s="1"/>
  <c r="AB926" i="1"/>
  <c r="Z53" i="4" s="1"/>
  <c r="O1093" i="1"/>
  <c r="M71" i="4" s="1"/>
  <c r="M74" i="4" s="1"/>
  <c r="W1093" i="1"/>
  <c r="U71" i="4" s="1"/>
  <c r="U74" i="4" s="1"/>
  <c r="M734" i="1"/>
  <c r="K44" i="4" s="1"/>
  <c r="U734" i="1"/>
  <c r="S44" i="4" s="1"/>
  <c r="AC142" i="1"/>
  <c r="K453" i="1"/>
  <c r="I32" i="4" s="1"/>
  <c r="T594" i="1"/>
  <c r="R38" i="4" s="1"/>
  <c r="M147" i="1"/>
  <c r="K16" i="4" s="1"/>
  <c r="U147" i="1"/>
  <c r="S16" i="4" s="1"/>
  <c r="M1072" i="1"/>
  <c r="K70" i="4" s="1"/>
  <c r="U1072" i="1"/>
  <c r="S70" i="4" s="1"/>
  <c r="Y57" i="1"/>
  <c r="W8" i="4" s="1"/>
  <c r="W11" i="4" s="1"/>
  <c r="M176" i="1"/>
  <c r="K17" i="4" s="1"/>
  <c r="U176" i="1"/>
  <c r="S17" i="4" s="1"/>
  <c r="R378" i="1"/>
  <c r="P29" i="4" s="1"/>
  <c r="Z378" i="1"/>
  <c r="X29" i="4" s="1"/>
  <c r="R594" i="1"/>
  <c r="P38" i="4" s="1"/>
  <c r="Z594" i="1"/>
  <c r="X38" i="4" s="1"/>
  <c r="R109" i="1"/>
  <c r="P14" i="4" s="1"/>
  <c r="N208" i="1"/>
  <c r="L19" i="4" s="1"/>
  <c r="V208" i="1"/>
  <c r="T19" i="4" s="1"/>
  <c r="Q453" i="1"/>
  <c r="O32" i="4" s="1"/>
  <c r="O33" i="4" s="1"/>
  <c r="Y453" i="1"/>
  <c r="W32" i="4" s="1"/>
  <c r="W33" i="4" s="1"/>
  <c r="K856" i="1"/>
  <c r="I49" i="4" s="1"/>
  <c r="S856" i="1"/>
  <c r="Q49" i="4" s="1"/>
  <c r="U880" i="1"/>
  <c r="S50" i="4" s="1"/>
  <c r="R1093" i="1"/>
  <c r="P71" i="4" s="1"/>
  <c r="P74" i="4" s="1"/>
  <c r="Z1093" i="1"/>
  <c r="X71" i="4" s="1"/>
  <c r="X74" i="4" s="1"/>
  <c r="AC79" i="1"/>
  <c r="AC82" i="1" s="1"/>
  <c r="AB13" i="4" s="1"/>
  <c r="O959" i="1"/>
  <c r="W959" i="1"/>
  <c r="AC54" i="1"/>
  <c r="AC57" i="1" s="1"/>
  <c r="AB8" i="4" s="1"/>
  <c r="AB11" i="4" s="1"/>
  <c r="N57" i="1"/>
  <c r="L8" i="4" s="1"/>
  <c r="L11" i="4" s="1"/>
  <c r="R57" i="1"/>
  <c r="P8" i="4" s="1"/>
  <c r="P11" i="4" s="1"/>
  <c r="Z57" i="1"/>
  <c r="X8" i="4" s="1"/>
  <c r="X11" i="4" s="1"/>
  <c r="K378" i="1"/>
  <c r="I29" i="4" s="1"/>
  <c r="S378" i="1"/>
  <c r="Q29" i="4" s="1"/>
  <c r="AA378" i="1"/>
  <c r="Y29" i="4" s="1"/>
  <c r="K57" i="1"/>
  <c r="I8" i="4" s="1"/>
  <c r="I11" i="4" s="1"/>
  <c r="S57" i="1"/>
  <c r="Q8" i="4" s="1"/>
  <c r="Q11" i="4" s="1"/>
  <c r="AA57" i="1"/>
  <c r="Y8" i="4" s="1"/>
  <c r="Y11" i="4" s="1"/>
  <c r="O82" i="1"/>
  <c r="M13" i="4" s="1"/>
  <c r="W82" i="1"/>
  <c r="U13" i="4" s="1"/>
  <c r="K109" i="1"/>
  <c r="I14" i="4" s="1"/>
  <c r="S109" i="1"/>
  <c r="Q14" i="4" s="1"/>
  <c r="O208" i="1"/>
  <c r="M19" i="4" s="1"/>
  <c r="M21" i="4" s="1"/>
  <c r="W208" i="1"/>
  <c r="U19" i="4" s="1"/>
  <c r="K276" i="1"/>
  <c r="I25" i="4" s="1"/>
  <c r="S276" i="1"/>
  <c r="Q25" i="4" s="1"/>
  <c r="AA276" i="1"/>
  <c r="Y25" i="4" s="1"/>
  <c r="O307" i="1"/>
  <c r="M26" i="4" s="1"/>
  <c r="W307" i="1"/>
  <c r="U26" i="4" s="1"/>
  <c r="R453" i="1"/>
  <c r="P32" i="4" s="1"/>
  <c r="P33" i="4" s="1"/>
  <c r="Z453" i="1"/>
  <c r="X32" i="4" s="1"/>
  <c r="X33" i="4" s="1"/>
  <c r="L594" i="1"/>
  <c r="J38" i="4" s="1"/>
  <c r="L856" i="1"/>
  <c r="J49" i="4" s="1"/>
  <c r="T856" i="1"/>
  <c r="R49" i="4" s="1"/>
  <c r="AB856" i="1"/>
  <c r="Z49" i="4" s="1"/>
  <c r="N880" i="1"/>
  <c r="L50" i="4" s="1"/>
  <c r="V880" i="1"/>
  <c r="T50" i="4" s="1"/>
  <c r="R905" i="1"/>
  <c r="P52" i="4" s="1"/>
  <c r="Z905" i="1"/>
  <c r="X52" i="4" s="1"/>
  <c r="P926" i="1"/>
  <c r="N53" i="4" s="1"/>
  <c r="X926" i="1"/>
  <c r="V53" i="4" s="1"/>
  <c r="P82" i="1"/>
  <c r="N13" i="4" s="1"/>
  <c r="X82" i="1"/>
  <c r="V13" i="4" s="1"/>
  <c r="R241" i="1"/>
  <c r="P20" i="4" s="1"/>
  <c r="Z241" i="1"/>
  <c r="X20" i="4" s="1"/>
  <c r="L276" i="1"/>
  <c r="J25" i="4" s="1"/>
  <c r="T276" i="1"/>
  <c r="R25" i="4" s="1"/>
  <c r="AB276" i="1"/>
  <c r="Z25" i="4" s="1"/>
  <c r="P307" i="1"/>
  <c r="N26" i="4" s="1"/>
  <c r="X307" i="1"/>
  <c r="V26" i="4" s="1"/>
  <c r="M856" i="1"/>
  <c r="K49" i="4" s="1"/>
  <c r="U856" i="1"/>
  <c r="S49" i="4" s="1"/>
  <c r="K905" i="1"/>
  <c r="I52" i="4" s="1"/>
  <c r="I54" i="4" s="1"/>
  <c r="S905" i="1"/>
  <c r="Q52" i="4" s="1"/>
  <c r="AA905" i="1"/>
  <c r="Y52" i="4" s="1"/>
  <c r="Q926" i="1"/>
  <c r="O53" i="4" s="1"/>
  <c r="Y926" i="1"/>
  <c r="W53" i="4" s="1"/>
  <c r="W378" i="1"/>
  <c r="U29" i="4" s="1"/>
  <c r="X959" i="1"/>
  <c r="Q147" i="1"/>
  <c r="O16" i="4" s="1"/>
  <c r="Y147" i="1"/>
  <c r="W16" i="4" s="1"/>
  <c r="Z276" i="1"/>
  <c r="X25" i="4" s="1"/>
  <c r="Q344" i="1"/>
  <c r="O28" i="4" s="1"/>
  <c r="Y344" i="1"/>
  <c r="W28" i="4" s="1"/>
  <c r="AA520" i="1"/>
  <c r="Y35" i="4" s="1"/>
  <c r="R561" i="1"/>
  <c r="P37" i="4" s="1"/>
  <c r="P39" i="4" s="1"/>
  <c r="Z561" i="1"/>
  <c r="X37" i="4" s="1"/>
  <c r="X39" i="4" s="1"/>
  <c r="Q959" i="1"/>
  <c r="Y959" i="1"/>
  <c r="Y561" i="1"/>
  <c r="W37" i="4" s="1"/>
  <c r="O25" i="1"/>
  <c r="R147" i="1"/>
  <c r="P16" i="4" s="1"/>
  <c r="Z147" i="1"/>
  <c r="X16" i="4" s="1"/>
  <c r="Q176" i="1"/>
  <c r="O17" i="4" s="1"/>
  <c r="Y176" i="1"/>
  <c r="W17" i="4" s="1"/>
  <c r="R344" i="1"/>
  <c r="P28" i="4" s="1"/>
  <c r="Z344" i="1"/>
  <c r="X28" i="4" s="1"/>
  <c r="X30" i="4" s="1"/>
  <c r="L378" i="1"/>
  <c r="J29" i="4" s="1"/>
  <c r="T378" i="1"/>
  <c r="R29" i="4" s="1"/>
  <c r="AB378" i="1"/>
  <c r="Z29" i="4" s="1"/>
  <c r="AB520" i="1"/>
  <c r="Z35" i="4" s="1"/>
  <c r="K594" i="1"/>
  <c r="I38" i="4" s="1"/>
  <c r="S594" i="1"/>
  <c r="Q38" i="4" s="1"/>
  <c r="AA594" i="1"/>
  <c r="Y38" i="4" s="1"/>
  <c r="Q561" i="1"/>
  <c r="O37" i="4" s="1"/>
  <c r="P959" i="1"/>
  <c r="O57" i="1"/>
  <c r="M8" i="4" s="1"/>
  <c r="M11" i="4" s="1"/>
  <c r="K82" i="1"/>
  <c r="I13" i="4" s="1"/>
  <c r="O109" i="1"/>
  <c r="M14" i="4" s="1"/>
  <c r="W109" i="1"/>
  <c r="U14" i="4" s="1"/>
  <c r="R176" i="1"/>
  <c r="P17" i="4" s="1"/>
  <c r="Z176" i="1"/>
  <c r="X17" i="4" s="1"/>
  <c r="R208" i="1"/>
  <c r="P19" i="4" s="1"/>
  <c r="Z208" i="1"/>
  <c r="X19" i="4" s="1"/>
  <c r="L241" i="1"/>
  <c r="J20" i="4" s="1"/>
  <c r="T241" i="1"/>
  <c r="R20" i="4" s="1"/>
  <c r="AB241" i="1"/>
  <c r="Z20" i="4" s="1"/>
  <c r="N276" i="1"/>
  <c r="L25" i="4" s="1"/>
  <c r="V276" i="1"/>
  <c r="T25" i="4" s="1"/>
  <c r="R307" i="1"/>
  <c r="P26" i="4" s="1"/>
  <c r="Z307" i="1"/>
  <c r="X26" i="4" s="1"/>
  <c r="M378" i="1"/>
  <c r="K29" i="4" s="1"/>
  <c r="U378" i="1"/>
  <c r="S29" i="4" s="1"/>
  <c r="S453" i="1"/>
  <c r="Q32" i="4" s="1"/>
  <c r="W561" i="1"/>
  <c r="U37" i="4" s="1"/>
  <c r="AB594" i="1"/>
  <c r="Z38" i="4" s="1"/>
  <c r="R880" i="1"/>
  <c r="P50" i="4" s="1"/>
  <c r="Z880" i="1"/>
  <c r="X50" i="4" s="1"/>
  <c r="R926" i="1"/>
  <c r="P53" i="4" s="1"/>
  <c r="Z926" i="1"/>
  <c r="X53" i="4" s="1"/>
  <c r="L82" i="1"/>
  <c r="J13" i="4" s="1"/>
  <c r="T82" i="1"/>
  <c r="R13" i="4" s="1"/>
  <c r="AB82" i="1"/>
  <c r="Z13" i="4" s="1"/>
  <c r="P109" i="1"/>
  <c r="N14" i="4" s="1"/>
  <c r="X109" i="1"/>
  <c r="V14" i="4" s="1"/>
  <c r="L147" i="1"/>
  <c r="J16" i="4" s="1"/>
  <c r="T147" i="1"/>
  <c r="R16" i="4" s="1"/>
  <c r="R18" i="4" s="1"/>
  <c r="AB147" i="1"/>
  <c r="Z16" i="4" s="1"/>
  <c r="Z18" i="4" s="1"/>
  <c r="K208" i="1"/>
  <c r="I19" i="4" s="1"/>
  <c r="I21" i="4" s="1"/>
  <c r="S208" i="1"/>
  <c r="Q19" i="4" s="1"/>
  <c r="O276" i="1"/>
  <c r="M25" i="4" s="1"/>
  <c r="W276" i="1"/>
  <c r="U25" i="4" s="1"/>
  <c r="S307" i="1"/>
  <c r="Q26" i="4" s="1"/>
  <c r="AA307" i="1"/>
  <c r="Y26" i="4" s="1"/>
  <c r="P520" i="1"/>
  <c r="N35" i="4" s="1"/>
  <c r="X520" i="1"/>
  <c r="V35" i="4" s="1"/>
  <c r="AC560" i="1"/>
  <c r="R856" i="1"/>
  <c r="P49" i="4" s="1"/>
  <c r="Z856" i="1"/>
  <c r="X49" i="4" s="1"/>
  <c r="S880" i="1"/>
  <c r="Q50" i="4" s="1"/>
  <c r="AA880" i="1"/>
  <c r="Y50" i="4" s="1"/>
  <c r="K926" i="1"/>
  <c r="S926" i="1"/>
  <c r="Q53" i="4" s="1"/>
  <c r="AA926" i="1"/>
  <c r="Y53" i="4" s="1"/>
  <c r="M57" i="1"/>
  <c r="K8" i="4" s="1"/>
  <c r="K11" i="4" s="1"/>
  <c r="V561" i="1"/>
  <c r="T37" i="4" s="1"/>
  <c r="T561" i="1"/>
  <c r="R37" i="4" s="1"/>
  <c r="K344" i="1"/>
  <c r="I28" i="4" s="1"/>
  <c r="S344" i="1"/>
  <c r="Q28" i="4" s="1"/>
  <c r="AA344" i="1"/>
  <c r="Y28" i="4" s="1"/>
  <c r="M561" i="1"/>
  <c r="K37" i="4" s="1"/>
  <c r="U561" i="1"/>
  <c r="S37" i="4" s="1"/>
  <c r="AB633" i="1"/>
  <c r="Z40" i="4" s="1"/>
  <c r="K959" i="1"/>
  <c r="I58" i="4" s="1"/>
  <c r="I67" i="4" s="1"/>
  <c r="I69" i="4" s="1"/>
  <c r="S959" i="1"/>
  <c r="AA959" i="1"/>
  <c r="N1072" i="1"/>
  <c r="L70" i="4" s="1"/>
  <c r="V1072" i="1"/>
  <c r="T70" i="4" s="1"/>
  <c r="AA208" i="1"/>
  <c r="Y19" i="4" s="1"/>
  <c r="L561" i="1"/>
  <c r="J37" i="4" s="1"/>
  <c r="R959" i="1"/>
  <c r="U57" i="1"/>
  <c r="S8" i="4" s="1"/>
  <c r="S11" i="4" s="1"/>
  <c r="Q82" i="1"/>
  <c r="O13" i="4" s="1"/>
  <c r="Y82" i="1"/>
  <c r="W13" i="4" s="1"/>
  <c r="L109" i="1"/>
  <c r="J14" i="4" s="1"/>
  <c r="T109" i="1"/>
  <c r="R14" i="4" s="1"/>
  <c r="AB109" i="1"/>
  <c r="Z14" i="4" s="1"/>
  <c r="Z109" i="1"/>
  <c r="X14" i="4" s="1"/>
  <c r="L344" i="1"/>
  <c r="J28" i="4" s="1"/>
  <c r="T344" i="1"/>
  <c r="R28" i="4" s="1"/>
  <c r="AB344" i="1"/>
  <c r="Z28" i="4" s="1"/>
  <c r="N378" i="1"/>
  <c r="L29" i="4" s="1"/>
  <c r="V378" i="1"/>
  <c r="T29" i="4" s="1"/>
  <c r="O1072" i="1"/>
  <c r="M70" i="4" s="1"/>
  <c r="W1072" i="1"/>
  <c r="U70" i="4" s="1"/>
  <c r="AB561" i="1"/>
  <c r="Z37" i="4" s="1"/>
  <c r="Z959" i="1"/>
  <c r="V57" i="1"/>
  <c r="T8" i="4" s="1"/>
  <c r="T11" i="4" s="1"/>
  <c r="R82" i="1"/>
  <c r="P13" i="4" s="1"/>
  <c r="Z82" i="1"/>
  <c r="X13" i="4" s="1"/>
  <c r="M109" i="1"/>
  <c r="K14" i="4" s="1"/>
  <c r="U109" i="1"/>
  <c r="S14" i="4" s="1"/>
  <c r="AA109" i="1"/>
  <c r="Y14" i="4" s="1"/>
  <c r="P208" i="1"/>
  <c r="N19" i="4" s="1"/>
  <c r="X208" i="1"/>
  <c r="V19" i="4" s="1"/>
  <c r="P241" i="1"/>
  <c r="N20" i="4" s="1"/>
  <c r="X241" i="1"/>
  <c r="V20" i="4" s="1"/>
  <c r="O378" i="1"/>
  <c r="M29" i="4" s="1"/>
  <c r="K418" i="1"/>
  <c r="I31" i="4" s="1"/>
  <c r="AA453" i="1"/>
  <c r="Y32" i="4" s="1"/>
  <c r="Y33" i="4" s="1"/>
  <c r="K520" i="1"/>
  <c r="I35" i="4" s="1"/>
  <c r="S520" i="1"/>
  <c r="Q35" i="4" s="1"/>
  <c r="O856" i="1"/>
  <c r="M49" i="4" s="1"/>
  <c r="P905" i="1"/>
  <c r="N52" i="4" s="1"/>
  <c r="N54" i="4" s="1"/>
  <c r="X905" i="1"/>
  <c r="V52" i="4" s="1"/>
  <c r="V54" i="4" s="1"/>
  <c r="U926" i="1"/>
  <c r="S53" i="4" s="1"/>
  <c r="AC958" i="1"/>
  <c r="K1093" i="1"/>
  <c r="I71" i="4" s="1"/>
  <c r="I74" i="4" s="1"/>
  <c r="S1093" i="1"/>
  <c r="Q71" i="4" s="1"/>
  <c r="Q74" i="4" s="1"/>
  <c r="AA1093" i="1"/>
  <c r="Y71" i="4" s="1"/>
  <c r="Y74" i="4" s="1"/>
  <c r="O703" i="1"/>
  <c r="M43" i="4" s="1"/>
  <c r="W703" i="1"/>
  <c r="U43" i="4" s="1"/>
  <c r="M703" i="1"/>
  <c r="K43" i="4" s="1"/>
  <c r="S82" i="1"/>
  <c r="Q13" i="4" s="1"/>
  <c r="AA82" i="1"/>
  <c r="Y13" i="4" s="1"/>
  <c r="N109" i="1"/>
  <c r="L14" i="4" s="1"/>
  <c r="V109" i="1"/>
  <c r="T14" i="4" s="1"/>
  <c r="Q208" i="1"/>
  <c r="O19" i="4" s="1"/>
  <c r="Q241" i="1"/>
  <c r="O20" i="4" s="1"/>
  <c r="Y241" i="1"/>
  <c r="W20" i="4" s="1"/>
  <c r="R276" i="1"/>
  <c r="P25" i="4" s="1"/>
  <c r="AB418" i="1"/>
  <c r="Z31" i="4" s="1"/>
  <c r="L453" i="1"/>
  <c r="J32" i="4" s="1"/>
  <c r="J33" i="4" s="1"/>
  <c r="T453" i="1"/>
  <c r="R32" i="4" s="1"/>
  <c r="R33" i="4" s="1"/>
  <c r="AB453" i="1"/>
  <c r="Z32" i="4" s="1"/>
  <c r="L520" i="1"/>
  <c r="J35" i="4" s="1"/>
  <c r="T520" i="1"/>
  <c r="R35" i="4" s="1"/>
  <c r="P856" i="1"/>
  <c r="N49" i="4" s="1"/>
  <c r="P880" i="1"/>
  <c r="N50" i="4" s="1"/>
  <c r="X880" i="1"/>
  <c r="V50" i="4" s="1"/>
  <c r="Q905" i="1"/>
  <c r="O52" i="4" s="1"/>
  <c r="Y905" i="1"/>
  <c r="W52" i="4" s="1"/>
  <c r="Q1072" i="1"/>
  <c r="O70" i="4" s="1"/>
  <c r="Y1072" i="1"/>
  <c r="W70" i="4" s="1"/>
  <c r="L1093" i="1"/>
  <c r="J71" i="4" s="1"/>
  <c r="J74" i="4" s="1"/>
  <c r="T1093" i="1"/>
  <c r="R71" i="4" s="1"/>
  <c r="R74" i="4" s="1"/>
  <c r="AB1093" i="1"/>
  <c r="Z71" i="4" s="1"/>
  <c r="Z74" i="4" s="1"/>
  <c r="AC632" i="1"/>
  <c r="Q734" i="1"/>
  <c r="O44" i="4" s="1"/>
  <c r="Y734" i="1"/>
  <c r="W44" i="4" s="1"/>
  <c r="AC146" i="1"/>
  <c r="AC853" i="1"/>
  <c r="AC856" i="1" s="1"/>
  <c r="AB49" i="4" s="1"/>
  <c r="L25" i="1"/>
  <c r="AB25" i="1"/>
  <c r="Z7" i="4" s="1"/>
  <c r="N147" i="1"/>
  <c r="L16" i="4" s="1"/>
  <c r="V147" i="1"/>
  <c r="T16" i="4" s="1"/>
  <c r="N344" i="1"/>
  <c r="L28" i="4" s="1"/>
  <c r="V344" i="1"/>
  <c r="T28" i="4" s="1"/>
  <c r="O561" i="1"/>
  <c r="M37" i="4" s="1"/>
  <c r="AC956" i="1"/>
  <c r="M959" i="1"/>
  <c r="U959" i="1"/>
  <c r="M25" i="1"/>
  <c r="K7" i="4" s="1"/>
  <c r="L57" i="1"/>
  <c r="J8" i="4" s="1"/>
  <c r="J11" i="4" s="1"/>
  <c r="T57" i="1"/>
  <c r="R8" i="4" s="1"/>
  <c r="R11" i="4" s="1"/>
  <c r="AB57" i="1"/>
  <c r="Z8" i="4" s="1"/>
  <c r="Z11" i="4" s="1"/>
  <c r="O147" i="1"/>
  <c r="M16" i="4" s="1"/>
  <c r="W147" i="1"/>
  <c r="U16" i="4" s="1"/>
  <c r="N176" i="1"/>
  <c r="L17" i="4" s="1"/>
  <c r="V176" i="1"/>
  <c r="T17" i="4" s="1"/>
  <c r="O344" i="1"/>
  <c r="M28" i="4" s="1"/>
  <c r="W344" i="1"/>
  <c r="U28" i="4" s="1"/>
  <c r="U30" i="4" s="1"/>
  <c r="P561" i="1"/>
  <c r="N37" i="4" s="1"/>
  <c r="X561" i="1"/>
  <c r="V37" i="4" s="1"/>
  <c r="M594" i="1"/>
  <c r="K38" i="4" s="1"/>
  <c r="U594" i="1"/>
  <c r="S38" i="4" s="1"/>
  <c r="N959" i="1"/>
  <c r="V959" i="1"/>
  <c r="K1072" i="1"/>
  <c r="I70" i="4" s="1"/>
  <c r="I73" i="4" s="1"/>
  <c r="S1072" i="1"/>
  <c r="Q70" i="4" s="1"/>
  <c r="AA1072" i="1"/>
  <c r="Y70" i="4" s="1"/>
  <c r="AC555" i="1"/>
  <c r="N25" i="1"/>
  <c r="M82" i="1"/>
  <c r="K13" i="4" s="1"/>
  <c r="U82" i="1"/>
  <c r="S13" i="4" s="1"/>
  <c r="P147" i="1"/>
  <c r="N16" i="4" s="1"/>
  <c r="X147" i="1"/>
  <c r="V16" i="4" s="1"/>
  <c r="O176" i="1"/>
  <c r="M17" i="4" s="1"/>
  <c r="W176" i="1"/>
  <c r="U17" i="4" s="1"/>
  <c r="M241" i="1"/>
  <c r="K20" i="4" s="1"/>
  <c r="U241" i="1"/>
  <c r="S20" i="4" s="1"/>
  <c r="Q276" i="1"/>
  <c r="O25" i="4" s="1"/>
  <c r="Y276" i="1"/>
  <c r="W25" i="4" s="1"/>
  <c r="M307" i="1"/>
  <c r="K26" i="4" s="1"/>
  <c r="U307" i="1"/>
  <c r="S26" i="4" s="1"/>
  <c r="P344" i="1"/>
  <c r="N28" i="4" s="1"/>
  <c r="X344" i="1"/>
  <c r="V28" i="4" s="1"/>
  <c r="N453" i="1"/>
  <c r="L32" i="4" s="1"/>
  <c r="L33" i="4" s="1"/>
  <c r="V453" i="1"/>
  <c r="T32" i="4" s="1"/>
  <c r="T33" i="4" s="1"/>
  <c r="R520" i="1"/>
  <c r="P35" i="4" s="1"/>
  <c r="Z520" i="1"/>
  <c r="X35" i="4" s="1"/>
  <c r="L905" i="1"/>
  <c r="J52" i="4" s="1"/>
  <c r="T905" i="1"/>
  <c r="R52" i="4" s="1"/>
  <c r="AB905" i="1"/>
  <c r="Z52" i="4" s="1"/>
  <c r="L1072" i="1"/>
  <c r="J70" i="4" s="1"/>
  <c r="T1072" i="1"/>
  <c r="R70" i="4" s="1"/>
  <c r="AB1072" i="1"/>
  <c r="Z70" i="4" s="1"/>
  <c r="AC1093" i="1"/>
  <c r="AB71" i="4" s="1"/>
  <c r="AB74" i="4" s="1"/>
  <c r="M1093" i="1"/>
  <c r="K71" i="4" s="1"/>
  <c r="K74" i="4" s="1"/>
  <c r="U1093" i="1"/>
  <c r="S71" i="4" s="1"/>
  <c r="S74" i="4" s="1"/>
  <c r="L703" i="1"/>
  <c r="J43" i="4" s="1"/>
  <c r="T703" i="1"/>
  <c r="R43" i="4" s="1"/>
  <c r="AB703" i="1"/>
  <c r="Z43" i="4" s="1"/>
  <c r="O734" i="1"/>
  <c r="M44" i="4" s="1"/>
  <c r="W734" i="1"/>
  <c r="U44" i="4" s="1"/>
  <c r="N82" i="1"/>
  <c r="L13" i="4" s="1"/>
  <c r="V82" i="1"/>
  <c r="T13" i="4" s="1"/>
  <c r="P176" i="1"/>
  <c r="N17" i="4" s="1"/>
  <c r="X176" i="1"/>
  <c r="V17" i="4" s="1"/>
  <c r="N241" i="1"/>
  <c r="L20" i="4" s="1"/>
  <c r="V241" i="1"/>
  <c r="T20" i="4" s="1"/>
  <c r="AC272" i="1"/>
  <c r="N307" i="1"/>
  <c r="L26" i="4" s="1"/>
  <c r="V307" i="1"/>
  <c r="T26" i="4" s="1"/>
  <c r="Q378" i="1"/>
  <c r="O29" i="4" s="1"/>
  <c r="Y378" i="1"/>
  <c r="W29" i="4" s="1"/>
  <c r="O453" i="1"/>
  <c r="M32" i="4" s="1"/>
  <c r="M33" i="4" s="1"/>
  <c r="W453" i="1"/>
  <c r="U32" i="4" s="1"/>
  <c r="U33" i="4" s="1"/>
  <c r="O594" i="1"/>
  <c r="M38" i="4" s="1"/>
  <c r="W594" i="1"/>
  <c r="U38" i="4" s="1"/>
  <c r="AC628" i="1"/>
  <c r="Q856" i="1"/>
  <c r="O49" i="4" s="1"/>
  <c r="Y856" i="1"/>
  <c r="W49" i="4" s="1"/>
  <c r="O880" i="1"/>
  <c r="M50" i="4" s="1"/>
  <c r="W880" i="1"/>
  <c r="U50" i="4" s="1"/>
  <c r="N926" i="1"/>
  <c r="L53" i="4" s="1"/>
  <c r="V926" i="1"/>
  <c r="T53" i="4" s="1"/>
  <c r="AC1071" i="1"/>
  <c r="N1093" i="1"/>
  <c r="L71" i="4" s="1"/>
  <c r="L74" i="4" s="1"/>
  <c r="V1093" i="1"/>
  <c r="T71" i="4" s="1"/>
  <c r="T74" i="4" s="1"/>
  <c r="P734" i="1"/>
  <c r="N44" i="4" s="1"/>
  <c r="X734" i="1"/>
  <c r="V44" i="4" s="1"/>
  <c r="N905" i="1"/>
  <c r="L52" i="4" s="1"/>
  <c r="V905" i="1"/>
  <c r="T52" i="4" s="1"/>
  <c r="O926" i="1"/>
  <c r="M53" i="4" s="1"/>
  <c r="W926" i="1"/>
  <c r="U53" i="4" s="1"/>
  <c r="AA856" i="1"/>
  <c r="Y49" i="4" s="1"/>
  <c r="N520" i="1"/>
  <c r="L35" i="4" s="1"/>
  <c r="V520" i="1"/>
  <c r="T35" i="4" s="1"/>
  <c r="AC902" i="1"/>
  <c r="AC905" i="1" s="1"/>
  <c r="AB52" i="4" s="1"/>
  <c r="P703" i="1"/>
  <c r="N43" i="4" s="1"/>
  <c r="X703" i="1"/>
  <c r="V43" i="4" s="1"/>
  <c r="AC487" i="1"/>
  <c r="AC488" i="1" s="1"/>
  <c r="AB34" i="4" s="1"/>
  <c r="O520" i="1"/>
  <c r="M35" i="4" s="1"/>
  <c r="W520" i="1"/>
  <c r="U35" i="4" s="1"/>
  <c r="N594" i="1"/>
  <c r="L38" i="4" s="1"/>
  <c r="V594" i="1"/>
  <c r="T38" i="4" s="1"/>
  <c r="M905" i="1"/>
  <c r="K52" i="4" s="1"/>
  <c r="U905" i="1"/>
  <c r="S52" i="4" s="1"/>
  <c r="AC923" i="1"/>
  <c r="AC926" i="1" s="1"/>
  <c r="AB53" i="4" s="1"/>
  <c r="R1072" i="1"/>
  <c r="P70" i="4" s="1"/>
  <c r="Z1072" i="1"/>
  <c r="X70" i="4" s="1"/>
  <c r="Q703" i="1"/>
  <c r="O43" i="4" s="1"/>
  <c r="Y703" i="1"/>
  <c r="W43" i="4" s="1"/>
  <c r="L7" i="4" l="1"/>
  <c r="I7" i="4"/>
  <c r="M7" i="4"/>
  <c r="V1232" i="1"/>
  <c r="Q1232" i="1"/>
  <c r="L30" i="4"/>
  <c r="Z42" i="4"/>
  <c r="L22" i="4"/>
  <c r="Z54" i="4"/>
  <c r="W54" i="4"/>
  <c r="V56" i="4"/>
  <c r="X21" i="4"/>
  <c r="Q23" i="4"/>
  <c r="T45" i="4"/>
  <c r="Q18" i="4"/>
  <c r="O54" i="4"/>
  <c r="J7" i="4"/>
  <c r="J10" i="4" s="1"/>
  <c r="L1232" i="1"/>
  <c r="K25" i="4"/>
  <c r="K27" i="4" s="1"/>
  <c r="S43" i="4"/>
  <c r="U1232" i="1"/>
  <c r="I45" i="4"/>
  <c r="J30" i="4"/>
  <c r="V39" i="4"/>
  <c r="Y30" i="4"/>
  <c r="Q30" i="4"/>
  <c r="Y56" i="4"/>
  <c r="P56" i="4"/>
  <c r="AB21" i="4"/>
  <c r="Z45" i="4"/>
  <c r="N39" i="4"/>
  <c r="X22" i="4"/>
  <c r="X24" i="4" s="1"/>
  <c r="I30" i="4"/>
  <c r="AB54" i="4"/>
  <c r="Q21" i="4"/>
  <c r="I33" i="4"/>
  <c r="J23" i="4"/>
  <c r="V23" i="4"/>
  <c r="V22" i="4"/>
  <c r="M22" i="4"/>
  <c r="S56" i="4"/>
  <c r="L39" i="4"/>
  <c r="J21" i="4"/>
  <c r="S36" i="4"/>
  <c r="Y36" i="4"/>
  <c r="Z33" i="4"/>
  <c r="Q56" i="4"/>
  <c r="J54" i="4"/>
  <c r="U45" i="4"/>
  <c r="P45" i="4"/>
  <c r="AB23" i="4"/>
  <c r="W45" i="4"/>
  <c r="K22" i="4"/>
  <c r="O21" i="4"/>
  <c r="Z39" i="4"/>
  <c r="X23" i="4"/>
  <c r="W39" i="4"/>
  <c r="W9" i="4"/>
  <c r="Y22" i="4"/>
  <c r="Y23" i="4"/>
  <c r="Z23" i="4"/>
  <c r="Y21" i="4"/>
  <c r="P21" i="4"/>
  <c r="V30" i="4"/>
  <c r="U54" i="4"/>
  <c r="W22" i="4"/>
  <c r="S18" i="4"/>
  <c r="Y45" i="4"/>
  <c r="AB36" i="4"/>
  <c r="K23" i="4"/>
  <c r="R45" i="4"/>
  <c r="S54" i="4"/>
  <c r="N45" i="4"/>
  <c r="L54" i="4"/>
  <c r="U56" i="4"/>
  <c r="S47" i="4"/>
  <c r="I75" i="4"/>
  <c r="M30" i="4"/>
  <c r="L18" i="4"/>
  <c r="K45" i="4"/>
  <c r="X18" i="4"/>
  <c r="K54" i="4"/>
  <c r="K47" i="4"/>
  <c r="R30" i="4"/>
  <c r="T39" i="4"/>
  <c r="R22" i="4"/>
  <c r="I22" i="4"/>
  <c r="Y39" i="4"/>
  <c r="S21" i="4"/>
  <c r="I47" i="4"/>
  <c r="O36" i="4"/>
  <c r="R36" i="4"/>
  <c r="P36" i="4"/>
  <c r="Q47" i="4"/>
  <c r="T27" i="4"/>
  <c r="Z51" i="4"/>
  <c r="Z55" i="4"/>
  <c r="K73" i="4"/>
  <c r="K75" i="4" s="1"/>
  <c r="K72" i="4"/>
  <c r="L51" i="4"/>
  <c r="L55" i="4"/>
  <c r="X12" i="4"/>
  <c r="R12" i="4"/>
  <c r="V45" i="4"/>
  <c r="T54" i="4"/>
  <c r="N30" i="4"/>
  <c r="Q73" i="4"/>
  <c r="Q75" i="4" s="1"/>
  <c r="Q72" i="4"/>
  <c r="T18" i="4"/>
  <c r="Q22" i="4"/>
  <c r="Q24" i="4" s="1"/>
  <c r="AA986" i="1"/>
  <c r="Y58" i="4"/>
  <c r="U27" i="4"/>
  <c r="N23" i="4"/>
  <c r="L27" i="4"/>
  <c r="V47" i="4"/>
  <c r="N22" i="4"/>
  <c r="R51" i="4"/>
  <c r="R55" i="4"/>
  <c r="Q27" i="4"/>
  <c r="Q51" i="4"/>
  <c r="Q55" i="4"/>
  <c r="O47" i="4"/>
  <c r="Y9" i="4"/>
  <c r="Y10" i="4"/>
  <c r="Z47" i="4"/>
  <c r="I18" i="4"/>
  <c r="M54" i="4"/>
  <c r="K36" i="4"/>
  <c r="Q36" i="4"/>
  <c r="AB56" i="4"/>
  <c r="X9" i="4"/>
  <c r="R9" i="4"/>
  <c r="J73" i="4"/>
  <c r="J75" i="4" s="1"/>
  <c r="J72" i="4"/>
  <c r="K55" i="4"/>
  <c r="Y27" i="4"/>
  <c r="W47" i="4"/>
  <c r="J45" i="4"/>
  <c r="R54" i="4"/>
  <c r="V18" i="4"/>
  <c r="K10" i="4"/>
  <c r="K9" i="4"/>
  <c r="N56" i="4"/>
  <c r="P27" i="4"/>
  <c r="P22" i="4"/>
  <c r="Z30" i="4"/>
  <c r="O22" i="4"/>
  <c r="S986" i="1"/>
  <c r="Q58" i="4"/>
  <c r="R39" i="4"/>
  <c r="X55" i="4"/>
  <c r="X51" i="4"/>
  <c r="M27" i="4"/>
  <c r="Z22" i="4"/>
  <c r="U39" i="4"/>
  <c r="M23" i="4"/>
  <c r="M24" i="4" s="1"/>
  <c r="N47" i="4"/>
  <c r="J55" i="4"/>
  <c r="I27" i="4"/>
  <c r="I55" i="4"/>
  <c r="K18" i="4"/>
  <c r="S27" i="4"/>
  <c r="I9" i="4"/>
  <c r="I10" i="4"/>
  <c r="L45" i="4"/>
  <c r="R47" i="4"/>
  <c r="Q45" i="4"/>
  <c r="X45" i="4"/>
  <c r="V73" i="4"/>
  <c r="V75" i="4" s="1"/>
  <c r="V72" i="4"/>
  <c r="W36" i="4"/>
  <c r="Z36" i="4"/>
  <c r="X36" i="4"/>
  <c r="T36" i="4"/>
  <c r="P12" i="4"/>
  <c r="W12" i="4"/>
  <c r="T9" i="4"/>
  <c r="L73" i="4"/>
  <c r="L75" i="4" s="1"/>
  <c r="L72" i="4"/>
  <c r="M56" i="4"/>
  <c r="U986" i="1"/>
  <c r="S58" i="4"/>
  <c r="W30" i="4"/>
  <c r="N73" i="4"/>
  <c r="N75" i="4" s="1"/>
  <c r="N72" i="4"/>
  <c r="L36" i="4"/>
  <c r="P9" i="4"/>
  <c r="T12" i="4"/>
  <c r="W55" i="4"/>
  <c r="W51" i="4"/>
  <c r="T22" i="4"/>
  <c r="W27" i="4"/>
  <c r="S22" i="4"/>
  <c r="N986" i="1"/>
  <c r="L58" i="4"/>
  <c r="M986" i="1"/>
  <c r="K58" i="4"/>
  <c r="M45" i="4"/>
  <c r="M51" i="4"/>
  <c r="M55" i="4"/>
  <c r="V21" i="4"/>
  <c r="Z986" i="1"/>
  <c r="X58" i="4"/>
  <c r="R986" i="1"/>
  <c r="P58" i="4"/>
  <c r="J22" i="4"/>
  <c r="M10" i="4"/>
  <c r="M9" i="4"/>
  <c r="O30" i="4"/>
  <c r="Y54" i="4"/>
  <c r="R27" i="4"/>
  <c r="X54" i="4"/>
  <c r="O986" i="1"/>
  <c r="M58" i="4"/>
  <c r="Q39" i="4"/>
  <c r="K21" i="4"/>
  <c r="V27" i="4"/>
  <c r="S30" i="4"/>
  <c r="S45" i="4"/>
  <c r="W56" i="4"/>
  <c r="AB986" i="1"/>
  <c r="Z58" i="4"/>
  <c r="AB47" i="4"/>
  <c r="V36" i="4"/>
  <c r="J36" i="4"/>
  <c r="N12" i="4"/>
  <c r="N51" i="4"/>
  <c r="N55" i="4"/>
  <c r="P55" i="4"/>
  <c r="P51" i="4"/>
  <c r="W986" i="1"/>
  <c r="U58" i="4"/>
  <c r="J47" i="4"/>
  <c r="O27" i="4"/>
  <c r="U18" i="4"/>
  <c r="AB55" i="4"/>
  <c r="AB51" i="4"/>
  <c r="W73" i="4"/>
  <c r="W75" i="4" s="1"/>
  <c r="W72" i="4"/>
  <c r="N21" i="4"/>
  <c r="J39" i="4"/>
  <c r="S39" i="4"/>
  <c r="P986" i="1"/>
  <c r="N58" i="4"/>
  <c r="X27" i="4"/>
  <c r="Q54" i="4"/>
  <c r="J27" i="4"/>
  <c r="P54" i="4"/>
  <c r="T21" i="4"/>
  <c r="V51" i="4"/>
  <c r="V55" i="4"/>
  <c r="I39" i="4"/>
  <c r="W23" i="4"/>
  <c r="Z56" i="4"/>
  <c r="N27" i="4"/>
  <c r="K30" i="4"/>
  <c r="O56" i="4"/>
  <c r="T986" i="1"/>
  <c r="R58" i="4"/>
  <c r="AB33" i="4"/>
  <c r="N36" i="4"/>
  <c r="U36" i="4"/>
  <c r="Q12" i="4"/>
  <c r="N9" i="4"/>
  <c r="P73" i="4"/>
  <c r="P75" i="4" s="1"/>
  <c r="P72" i="4"/>
  <c r="N18" i="4"/>
  <c r="Z46" i="4"/>
  <c r="Z27" i="4"/>
  <c r="O55" i="4"/>
  <c r="O51" i="4"/>
  <c r="T47" i="4"/>
  <c r="O45" i="4"/>
  <c r="Y55" i="4"/>
  <c r="Y51" i="4"/>
  <c r="L47" i="4"/>
  <c r="Z73" i="4"/>
  <c r="Z75" i="4" s="1"/>
  <c r="Z72" i="4"/>
  <c r="L10" i="4"/>
  <c r="L9" i="4"/>
  <c r="M18" i="4"/>
  <c r="M39" i="4"/>
  <c r="O73" i="4"/>
  <c r="O75" i="4" s="1"/>
  <c r="O72" i="4"/>
  <c r="T23" i="4"/>
  <c r="U73" i="4"/>
  <c r="U75" i="4" s="1"/>
  <c r="U72" i="4"/>
  <c r="K39" i="4"/>
  <c r="X47" i="4"/>
  <c r="O39" i="4"/>
  <c r="Y986" i="1"/>
  <c r="W58" i="4"/>
  <c r="W18" i="4"/>
  <c r="T56" i="4"/>
  <c r="U47" i="4"/>
  <c r="I23" i="4"/>
  <c r="L21" i="4"/>
  <c r="O23" i="4"/>
  <c r="R56" i="4"/>
  <c r="Z21" i="4"/>
  <c r="U51" i="4"/>
  <c r="U55" i="4"/>
  <c r="L986" i="1"/>
  <c r="J58" i="4"/>
  <c r="AB45" i="4"/>
  <c r="M36" i="4"/>
  <c r="Q9" i="4"/>
  <c r="V9" i="4"/>
  <c r="AB68" i="4"/>
  <c r="S9" i="4"/>
  <c r="Y73" i="4"/>
  <c r="Y75" i="4" s="1"/>
  <c r="Y72" i="4"/>
  <c r="X986" i="1"/>
  <c r="V58" i="4"/>
  <c r="V986" i="1"/>
  <c r="T58" i="4"/>
  <c r="Z9" i="4"/>
  <c r="Z10" i="4"/>
  <c r="P18" i="4"/>
  <c r="X73" i="4"/>
  <c r="X75" i="4" s="1"/>
  <c r="X72" i="4"/>
  <c r="R73" i="4"/>
  <c r="R75" i="4" s="1"/>
  <c r="R72" i="4"/>
  <c r="T30" i="4"/>
  <c r="L23" i="4"/>
  <c r="S23" i="4"/>
  <c r="M73" i="4"/>
  <c r="M75" i="4" s="1"/>
  <c r="M72" i="4"/>
  <c r="R23" i="4"/>
  <c r="T73" i="4"/>
  <c r="T75" i="4" s="1"/>
  <c r="T72" i="4"/>
  <c r="Y47" i="4"/>
  <c r="J18" i="4"/>
  <c r="X56" i="4"/>
  <c r="P47" i="4"/>
  <c r="P30" i="4"/>
  <c r="Q986" i="1"/>
  <c r="O58" i="4"/>
  <c r="O18" i="4"/>
  <c r="S51" i="4"/>
  <c r="S55" i="4"/>
  <c r="L56" i="4"/>
  <c r="M47" i="4"/>
  <c r="U22" i="4"/>
  <c r="P23" i="4"/>
  <c r="S73" i="4"/>
  <c r="S75" i="4" s="1"/>
  <c r="S72" i="4"/>
  <c r="W21" i="4"/>
  <c r="R21" i="4"/>
  <c r="Y18" i="4"/>
  <c r="T51" i="4"/>
  <c r="T55" i="4"/>
  <c r="V12" i="4"/>
  <c r="S12" i="4"/>
  <c r="AD82" i="1"/>
  <c r="K986" i="1"/>
  <c r="AD959" i="1"/>
  <c r="Q1233" i="1"/>
  <c r="Q1245" i="1" s="1"/>
  <c r="T1233" i="1"/>
  <c r="T1245" i="1" s="1"/>
  <c r="O1233" i="1"/>
  <c r="O1245" i="1" s="1"/>
  <c r="AD856" i="1"/>
  <c r="AD926" i="1"/>
  <c r="AD905" i="1"/>
  <c r="AD561" i="1"/>
  <c r="AD594" i="1"/>
  <c r="U1233" i="1"/>
  <c r="U1245" i="1" s="1"/>
  <c r="V1233" i="1"/>
  <c r="V1245" i="1" s="1"/>
  <c r="P1233" i="1"/>
  <c r="P1245" i="1" s="1"/>
  <c r="R1233" i="1"/>
  <c r="R1245" i="1" s="1"/>
  <c r="S1233" i="1"/>
  <c r="S1245" i="1" s="1"/>
  <c r="AC1233" i="1"/>
  <c r="N1233" i="1"/>
  <c r="N1245" i="1" s="1"/>
  <c r="AD667" i="1"/>
  <c r="AD734" i="1"/>
  <c r="AB1233" i="1"/>
  <c r="X1233" i="1"/>
  <c r="X1245" i="1" s="1"/>
  <c r="Z1233" i="1"/>
  <c r="AA1233" i="1"/>
  <c r="AB1232" i="1"/>
  <c r="O11" i="3"/>
  <c r="O68" i="3" s="1"/>
  <c r="O70" i="3" s="1"/>
  <c r="N10" i="3"/>
  <c r="N11" i="3"/>
  <c r="N68" i="3" s="1"/>
  <c r="X11" i="3"/>
  <c r="X68" i="3" s="1"/>
  <c r="X10" i="3"/>
  <c r="V10" i="3"/>
  <c r="V11" i="3"/>
  <c r="V68" i="3" s="1"/>
  <c r="S11" i="3"/>
  <c r="S68" i="3" s="1"/>
  <c r="S10" i="3"/>
  <c r="K11" i="3"/>
  <c r="K68" i="3" s="1"/>
  <c r="K10" i="3"/>
  <c r="Z11" i="3"/>
  <c r="Z10" i="3"/>
  <c r="W11" i="3"/>
  <c r="W68" i="3" s="1"/>
  <c r="W10" i="3"/>
  <c r="P11" i="3"/>
  <c r="P68" i="3" s="1"/>
  <c r="P10" i="3"/>
  <c r="Y11" i="3"/>
  <c r="Y68" i="3" s="1"/>
  <c r="Y10" i="3"/>
  <c r="O13" i="3"/>
  <c r="Q10" i="3"/>
  <c r="Q11" i="3"/>
  <c r="Q68" i="3" s="1"/>
  <c r="T10" i="3"/>
  <c r="T11" i="3"/>
  <c r="T68" i="3" s="1"/>
  <c r="R11" i="3"/>
  <c r="R68" i="3" s="1"/>
  <c r="R10" i="3"/>
  <c r="U10" i="3"/>
  <c r="U11" i="3"/>
  <c r="U68" i="3" s="1"/>
  <c r="L10" i="3"/>
  <c r="L11" i="3"/>
  <c r="L68" i="3" s="1"/>
  <c r="J10" i="3"/>
  <c r="J11" i="3"/>
  <c r="J68" i="3" s="1"/>
  <c r="M10" i="3"/>
  <c r="M11" i="3"/>
  <c r="M68" i="3" s="1"/>
  <c r="I11" i="3"/>
  <c r="I68" i="3" s="1"/>
  <c r="I10" i="3"/>
  <c r="M633" i="1"/>
  <c r="M1232" i="1" s="1"/>
  <c r="S633" i="1"/>
  <c r="Q40" i="4" s="1"/>
  <c r="Q42" i="4" s="1"/>
  <c r="U633" i="1"/>
  <c r="S40" i="4" s="1"/>
  <c r="S42" i="4" s="1"/>
  <c r="AE616" i="1"/>
  <c r="AD307" i="1"/>
  <c r="AD176" i="1"/>
  <c r="AD109" i="1"/>
  <c r="AD378" i="1"/>
  <c r="AD453" i="1"/>
  <c r="U881" i="1"/>
  <c r="L308" i="1"/>
  <c r="U735" i="1"/>
  <c r="AB308" i="1"/>
  <c r="Q881" i="1"/>
  <c r="U379" i="1"/>
  <c r="V454" i="1"/>
  <c r="L177" i="1"/>
  <c r="AC276" i="1"/>
  <c r="AB25" i="4" s="1"/>
  <c r="AB177" i="1"/>
  <c r="Q58" i="1"/>
  <c r="Q633" i="1" s="1"/>
  <c r="AC344" i="1"/>
  <c r="AB28" i="4" s="1"/>
  <c r="AB30" i="4" s="1"/>
  <c r="U927" i="1"/>
  <c r="T242" i="1"/>
  <c r="AA521" i="1"/>
  <c r="X521" i="1"/>
  <c r="AC25" i="1"/>
  <c r="AB7" i="4" s="1"/>
  <c r="Z1094" i="1"/>
  <c r="Q454" i="1"/>
  <c r="P927" i="1"/>
  <c r="X881" i="1"/>
  <c r="P1094" i="1"/>
  <c r="P454" i="1"/>
  <c r="W927" i="1"/>
  <c r="M735" i="1"/>
  <c r="U454" i="1"/>
  <c r="M927" i="1"/>
  <c r="AB735" i="1"/>
  <c r="W1094" i="1"/>
  <c r="W881" i="1"/>
  <c r="X379" i="1"/>
  <c r="AC959" i="1"/>
  <c r="S735" i="1"/>
  <c r="AA735" i="1"/>
  <c r="U521" i="1"/>
  <c r="M454" i="1"/>
  <c r="M521" i="1"/>
  <c r="O521" i="1"/>
  <c r="X1094" i="1"/>
  <c r="O927" i="1"/>
  <c r="Y379" i="1"/>
  <c r="Q308" i="1"/>
  <c r="Y595" i="1"/>
  <c r="T735" i="1"/>
  <c r="X927" i="1"/>
  <c r="Q927" i="1"/>
  <c r="O1094" i="1"/>
  <c r="Y110" i="1"/>
  <c r="W15" i="4" s="1"/>
  <c r="Z735" i="1"/>
  <c r="Y881" i="1"/>
  <c r="L242" i="1"/>
  <c r="X58" i="1"/>
  <c r="X633" i="1" s="1"/>
  <c r="X1232" i="1" s="1"/>
  <c r="R735" i="1"/>
  <c r="K735" i="1"/>
  <c r="V881" i="1"/>
  <c r="Q521" i="1"/>
  <c r="U242" i="1"/>
  <c r="R110" i="1"/>
  <c r="P15" i="4" s="1"/>
  <c r="N881" i="1"/>
  <c r="L735" i="1"/>
  <c r="Q595" i="1"/>
  <c r="R1094" i="1"/>
  <c r="P379" i="1"/>
  <c r="Q110" i="1"/>
  <c r="O15" i="4" s="1"/>
  <c r="P58" i="1"/>
  <c r="P633" i="1" s="1"/>
  <c r="P1232" i="1" s="1"/>
  <c r="S177" i="1"/>
  <c r="R927" i="1"/>
  <c r="K595" i="1"/>
  <c r="Y308" i="1"/>
  <c r="K379" i="1"/>
  <c r="N454" i="1"/>
  <c r="AA242" i="1"/>
  <c r="U177" i="1"/>
  <c r="X454" i="1"/>
  <c r="Y454" i="1"/>
  <c r="X308" i="1"/>
  <c r="AA177" i="1"/>
  <c r="K308" i="1"/>
  <c r="AB521" i="1"/>
  <c r="T881" i="1"/>
  <c r="O454" i="1"/>
  <c r="T927" i="1"/>
  <c r="U308" i="1"/>
  <c r="N595" i="1"/>
  <c r="L927" i="1"/>
  <c r="M308" i="1"/>
  <c r="W379" i="1"/>
  <c r="AC454" i="1"/>
  <c r="K58" i="1"/>
  <c r="Q1094" i="1"/>
  <c r="AA881" i="1"/>
  <c r="M595" i="1"/>
  <c r="K110" i="1"/>
  <c r="I15" i="4" s="1"/>
  <c r="V735" i="1"/>
  <c r="M242" i="1"/>
  <c r="Y242" i="1"/>
  <c r="AB595" i="1"/>
  <c r="N735" i="1"/>
  <c r="AB881" i="1"/>
  <c r="U1094" i="1"/>
  <c r="T110" i="1"/>
  <c r="R15" i="4" s="1"/>
  <c r="N242" i="1"/>
  <c r="L521" i="1"/>
  <c r="L110" i="1"/>
  <c r="J15" i="4" s="1"/>
  <c r="M379" i="1"/>
  <c r="W735" i="1"/>
  <c r="AB668" i="1"/>
  <c r="V110" i="1"/>
  <c r="T15" i="4" s="1"/>
  <c r="X595" i="1"/>
  <c r="Y58" i="1"/>
  <c r="Y633" i="1" s="1"/>
  <c r="W40" i="4" s="1"/>
  <c r="W42" i="4" s="1"/>
  <c r="S595" i="1"/>
  <c r="P308" i="1"/>
  <c r="Q379" i="1"/>
  <c r="P595" i="1"/>
  <c r="Y1094" i="1"/>
  <c r="S110" i="1"/>
  <c r="Q15" i="4" s="1"/>
  <c r="K927" i="1"/>
  <c r="P521" i="1"/>
  <c r="T177" i="1"/>
  <c r="AB242" i="1"/>
  <c r="W521" i="1"/>
  <c r="W454" i="1"/>
  <c r="T308" i="1"/>
  <c r="O242" i="1"/>
  <c r="M177" i="1"/>
  <c r="K177" i="1"/>
  <c r="AA58" i="1"/>
  <c r="AA633" i="1" s="1"/>
  <c r="R454" i="1"/>
  <c r="S379" i="1"/>
  <c r="S58" i="1"/>
  <c r="V58" i="1"/>
  <c r="V633" i="1" s="1"/>
  <c r="U58" i="1"/>
  <c r="K454" i="1"/>
  <c r="S242" i="1"/>
  <c r="V308" i="1"/>
  <c r="L1094" i="1"/>
  <c r="Y521" i="1"/>
  <c r="N58" i="1"/>
  <c r="N633" i="1" s="1"/>
  <c r="N1232" i="1" s="1"/>
  <c r="K242" i="1"/>
  <c r="Z379" i="1"/>
  <c r="AA595" i="1"/>
  <c r="V242" i="1"/>
  <c r="AB927" i="1"/>
  <c r="Z110" i="1"/>
  <c r="X15" i="4" s="1"/>
  <c r="Z927" i="1"/>
  <c r="Z454" i="1"/>
  <c r="X242" i="1"/>
  <c r="AA379" i="1"/>
  <c r="S927" i="1"/>
  <c r="R379" i="1"/>
  <c r="W110" i="1"/>
  <c r="U15" i="4" s="1"/>
  <c r="X110" i="1"/>
  <c r="V15" i="4" s="1"/>
  <c r="AC633" i="1"/>
  <c r="AB40" i="4" s="1"/>
  <c r="AB42" i="4" s="1"/>
  <c r="U595" i="1"/>
  <c r="AA308" i="1"/>
  <c r="O110" i="1"/>
  <c r="M15" i="4" s="1"/>
  <c r="T595" i="1"/>
  <c r="N308" i="1"/>
  <c r="N110" i="1"/>
  <c r="L15" i="4" s="1"/>
  <c r="K1094" i="1"/>
  <c r="S881" i="1"/>
  <c r="Z58" i="1"/>
  <c r="Z633" i="1" s="1"/>
  <c r="N521" i="1"/>
  <c r="Y177" i="1"/>
  <c r="R58" i="1"/>
  <c r="R633" i="1" s="1"/>
  <c r="R1232" i="1" s="1"/>
  <c r="M58" i="1"/>
  <c r="P242" i="1"/>
  <c r="Z881" i="1"/>
  <c r="O308" i="1"/>
  <c r="Z242" i="1"/>
  <c r="O58" i="1"/>
  <c r="O633" i="1" s="1"/>
  <c r="O1232" i="1" s="1"/>
  <c r="R177" i="1"/>
  <c r="Z595" i="1"/>
  <c r="Q177" i="1"/>
  <c r="AA927" i="1"/>
  <c r="M1094" i="1"/>
  <c r="R881" i="1"/>
  <c r="R242" i="1"/>
  <c r="R595" i="1"/>
  <c r="AB58" i="1"/>
  <c r="Z177" i="1"/>
  <c r="AA1094" i="1"/>
  <c r="AB379" i="1"/>
  <c r="M110" i="1"/>
  <c r="K15" i="4" s="1"/>
  <c r="S1094" i="1"/>
  <c r="O379" i="1"/>
  <c r="T379" i="1"/>
  <c r="V379" i="1"/>
  <c r="L379" i="1"/>
  <c r="V595" i="1"/>
  <c r="T58" i="1"/>
  <c r="T633" i="1" s="1"/>
  <c r="T1232" i="1" s="1"/>
  <c r="Y927" i="1"/>
  <c r="O881" i="1"/>
  <c r="AC561" i="1"/>
  <c r="AB37" i="4" s="1"/>
  <c r="AB39" i="4" s="1"/>
  <c r="R308" i="1"/>
  <c r="L595" i="1"/>
  <c r="S308" i="1"/>
  <c r="N1094" i="1"/>
  <c r="V177" i="1"/>
  <c r="W308" i="1"/>
  <c r="P110" i="1"/>
  <c r="N15" i="4" s="1"/>
  <c r="U110" i="1"/>
  <c r="S15" i="4" s="1"/>
  <c r="T521" i="1"/>
  <c r="AC735" i="1"/>
  <c r="AC147" i="1"/>
  <c r="AB16" i="4" s="1"/>
  <c r="AB18" i="4" s="1"/>
  <c r="AA454" i="1"/>
  <c r="AB110" i="1"/>
  <c r="Z15" i="4" s="1"/>
  <c r="S521" i="1"/>
  <c r="W595" i="1"/>
  <c r="N177" i="1"/>
  <c r="S454" i="1"/>
  <c r="Z308" i="1"/>
  <c r="X735" i="1"/>
  <c r="R521" i="1"/>
  <c r="AC242" i="1"/>
  <c r="AC881" i="1"/>
  <c r="P881" i="1"/>
  <c r="Q242" i="1"/>
  <c r="AC110" i="1"/>
  <c r="AB15" i="4" s="1"/>
  <c r="AA110" i="1"/>
  <c r="Y15" i="4" s="1"/>
  <c r="V521" i="1"/>
  <c r="O735" i="1"/>
  <c r="T1094" i="1"/>
  <c r="W177" i="1"/>
  <c r="N379" i="1"/>
  <c r="L454" i="1"/>
  <c r="AB1094" i="1"/>
  <c r="T454" i="1"/>
  <c r="AC1072" i="1"/>
  <c r="AB70" i="4" s="1"/>
  <c r="V1094" i="1"/>
  <c r="L58" i="1"/>
  <c r="L633" i="1" s="1"/>
  <c r="AB454" i="1"/>
  <c r="Y735" i="1"/>
  <c r="Q735" i="1"/>
  <c r="P735" i="1"/>
  <c r="O595" i="1"/>
  <c r="P177" i="1"/>
  <c r="O177" i="1"/>
  <c r="X177" i="1"/>
  <c r="V927" i="1"/>
  <c r="Z521" i="1"/>
  <c r="N927" i="1"/>
  <c r="AC927" i="1"/>
  <c r="S1232" i="1" l="1"/>
  <c r="V57" i="4"/>
  <c r="L24" i="4"/>
  <c r="Z48" i="4"/>
  <c r="S57" i="4"/>
  <c r="J9" i="4"/>
  <c r="Q92" i="4"/>
  <c r="S92" i="4"/>
  <c r="P57" i="4"/>
  <c r="K24" i="4"/>
  <c r="V92" i="4"/>
  <c r="Z24" i="4"/>
  <c r="O57" i="4"/>
  <c r="V24" i="4"/>
  <c r="AB57" i="4"/>
  <c r="J24" i="4"/>
  <c r="Q57" i="4"/>
  <c r="Y24" i="4"/>
  <c r="I24" i="4"/>
  <c r="W57" i="4"/>
  <c r="X92" i="4"/>
  <c r="L92" i="4"/>
  <c r="AB92" i="4"/>
  <c r="P92" i="4"/>
  <c r="O92" i="4"/>
  <c r="T92" i="4"/>
  <c r="W24" i="4"/>
  <c r="N92" i="4"/>
  <c r="R57" i="4"/>
  <c r="W92" i="4"/>
  <c r="M57" i="4"/>
  <c r="R92" i="4"/>
  <c r="M92" i="4"/>
  <c r="P24" i="4"/>
  <c r="U57" i="4"/>
  <c r="Z67" i="4"/>
  <c r="Z69" i="4" s="1"/>
  <c r="Z60" i="4"/>
  <c r="K60" i="4"/>
  <c r="K67" i="4"/>
  <c r="K69" i="4" s="1"/>
  <c r="P1244" i="1"/>
  <c r="P1247" i="1" s="1"/>
  <c r="N40" i="4"/>
  <c r="AB10" i="4"/>
  <c r="AB9" i="4"/>
  <c r="AB46" i="4"/>
  <c r="AB48" i="4" s="1"/>
  <c r="AB27" i="4"/>
  <c r="AD986" i="1"/>
  <c r="T57" i="4"/>
  <c r="O67" i="4"/>
  <c r="O69" i="4" s="1"/>
  <c r="O60" i="4"/>
  <c r="T60" i="4"/>
  <c r="T67" i="4"/>
  <c r="T69" i="4" s="1"/>
  <c r="N57" i="4"/>
  <c r="R24" i="4"/>
  <c r="S46" i="4"/>
  <c r="N1244" i="1"/>
  <c r="N1247" i="1" s="1"/>
  <c r="L40" i="4"/>
  <c r="R60" i="4"/>
  <c r="R67" i="4"/>
  <c r="R69" i="4" s="1"/>
  <c r="X60" i="4"/>
  <c r="X67" i="4"/>
  <c r="X69" i="4" s="1"/>
  <c r="AC986" i="1"/>
  <c r="AB58" i="4"/>
  <c r="M668" i="1"/>
  <c r="K40" i="4"/>
  <c r="W60" i="4"/>
  <c r="W67" i="4"/>
  <c r="W69" i="4" s="1"/>
  <c r="U60" i="4"/>
  <c r="U67" i="4"/>
  <c r="U69" i="4" s="1"/>
  <c r="M60" i="4"/>
  <c r="M67" i="4"/>
  <c r="M69" i="4" s="1"/>
  <c r="M12" i="4"/>
  <c r="L60" i="4"/>
  <c r="L67" i="4"/>
  <c r="L69" i="4" s="1"/>
  <c r="S60" i="4"/>
  <c r="S67" i="4"/>
  <c r="S69" i="4" s="1"/>
  <c r="X57" i="4"/>
  <c r="Q46" i="4"/>
  <c r="Z57" i="4"/>
  <c r="Z1232" i="1"/>
  <c r="X40" i="4"/>
  <c r="V60" i="4"/>
  <c r="V67" i="4"/>
  <c r="V69" i="4" s="1"/>
  <c r="AD308" i="1"/>
  <c r="S1244" i="1"/>
  <c r="S1247" i="1" s="1"/>
  <c r="AB22" i="4"/>
  <c r="AB24" i="4" s="1"/>
  <c r="S24" i="4"/>
  <c r="Q60" i="4"/>
  <c r="Q67" i="4"/>
  <c r="Q69" i="4" s="1"/>
  <c r="Y12" i="4"/>
  <c r="AB73" i="4"/>
  <c r="AB75" i="4" s="1"/>
  <c r="AB72" i="4"/>
  <c r="R1244" i="1"/>
  <c r="R1247" i="1" s="1"/>
  <c r="P40" i="4"/>
  <c r="J60" i="4"/>
  <c r="J67" i="4"/>
  <c r="K12" i="4"/>
  <c r="N24" i="4"/>
  <c r="Y60" i="4"/>
  <c r="Y67" i="4"/>
  <c r="L57" i="4"/>
  <c r="J40" i="4"/>
  <c r="T1244" i="1"/>
  <c r="T1247" i="1" s="1"/>
  <c r="R40" i="4"/>
  <c r="N60" i="4"/>
  <c r="N67" i="4"/>
  <c r="N69" i="4" s="1"/>
  <c r="X1244" i="1"/>
  <c r="X1247" i="1" s="1"/>
  <c r="V40" i="4"/>
  <c r="P60" i="4"/>
  <c r="P67" i="4"/>
  <c r="P69" i="4" s="1"/>
  <c r="J12" i="4"/>
  <c r="W46" i="4"/>
  <c r="I12" i="4"/>
  <c r="O24" i="4"/>
  <c r="AA1232" i="1"/>
  <c r="Y40" i="4"/>
  <c r="M40" i="4"/>
  <c r="V1244" i="1"/>
  <c r="V1247" i="1" s="1"/>
  <c r="T40" i="4"/>
  <c r="Q1244" i="1"/>
  <c r="Q1247" i="1" s="1"/>
  <c r="O40" i="4"/>
  <c r="Z12" i="4"/>
  <c r="L12" i="4"/>
  <c r="T24" i="4"/>
  <c r="AA68" i="3"/>
  <c r="AD927" i="1"/>
  <c r="AD595" i="1"/>
  <c r="AD110" i="1"/>
  <c r="AC1232" i="1"/>
  <c r="AD735" i="1"/>
  <c r="AD177" i="1"/>
  <c r="AD454" i="1"/>
  <c r="AD379" i="1"/>
  <c r="M1244" i="1"/>
  <c r="L1244" i="1"/>
  <c r="U1244" i="1"/>
  <c r="U1247" i="1" s="1"/>
  <c r="O1244" i="1"/>
  <c r="O1247" i="1" s="1"/>
  <c r="J70" i="3"/>
  <c r="J13" i="3"/>
  <c r="P13" i="3"/>
  <c r="P70" i="3"/>
  <c r="S13" i="3"/>
  <c r="S70" i="3"/>
  <c r="L70" i="3"/>
  <c r="L13" i="3"/>
  <c r="Q70" i="3"/>
  <c r="Q13" i="3"/>
  <c r="V70" i="3"/>
  <c r="V13" i="3"/>
  <c r="T13" i="3"/>
  <c r="T70" i="3"/>
  <c r="W70" i="3"/>
  <c r="W13" i="3"/>
  <c r="U13" i="3"/>
  <c r="U70" i="3"/>
  <c r="AA10" i="3"/>
  <c r="AA11" i="3"/>
  <c r="I70" i="3"/>
  <c r="I13" i="3"/>
  <c r="Z68" i="3"/>
  <c r="Z70" i="3" s="1"/>
  <c r="Z13" i="3"/>
  <c r="X70" i="3"/>
  <c r="X13" i="3"/>
  <c r="M13" i="3"/>
  <c r="M70" i="3"/>
  <c r="N13" i="3"/>
  <c r="N70" i="3"/>
  <c r="R70" i="3"/>
  <c r="R13" i="3"/>
  <c r="Y13" i="3"/>
  <c r="K13" i="3"/>
  <c r="K70" i="3"/>
  <c r="H709" i="1"/>
  <c r="Q668" i="1"/>
  <c r="Q1234" i="1" s="1"/>
  <c r="L668" i="1"/>
  <c r="T668" i="1"/>
  <c r="T1234" i="1" s="1"/>
  <c r="Z668" i="1"/>
  <c r="AA668" i="1"/>
  <c r="P668" i="1"/>
  <c r="P1234" i="1" s="1"/>
  <c r="Y668" i="1"/>
  <c r="N668" i="1"/>
  <c r="N1234" i="1" s="1"/>
  <c r="R668" i="1"/>
  <c r="R1234" i="1" s="1"/>
  <c r="O668" i="1"/>
  <c r="O1234" i="1" s="1"/>
  <c r="V668" i="1"/>
  <c r="V1234" i="1" s="1"/>
  <c r="X668" i="1"/>
  <c r="U668" i="1"/>
  <c r="U1234" i="1" s="1"/>
  <c r="S668" i="1"/>
  <c r="S1234" i="1" s="1"/>
  <c r="K633" i="1"/>
  <c r="I40" i="4" s="1"/>
  <c r="I42" i="4" s="1"/>
  <c r="AC309" i="1"/>
  <c r="AC455" i="1"/>
  <c r="AC595" i="1"/>
  <c r="AD1094" i="1"/>
  <c r="AC308" i="1"/>
  <c r="AC177" i="1"/>
  <c r="AC668" i="1"/>
  <c r="AC58" i="1"/>
  <c r="AC1094" i="1"/>
  <c r="AC521" i="1"/>
  <c r="AC379" i="1"/>
  <c r="W241" i="1"/>
  <c r="U20" i="4" s="1"/>
  <c r="W57" i="1"/>
  <c r="V42" i="4" l="1"/>
  <c r="V46" i="4"/>
  <c r="P42" i="4"/>
  <c r="P46" i="4"/>
  <c r="M42" i="4"/>
  <c r="M46" i="4"/>
  <c r="W48" i="4"/>
  <c r="W91" i="4"/>
  <c r="W93" i="4" s="1"/>
  <c r="K42" i="4"/>
  <c r="K46" i="4"/>
  <c r="L42" i="4"/>
  <c r="L46" i="4"/>
  <c r="N42" i="4"/>
  <c r="N46" i="4"/>
  <c r="T42" i="4"/>
  <c r="T46" i="4"/>
  <c r="X42" i="4"/>
  <c r="X46" i="4"/>
  <c r="AB12" i="4"/>
  <c r="R42" i="4"/>
  <c r="R46" i="4"/>
  <c r="Y42" i="4"/>
  <c r="Y46" i="4"/>
  <c r="U23" i="4"/>
  <c r="U24" i="4" s="1"/>
  <c r="U21" i="4"/>
  <c r="J42" i="4"/>
  <c r="J46" i="4"/>
  <c r="S48" i="4"/>
  <c r="S91" i="4"/>
  <c r="S93" i="4" s="1"/>
  <c r="W1233" i="1"/>
  <c r="W1245" i="1" s="1"/>
  <c r="U8" i="4"/>
  <c r="Q48" i="4"/>
  <c r="Q91" i="4"/>
  <c r="Q93" i="4" s="1"/>
  <c r="AB60" i="4"/>
  <c r="AB67" i="4"/>
  <c r="AB69" i="4" s="1"/>
  <c r="O42" i="4"/>
  <c r="O46" i="4"/>
  <c r="AA70" i="3"/>
  <c r="AC1234" i="1"/>
  <c r="AA13" i="3"/>
  <c r="K668" i="1"/>
  <c r="W242" i="1"/>
  <c r="AD242" i="1" s="1"/>
  <c r="AD241" i="1"/>
  <c r="AD670" i="1"/>
  <c r="W58" i="1"/>
  <c r="AD58" i="1" s="1"/>
  <c r="K48" i="4" l="1"/>
  <c r="K91" i="4"/>
  <c r="Y48" i="4"/>
  <c r="Y91" i="4"/>
  <c r="T48" i="4"/>
  <c r="T91" i="4"/>
  <c r="T93" i="4" s="1"/>
  <c r="X48" i="4"/>
  <c r="X91" i="4"/>
  <c r="X93" i="4" s="1"/>
  <c r="V48" i="4"/>
  <c r="V91" i="4"/>
  <c r="V93" i="4" s="1"/>
  <c r="U11" i="4"/>
  <c r="U9" i="4"/>
  <c r="O48" i="4"/>
  <c r="O91" i="4"/>
  <c r="O93" i="4" s="1"/>
  <c r="R48" i="4"/>
  <c r="R91" i="4"/>
  <c r="R93" i="4" s="1"/>
  <c r="N48" i="4"/>
  <c r="N91" i="4"/>
  <c r="N93" i="4" s="1"/>
  <c r="M48" i="4"/>
  <c r="M91" i="4"/>
  <c r="M93" i="4" s="1"/>
  <c r="J48" i="4"/>
  <c r="J91" i="4"/>
  <c r="AB91" i="4"/>
  <c r="AB93" i="4" s="1"/>
  <c r="L48" i="4"/>
  <c r="L91" i="4"/>
  <c r="L93" i="4" s="1"/>
  <c r="P48" i="4"/>
  <c r="P91" i="4"/>
  <c r="P93" i="4" s="1"/>
  <c r="W633" i="1"/>
  <c r="W1232" i="1" s="1"/>
  <c r="AD628" i="1"/>
  <c r="K880" i="1"/>
  <c r="L880" i="1"/>
  <c r="J50" i="4" s="1"/>
  <c r="M880" i="1"/>
  <c r="U92" i="4" l="1"/>
  <c r="U12" i="4"/>
  <c r="M1233" i="1"/>
  <c r="M1245" i="1" s="1"/>
  <c r="M1247" i="1" s="1"/>
  <c r="K50" i="4"/>
  <c r="K1233" i="1"/>
  <c r="K1245" i="1" s="1"/>
  <c r="I50" i="4"/>
  <c r="J56" i="4"/>
  <c r="J51" i="4"/>
  <c r="U40" i="4"/>
  <c r="W1244" i="1"/>
  <c r="W668" i="1"/>
  <c r="AD633" i="1"/>
  <c r="M881" i="1"/>
  <c r="M1234" i="1" s="1"/>
  <c r="L881" i="1"/>
  <c r="K881" i="1"/>
  <c r="J57" i="4" l="1"/>
  <c r="I56" i="4"/>
  <c r="I92" i="4" s="1"/>
  <c r="I51" i="4"/>
  <c r="U42" i="4"/>
  <c r="U46" i="4"/>
  <c r="K56" i="4"/>
  <c r="K51" i="4"/>
  <c r="W1247" i="1"/>
  <c r="AD668" i="1"/>
  <c r="W1234" i="1"/>
  <c r="AD881" i="1"/>
  <c r="K92" i="4" l="1"/>
  <c r="K93" i="4" s="1"/>
  <c r="K57" i="4"/>
  <c r="U48" i="4"/>
  <c r="U91" i="4"/>
  <c r="U93" i="4" s="1"/>
  <c r="I57" i="4"/>
  <c r="K488" i="1"/>
  <c r="AD483" i="1"/>
  <c r="I34" i="4" l="1"/>
  <c r="K1232" i="1"/>
  <c r="K1244" i="1" s="1"/>
  <c r="I36" i="4"/>
  <c r="I46" i="4"/>
  <c r="AD488" i="1"/>
  <c r="K521" i="1"/>
  <c r="L1151" i="1"/>
  <c r="J65" i="4" s="1"/>
  <c r="I48" i="4" l="1"/>
  <c r="I91" i="4"/>
  <c r="I93" i="4" s="1"/>
  <c r="J66" i="4"/>
  <c r="J68" i="4"/>
  <c r="Y1232" i="1"/>
  <c r="Y1244" i="1" s="1"/>
  <c r="AD1232" i="1"/>
  <c r="K1235" i="1"/>
  <c r="L1152" i="1"/>
  <c r="AD1151" i="1"/>
  <c r="L1233" i="1"/>
  <c r="L1245" i="1" s="1"/>
  <c r="AD521" i="1"/>
  <c r="K1234" i="1"/>
  <c r="Z1244" i="1"/>
  <c r="K1247" i="1"/>
  <c r="J69" i="4" l="1"/>
  <c r="J92" i="4"/>
  <c r="J93" i="4" s="1"/>
  <c r="AD1233" i="1"/>
  <c r="Y1233" i="1"/>
  <c r="Y1245" i="1" s="1"/>
  <c r="Y1247" i="1" s="1"/>
  <c r="AD1152" i="1"/>
  <c r="L1234" i="1"/>
  <c r="Y1234" i="1" s="1"/>
  <c r="L1247" i="1"/>
  <c r="Z1247" i="1" s="1"/>
  <c r="Z1245" i="1"/>
  <c r="AD1234" i="1" l="1"/>
</calcChain>
</file>

<file path=xl/sharedStrings.xml><?xml version="1.0" encoding="utf-8"?>
<sst xmlns="http://schemas.openxmlformats.org/spreadsheetml/2006/main" count="2471" uniqueCount="376">
  <si>
    <t>ДНІПРОВСЬКИЙ НАЦІОНАЛЬНИЙ УНІВЕРСИТЕТ ІМЕНІ ОЛЕСЯ ГОНЧАРА</t>
  </si>
  <si>
    <t>I семестр</t>
  </si>
  <si>
    <t>Зайцева Тетяна Анатоліївна</t>
  </si>
  <si>
    <t>доцент
к.т.н.,
доцент</t>
  </si>
  <si>
    <t>Д</t>
  </si>
  <si>
    <t>ПА</t>
  </si>
  <si>
    <t>Комп'ютерне моделювання систем та процесів</t>
  </si>
  <si>
    <t>ПА-20-1</t>
  </si>
  <si>
    <t>ПА-20-1 + ПА-22у-1</t>
  </si>
  <si>
    <t>ПА-22у-1</t>
  </si>
  <si>
    <t>1-113-2-06</t>
  </si>
  <si>
    <t>Кваліфікаційна робота (керівництво)</t>
  </si>
  <si>
    <t>ПК</t>
  </si>
  <si>
    <t>6м</t>
  </si>
  <si>
    <t>Виробнича практика: науково-дослідна (керівництво)</t>
  </si>
  <si>
    <t>Кваліфікаційна робота (ЕК)</t>
  </si>
  <si>
    <t>Разом (денна форма)</t>
  </si>
  <si>
    <t>З</t>
  </si>
  <si>
    <t>Разом (заочна форма)</t>
  </si>
  <si>
    <t>Усього за I семестр</t>
  </si>
  <si>
    <t>II семестр</t>
  </si>
  <si>
    <t>ПА-21-2</t>
  </si>
  <si>
    <t>ПА-23у-1</t>
  </si>
  <si>
    <t>Виробнича практика: переддипломна (керівництво)</t>
  </si>
  <si>
    <t>Усього за II семестр</t>
  </si>
  <si>
    <t>Усього за рік</t>
  </si>
  <si>
    <t xml:space="preserve">Гук Наталія Анатоліївна </t>
  </si>
  <si>
    <t>професор
д.ф.-м.н.,
професор</t>
  </si>
  <si>
    <t>Дискретна математика (вибрані розділи)</t>
  </si>
  <si>
    <t>Білозьоров Василь Євгенович</t>
  </si>
  <si>
    <t>Big Data Application and Analytics застосування</t>
  </si>
  <si>
    <t>ПК-23м-1</t>
  </si>
  <si>
    <t>5м</t>
  </si>
  <si>
    <t>Комп'ютерні моделі  динамічних процесів</t>
  </si>
  <si>
    <t>Теорія керування</t>
  </si>
  <si>
    <t>Книш Людмила Іванівна</t>
  </si>
  <si>
    <t>Програмування на Python</t>
  </si>
  <si>
    <t>1-113-2-09</t>
  </si>
  <si>
    <t>Математичні основи програмування</t>
  </si>
  <si>
    <t>Методологія та організація наукових досліджень</t>
  </si>
  <si>
    <t>Курсова робота з дисциплін професійної підготовки (чл.комісії КР)</t>
  </si>
  <si>
    <t>Дзюба Петро Анатолійович</t>
  </si>
  <si>
    <t>Алгоритми і структури даних</t>
  </si>
  <si>
    <t>ПА-22-1</t>
  </si>
  <si>
    <t>ПА-22-2</t>
  </si>
  <si>
    <t>ДП</t>
  </si>
  <si>
    <t>Об'єктно-орієнтоване програмування</t>
  </si>
  <si>
    <t>МА</t>
  </si>
  <si>
    <t>ПА-21-1</t>
  </si>
  <si>
    <t>Технології Java Backend</t>
  </si>
  <si>
    <t>Архітектура і програмне забезпечення обчислювальних систем</t>
  </si>
  <si>
    <t>ПА-23-1</t>
  </si>
  <si>
    <t>Інформатика та програмування (ММ)</t>
  </si>
  <si>
    <t>ММ</t>
  </si>
  <si>
    <t>ПС</t>
  </si>
  <si>
    <t>Зайцев Вадим Григорович</t>
  </si>
  <si>
    <t>доцент
к.ф.-м.н.,
доцент</t>
  </si>
  <si>
    <t>Математичне моделювання та оптимізація об'єктів хімічної технології</t>
  </si>
  <si>
    <t>ХВ</t>
  </si>
  <si>
    <t>ХВ-21-1</t>
  </si>
  <si>
    <t>Операційні системи</t>
  </si>
  <si>
    <t>Синергетична теорія керування</t>
  </si>
  <si>
    <t>Курсова робота за фаховим спрямуванням (чл.комісії КР)</t>
  </si>
  <si>
    <t>Інформаційні та комунікаційні технології (ІІ)</t>
  </si>
  <si>
    <t>ІІ</t>
  </si>
  <si>
    <t>РС</t>
  </si>
  <si>
    <t>СУ</t>
  </si>
  <si>
    <t>Золотько Костянтин Євгенович</t>
  </si>
  <si>
    <t>Корпоративне середовище та комунікаційні технології</t>
  </si>
  <si>
    <t>МЛ</t>
  </si>
  <si>
    <t>Методи Machine Learning</t>
  </si>
  <si>
    <t>Методи кібербезпеки</t>
  </si>
  <si>
    <t>1-ф05-16</t>
  </si>
  <si>
    <t>Моделі та методи штучного інтелекту</t>
  </si>
  <si>
    <t>1-ф05-23</t>
  </si>
  <si>
    <t>Прикладні обчислювальні технології</t>
  </si>
  <si>
    <t>ПМ</t>
  </si>
  <si>
    <t>Виробнича практика: науково-дослідна (чл.комісії)</t>
  </si>
  <si>
    <t>Інформаційні та комунікаційні технології (УН)</t>
  </si>
  <si>
    <t>УК</t>
  </si>
  <si>
    <t>УС</t>
  </si>
  <si>
    <t>УУ</t>
  </si>
  <si>
    <t>УЯ</t>
  </si>
  <si>
    <t>Сафронова Інга Анатоліївна</t>
  </si>
  <si>
    <t>ДС</t>
  </si>
  <si>
    <t>Інформаційні та комунікаційні технології в освіті</t>
  </si>
  <si>
    <t>ДК</t>
  </si>
  <si>
    <t>Комп’ютерні системи та програмне забезпечення інформаційної діяльності і діловиробництва</t>
  </si>
  <si>
    <t>ЗК</t>
  </si>
  <si>
    <t>ЗК-23-1</t>
  </si>
  <si>
    <t>Медична інформатика</t>
  </si>
  <si>
    <t>РФ</t>
  </si>
  <si>
    <t>РД</t>
  </si>
  <si>
    <t>Інформаційні та комунікаційні технології</t>
  </si>
  <si>
    <t>Веб-дизайн та веб-технології</t>
  </si>
  <si>
    <t>1y-05-33</t>
  </si>
  <si>
    <t>Інформаційні та комунікаційні технології (УА)</t>
  </si>
  <si>
    <t>УА</t>
  </si>
  <si>
    <t>УТ</t>
  </si>
  <si>
    <t xml:space="preserve">Обчислювальна геометрія та комп'ютерна графіка </t>
  </si>
  <si>
    <t xml:space="preserve">Степанова Наталя Іванівна </t>
  </si>
  <si>
    <t>МС</t>
  </si>
  <si>
    <t>СК</t>
  </si>
  <si>
    <t>Інформаційні та комунікаційні технології (Ю)</t>
  </si>
  <si>
    <t>ЮП</t>
  </si>
  <si>
    <t>МІ</t>
  </si>
  <si>
    <t>МП</t>
  </si>
  <si>
    <t>МП-23-1</t>
  </si>
  <si>
    <t>МІ-23-1 + ММ-23-1 + МП-23-1</t>
  </si>
  <si>
    <t xml:space="preserve">ММ-23-1 </t>
  </si>
  <si>
    <t xml:space="preserve">Хижа Олександр Леонідович </t>
  </si>
  <si>
    <t>Інформатика (СМ)</t>
  </si>
  <si>
    <t>СМ</t>
  </si>
  <si>
    <t>СМ-23-1</t>
  </si>
  <si>
    <t>Програмування (МА)</t>
  </si>
  <si>
    <t>МА-22-1 + ПА-22-1, ПА-22-2</t>
  </si>
  <si>
    <t>Програмування</t>
  </si>
  <si>
    <t>Красношапка Дмитро Вікторович</t>
  </si>
  <si>
    <t>ст.викладач, сум.</t>
  </si>
  <si>
    <t>1-ф05-08</t>
  </si>
  <si>
    <t>Обчислювальні системи, мережі та комп'ютерні комунікації</t>
  </si>
  <si>
    <t>Верба Ольга Віталіївна</t>
  </si>
  <si>
    <t>Сірик Світлана Федорівна</t>
  </si>
  <si>
    <t>асистент</t>
  </si>
  <si>
    <t>Лисиця Наталя Миколаївна</t>
  </si>
  <si>
    <t>Навчальна практика: комп'ютерна</t>
  </si>
  <si>
    <t>Єгошкін Данило Ігорович</t>
  </si>
  <si>
    <t>Курсова робота за спеціальністю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</si>
  <si>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</si>
  <si>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</si>
  <si>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</si>
  <si>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</si>
  <si>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</si>
  <si>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</si>
  <si>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</si>
  <si>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</si>
  <si>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</si>
  <si>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</si>
  <si>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</si>
  <si>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</si>
  <si>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</si>
  <si>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</si>
  <si>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</si>
  <si>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</si>
  <si>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</si>
  <si>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</si>
  <si>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випускні кваліфікаційні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</si>
  <si>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</si>
  <si>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</si>
  <si>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</si>
  <si>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</si>
  <si>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</si>
  <si>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</si>
  <si>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</si>
  <si>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</si>
  <si>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</si>
  <si>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</si>
  <si>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</si>
  <si>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 xml:space="preserve"> </t>
  </si>
  <si>
    <t>Моделі і методи прикладної математики</t>
  </si>
  <si>
    <t>А</t>
  </si>
  <si>
    <t>Курсова робота за фаховим спрямуванням</t>
  </si>
  <si>
    <t>МА МЛ</t>
  </si>
  <si>
    <t>&lt;___&gt; ____________ 2023 р.</t>
  </si>
  <si>
    <t>Виконавець ______________________ К.Золотько</t>
  </si>
  <si>
    <t>Затверджено на засіданні кафедри комп'ютерних технологій (протокол № 4 від 29.10.2023 р.)</t>
  </si>
  <si>
    <t>Методи ідентифікації параметрів математичних моделей</t>
  </si>
  <si>
    <t>3-113-02</t>
  </si>
  <si>
    <t>Методи та алгоритми обробки зображень</t>
  </si>
  <si>
    <t>Розподіл навчального навантаження між викладачами кафедри комп'ютерних технологій (ПКТ) на 2022-2023 навчальний рік</t>
  </si>
  <si>
    <t>Факультет</t>
  </si>
  <si>
    <t>атестаційні екзамени</t>
  </si>
  <si>
    <t>проведення аспірантських екзаменів та реценз. реф.</t>
  </si>
  <si>
    <t>7</t>
  </si>
  <si>
    <t>В.о.зав. каф.,
доцент, 
к.т.н.</t>
  </si>
  <si>
    <t>Рік</t>
  </si>
  <si>
    <t>Всього за зав.каф.</t>
  </si>
  <si>
    <t>Гук Наталія Анатоліївна                   0,5 ст., з 16.11.2023 0,63 ст.</t>
  </si>
  <si>
    <t>проф.,
д.ф.-м.н.,
проф.</t>
  </si>
  <si>
    <t>Всього за професорами</t>
  </si>
  <si>
    <t>доцент,
к.т.н.,
доцент</t>
  </si>
  <si>
    <t>доцент,
к.ф.-м.н.,
доцент</t>
  </si>
  <si>
    <t>Всього за доцентами</t>
  </si>
  <si>
    <t>ст.викл.</t>
  </si>
  <si>
    <t xml:space="preserve">Всього за старшими викладачами-сумісниками </t>
  </si>
  <si>
    <t>асист.</t>
  </si>
  <si>
    <t>Всього за асистентами</t>
  </si>
  <si>
    <t>Разом за кафедрою</t>
  </si>
  <si>
    <t>Т.в.о.завідувача кафедри ______________  В. Зайцев</t>
  </si>
  <si>
    <t>Виконавець _________________ К. Золотько</t>
  </si>
  <si>
    <t>Викладацька практика</t>
  </si>
  <si>
    <t>УЕ</t>
  </si>
  <si>
    <t>ПА-24у-1+ПМ-24у-1</t>
  </si>
  <si>
    <t>ПА-24-1</t>
  </si>
  <si>
    <t xml:space="preserve">МА-24-1 </t>
  </si>
  <si>
    <t xml:space="preserve">ПА-24-1 </t>
  </si>
  <si>
    <t>ПМ-24у-1</t>
  </si>
  <si>
    <t>ДП-24-2</t>
  </si>
  <si>
    <t>ДП-24-1</t>
  </si>
  <si>
    <t>ДК-24-1</t>
  </si>
  <si>
    <t>ДК-24-1, ДК-24-2</t>
  </si>
  <si>
    <t>ЮП-24-1</t>
  </si>
  <si>
    <t>ЮП-24-2</t>
  </si>
  <si>
    <t>ПА-21-1 + ПА-23у-1</t>
  </si>
  <si>
    <t>ПА-22-1, ПА-22-2</t>
  </si>
  <si>
    <t xml:space="preserve">Математичне моделювання та оптимізація об'єктів хімічної технології </t>
  </si>
  <si>
    <t>ХВ-22-1</t>
  </si>
  <si>
    <t>ЮП-24-1з</t>
  </si>
  <si>
    <t>ПК-24м-1</t>
  </si>
  <si>
    <t>ПМ-24м-1</t>
  </si>
  <si>
    <t>ПК-24м-1 + ПМ-24м-1 + МА-24м-1</t>
  </si>
  <si>
    <t>МА-24м-1</t>
  </si>
  <si>
    <t>Основи програмування на мові JavaScript</t>
  </si>
  <si>
    <t>1у-05-038</t>
  </si>
  <si>
    <t xml:space="preserve">Д </t>
  </si>
  <si>
    <t>1-ф05-19</t>
  </si>
  <si>
    <t>ПА-21-1+ПА-23у-1</t>
  </si>
  <si>
    <t>1-ф05-14 Unix-подібні операційні системи_III</t>
  </si>
  <si>
    <t xml:space="preserve">1-ф05-14 </t>
  </si>
  <si>
    <t>Проєктування систем під мобільні платформи_IV</t>
  </si>
  <si>
    <t>ІІ-24-1</t>
  </si>
  <si>
    <t>ІУ-24-1</t>
  </si>
  <si>
    <t>УА-24-1, УА-24-2,УА-24-3 + УТ-24-1,УТ-24-2</t>
  </si>
  <si>
    <t>УА-24-1</t>
  </si>
  <si>
    <t>УА-24-2</t>
  </si>
  <si>
    <t>УА-24-3</t>
  </si>
  <si>
    <t>УТ-24-1</t>
  </si>
  <si>
    <t>ПМ-24у-1+МА-24-1</t>
  </si>
  <si>
    <t>МА-24-1 +МС-24-1 + ПА-24-1+ПМ-24у-1</t>
  </si>
  <si>
    <t xml:space="preserve">МС-24-1 </t>
  </si>
  <si>
    <t>Пму</t>
  </si>
  <si>
    <t xml:space="preserve">ПМу-24-1 </t>
  </si>
  <si>
    <t>МА-24-1 +МС-24-1</t>
  </si>
  <si>
    <t>МЛ-24-1, МС-24-1, Пму-24-1</t>
  </si>
  <si>
    <t>ПА-23-1, ПМ-24у-1</t>
  </si>
  <si>
    <t>РФ-24-1</t>
  </si>
  <si>
    <t xml:space="preserve"> РМ-24-1</t>
  </si>
  <si>
    <t>РД-24-1</t>
  </si>
  <si>
    <t>РД-24-1 + РМ-24-1 + РФ-24-1</t>
  </si>
  <si>
    <t>РФ-24-2</t>
  </si>
  <si>
    <t>ЮП-24-1, ЮП-24-2</t>
  </si>
  <si>
    <t>ДК-24-2</t>
  </si>
  <si>
    <t>ДП-24-1,2,3,4</t>
  </si>
  <si>
    <t>ДП-24-3</t>
  </si>
  <si>
    <t>СМ-24-1</t>
  </si>
  <si>
    <t>ДС-24-1,2,3,4,5</t>
  </si>
  <si>
    <t>ДС-24-1,</t>
  </si>
  <si>
    <t>ДС-24-2,</t>
  </si>
  <si>
    <t>ДС-24-3,</t>
  </si>
  <si>
    <t>ДС-24-4,</t>
  </si>
  <si>
    <t>ДС-24-5</t>
  </si>
  <si>
    <t>ДС+УА</t>
  </si>
  <si>
    <t>ДС-24-1з+УА-24-1з</t>
  </si>
  <si>
    <t>Аналіз складності алгоритмів_IV</t>
  </si>
  <si>
    <t xml:space="preserve">1-ф05-16 </t>
  </si>
  <si>
    <t>БХ</t>
  </si>
  <si>
    <t>БХ БСу БЛ БЕ БМ БН БП БГ</t>
  </si>
  <si>
    <t>МА-24-1 +  ПА-24-1 + ПМ-24у-1</t>
  </si>
  <si>
    <t>Економіка програмного забезпечення</t>
  </si>
  <si>
    <t>ПЗ</t>
  </si>
  <si>
    <t>ПЗу-21-1</t>
  </si>
  <si>
    <t>ДК-24-1з</t>
  </si>
  <si>
    <t xml:space="preserve">Інформаційні та комунікаційні технології </t>
  </si>
  <si>
    <t xml:space="preserve"> СК-24-1 + СФ-24-1 + ХФ-24-1 + ХЛ-24-1+УЕ-24-1</t>
  </si>
  <si>
    <t xml:space="preserve"> СК-24-1 + СФ-24-1 + ХФ-24-1 + ХЛ-24-1</t>
  </si>
  <si>
    <t>ПЗ-21-1</t>
  </si>
  <si>
    <t>Пзу</t>
  </si>
  <si>
    <t>Програмування та алгоритмічні мови</t>
  </si>
  <si>
    <t>ПС-24-1</t>
  </si>
  <si>
    <t>ПМу-24-1</t>
  </si>
  <si>
    <t>МА-24-1 + МС-24-1 + ПА-24-1+ПМу-24-1</t>
  </si>
  <si>
    <t>МА-23-1+МС-24-1+Пму-24-1</t>
  </si>
  <si>
    <t>МА-23-1+ПМу-24-1</t>
  </si>
  <si>
    <t>МА-23-1 + ПА-23-1, ПМу-24-1</t>
  </si>
  <si>
    <t>МІ-24-1+ММ-24-1+МП-24-1</t>
  </si>
  <si>
    <t>ПА-22-1+ПА-22-2</t>
  </si>
  <si>
    <t>УТ-24-2</t>
  </si>
  <si>
    <t>УК-24-1 + УН-24-1,УН-24-2 + УС-24-1,УС-24-2 + УУ-23-1 + УФ-23-1,УФ-23-2 + УЯ-23-1,УЯ-23-2+РС-24-1</t>
  </si>
  <si>
    <t>УУ-24-1</t>
  </si>
  <si>
    <t>УЯ-24-1</t>
  </si>
  <si>
    <t>УС-24-1+УН-24-1+УФ-24-1</t>
  </si>
  <si>
    <t>Основи програмування</t>
  </si>
  <si>
    <t>УЕ-24-1</t>
  </si>
  <si>
    <t>СВ</t>
  </si>
  <si>
    <t>СЦ</t>
  </si>
  <si>
    <t>СУ-24-1</t>
  </si>
  <si>
    <t>Практика навчальна: комп'ютерно-технологічна</t>
  </si>
  <si>
    <t>Офісні технології</t>
  </si>
  <si>
    <t>ПЗ-24-1+ПЗ-24у-1</t>
  </si>
  <si>
    <t>ПЗ-24-1</t>
  </si>
  <si>
    <t>Технології документообігу</t>
  </si>
  <si>
    <t>ПТ</t>
  </si>
  <si>
    <t>ПТ-24-1</t>
  </si>
  <si>
    <t>Мовні технології</t>
  </si>
  <si>
    <t>ПЗ-24у-1</t>
  </si>
  <si>
    <t>Менеджмент проектів</t>
  </si>
  <si>
    <t>1-121-03</t>
  </si>
  <si>
    <t>БТ</t>
  </si>
  <si>
    <t>БТ-24-1</t>
  </si>
  <si>
    <t>Курсова робота з дисциплін професійної підготовки</t>
  </si>
  <si>
    <t>ПА-24м-1</t>
  </si>
  <si>
    <t xml:space="preserve">ПА-22-1 </t>
  </si>
  <si>
    <t>МА-22-1</t>
  </si>
  <si>
    <t>ДП-24-4</t>
  </si>
  <si>
    <t>ІІ семестр</t>
  </si>
  <si>
    <t xml:space="preserve"> ІІ-24, ІУ-24, СВ-24, СП-24, СУ-24, СЦ-24, МС-24,  РС-23</t>
  </si>
  <si>
    <t>СВ-24-1, СП-24-1,</t>
  </si>
  <si>
    <t>СЦ-24-1,СУ-24-1</t>
  </si>
  <si>
    <t>РС-23-1</t>
  </si>
  <si>
    <t>МС-24-1,</t>
  </si>
  <si>
    <t>УК-24-1+УЯ-24-2</t>
  </si>
  <si>
    <t>МА-24-1+МС-24-1+ПМу-24-1</t>
  </si>
  <si>
    <t>МЛ-23-1+ПС-23-1</t>
  </si>
  <si>
    <t>ПЗ-23-1+ПТ-23-1</t>
  </si>
  <si>
    <t>ПЗ-23-1</t>
  </si>
  <si>
    <t>ПТ-23-1</t>
  </si>
  <si>
    <t>Жушман Владислав Вікторович</t>
  </si>
  <si>
    <t>Вебаналітика</t>
  </si>
  <si>
    <t>2у-05-20</t>
  </si>
  <si>
    <t>1м</t>
  </si>
  <si>
    <t>Методи Computer modeling and simulation</t>
  </si>
  <si>
    <t xml:space="preserve">2-113-1-01 </t>
  </si>
  <si>
    <t xml:space="preserve"> Мікросервіси у розробці серверної частини</t>
  </si>
  <si>
    <t>2-113-1-04</t>
  </si>
  <si>
    <t>2-113-1-06</t>
  </si>
  <si>
    <t>Рейтинг науковця</t>
  </si>
  <si>
    <t xml:space="preserve">2-113-1-07 </t>
  </si>
  <si>
    <t>2-113-1-08</t>
  </si>
  <si>
    <t>Моделювання систем бізнес-аналітики</t>
  </si>
  <si>
    <t xml:space="preserve">Формальні методи в програмуванні </t>
  </si>
  <si>
    <t>2-ф05-03</t>
  </si>
  <si>
    <t>Python для Data Scientist</t>
  </si>
  <si>
    <t xml:space="preserve">2-ф05-06 </t>
  </si>
  <si>
    <t>Сучасні інформаційні технології в освітньому процесі вищої школи</t>
  </si>
  <si>
    <t>Інформаційні іновації у вищій освіті</t>
  </si>
  <si>
    <t>Інформаційні інновації у вищій освіті (оновлена програма)</t>
  </si>
  <si>
    <t xml:space="preserve"> Методи побудови Recommendation Systems</t>
  </si>
  <si>
    <r>
      <t xml:space="preserve">Гук Наталія Анатоліївна (0,5 ст., з </t>
    </r>
    <r>
      <rPr>
        <sz val="11"/>
        <color rgb="FFFF0000"/>
        <rFont val="Times New Roman"/>
        <family val="1"/>
        <charset val="204"/>
      </rPr>
      <t>16.11.2024</t>
    </r>
    <r>
      <rPr>
        <sz val="11"/>
        <rFont val="Times New Roman"/>
        <family val="1"/>
        <charset val="204"/>
      </rPr>
      <t xml:space="preserve"> - 0,63 ст.) </t>
    </r>
  </si>
  <si>
    <t>ПЗу</t>
  </si>
  <si>
    <t>Розподіл навчального навантаження між викладачами кафедри комп'ютерних технологій (ПКТ) на 2024-2025 навчальний рік</t>
  </si>
  <si>
    <t>Затверджено на засіданні кафедри комп'ютерних технологій (протокол № 4 від 30.10.2024 р.)</t>
  </si>
  <si>
    <t>Всього за сумісниками</t>
  </si>
  <si>
    <t>м</t>
  </si>
  <si>
    <t>Всього за асистентами-сумісниками</t>
  </si>
  <si>
    <t>УА-24-1з</t>
  </si>
  <si>
    <t>*</t>
  </si>
  <si>
    <t>&lt;___&gt; ____________ 2024 р.</t>
  </si>
  <si>
    <t>доцент к.ф.-м.н.</t>
  </si>
  <si>
    <t>доцент
к.ф.-м.н.</t>
  </si>
  <si>
    <t>доцент, доктор філософіі (PhD)</t>
  </si>
  <si>
    <t>асистент, доктор філософіі (PhD)</t>
  </si>
  <si>
    <t>0,75 с жовтня 2024  -  1,0 с грудня 2024</t>
  </si>
  <si>
    <t>0,75 с жовтня 2024 -  1,0 с грудня 2024</t>
  </si>
  <si>
    <t>0,25 з грудня 2024</t>
  </si>
  <si>
    <t>0,25 з грудня2024</t>
  </si>
  <si>
    <t>Т.в.о.завідувача кафедри _______________________  В. Зайцев</t>
  </si>
  <si>
    <t>Т.Т.в.о.завідувача кафедри _______________________  В. Зайцев</t>
  </si>
  <si>
    <t xml:space="preserve">доцент,
к.ф.-м.н.,
</t>
  </si>
  <si>
    <t>Зайцева Тетяна Анатоліївна (відпустка з 09.09.2024 до 19.12.2024)</t>
  </si>
  <si>
    <t xml:space="preserve">Зайцева Тетяна Анатоліївна </t>
  </si>
  <si>
    <t>Сірик Світлана Федорівна (зам.декана)</t>
  </si>
  <si>
    <t>зав.каф.,
к.т.н.,
доцент</t>
  </si>
  <si>
    <t>зав.каф., 
к.т.н.,
доцент</t>
  </si>
  <si>
    <t>Зав. каф.,
доцент, 
к.т.н.</t>
  </si>
  <si>
    <t>Красношапка Дмитро Вікторович 0,5 ст., з 02.12.2024 0,63 ст.</t>
  </si>
  <si>
    <t>(відпустка з 09.09.2024 до 19.12.2024)</t>
  </si>
  <si>
    <t>Розподіл ставок
по датам</t>
  </si>
  <si>
    <t xml:space="preserve">Гук Наталія Анатоліївна                   </t>
  </si>
  <si>
    <t>0,5 ст., з 26.11.2024 0,63 ст.</t>
  </si>
  <si>
    <t xml:space="preserve">Красношапка Дмитро Вікторович  </t>
  </si>
  <si>
    <t>0,5 ст., з 02.12.2024 0,63 ст.</t>
  </si>
  <si>
    <t xml:space="preserve"> 0,75 ст., з 02.12.2024 - 1,0 ст</t>
  </si>
  <si>
    <t xml:space="preserve">Лисиця Наталя Миколаївна
</t>
  </si>
  <si>
    <t>з 02.12.2022</t>
  </si>
  <si>
    <t xml:space="preserve"> з 02.12.2022</t>
  </si>
  <si>
    <t>0.25сум.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</si>
</sst>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##"/>
    <numFmt numFmtId="165" formatCode="#0.00"/>
    <numFmt numFmtId="166" formatCode="0.0"/>
    <numFmt numFmtId="167" formatCode="#0.0"/>
  </numFmts>
  <fonts count="29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 Cyr"/>
      <family val="1"/>
      <charset val="204"/>
    </font>
    <font>
      <sz val="12"/>
      <name val="Arial"/>
      <family val="2"/>
      <charset val="204"/>
    </font>
    <font>
      <sz val="11"/>
      <name val="Calibri"/>
      <family val="2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9"/>
      <name val="Arial"/>
      <family val="2"/>
      <charset val="204"/>
    </font>
    <font>
      <sz val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name val="Arial Cyr"/>
      <charset val="204"/>
    </font>
    <font>
      <sz val="11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b/>
      <sz val="12"/>
      <name val="Times New Roman Cyr"/>
      <family val="1"/>
      <charset val="204"/>
    </font>
    <font>
      <sz val="11"/>
      <color indexed="8"/>
      <name val="Calibri"/>
      <family val="2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9" fillId="0" borderId="0"/>
  </cellStyleXfs>
  <cellXfs count="514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 wrapText="1"/>
    </xf>
    <xf numFmtId="0" fontId="6" fillId="0" borderId="8" xfId="1" applyFont="1" applyBorder="1" applyAlignment="1">
      <alignment horizontal="center"/>
    </xf>
    <xf numFmtId="0" fontId="7" fillId="0" borderId="0" xfId="1" applyFont="1"/>
    <xf numFmtId="0" fontId="1" fillId="0" borderId="0" xfId="1"/>
    <xf numFmtId="0" fontId="0" fillId="0" borderId="4" xfId="0" applyBorder="1"/>
    <xf numFmtId="0" fontId="0" fillId="0" borderId="8" xfId="0" applyBorder="1"/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64" fontId="10" fillId="0" borderId="14" xfId="0" applyNumberFormat="1" applyFont="1" applyBorder="1"/>
    <xf numFmtId="164" fontId="10" fillId="0" borderId="10" xfId="0" applyNumberFormat="1" applyFont="1" applyBorder="1"/>
    <xf numFmtId="164" fontId="10" fillId="0" borderId="11" xfId="0" applyNumberFormat="1" applyFont="1" applyBorder="1"/>
    <xf numFmtId="164" fontId="10" fillId="0" borderId="15" xfId="0" applyNumberFormat="1" applyFont="1" applyBorder="1"/>
    <xf numFmtId="0" fontId="10" fillId="0" borderId="17" xfId="0" applyFont="1" applyBorder="1" applyAlignment="1">
      <alignment horizontal="center" wrapText="1"/>
    </xf>
    <xf numFmtId="0" fontId="10" fillId="0" borderId="17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4" fontId="10" fillId="0" borderId="21" xfId="0" applyNumberFormat="1" applyFont="1" applyBorder="1"/>
    <xf numFmtId="164" fontId="10" fillId="0" borderId="17" xfId="0" applyNumberFormat="1" applyFont="1" applyBorder="1"/>
    <xf numFmtId="164" fontId="10" fillId="0" borderId="18" xfId="0" applyNumberFormat="1" applyFont="1" applyBorder="1"/>
    <xf numFmtId="164" fontId="10" fillId="0" borderId="22" xfId="0" applyNumberFormat="1" applyFont="1" applyBorder="1"/>
    <xf numFmtId="0" fontId="9" fillId="0" borderId="24" xfId="0" applyFont="1" applyBorder="1" applyAlignment="1">
      <alignment horizontal="center" wrapText="1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164" fontId="9" fillId="0" borderId="26" xfId="0" applyNumberFormat="1" applyFont="1" applyBorder="1"/>
    <xf numFmtId="164" fontId="9" fillId="0" borderId="24" xfId="0" applyNumberFormat="1" applyFont="1" applyBorder="1"/>
    <xf numFmtId="164" fontId="9" fillId="0" borderId="27" xfId="0" applyNumberFormat="1" applyFont="1" applyBorder="1"/>
    <xf numFmtId="164" fontId="9" fillId="0" borderId="28" xfId="0" applyNumberFormat="1" applyFont="1" applyBorder="1"/>
    <xf numFmtId="0" fontId="10" fillId="0" borderId="30" xfId="0" applyFont="1" applyBorder="1" applyAlignment="1">
      <alignment horizontal="center" wrapText="1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164" fontId="10" fillId="0" borderId="29" xfId="0" applyNumberFormat="1" applyFont="1" applyBorder="1"/>
    <xf numFmtId="164" fontId="10" fillId="0" borderId="30" xfId="0" applyNumberFormat="1" applyFont="1" applyBorder="1"/>
    <xf numFmtId="164" fontId="10" fillId="0" borderId="32" xfId="0" applyNumberFormat="1" applyFont="1" applyBorder="1"/>
    <xf numFmtId="164" fontId="10" fillId="0" borderId="33" xfId="0" applyNumberFormat="1" applyFont="1" applyBorder="1"/>
    <xf numFmtId="0" fontId="9" fillId="0" borderId="35" xfId="0" applyFont="1" applyBorder="1" applyAlignment="1">
      <alignment horizontal="center" wrapText="1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4" fontId="9" fillId="0" borderId="34" xfId="0" applyNumberFormat="1" applyFont="1" applyBorder="1"/>
    <xf numFmtId="164" fontId="9" fillId="0" borderId="35" xfId="0" applyNumberFormat="1" applyFont="1" applyBorder="1"/>
    <xf numFmtId="164" fontId="9" fillId="0" borderId="37" xfId="0" applyNumberFormat="1" applyFont="1" applyBorder="1"/>
    <xf numFmtId="164" fontId="9" fillId="0" borderId="38" xfId="0" applyNumberFormat="1" applyFont="1" applyBorder="1"/>
    <xf numFmtId="164" fontId="9" fillId="0" borderId="41" xfId="0" applyNumberFormat="1" applyFont="1" applyBorder="1" applyAlignment="1">
      <alignment horizontal="center" wrapText="1"/>
    </xf>
    <xf numFmtId="164" fontId="9" fillId="0" borderId="41" xfId="0" applyNumberFormat="1" applyFont="1" applyBorder="1" applyAlignment="1">
      <alignment horizontal="center"/>
    </xf>
    <xf numFmtId="164" fontId="9" fillId="0" borderId="42" xfId="0" applyNumberFormat="1" applyFont="1" applyBorder="1" applyAlignment="1">
      <alignment horizontal="center"/>
    </xf>
    <xf numFmtId="164" fontId="9" fillId="0" borderId="43" xfId="0" applyNumberFormat="1" applyFont="1" applyBorder="1"/>
    <xf numFmtId="164" fontId="9" fillId="0" borderId="41" xfId="0" applyNumberFormat="1" applyFont="1" applyBorder="1"/>
    <xf numFmtId="164" fontId="9" fillId="0" borderId="44" xfId="0" applyNumberFormat="1" applyFont="1" applyBorder="1"/>
    <xf numFmtId="164" fontId="9" fillId="0" borderId="45" xfId="0" applyNumberFormat="1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/>
    <xf numFmtId="164" fontId="10" fillId="0" borderId="0" xfId="0" applyNumberFormat="1" applyFont="1"/>
    <xf numFmtId="164" fontId="9" fillId="0" borderId="0" xfId="0" applyNumberFormat="1" applyFont="1"/>
    <xf numFmtId="164" fontId="9" fillId="0" borderId="47" xfId="0" applyNumberFormat="1" applyFont="1" applyBorder="1" applyAlignment="1">
      <alignment horizontal="center" wrapText="1"/>
    </xf>
    <xf numFmtId="164" fontId="9" fillId="0" borderId="47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/>
    </xf>
    <xf numFmtId="164" fontId="9" fillId="0" borderId="49" xfId="0" applyNumberFormat="1" applyFont="1" applyBorder="1"/>
    <xf numFmtId="164" fontId="9" fillId="0" borderId="47" xfId="0" applyNumberFormat="1" applyFont="1" applyBorder="1"/>
    <xf numFmtId="164" fontId="9" fillId="0" borderId="50" xfId="0" applyNumberFormat="1" applyFont="1" applyBorder="1"/>
    <xf numFmtId="164" fontId="9" fillId="0" borderId="51" xfId="0" applyNumberFormat="1" applyFont="1" applyBorder="1"/>
    <xf numFmtId="0" fontId="6" fillId="0" borderId="0" xfId="1" applyFont="1"/>
    <xf numFmtId="0" fontId="12" fillId="0" borderId="0" xfId="1" applyFont="1"/>
    <xf numFmtId="0" fontId="10" fillId="0" borderId="35" xfId="0" applyFont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164" fontId="10" fillId="0" borderId="34" xfId="0" applyNumberFormat="1" applyFont="1" applyBorder="1"/>
    <xf numFmtId="164" fontId="10" fillId="0" borderId="35" xfId="0" applyNumberFormat="1" applyFont="1" applyBorder="1"/>
    <xf numFmtId="164" fontId="10" fillId="0" borderId="37" xfId="0" applyNumberFormat="1" applyFont="1" applyBorder="1"/>
    <xf numFmtId="164" fontId="10" fillId="0" borderId="38" xfId="0" applyNumberFormat="1" applyFont="1" applyBorder="1"/>
    <xf numFmtId="0" fontId="1" fillId="0" borderId="53" xfId="0" applyFont="1" applyBorder="1" applyAlignment="1">
      <alignment horizontal="center"/>
    </xf>
    <xf numFmtId="0" fontId="13" fillId="0" borderId="35" xfId="0" applyFont="1" applyBorder="1" applyAlignment="1">
      <alignment horizontal="center" wrapText="1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4" fillId="0" borderId="35" xfId="1" applyFont="1" applyBorder="1" applyAlignment="1">
      <alignment horizontal="center" vertical="center" textRotation="90" wrapText="1"/>
    </xf>
    <xf numFmtId="164" fontId="0" fillId="0" borderId="0" xfId="0" applyNumberFormat="1"/>
    <xf numFmtId="0" fontId="6" fillId="0" borderId="10" xfId="1" applyFont="1" applyBorder="1"/>
    <xf numFmtId="0" fontId="12" fillId="0" borderId="10" xfId="1" applyFont="1" applyBorder="1"/>
    <xf numFmtId="164" fontId="9" fillId="0" borderId="54" xfId="0" applyNumberFormat="1" applyFont="1" applyBorder="1"/>
    <xf numFmtId="164" fontId="9" fillId="0" borderId="55" xfId="0" applyNumberFormat="1" applyFont="1" applyBorder="1"/>
    <xf numFmtId="164" fontId="9" fillId="0" borderId="56" xfId="0" applyNumberFormat="1" applyFont="1" applyBorder="1"/>
    <xf numFmtId="0" fontId="10" fillId="2" borderId="16" xfId="0" applyFont="1" applyFill="1" applyBorder="1" applyAlignment="1">
      <alignment wrapText="1"/>
    </xf>
    <xf numFmtId="0" fontId="4" fillId="2" borderId="5" xfId="1" applyFont="1" applyFill="1" applyBorder="1" applyAlignment="1">
      <alignment horizontal="center" vertical="center"/>
    </xf>
    <xf numFmtId="0" fontId="6" fillId="2" borderId="0" xfId="1" applyFont="1" applyFill="1" applyAlignment="1">
      <alignment wrapText="1"/>
    </xf>
    <xf numFmtId="0" fontId="0" fillId="2" borderId="0" xfId="0" applyFill="1"/>
    <xf numFmtId="0" fontId="10" fillId="2" borderId="9" xfId="0" applyFont="1" applyFill="1" applyBorder="1" applyAlignment="1">
      <alignment wrapText="1"/>
    </xf>
    <xf numFmtId="0" fontId="11" fillId="2" borderId="23" xfId="0" applyFont="1" applyFill="1" applyBorder="1" applyAlignment="1">
      <alignment wrapText="1"/>
    </xf>
    <xf numFmtId="0" fontId="10" fillId="2" borderId="29" xfId="0" applyFont="1" applyFill="1" applyBorder="1" applyAlignment="1">
      <alignment wrapText="1"/>
    </xf>
    <xf numFmtId="0" fontId="10" fillId="2" borderId="21" xfId="0" applyFont="1" applyFill="1" applyBorder="1" applyAlignment="1">
      <alignment wrapText="1"/>
    </xf>
    <xf numFmtId="0" fontId="11" fillId="2" borderId="34" xfId="0" applyFont="1" applyFill="1" applyBorder="1" applyAlignment="1">
      <alignment wrapText="1"/>
    </xf>
    <xf numFmtId="164" fontId="9" fillId="2" borderId="40" xfId="0" applyNumberFormat="1" applyFont="1" applyFill="1" applyBorder="1" applyAlignment="1">
      <alignment wrapText="1"/>
    </xf>
    <xf numFmtId="0" fontId="10" fillId="2" borderId="0" xfId="0" applyFont="1" applyFill="1" applyAlignment="1">
      <alignment wrapText="1"/>
    </xf>
    <xf numFmtId="0" fontId="1" fillId="2" borderId="53" xfId="0" applyFont="1" applyFill="1" applyBorder="1"/>
    <xf numFmtId="164" fontId="9" fillId="2" borderId="46" xfId="0" applyNumberFormat="1" applyFont="1" applyFill="1" applyBorder="1" applyAlignment="1">
      <alignment wrapText="1"/>
    </xf>
    <xf numFmtId="0" fontId="10" fillId="2" borderId="53" xfId="0" applyFont="1" applyFill="1" applyBorder="1"/>
    <xf numFmtId="0" fontId="6" fillId="2" borderId="0" xfId="1" applyFont="1" applyFill="1"/>
    <xf numFmtId="0" fontId="6" fillId="2" borderId="9" xfId="1" applyFont="1" applyFill="1" applyBorder="1"/>
    <xf numFmtId="0" fontId="4" fillId="2" borderId="6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/>
    </xf>
    <xf numFmtId="164" fontId="10" fillId="2" borderId="10" xfId="0" applyNumberFormat="1" applyFont="1" applyFill="1" applyBorder="1"/>
    <xf numFmtId="164" fontId="10" fillId="2" borderId="17" xfId="0" applyNumberFormat="1" applyFont="1" applyFill="1" applyBorder="1"/>
    <xf numFmtId="164" fontId="10" fillId="2" borderId="35" xfId="0" applyNumberFormat="1" applyFont="1" applyFill="1" applyBorder="1"/>
    <xf numFmtId="164" fontId="9" fillId="2" borderId="24" xfId="0" applyNumberFormat="1" applyFont="1" applyFill="1" applyBorder="1"/>
    <xf numFmtId="164" fontId="10" fillId="2" borderId="30" xfId="0" applyNumberFormat="1" applyFont="1" applyFill="1" applyBorder="1"/>
    <xf numFmtId="164" fontId="9" fillId="2" borderId="35" xfId="0" applyNumberFormat="1" applyFont="1" applyFill="1" applyBorder="1"/>
    <xf numFmtId="164" fontId="9" fillId="2" borderId="41" xfId="0" applyNumberFormat="1" applyFont="1" applyFill="1" applyBorder="1"/>
    <xf numFmtId="164" fontId="10" fillId="2" borderId="0" xfId="0" applyNumberFormat="1" applyFont="1" applyFill="1"/>
    <xf numFmtId="164" fontId="9" fillId="2" borderId="47" xfId="0" applyNumberFormat="1" applyFont="1" applyFill="1" applyBorder="1"/>
    <xf numFmtId="0" fontId="6" fillId="2" borderId="10" xfId="1" applyFont="1" applyFill="1" applyBorder="1"/>
    <xf numFmtId="164" fontId="10" fillId="0" borderId="54" xfId="0" applyNumberFormat="1" applyFont="1" applyBorder="1"/>
    <xf numFmtId="164" fontId="10" fillId="2" borderId="54" xfId="0" applyNumberFormat="1" applyFont="1" applyFill="1" applyBorder="1"/>
    <xf numFmtId="164" fontId="10" fillId="0" borderId="55" xfId="0" applyNumberFormat="1" applyFont="1" applyBorder="1"/>
    <xf numFmtId="164" fontId="10" fillId="0" borderId="61" xfId="0" applyNumberFormat="1" applyFont="1" applyBorder="1"/>
    <xf numFmtId="0" fontId="10" fillId="0" borderId="47" xfId="0" applyFont="1" applyBorder="1" applyAlignment="1">
      <alignment horizontal="center" wrapText="1"/>
    </xf>
    <xf numFmtId="0" fontId="10" fillId="0" borderId="4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6" fillId="2" borderId="17" xfId="1" applyFont="1" applyFill="1" applyBorder="1"/>
    <xf numFmtId="0" fontId="6" fillId="0" borderId="17" xfId="1" applyFont="1" applyBorder="1"/>
    <xf numFmtId="0" fontId="12" fillId="0" borderId="17" xfId="1" applyFont="1" applyBorder="1"/>
    <xf numFmtId="0" fontId="6" fillId="0" borderId="18" xfId="1" applyFont="1" applyBorder="1"/>
    <xf numFmtId="0" fontId="2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8" fillId="0" borderId="0" xfId="0" applyFont="1"/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/>
    </xf>
    <xf numFmtId="0" fontId="21" fillId="0" borderId="0" xfId="3" applyFont="1" applyAlignment="1">
      <alignment wrapText="1"/>
    </xf>
    <xf numFmtId="0" fontId="21" fillId="0" borderId="0" xfId="3" applyFont="1" applyAlignment="1">
      <alignment horizontal="center" wrapText="1"/>
    </xf>
    <xf numFmtId="0" fontId="7" fillId="0" borderId="0" xfId="3" applyFont="1"/>
    <xf numFmtId="0" fontId="15" fillId="0" borderId="0" xfId="3" applyFont="1"/>
    <xf numFmtId="0" fontId="14" fillId="0" borderId="62" xfId="3" applyFont="1" applyBorder="1" applyAlignment="1">
      <alignment horizontal="center" vertical="center" textRotation="90" wrapText="1"/>
    </xf>
    <xf numFmtId="0" fontId="14" fillId="0" borderId="54" xfId="3" applyFont="1" applyBorder="1" applyAlignment="1">
      <alignment horizontal="center" vertical="center" textRotation="90" wrapText="1"/>
    </xf>
    <xf numFmtId="0" fontId="14" fillId="0" borderId="54" xfId="3" applyFont="1" applyBorder="1" applyAlignment="1">
      <alignment horizontal="left" vertical="center" textRotation="90" wrapText="1"/>
    </xf>
    <xf numFmtId="0" fontId="14" fillId="0" borderId="55" xfId="3" applyFont="1" applyBorder="1" applyAlignment="1">
      <alignment horizontal="center" vertical="center" textRotation="90" wrapText="1"/>
    </xf>
    <xf numFmtId="0" fontId="14" fillId="0" borderId="28" xfId="3" applyFont="1" applyBorder="1" applyAlignment="1">
      <alignment horizontal="center" vertical="center" textRotation="90"/>
    </xf>
    <xf numFmtId="0" fontId="22" fillId="0" borderId="40" xfId="3" applyFont="1" applyBorder="1" applyAlignment="1">
      <alignment horizontal="center" vertical="center"/>
    </xf>
    <xf numFmtId="0" fontId="23" fillId="0" borderId="41" xfId="2" applyFont="1" applyBorder="1" applyAlignment="1">
      <alignment horizontal="center" vertical="center" wrapText="1"/>
    </xf>
    <xf numFmtId="0" fontId="22" fillId="0" borderId="41" xfId="3" applyFont="1" applyBorder="1" applyAlignment="1">
      <alignment horizontal="center" vertical="center"/>
    </xf>
    <xf numFmtId="0" fontId="22" fillId="0" borderId="41" xfId="3" applyFont="1" applyBorder="1" applyAlignment="1">
      <alignment horizontal="center" vertical="center" wrapText="1"/>
    </xf>
    <xf numFmtId="49" fontId="22" fillId="0" borderId="41" xfId="3" applyNumberFormat="1" applyFont="1" applyBorder="1" applyAlignment="1">
      <alignment horizontal="center" vertical="center"/>
    </xf>
    <xf numFmtId="0" fontId="22" fillId="0" borderId="42" xfId="3" applyFont="1" applyBorder="1" applyAlignment="1">
      <alignment horizontal="center" vertical="center" wrapText="1"/>
    </xf>
    <xf numFmtId="0" fontId="22" fillId="0" borderId="43" xfId="3" applyFont="1" applyBorder="1" applyAlignment="1">
      <alignment horizontal="center" vertical="center" wrapText="1"/>
    </xf>
    <xf numFmtId="0" fontId="22" fillId="0" borderId="42" xfId="3" applyFont="1" applyBorder="1" applyAlignment="1">
      <alignment horizontal="center" vertical="center"/>
    </xf>
    <xf numFmtId="0" fontId="23" fillId="0" borderId="0" xfId="3" applyFont="1"/>
    <xf numFmtId="0" fontId="10" fillId="0" borderId="10" xfId="0" applyFont="1" applyBorder="1"/>
    <xf numFmtId="0" fontId="10" fillId="0" borderId="13" xfId="0" applyFont="1" applyBorder="1"/>
    <xf numFmtId="0" fontId="10" fillId="0" borderId="17" xfId="0" applyFont="1" applyBorder="1"/>
    <xf numFmtId="0" fontId="10" fillId="0" borderId="20" xfId="0" applyFont="1" applyBorder="1"/>
    <xf numFmtId="164" fontId="10" fillId="0" borderId="20" xfId="0" applyNumberFormat="1" applyFont="1" applyBorder="1"/>
    <xf numFmtId="0" fontId="10" fillId="0" borderId="24" xfId="0" applyFont="1" applyBorder="1"/>
    <xf numFmtId="0" fontId="10" fillId="0" borderId="25" xfId="0" applyFont="1" applyBorder="1"/>
    <xf numFmtId="164" fontId="10" fillId="0" borderId="26" xfId="0" applyNumberFormat="1" applyFont="1" applyBorder="1"/>
    <xf numFmtId="164" fontId="10" fillId="0" borderId="24" xfId="0" applyNumberFormat="1" applyFont="1" applyBorder="1"/>
    <xf numFmtId="0" fontId="9" fillId="0" borderId="30" xfId="0" applyFont="1" applyBorder="1" applyAlignment="1">
      <alignment horizontal="center" vertical="center" wrapText="1"/>
    </xf>
    <xf numFmtId="0" fontId="9" fillId="0" borderId="30" xfId="0" applyFont="1" applyBorder="1"/>
    <xf numFmtId="0" fontId="9" fillId="0" borderId="13" xfId="0" applyFont="1" applyBorder="1"/>
    <xf numFmtId="164" fontId="9" fillId="0" borderId="29" xfId="0" applyNumberFormat="1" applyFont="1" applyBorder="1"/>
    <xf numFmtId="164" fontId="9" fillId="0" borderId="30" xfId="0" applyNumberFormat="1" applyFont="1" applyBorder="1"/>
    <xf numFmtId="164" fontId="9" fillId="0" borderId="31" xfId="0" applyNumberFormat="1" applyFont="1" applyBorder="1"/>
    <xf numFmtId="0" fontId="9" fillId="0" borderId="17" xfId="0" applyFont="1" applyBorder="1"/>
    <xf numFmtId="0" fontId="9" fillId="0" borderId="20" xfId="0" applyFont="1" applyBorder="1"/>
    <xf numFmtId="164" fontId="9" fillId="0" borderId="21" xfId="0" applyNumberFormat="1" applyFont="1" applyBorder="1"/>
    <xf numFmtId="164" fontId="9" fillId="0" borderId="17" xfId="0" applyNumberFormat="1" applyFont="1" applyBorder="1"/>
    <xf numFmtId="164" fontId="9" fillId="0" borderId="20" xfId="0" applyNumberFormat="1" applyFont="1" applyBorder="1"/>
    <xf numFmtId="0" fontId="9" fillId="0" borderId="24" xfId="0" applyFont="1" applyBorder="1"/>
    <xf numFmtId="0" fontId="9" fillId="0" borderId="25" xfId="0" applyFont="1" applyBorder="1"/>
    <xf numFmtId="164" fontId="9" fillId="0" borderId="25" xfId="0" applyNumberFormat="1" applyFont="1" applyBorder="1"/>
    <xf numFmtId="0" fontId="10" fillId="0" borderId="30" xfId="0" applyFont="1" applyBorder="1"/>
    <xf numFmtId="0" fontId="10" fillId="0" borderId="31" xfId="0" applyFont="1" applyBorder="1"/>
    <xf numFmtId="164" fontId="10" fillId="0" borderId="31" xfId="0" applyNumberFormat="1" applyFont="1" applyBorder="1"/>
    <xf numFmtId="0" fontId="9" fillId="0" borderId="31" xfId="0" applyFont="1" applyBorder="1"/>
    <xf numFmtId="0" fontId="9" fillId="0" borderId="0" xfId="0" applyFont="1"/>
    <xf numFmtId="164" fontId="10" fillId="0" borderId="47" xfId="0" applyNumberFormat="1" applyFont="1" applyBorder="1"/>
    <xf numFmtId="164" fontId="10" fillId="0" borderId="43" xfId="0" applyNumberFormat="1" applyFont="1" applyBorder="1"/>
    <xf numFmtId="164" fontId="10" fillId="0" borderId="41" xfId="0" applyNumberFormat="1" applyFont="1" applyBorder="1"/>
    <xf numFmtId="164" fontId="10" fillId="2" borderId="41" xfId="0" applyNumberFormat="1" applyFont="1" applyFill="1" applyBorder="1"/>
    <xf numFmtId="164" fontId="10" fillId="0" borderId="49" xfId="0" applyNumberFormat="1" applyFont="1" applyBorder="1"/>
    <xf numFmtId="164" fontId="10" fillId="2" borderId="47" xfId="0" applyNumberFormat="1" applyFont="1" applyFill="1" applyBorder="1"/>
    <xf numFmtId="0" fontId="1" fillId="0" borderId="0" xfId="0" applyFont="1" applyAlignment="1">
      <alignment horizontal="center"/>
    </xf>
    <xf numFmtId="0" fontId="1" fillId="2" borderId="63" xfId="0" applyFont="1" applyFill="1" applyBorder="1"/>
    <xf numFmtId="164" fontId="10" fillId="0" borderId="9" xfId="0" applyNumberFormat="1" applyFont="1" applyBorder="1"/>
    <xf numFmtId="164" fontId="10" fillId="0" borderId="16" xfId="0" applyNumberFormat="1" applyFont="1" applyBorder="1"/>
    <xf numFmtId="164" fontId="10" fillId="0" borderId="59" xfId="0" applyNumberFormat="1" applyFont="1" applyBorder="1"/>
    <xf numFmtId="164" fontId="10" fillId="0" borderId="65" xfId="0" applyNumberFormat="1" applyFont="1" applyBorder="1"/>
    <xf numFmtId="0" fontId="6" fillId="0" borderId="13" xfId="1" applyFont="1" applyBorder="1"/>
    <xf numFmtId="0" fontId="6" fillId="2" borderId="16" xfId="1" applyFont="1" applyFill="1" applyBorder="1"/>
    <xf numFmtId="0" fontId="6" fillId="0" borderId="20" xfId="1" applyFont="1" applyBorder="1"/>
    <xf numFmtId="164" fontId="10" fillId="0" borderId="0" xfId="0" applyNumberFormat="1" applyFont="1" applyAlignment="1">
      <alignment wrapText="1"/>
    </xf>
    <xf numFmtId="0" fontId="6" fillId="0" borderId="16" xfId="1" applyFont="1" applyBorder="1"/>
    <xf numFmtId="0" fontId="10" fillId="2" borderId="52" xfId="0" applyFont="1" applyFill="1" applyBorder="1" applyAlignment="1">
      <alignment wrapText="1"/>
    </xf>
    <xf numFmtId="0" fontId="10" fillId="2" borderId="17" xfId="0" applyFont="1" applyFill="1" applyBorder="1" applyAlignment="1">
      <alignment vertical="center" wrapText="1"/>
    </xf>
    <xf numFmtId="164" fontId="10" fillId="0" borderId="62" xfId="0" applyNumberFormat="1" applyFont="1" applyBorder="1"/>
    <xf numFmtId="0" fontId="10" fillId="2" borderId="17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164" fontId="10" fillId="2" borderId="21" xfId="0" applyNumberFormat="1" applyFont="1" applyFill="1" applyBorder="1"/>
    <xf numFmtId="0" fontId="10" fillId="0" borderId="11" xfId="0" applyFont="1" applyBorder="1" applyAlignment="1">
      <alignment horizontal="center"/>
    </xf>
    <xf numFmtId="0" fontId="6" fillId="2" borderId="57" xfId="1" applyFont="1" applyFill="1" applyBorder="1"/>
    <xf numFmtId="0" fontId="6" fillId="0" borderId="30" xfId="1" applyFont="1" applyBorder="1"/>
    <xf numFmtId="0" fontId="12" fillId="0" borderId="30" xfId="1" applyFont="1" applyBorder="1"/>
    <xf numFmtId="0" fontId="6" fillId="0" borderId="32" xfId="1" applyFont="1" applyBorder="1"/>
    <xf numFmtId="0" fontId="6" fillId="2" borderId="30" xfId="1" applyFont="1" applyFill="1" applyBorder="1"/>
    <xf numFmtId="0" fontId="10" fillId="2" borderId="46" xfId="0" applyFont="1" applyFill="1" applyBorder="1" applyAlignment="1">
      <alignment wrapText="1"/>
    </xf>
    <xf numFmtId="0" fontId="10" fillId="2" borderId="64" xfId="0" applyFont="1" applyFill="1" applyBorder="1" applyAlignment="1">
      <alignment wrapText="1"/>
    </xf>
    <xf numFmtId="164" fontId="6" fillId="0" borderId="0" xfId="1" applyNumberFormat="1" applyFont="1"/>
    <xf numFmtId="0" fontId="10" fillId="2" borderId="10" xfId="0" applyFont="1" applyFill="1" applyBorder="1" applyAlignment="1">
      <alignment horizontal="center" wrapText="1"/>
    </xf>
    <xf numFmtId="0" fontId="10" fillId="2" borderId="10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164" fontId="10" fillId="2" borderId="14" xfId="0" applyNumberFormat="1" applyFont="1" applyFill="1" applyBorder="1"/>
    <xf numFmtId="164" fontId="10" fillId="2" borderId="62" xfId="0" applyNumberFormat="1" applyFont="1" applyFill="1" applyBorder="1"/>
    <xf numFmtId="0" fontId="6" fillId="2" borderId="18" xfId="1" applyFont="1" applyFill="1" applyBorder="1"/>
    <xf numFmtId="164" fontId="9" fillId="2" borderId="44" xfId="0" applyNumberFormat="1" applyFont="1" applyFill="1" applyBorder="1"/>
    <xf numFmtId="164" fontId="9" fillId="2" borderId="40" xfId="0" applyNumberFormat="1" applyFont="1" applyFill="1" applyBorder="1"/>
    <xf numFmtId="0" fontId="17" fillId="2" borderId="17" xfId="1" applyFont="1" applyFill="1" applyBorder="1" applyAlignment="1">
      <alignment wrapText="1"/>
    </xf>
    <xf numFmtId="0" fontId="17" fillId="2" borderId="17" xfId="1" applyFont="1" applyFill="1" applyBorder="1"/>
    <xf numFmtId="0" fontId="17" fillId="0" borderId="18" xfId="1" applyFont="1" applyBorder="1" applyAlignment="1">
      <alignment horizontal="center" vertical="center"/>
    </xf>
    <xf numFmtId="1" fontId="10" fillId="0" borderId="16" xfId="1" applyNumberFormat="1" applyFont="1" applyBorder="1" applyAlignment="1">
      <alignment vertical="center"/>
    </xf>
    <xf numFmtId="164" fontId="10" fillId="0" borderId="17" xfId="0" applyNumberFormat="1" applyFont="1" applyBorder="1" applyAlignment="1">
      <alignment vertical="center"/>
    </xf>
    <xf numFmtId="164" fontId="10" fillId="2" borderId="17" xfId="0" applyNumberFormat="1" applyFont="1" applyFill="1" applyBorder="1" applyAlignment="1">
      <alignment vertical="center"/>
    </xf>
    <xf numFmtId="0" fontId="10" fillId="0" borderId="17" xfId="1" applyFont="1" applyBorder="1" applyAlignment="1">
      <alignment vertical="center"/>
    </xf>
    <xf numFmtId="164" fontId="24" fillId="2" borderId="17" xfId="0" applyNumberFormat="1" applyFont="1" applyFill="1" applyBorder="1"/>
    <xf numFmtId="0" fontId="25" fillId="2" borderId="16" xfId="0" applyFont="1" applyFill="1" applyBorder="1" applyAlignment="1">
      <alignment wrapText="1"/>
    </xf>
    <xf numFmtId="0" fontId="25" fillId="0" borderId="17" xfId="0" applyFont="1" applyBorder="1" applyAlignment="1">
      <alignment horizontal="center" wrapText="1"/>
    </xf>
    <xf numFmtId="0" fontId="25" fillId="0" borderId="17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164" fontId="25" fillId="0" borderId="21" xfId="0" applyNumberFormat="1" applyFont="1" applyBorder="1"/>
    <xf numFmtId="164" fontId="25" fillId="0" borderId="17" xfId="0" applyNumberFormat="1" applyFont="1" applyBorder="1"/>
    <xf numFmtId="164" fontId="25" fillId="2" borderId="17" xfId="0" applyNumberFormat="1" applyFont="1" applyFill="1" applyBorder="1"/>
    <xf numFmtId="164" fontId="10" fillId="0" borderId="44" xfId="0" applyNumberFormat="1" applyFont="1" applyBorder="1"/>
    <xf numFmtId="164" fontId="10" fillId="0" borderId="50" xfId="0" applyNumberFormat="1" applyFont="1" applyBorder="1"/>
    <xf numFmtId="164" fontId="10" fillId="0" borderId="25" xfId="0" applyNumberFormat="1" applyFont="1" applyBorder="1"/>
    <xf numFmtId="164" fontId="10" fillId="0" borderId="13" xfId="0" applyNumberFormat="1" applyFont="1" applyBorder="1"/>
    <xf numFmtId="0" fontId="26" fillId="0" borderId="17" xfId="1" applyFont="1" applyBorder="1" applyAlignment="1">
      <alignment horizontal="center" vertical="center"/>
    </xf>
    <xf numFmtId="1" fontId="26" fillId="0" borderId="17" xfId="1" applyNumberFormat="1" applyFont="1" applyBorder="1" applyAlignment="1">
      <alignment horizontal="center" vertical="center"/>
    </xf>
    <xf numFmtId="166" fontId="26" fillId="0" borderId="17" xfId="1" applyNumberFormat="1" applyFont="1" applyBorder="1" applyAlignment="1">
      <alignment horizontal="center" vertical="center"/>
    </xf>
    <xf numFmtId="1" fontId="6" fillId="0" borderId="0" xfId="1" applyNumberFormat="1" applyFont="1"/>
    <xf numFmtId="164" fontId="10" fillId="3" borderId="17" xfId="0" applyNumberFormat="1" applyFont="1" applyFill="1" applyBorder="1"/>
    <xf numFmtId="0" fontId="17" fillId="0" borderId="20" xfId="1" applyFont="1" applyBorder="1" applyAlignment="1">
      <alignment horizontal="center" vertical="center"/>
    </xf>
    <xf numFmtId="164" fontId="12" fillId="0" borderId="0" xfId="1" applyNumberFormat="1" applyFont="1"/>
    <xf numFmtId="164" fontId="10" fillId="3" borderId="35" xfId="0" applyNumberFormat="1" applyFont="1" applyFill="1" applyBorder="1"/>
    <xf numFmtId="0" fontId="14" fillId="0" borderId="36" xfId="1" applyFont="1" applyBorder="1" applyAlignment="1">
      <alignment horizontal="center" vertical="center" textRotation="90" wrapText="1"/>
    </xf>
    <xf numFmtId="0" fontId="10" fillId="0" borderId="16" xfId="0" applyFont="1" applyBorder="1" applyAlignment="1">
      <alignment wrapText="1"/>
    </xf>
    <xf numFmtId="0" fontId="14" fillId="0" borderId="23" xfId="1" applyFont="1" applyBorder="1" applyAlignment="1">
      <alignment horizontal="center" vertical="center" textRotation="90" wrapText="1"/>
    </xf>
    <xf numFmtId="0" fontId="14" fillId="0" borderId="24" xfId="1" applyFont="1" applyBorder="1" applyAlignment="1">
      <alignment horizontal="center" vertical="center" textRotation="90" wrapText="1"/>
    </xf>
    <xf numFmtId="0" fontId="14" fillId="2" borderId="24" xfId="1" applyFont="1" applyFill="1" applyBorder="1" applyAlignment="1">
      <alignment horizontal="center" vertical="center" textRotation="90" wrapText="1"/>
    </xf>
    <xf numFmtId="0" fontId="1" fillId="0" borderId="53" xfId="0" applyFont="1" applyBorder="1"/>
    <xf numFmtId="0" fontId="11" fillId="0" borderId="23" xfId="0" applyFont="1" applyBorder="1" applyAlignment="1">
      <alignment wrapText="1"/>
    </xf>
    <xf numFmtId="0" fontId="10" fillId="0" borderId="29" xfId="0" applyFont="1" applyBorder="1" applyAlignment="1">
      <alignment wrapText="1"/>
    </xf>
    <xf numFmtId="0" fontId="18" fillId="0" borderId="0" xfId="1" applyFont="1"/>
    <xf numFmtId="0" fontId="11" fillId="0" borderId="34" xfId="0" applyFont="1" applyBorder="1" applyAlignment="1">
      <alignment wrapText="1"/>
    </xf>
    <xf numFmtId="164" fontId="9" fillId="0" borderId="46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54" xfId="0" applyFont="1" applyBorder="1" applyAlignment="1">
      <alignment horizontal="center" wrapText="1"/>
    </xf>
    <xf numFmtId="0" fontId="10" fillId="0" borderId="54" xfId="0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2" borderId="57" xfId="0" applyFont="1" applyFill="1" applyBorder="1" applyAlignment="1">
      <alignment wrapText="1"/>
    </xf>
    <xf numFmtId="0" fontId="18" fillId="2" borderId="4" xfId="1" applyFont="1" applyFill="1" applyBorder="1"/>
    <xf numFmtId="0" fontId="6" fillId="0" borderId="35" xfId="1" applyFont="1" applyBorder="1"/>
    <xf numFmtId="0" fontId="12" fillId="0" borderId="55" xfId="1" applyFont="1" applyBorder="1"/>
    <xf numFmtId="0" fontId="10" fillId="0" borderId="69" xfId="0" applyFont="1" applyBorder="1" applyAlignment="1">
      <alignment wrapText="1"/>
    </xf>
    <xf numFmtId="0" fontId="10" fillId="0" borderId="52" xfId="0" applyFont="1" applyBorder="1" applyAlignment="1">
      <alignment wrapText="1"/>
    </xf>
    <xf numFmtId="0" fontId="17" fillId="0" borderId="17" xfId="1" applyFont="1" applyBorder="1"/>
    <xf numFmtId="0" fontId="1" fillId="2" borderId="73" xfId="0" applyFont="1" applyFill="1" applyBorder="1"/>
    <xf numFmtId="0" fontId="11" fillId="2" borderId="26" xfId="0" applyFont="1" applyFill="1" applyBorder="1" applyAlignment="1">
      <alignment wrapText="1"/>
    </xf>
    <xf numFmtId="0" fontId="18" fillId="2" borderId="21" xfId="1" applyFont="1" applyFill="1" applyBorder="1"/>
    <xf numFmtId="164" fontId="9" fillId="2" borderId="49" xfId="0" applyNumberFormat="1" applyFont="1" applyFill="1" applyBorder="1" applyAlignment="1">
      <alignment wrapText="1"/>
    </xf>
    <xf numFmtId="164" fontId="9" fillId="2" borderId="43" xfId="0" applyNumberFormat="1" applyFont="1" applyFill="1" applyBorder="1" applyAlignment="1">
      <alignment wrapText="1"/>
    </xf>
    <xf numFmtId="0" fontId="10" fillId="0" borderId="29" xfId="0" applyFont="1" applyBorder="1" applyAlignment="1">
      <alignment horizontal="center"/>
    </xf>
    <xf numFmtId="0" fontId="12" fillId="0" borderId="18" xfId="1" applyFont="1" applyBorder="1"/>
    <xf numFmtId="0" fontId="17" fillId="2" borderId="16" xfId="1" applyFont="1" applyFill="1" applyBorder="1" applyAlignment="1">
      <alignment wrapText="1"/>
    </xf>
    <xf numFmtId="0" fontId="17" fillId="2" borderId="16" xfId="1" applyFont="1" applyFill="1" applyBorder="1"/>
    <xf numFmtId="0" fontId="10" fillId="2" borderId="30" xfId="0" applyFont="1" applyFill="1" applyBorder="1" applyAlignment="1">
      <alignment horizontal="center" wrapText="1"/>
    </xf>
    <xf numFmtId="0" fontId="10" fillId="2" borderId="30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164" fontId="10" fillId="2" borderId="29" xfId="0" applyNumberFormat="1" applyFont="1" applyFill="1" applyBorder="1"/>
    <xf numFmtId="0" fontId="17" fillId="2" borderId="21" xfId="1" applyFont="1" applyFill="1" applyBorder="1" applyAlignment="1">
      <alignment wrapText="1"/>
    </xf>
    <xf numFmtId="164" fontId="10" fillId="4" borderId="17" xfId="0" applyNumberFormat="1" applyFont="1" applyFill="1" applyBorder="1"/>
    <xf numFmtId="0" fontId="10" fillId="0" borderId="21" xfId="0" applyFont="1" applyBorder="1" applyAlignment="1">
      <alignment wrapText="1"/>
    </xf>
    <xf numFmtId="0" fontId="10" fillId="0" borderId="35" xfId="0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27" xfId="0" applyFont="1" applyBorder="1"/>
    <xf numFmtId="164" fontId="10" fillId="0" borderId="23" xfId="0" applyNumberFormat="1" applyFont="1" applyBorder="1"/>
    <xf numFmtId="0" fontId="10" fillId="0" borderId="11" xfId="0" applyFont="1" applyBorder="1"/>
    <xf numFmtId="164" fontId="10" fillId="0" borderId="75" xfId="0" applyNumberFormat="1" applyFont="1" applyBorder="1"/>
    <xf numFmtId="164" fontId="10" fillId="0" borderId="71" xfId="0" applyNumberFormat="1" applyFont="1" applyBorder="1"/>
    <xf numFmtId="164" fontId="10" fillId="2" borderId="71" xfId="0" applyNumberFormat="1" applyFont="1" applyFill="1" applyBorder="1"/>
    <xf numFmtId="164" fontId="10" fillId="0" borderId="76" xfId="0" applyNumberFormat="1" applyFont="1" applyBorder="1"/>
    <xf numFmtId="0" fontId="10" fillId="0" borderId="47" xfId="0" applyFont="1" applyBorder="1"/>
    <xf numFmtId="0" fontId="10" fillId="0" borderId="48" xfId="0" applyFont="1" applyBorder="1"/>
    <xf numFmtId="0" fontId="10" fillId="0" borderId="54" xfId="0" applyFont="1" applyBorder="1"/>
    <xf numFmtId="0" fontId="10" fillId="0" borderId="66" xfId="0" applyFont="1" applyBorder="1"/>
    <xf numFmtId="0" fontId="10" fillId="0" borderId="71" xfId="0" applyFont="1" applyBorder="1"/>
    <xf numFmtId="0" fontId="10" fillId="0" borderId="67" xfId="0" applyFont="1" applyBorder="1"/>
    <xf numFmtId="164" fontId="10" fillId="0" borderId="27" xfId="0" applyNumberFormat="1" applyFont="1" applyBorder="1"/>
    <xf numFmtId="1" fontId="26" fillId="4" borderId="17" xfId="1" applyNumberFormat="1" applyFont="1" applyFill="1" applyBorder="1" applyAlignment="1">
      <alignment horizontal="center" vertical="center"/>
    </xf>
    <xf numFmtId="0" fontId="26" fillId="4" borderId="17" xfId="1" applyFont="1" applyFill="1" applyBorder="1" applyAlignment="1">
      <alignment horizontal="center" vertical="center"/>
    </xf>
    <xf numFmtId="0" fontId="26" fillId="2" borderId="17" xfId="1" applyFont="1" applyFill="1" applyBorder="1" applyAlignment="1">
      <alignment horizontal="center" vertical="center"/>
    </xf>
    <xf numFmtId="0" fontId="1" fillId="2" borderId="0" xfId="1" applyFill="1"/>
    <xf numFmtId="164" fontId="10" fillId="0" borderId="39" xfId="0" applyNumberFormat="1" applyFont="1" applyBorder="1"/>
    <xf numFmtId="1" fontId="26" fillId="2" borderId="17" xfId="1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9" fillId="0" borderId="6" xfId="0" applyNumberFormat="1" applyFont="1" applyBorder="1"/>
    <xf numFmtId="0" fontId="10" fillId="0" borderId="30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164" fontId="10" fillId="0" borderId="77" xfId="0" applyNumberFormat="1" applyFont="1" applyBorder="1"/>
    <xf numFmtId="164" fontId="9" fillId="0" borderId="32" xfId="0" applyNumberFormat="1" applyFont="1" applyBorder="1"/>
    <xf numFmtId="164" fontId="9" fillId="0" borderId="18" xfId="0" applyNumberFormat="1" applyFont="1" applyBorder="1"/>
    <xf numFmtId="164" fontId="9" fillId="0" borderId="78" xfId="0" applyNumberFormat="1" applyFont="1" applyBorder="1"/>
    <xf numFmtId="164" fontId="9" fillId="0" borderId="65" xfId="0" applyNumberFormat="1" applyFont="1" applyBorder="1"/>
    <xf numFmtId="164" fontId="9" fillId="0" borderId="77" xfId="0" applyNumberFormat="1" applyFont="1" applyBorder="1"/>
    <xf numFmtId="0" fontId="15" fillId="0" borderId="45" xfId="0" applyFont="1" applyBorder="1" applyAlignment="1">
      <alignment horizontal="center" vertical="center" wrapText="1"/>
    </xf>
    <xf numFmtId="0" fontId="14" fillId="0" borderId="62" xfId="3" applyFont="1" applyBorder="1" applyAlignment="1">
      <alignment horizontal="center" vertical="center" wrapText="1"/>
    </xf>
    <xf numFmtId="0" fontId="14" fillId="0" borderId="54" xfId="3" applyFont="1" applyBorder="1" applyAlignment="1">
      <alignment horizontal="center" vertical="center" wrapText="1"/>
    </xf>
    <xf numFmtId="0" fontId="14" fillId="0" borderId="54" xfId="3" applyFont="1" applyBorder="1" applyAlignment="1">
      <alignment horizontal="left" vertical="center" wrapText="1"/>
    </xf>
    <xf numFmtId="0" fontId="14" fillId="0" borderId="55" xfId="3" applyFont="1" applyBorder="1" applyAlignment="1">
      <alignment horizontal="center" vertical="center" wrapText="1"/>
    </xf>
    <xf numFmtId="0" fontId="22" fillId="0" borderId="44" xfId="3" applyFont="1" applyBorder="1" applyAlignment="1">
      <alignment horizontal="center" vertical="center" wrapText="1"/>
    </xf>
    <xf numFmtId="164" fontId="10" fillId="0" borderId="6" xfId="0" applyNumberFormat="1" applyFont="1" applyBorder="1"/>
    <xf numFmtId="164" fontId="10" fillId="0" borderId="2" xfId="0" applyNumberFormat="1" applyFont="1" applyBorder="1"/>
    <xf numFmtId="164" fontId="10" fillId="0" borderId="79" xfId="0" applyNumberFormat="1" applyFont="1" applyBorder="1"/>
    <xf numFmtId="0" fontId="14" fillId="0" borderId="77" xfId="3" applyFont="1" applyBorder="1" applyAlignment="1">
      <alignment horizontal="center" vertical="center"/>
    </xf>
    <xf numFmtId="0" fontId="22" fillId="0" borderId="6" xfId="3" applyFont="1" applyBorder="1" applyAlignment="1">
      <alignment horizontal="center" vertical="center"/>
    </xf>
    <xf numFmtId="164" fontId="10" fillId="0" borderId="78" xfId="0" applyNumberFormat="1" applyFont="1" applyBorder="1"/>
    <xf numFmtId="164" fontId="9" fillId="0" borderId="22" xfId="0" applyNumberFormat="1" applyFont="1" applyBorder="1"/>
    <xf numFmtId="0" fontId="14" fillId="0" borderId="51" xfId="3" applyFont="1" applyBorder="1" applyAlignment="1">
      <alignment horizontal="center" vertical="center" wrapText="1"/>
    </xf>
    <xf numFmtId="0" fontId="22" fillId="0" borderId="45" xfId="3" applyFon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0" fontId="28" fillId="0" borderId="45" xfId="3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7" fillId="0" borderId="51" xfId="3" applyFont="1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 wrapText="1"/>
    </xf>
    <xf numFmtId="164" fontId="16" fillId="0" borderId="22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/>
    <xf numFmtId="164" fontId="10" fillId="0" borderId="0" xfId="0" applyNumberFormat="1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9" fillId="0" borderId="2" xfId="0" applyFont="1" applyBorder="1" applyAlignment="1">
      <alignment wrapText="1"/>
    </xf>
    <xf numFmtId="0" fontId="9" fillId="0" borderId="2" xfId="0" applyFont="1" applyBorder="1"/>
    <xf numFmtId="164" fontId="9" fillId="0" borderId="2" xfId="0" applyNumberFormat="1" applyFont="1" applyBorder="1"/>
    <xf numFmtId="164" fontId="9" fillId="0" borderId="3" xfId="0" applyNumberFormat="1" applyFont="1" applyBorder="1"/>
    <xf numFmtId="0" fontId="10" fillId="0" borderId="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 vertical="center" textRotation="90" wrapText="1"/>
    </xf>
    <xf numFmtId="0" fontId="10" fillId="0" borderId="22" xfId="0" applyFont="1" applyBorder="1" applyAlignment="1">
      <alignment horizontal="center" vertical="center" textRotation="90" wrapText="1"/>
    </xf>
    <xf numFmtId="0" fontId="10" fillId="0" borderId="39" xfId="0" applyFont="1" applyBorder="1" applyAlignment="1">
      <alignment horizontal="center" vertical="center" textRotation="90" wrapText="1"/>
    </xf>
    <xf numFmtId="0" fontId="10" fillId="0" borderId="4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66" xfId="0" applyFont="1" applyBorder="1" applyAlignment="1">
      <alignment horizontal="center" vertical="center" wrapText="1"/>
    </xf>
    <xf numFmtId="0" fontId="10" fillId="0" borderId="67" xfId="0" applyFont="1" applyBorder="1" applyAlignment="1">
      <alignment horizontal="center" vertical="center" wrapText="1"/>
    </xf>
    <xf numFmtId="165" fontId="10" fillId="0" borderId="51" xfId="0" applyNumberFormat="1" applyFont="1" applyBorder="1" applyAlignment="1">
      <alignment horizontal="center" vertical="center" textRotation="90" wrapText="1"/>
    </xf>
    <xf numFmtId="165" fontId="10" fillId="0" borderId="56" xfId="0" applyNumberFormat="1" applyFont="1" applyBorder="1" applyAlignment="1">
      <alignment horizontal="center" vertical="center" textRotation="90" wrapText="1"/>
    </xf>
    <xf numFmtId="165" fontId="10" fillId="0" borderId="74" xfId="0" applyNumberFormat="1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5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165" fontId="10" fillId="0" borderId="58" xfId="0" applyNumberFormat="1" applyFont="1" applyBorder="1" applyAlignment="1">
      <alignment horizontal="center" vertical="center" textRotation="90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166" fontId="10" fillId="0" borderId="22" xfId="0" applyNumberFormat="1" applyFont="1" applyBorder="1" applyAlignment="1">
      <alignment horizontal="center" vertical="center" textRotation="90" wrapText="1"/>
    </xf>
    <xf numFmtId="166" fontId="10" fillId="0" borderId="28" xfId="0" applyNumberFormat="1" applyFont="1" applyBorder="1" applyAlignment="1">
      <alignment horizontal="center" vertical="center" textRotation="90" wrapText="1"/>
    </xf>
    <xf numFmtId="167" fontId="10" fillId="0" borderId="12" xfId="0" applyNumberFormat="1" applyFont="1" applyBorder="1" applyAlignment="1">
      <alignment horizontal="center" vertical="center" textRotation="90" wrapText="1"/>
    </xf>
    <xf numFmtId="167" fontId="10" fillId="0" borderId="19" xfId="0" applyNumberFormat="1" applyFont="1" applyBorder="1" applyAlignment="1">
      <alignment horizontal="center" vertical="center" textRotation="90" wrapText="1"/>
    </xf>
    <xf numFmtId="167" fontId="10" fillId="0" borderId="22" xfId="0" applyNumberFormat="1" applyFont="1" applyBorder="1" applyAlignment="1">
      <alignment horizontal="center" vertical="center" textRotation="90" wrapText="1"/>
    </xf>
    <xf numFmtId="167" fontId="10" fillId="0" borderId="39" xfId="0" applyNumberFormat="1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wrapText="1"/>
    </xf>
    <xf numFmtId="167" fontId="10" fillId="0" borderId="58" xfId="0" applyNumberFormat="1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9" fillId="0" borderId="6" xfId="0" applyFont="1" applyBorder="1"/>
    <xf numFmtId="164" fontId="9" fillId="0" borderId="6" xfId="0" applyNumberFormat="1" applyFont="1" applyBorder="1"/>
    <xf numFmtId="164" fontId="9" fillId="0" borderId="7" xfId="0" applyNumberFormat="1" applyFont="1" applyBorder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textRotation="90" wrapText="1"/>
    </xf>
    <xf numFmtId="0" fontId="10" fillId="0" borderId="28" xfId="0" applyFont="1" applyBorder="1" applyAlignment="1">
      <alignment horizontal="center" vertical="center" textRotation="90" wrapText="1"/>
    </xf>
    <xf numFmtId="0" fontId="14" fillId="0" borderId="13" xfId="1" applyFont="1" applyBorder="1" applyAlignment="1">
      <alignment horizontal="center" vertical="center" textRotation="90" wrapText="1"/>
    </xf>
    <xf numFmtId="0" fontId="14" fillId="0" borderId="25" xfId="1" applyFont="1" applyBorder="1" applyAlignment="1">
      <alignment horizontal="center" vertical="center" textRotation="90" wrapText="1"/>
    </xf>
    <xf numFmtId="0" fontId="14" fillId="0" borderId="14" xfId="1" applyFont="1" applyBorder="1" applyAlignment="1">
      <alignment horizontal="center"/>
    </xf>
    <xf numFmtId="0" fontId="14" fillId="0" borderId="10" xfId="1" applyFont="1" applyBorder="1" applyAlignment="1">
      <alignment horizontal="center"/>
    </xf>
    <xf numFmtId="0" fontId="14" fillId="0" borderId="13" xfId="1" applyFont="1" applyBorder="1" applyAlignment="1">
      <alignment horizontal="center"/>
    </xf>
    <xf numFmtId="0" fontId="14" fillId="0" borderId="15" xfId="1" applyFont="1" applyBorder="1" applyAlignment="1">
      <alignment horizontal="center" vertical="center" textRotation="90"/>
    </xf>
    <xf numFmtId="0" fontId="14" fillId="0" borderId="38" xfId="1" applyFont="1" applyBorder="1" applyAlignment="1">
      <alignment horizontal="center" vertical="center" textRotation="90"/>
    </xf>
    <xf numFmtId="0" fontId="14" fillId="0" borderId="46" xfId="1" applyFont="1" applyBorder="1" applyAlignment="1">
      <alignment horizontal="center" vertical="center" textRotation="90"/>
    </xf>
    <xf numFmtId="0" fontId="14" fillId="0" borderId="68" xfId="1" applyFont="1" applyBorder="1" applyAlignment="1">
      <alignment horizontal="center" vertical="center" textRotation="90"/>
    </xf>
    <xf numFmtId="0" fontId="15" fillId="0" borderId="10" xfId="2" applyFont="1" applyBorder="1" applyAlignment="1">
      <alignment horizontal="center" vertical="center" wrapText="1"/>
    </xf>
    <xf numFmtId="0" fontId="15" fillId="0" borderId="24" xfId="2" applyFont="1" applyBorder="1" applyAlignment="1">
      <alignment horizontal="center" vertical="center" wrapText="1"/>
    </xf>
    <xf numFmtId="0" fontId="15" fillId="0" borderId="35" xfId="2" applyFont="1" applyBorder="1" applyAlignment="1">
      <alignment horizontal="center" vertical="center" wrapText="1"/>
    </xf>
    <xf numFmtId="0" fontId="14" fillId="0" borderId="47" xfId="1" applyFont="1" applyBorder="1" applyAlignment="1">
      <alignment horizontal="center" vertical="center" textRotation="90"/>
    </xf>
    <xf numFmtId="0" fontId="14" fillId="0" borderId="54" xfId="1" applyFont="1" applyBorder="1" applyAlignment="1">
      <alignment horizontal="center" vertical="center" textRotation="90"/>
    </xf>
    <xf numFmtId="0" fontId="14" fillId="2" borderId="10" xfId="1" applyFont="1" applyFill="1" applyBorder="1" applyAlignment="1">
      <alignment horizontal="center" vertical="center" wrapText="1"/>
    </xf>
    <xf numFmtId="0" fontId="14" fillId="2" borderId="35" xfId="1" applyFont="1" applyFill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textRotation="90" wrapText="1"/>
    </xf>
    <xf numFmtId="0" fontId="14" fillId="0" borderId="35" xfId="1" applyFont="1" applyBorder="1" applyAlignment="1">
      <alignment horizontal="center" vertical="center" textRotation="90" wrapText="1"/>
    </xf>
    <xf numFmtId="49" fontId="14" fillId="0" borderId="10" xfId="1" applyNumberFormat="1" applyFont="1" applyBorder="1" applyAlignment="1">
      <alignment horizontal="center" vertical="center" textRotation="90"/>
    </xf>
    <xf numFmtId="49" fontId="14" fillId="0" borderId="35" xfId="1" applyNumberFormat="1" applyFont="1" applyBorder="1" applyAlignment="1">
      <alignment horizontal="center" vertical="center" textRotation="90"/>
    </xf>
    <xf numFmtId="49" fontId="14" fillId="0" borderId="47" xfId="1" applyNumberFormat="1" applyFont="1" applyBorder="1" applyAlignment="1">
      <alignment horizontal="center" vertical="center" textRotation="90"/>
    </xf>
    <xf numFmtId="49" fontId="14" fillId="0" borderId="54" xfId="1" applyNumberFormat="1" applyFont="1" applyBorder="1" applyAlignment="1">
      <alignment horizontal="center" vertical="center" textRotation="90"/>
    </xf>
    <xf numFmtId="0" fontId="10" fillId="0" borderId="52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 textRotation="90" wrapText="1"/>
    </xf>
    <xf numFmtId="165" fontId="10" fillId="0" borderId="4" xfId="0" applyNumberFormat="1" applyFont="1" applyBorder="1" applyAlignment="1">
      <alignment horizontal="center" vertical="center" textRotation="90" wrapText="1"/>
    </xf>
    <xf numFmtId="165" fontId="10" fillId="0" borderId="72" xfId="0" applyNumberFormat="1" applyFont="1" applyBorder="1" applyAlignment="1">
      <alignment horizontal="center" vertical="center" textRotation="90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textRotation="90" wrapText="1"/>
    </xf>
    <xf numFmtId="0" fontId="10" fillId="0" borderId="38" xfId="0" applyFont="1" applyBorder="1" applyAlignment="1">
      <alignment horizontal="center" vertical="center" textRotation="90" wrapText="1"/>
    </xf>
    <xf numFmtId="0" fontId="10" fillId="0" borderId="56" xfId="0" applyFont="1" applyBorder="1" applyAlignment="1">
      <alignment horizontal="center" vertical="center" textRotation="90" wrapText="1"/>
    </xf>
    <xf numFmtId="0" fontId="10" fillId="0" borderId="74" xfId="0" applyFont="1" applyBorder="1" applyAlignment="1">
      <alignment horizontal="center" vertical="center" textRotation="90" wrapText="1"/>
    </xf>
    <xf numFmtId="0" fontId="10" fillId="0" borderId="51" xfId="0" applyFont="1" applyBorder="1" applyAlignment="1">
      <alignment horizontal="center" vertical="center" textRotation="90" wrapText="1"/>
    </xf>
    <xf numFmtId="0" fontId="10" fillId="0" borderId="58" xfId="0" applyFont="1" applyBorder="1" applyAlignment="1">
      <alignment horizontal="center" vertical="center" textRotation="90" wrapText="1"/>
    </xf>
    <xf numFmtId="0" fontId="10" fillId="0" borderId="57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4" fillId="0" borderId="59" xfId="3" applyFont="1" applyBorder="1" applyAlignment="1">
      <alignment horizontal="center"/>
    </xf>
    <xf numFmtId="0" fontId="14" fillId="0" borderId="2" xfId="3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9" fillId="0" borderId="5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52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35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 wrapText="1"/>
    </xf>
    <xf numFmtId="0" fontId="14" fillId="0" borderId="24" xfId="3" applyFont="1" applyBorder="1" applyAlignment="1">
      <alignment horizontal="center" vertical="center" wrapText="1"/>
    </xf>
    <xf numFmtId="0" fontId="14" fillId="0" borderId="35" xfId="3" applyFont="1" applyBorder="1" applyAlignment="1">
      <alignment horizontal="center" vertical="center" wrapText="1"/>
    </xf>
    <xf numFmtId="49" fontId="14" fillId="0" borderId="10" xfId="3" applyNumberFormat="1" applyFont="1" applyBorder="1" applyAlignment="1">
      <alignment horizontal="center" vertical="center"/>
    </xf>
    <xf numFmtId="49" fontId="14" fillId="0" borderId="35" xfId="3" applyNumberFormat="1" applyFont="1" applyBorder="1" applyAlignment="1">
      <alignment horizontal="center" vertical="center"/>
    </xf>
    <xf numFmtId="0" fontId="14" fillId="0" borderId="13" xfId="3" applyFont="1" applyBorder="1" applyAlignment="1">
      <alignment horizontal="center" vertical="center" wrapText="1"/>
    </xf>
    <xf numFmtId="0" fontId="14" fillId="0" borderId="36" xfId="3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69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71" xfId="0" applyFont="1" applyBorder="1" applyAlignment="1">
      <alignment horizontal="left" vertical="center" wrapText="1"/>
    </xf>
    <xf numFmtId="0" fontId="9" fillId="0" borderId="57" xfId="0" applyFont="1" applyBorder="1"/>
    <xf numFmtId="0" fontId="9" fillId="0" borderId="16" xfId="0" applyFont="1" applyBorder="1"/>
    <xf numFmtId="0" fontId="9" fillId="0" borderId="23" xfId="0" applyFont="1" applyBorder="1"/>
    <xf numFmtId="0" fontId="9" fillId="0" borderId="3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30" xfId="0" applyFont="1" applyBorder="1"/>
    <xf numFmtId="0" fontId="9" fillId="0" borderId="17" xfId="0" applyFont="1" applyBorder="1"/>
    <xf numFmtId="0" fontId="9" fillId="0" borderId="24" xfId="0" applyFont="1" applyBorder="1"/>
    <xf numFmtId="0" fontId="14" fillId="0" borderId="9" xfId="3" applyFont="1" applyBorder="1" applyAlignment="1">
      <alignment horizontal="center" vertical="center" textRotation="90"/>
    </xf>
    <xf numFmtId="0" fontId="14" fillId="0" borderId="52" xfId="3" applyFont="1" applyBorder="1" applyAlignment="1">
      <alignment horizontal="center" vertical="center" textRotation="90"/>
    </xf>
    <xf numFmtId="0" fontId="14" fillId="0" borderId="10" xfId="3" applyFont="1" applyBorder="1" applyAlignment="1">
      <alignment horizontal="center" vertical="center" textRotation="90"/>
    </xf>
    <xf numFmtId="0" fontId="14" fillId="0" borderId="35" xfId="3" applyFont="1" applyBorder="1" applyAlignment="1">
      <alignment horizontal="center" vertical="center" textRotation="90"/>
    </xf>
    <xf numFmtId="0" fontId="14" fillId="0" borderId="10" xfId="3" applyFont="1" applyBorder="1" applyAlignment="1">
      <alignment horizontal="center" vertical="center" textRotation="90" wrapText="1"/>
    </xf>
    <xf numFmtId="0" fontId="14" fillId="0" borderId="35" xfId="3" applyFont="1" applyBorder="1" applyAlignment="1">
      <alignment horizontal="center" vertical="center" textRotation="90" wrapText="1"/>
    </xf>
    <xf numFmtId="49" fontId="14" fillId="0" borderId="10" xfId="3" applyNumberFormat="1" applyFont="1" applyBorder="1" applyAlignment="1">
      <alignment horizontal="center" vertical="center" textRotation="90"/>
    </xf>
    <xf numFmtId="49" fontId="14" fillId="0" borderId="35" xfId="3" applyNumberFormat="1" applyFont="1" applyBorder="1" applyAlignment="1">
      <alignment horizontal="center" vertical="center" textRotation="90"/>
    </xf>
    <xf numFmtId="0" fontId="14" fillId="0" borderId="13" xfId="3" applyFont="1" applyBorder="1" applyAlignment="1">
      <alignment horizontal="center" vertical="center" textRotation="90" wrapText="1"/>
    </xf>
    <xf numFmtId="0" fontId="14" fillId="0" borderId="36" xfId="3" applyFont="1" applyBorder="1" applyAlignment="1">
      <alignment horizontal="center" vertical="center" textRotation="90" wrapText="1"/>
    </xf>
    <xf numFmtId="0" fontId="14" fillId="0" borderId="60" xfId="3" applyFont="1" applyBorder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_2015_Зразок-заповнення-Розподілу" xfId="3" xr:uid="{00000000-0005-0000-0000-000002000000}"/>
    <cellStyle name="Обычный_Бланк Форма №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8">
    <tabColor rgb="FFFFFF00"/>
    <pageSetUpPr fitToPage="1"/>
  </sheetPr>
  <dimension ref="A1:AF1247"/>
  <sheetViews>
    <sheetView topLeftCell="A292" zoomScale="75" zoomScaleNormal="75" zoomScaleSheetLayoutView="90" workbookViewId="0">
      <selection activeCell="S723" sqref="S723"/>
    </sheetView>
  </sheetViews>
  <sheetFormatPr defaultRowHeight="15" x14ac:dyDescent="0.4"/>
  <cols>
    <col min="1" max="1" width="4.1328125" style="73" customWidth="1"/>
    <col min="2" max="2" width="15.1328125" style="73" customWidth="1"/>
    <col min="3" max="3" width="10.3984375" style="73" customWidth="1"/>
    <col min="4" max="4" width="4.86328125" style="74" customWidth="1"/>
    <col min="5" max="5" width="51.86328125" style="107" customWidth="1"/>
    <col min="6" max="6" width="4.1328125" style="73" bestFit="1" customWidth="1"/>
    <col min="7" max="7" width="4.86328125" style="74" customWidth="1"/>
    <col min="8" max="8" width="11.1328125" style="74" customWidth="1"/>
    <col min="9" max="9" width="8.1328125" style="73" customWidth="1"/>
    <col min="10" max="10" width="4.3984375" style="73" customWidth="1"/>
    <col min="11" max="11" width="6" style="73" customWidth="1"/>
    <col min="12" max="12" width="5" style="73" customWidth="1"/>
    <col min="13" max="13" width="6" style="107" customWidth="1"/>
    <col min="14" max="14" width="4.86328125" style="73" customWidth="1"/>
    <col min="15" max="15" width="5" style="73" customWidth="1"/>
    <col min="16" max="16" width="3.86328125" style="73" bestFit="1" customWidth="1"/>
    <col min="17" max="17" width="5" style="73" customWidth="1"/>
    <col min="18" max="18" width="3.59765625" style="73" bestFit="1" customWidth="1"/>
    <col min="19" max="19" width="5.1328125" style="73" customWidth="1"/>
    <col min="20" max="24" width="5" style="73" customWidth="1"/>
    <col min="25" max="25" width="6.3984375" style="73" customWidth="1"/>
    <col min="26" max="26" width="7.59765625" style="73" customWidth="1"/>
    <col min="27" max="27" width="6.86328125" style="73" customWidth="1"/>
    <col min="28" max="28" width="2.1328125" style="73" customWidth="1"/>
    <col min="29" max="29" width="7.86328125" style="73" customWidth="1"/>
    <col min="30" max="30" width="6.1328125" style="74" customWidth="1"/>
    <col min="31" max="31" width="4.3984375" style="74" customWidth="1"/>
    <col min="32" max="33" width="5.1328125" style="15" customWidth="1"/>
    <col min="34" max="34" width="8.1328125" style="15" customWidth="1"/>
    <col min="35" max="35" width="6.86328125" style="15" customWidth="1"/>
    <col min="36" max="36" width="6.1328125" style="15" customWidth="1"/>
    <col min="37" max="256" width="8.86328125" style="15"/>
    <col min="257" max="257" width="4.1328125" style="15" customWidth="1"/>
    <col min="258" max="258" width="14" style="15" customWidth="1"/>
    <col min="259" max="259" width="9.86328125" style="15" customWidth="1"/>
    <col min="260" max="260" width="4.86328125" style="15" customWidth="1"/>
    <col min="261" max="261" width="33.1328125" style="15" customWidth="1"/>
    <col min="262" max="262" width="4.1328125" style="15" bestFit="1" customWidth="1"/>
    <col min="263" max="263" width="6.3984375" style="15" customWidth="1"/>
    <col min="264" max="266" width="4.1328125" style="15" bestFit="1" customWidth="1"/>
    <col min="267" max="267" width="3.1328125" style="15" bestFit="1" customWidth="1"/>
    <col min="268" max="268" width="7.86328125" style="15" customWidth="1"/>
    <col min="269" max="270" width="3.1328125" style="15" bestFit="1" customWidth="1"/>
    <col min="271" max="271" width="7.86328125" style="15" customWidth="1"/>
    <col min="272" max="274" width="3.1328125" style="15" bestFit="1" customWidth="1"/>
    <col min="275" max="285" width="7.86328125" style="15" customWidth="1"/>
    <col min="286" max="286" width="6.1328125" style="15" customWidth="1"/>
    <col min="287" max="287" width="4.3984375" style="15" customWidth="1"/>
    <col min="288" max="289" width="5.1328125" style="15" customWidth="1"/>
    <col min="290" max="290" width="8.1328125" style="15" customWidth="1"/>
    <col min="291" max="291" width="6.86328125" style="15" customWidth="1"/>
    <col min="292" max="292" width="6.1328125" style="15" customWidth="1"/>
    <col min="293" max="512" width="8.86328125" style="15"/>
    <col min="513" max="513" width="4.1328125" style="15" customWidth="1"/>
    <col min="514" max="514" width="14" style="15" customWidth="1"/>
    <col min="515" max="515" width="9.86328125" style="15" customWidth="1"/>
    <col min="516" max="516" width="4.86328125" style="15" customWidth="1"/>
    <col min="517" max="517" width="33.1328125" style="15" customWidth="1"/>
    <col min="518" max="518" width="4.1328125" style="15" bestFit="1" customWidth="1"/>
    <col min="519" max="519" width="6.3984375" style="15" customWidth="1"/>
    <col min="520" max="522" width="4.1328125" style="15" bestFit="1" customWidth="1"/>
    <col min="523" max="523" width="3.1328125" style="15" bestFit="1" customWidth="1"/>
    <col min="524" max="524" width="7.86328125" style="15" customWidth="1"/>
    <col min="525" max="526" width="3.1328125" style="15" bestFit="1" customWidth="1"/>
    <col min="527" max="527" width="7.86328125" style="15" customWidth="1"/>
    <col min="528" max="530" width="3.1328125" style="15" bestFit="1" customWidth="1"/>
    <col min="531" max="541" width="7.86328125" style="15" customWidth="1"/>
    <col min="542" max="542" width="6.1328125" style="15" customWidth="1"/>
    <col min="543" max="543" width="4.3984375" style="15" customWidth="1"/>
    <col min="544" max="545" width="5.1328125" style="15" customWidth="1"/>
    <col min="546" max="546" width="8.1328125" style="15" customWidth="1"/>
    <col min="547" max="547" width="6.86328125" style="15" customWidth="1"/>
    <col min="548" max="548" width="6.1328125" style="15" customWidth="1"/>
    <col min="549" max="768" width="8.86328125" style="15"/>
    <col min="769" max="769" width="4.1328125" style="15" customWidth="1"/>
    <col min="770" max="770" width="14" style="15" customWidth="1"/>
    <col min="771" max="771" width="9.86328125" style="15" customWidth="1"/>
    <col min="772" max="772" width="4.86328125" style="15" customWidth="1"/>
    <col min="773" max="773" width="33.1328125" style="15" customWidth="1"/>
    <col min="774" max="774" width="4.1328125" style="15" bestFit="1" customWidth="1"/>
    <col min="775" max="775" width="6.3984375" style="15" customWidth="1"/>
    <col min="776" max="778" width="4.1328125" style="15" bestFit="1" customWidth="1"/>
    <col min="779" max="779" width="3.1328125" style="15" bestFit="1" customWidth="1"/>
    <col min="780" max="780" width="7.86328125" style="15" customWidth="1"/>
    <col min="781" max="782" width="3.1328125" style="15" bestFit="1" customWidth="1"/>
    <col min="783" max="783" width="7.86328125" style="15" customWidth="1"/>
    <col min="784" max="786" width="3.1328125" style="15" bestFit="1" customWidth="1"/>
    <col min="787" max="797" width="7.86328125" style="15" customWidth="1"/>
    <col min="798" max="798" width="6.1328125" style="15" customWidth="1"/>
    <col min="799" max="799" width="4.3984375" style="15" customWidth="1"/>
    <col min="800" max="801" width="5.1328125" style="15" customWidth="1"/>
    <col min="802" max="802" width="8.1328125" style="15" customWidth="1"/>
    <col min="803" max="803" width="6.86328125" style="15" customWidth="1"/>
    <col min="804" max="804" width="6.1328125" style="15" customWidth="1"/>
    <col min="805" max="1024" width="8.86328125" style="15"/>
    <col min="1025" max="1025" width="4.1328125" style="15" customWidth="1"/>
    <col min="1026" max="1026" width="14" style="15" customWidth="1"/>
    <col min="1027" max="1027" width="9.86328125" style="15" customWidth="1"/>
    <col min="1028" max="1028" width="4.86328125" style="15" customWidth="1"/>
    <col min="1029" max="1029" width="33.1328125" style="15" customWidth="1"/>
    <col min="1030" max="1030" width="4.1328125" style="15" bestFit="1" customWidth="1"/>
    <col min="1031" max="1031" width="6.3984375" style="15" customWidth="1"/>
    <col min="1032" max="1034" width="4.1328125" style="15" bestFit="1" customWidth="1"/>
    <col min="1035" max="1035" width="3.1328125" style="15" bestFit="1" customWidth="1"/>
    <col min="1036" max="1036" width="7.86328125" style="15" customWidth="1"/>
    <col min="1037" max="1038" width="3.1328125" style="15" bestFit="1" customWidth="1"/>
    <col min="1039" max="1039" width="7.86328125" style="15" customWidth="1"/>
    <col min="1040" max="1042" width="3.1328125" style="15" bestFit="1" customWidth="1"/>
    <col min="1043" max="1053" width="7.86328125" style="15" customWidth="1"/>
    <col min="1054" max="1054" width="6.1328125" style="15" customWidth="1"/>
    <col min="1055" max="1055" width="4.3984375" style="15" customWidth="1"/>
    <col min="1056" max="1057" width="5.1328125" style="15" customWidth="1"/>
    <col min="1058" max="1058" width="8.1328125" style="15" customWidth="1"/>
    <col min="1059" max="1059" width="6.86328125" style="15" customWidth="1"/>
    <col min="1060" max="1060" width="6.1328125" style="15" customWidth="1"/>
    <col min="1061" max="1280" width="8.86328125" style="15"/>
    <col min="1281" max="1281" width="4.1328125" style="15" customWidth="1"/>
    <col min="1282" max="1282" width="14" style="15" customWidth="1"/>
    <col min="1283" max="1283" width="9.86328125" style="15" customWidth="1"/>
    <col min="1284" max="1284" width="4.86328125" style="15" customWidth="1"/>
    <col min="1285" max="1285" width="33.1328125" style="15" customWidth="1"/>
    <col min="1286" max="1286" width="4.1328125" style="15" bestFit="1" customWidth="1"/>
    <col min="1287" max="1287" width="6.3984375" style="15" customWidth="1"/>
    <col min="1288" max="1290" width="4.1328125" style="15" bestFit="1" customWidth="1"/>
    <col min="1291" max="1291" width="3.1328125" style="15" bestFit="1" customWidth="1"/>
    <col min="1292" max="1292" width="7.86328125" style="15" customWidth="1"/>
    <col min="1293" max="1294" width="3.1328125" style="15" bestFit="1" customWidth="1"/>
    <col min="1295" max="1295" width="7.86328125" style="15" customWidth="1"/>
    <col min="1296" max="1298" width="3.1328125" style="15" bestFit="1" customWidth="1"/>
    <col min="1299" max="1309" width="7.86328125" style="15" customWidth="1"/>
    <col min="1310" max="1310" width="6.1328125" style="15" customWidth="1"/>
    <col min="1311" max="1311" width="4.3984375" style="15" customWidth="1"/>
    <col min="1312" max="1313" width="5.1328125" style="15" customWidth="1"/>
    <col min="1314" max="1314" width="8.1328125" style="15" customWidth="1"/>
    <col min="1315" max="1315" width="6.86328125" style="15" customWidth="1"/>
    <col min="1316" max="1316" width="6.1328125" style="15" customWidth="1"/>
    <col min="1317" max="1536" width="8.86328125" style="15"/>
    <col min="1537" max="1537" width="4.1328125" style="15" customWidth="1"/>
    <col min="1538" max="1538" width="14" style="15" customWidth="1"/>
    <col min="1539" max="1539" width="9.86328125" style="15" customWidth="1"/>
    <col min="1540" max="1540" width="4.86328125" style="15" customWidth="1"/>
    <col min="1541" max="1541" width="33.1328125" style="15" customWidth="1"/>
    <col min="1542" max="1542" width="4.1328125" style="15" bestFit="1" customWidth="1"/>
    <col min="1543" max="1543" width="6.3984375" style="15" customWidth="1"/>
    <col min="1544" max="1546" width="4.1328125" style="15" bestFit="1" customWidth="1"/>
    <col min="1547" max="1547" width="3.1328125" style="15" bestFit="1" customWidth="1"/>
    <col min="1548" max="1548" width="7.86328125" style="15" customWidth="1"/>
    <col min="1549" max="1550" width="3.1328125" style="15" bestFit="1" customWidth="1"/>
    <col min="1551" max="1551" width="7.86328125" style="15" customWidth="1"/>
    <col min="1552" max="1554" width="3.1328125" style="15" bestFit="1" customWidth="1"/>
    <col min="1555" max="1565" width="7.86328125" style="15" customWidth="1"/>
    <col min="1566" max="1566" width="6.1328125" style="15" customWidth="1"/>
    <col min="1567" max="1567" width="4.3984375" style="15" customWidth="1"/>
    <col min="1568" max="1569" width="5.1328125" style="15" customWidth="1"/>
    <col min="1570" max="1570" width="8.1328125" style="15" customWidth="1"/>
    <col min="1571" max="1571" width="6.86328125" style="15" customWidth="1"/>
    <col min="1572" max="1572" width="6.1328125" style="15" customWidth="1"/>
    <col min="1573" max="1792" width="8.86328125" style="15"/>
    <col min="1793" max="1793" width="4.1328125" style="15" customWidth="1"/>
    <col min="1794" max="1794" width="14" style="15" customWidth="1"/>
    <col min="1795" max="1795" width="9.86328125" style="15" customWidth="1"/>
    <col min="1796" max="1796" width="4.86328125" style="15" customWidth="1"/>
    <col min="1797" max="1797" width="33.1328125" style="15" customWidth="1"/>
    <col min="1798" max="1798" width="4.1328125" style="15" bestFit="1" customWidth="1"/>
    <col min="1799" max="1799" width="6.3984375" style="15" customWidth="1"/>
    <col min="1800" max="1802" width="4.1328125" style="15" bestFit="1" customWidth="1"/>
    <col min="1803" max="1803" width="3.1328125" style="15" bestFit="1" customWidth="1"/>
    <col min="1804" max="1804" width="7.86328125" style="15" customWidth="1"/>
    <col min="1805" max="1806" width="3.1328125" style="15" bestFit="1" customWidth="1"/>
    <col min="1807" max="1807" width="7.86328125" style="15" customWidth="1"/>
    <col min="1808" max="1810" width="3.1328125" style="15" bestFit="1" customWidth="1"/>
    <col min="1811" max="1821" width="7.86328125" style="15" customWidth="1"/>
    <col min="1822" max="1822" width="6.1328125" style="15" customWidth="1"/>
    <col min="1823" max="1823" width="4.3984375" style="15" customWidth="1"/>
    <col min="1824" max="1825" width="5.1328125" style="15" customWidth="1"/>
    <col min="1826" max="1826" width="8.1328125" style="15" customWidth="1"/>
    <col min="1827" max="1827" width="6.86328125" style="15" customWidth="1"/>
    <col min="1828" max="1828" width="6.1328125" style="15" customWidth="1"/>
    <col min="1829" max="2048" width="8.86328125" style="15"/>
    <col min="2049" max="2049" width="4.1328125" style="15" customWidth="1"/>
    <col min="2050" max="2050" width="14" style="15" customWidth="1"/>
    <col min="2051" max="2051" width="9.86328125" style="15" customWidth="1"/>
    <col min="2052" max="2052" width="4.86328125" style="15" customWidth="1"/>
    <col min="2053" max="2053" width="33.1328125" style="15" customWidth="1"/>
    <col min="2054" max="2054" width="4.1328125" style="15" bestFit="1" customWidth="1"/>
    <col min="2055" max="2055" width="6.3984375" style="15" customWidth="1"/>
    <col min="2056" max="2058" width="4.1328125" style="15" bestFit="1" customWidth="1"/>
    <col min="2059" max="2059" width="3.1328125" style="15" bestFit="1" customWidth="1"/>
    <col min="2060" max="2060" width="7.86328125" style="15" customWidth="1"/>
    <col min="2061" max="2062" width="3.1328125" style="15" bestFit="1" customWidth="1"/>
    <col min="2063" max="2063" width="7.86328125" style="15" customWidth="1"/>
    <col min="2064" max="2066" width="3.1328125" style="15" bestFit="1" customWidth="1"/>
    <col min="2067" max="2077" width="7.86328125" style="15" customWidth="1"/>
    <col min="2078" max="2078" width="6.1328125" style="15" customWidth="1"/>
    <col min="2079" max="2079" width="4.3984375" style="15" customWidth="1"/>
    <col min="2080" max="2081" width="5.1328125" style="15" customWidth="1"/>
    <col min="2082" max="2082" width="8.1328125" style="15" customWidth="1"/>
    <col min="2083" max="2083" width="6.86328125" style="15" customWidth="1"/>
    <col min="2084" max="2084" width="6.1328125" style="15" customWidth="1"/>
    <col min="2085" max="2304" width="8.86328125" style="15"/>
    <col min="2305" max="2305" width="4.1328125" style="15" customWidth="1"/>
    <col min="2306" max="2306" width="14" style="15" customWidth="1"/>
    <col min="2307" max="2307" width="9.86328125" style="15" customWidth="1"/>
    <col min="2308" max="2308" width="4.86328125" style="15" customWidth="1"/>
    <col min="2309" max="2309" width="33.1328125" style="15" customWidth="1"/>
    <col min="2310" max="2310" width="4.1328125" style="15" bestFit="1" customWidth="1"/>
    <col min="2311" max="2311" width="6.3984375" style="15" customWidth="1"/>
    <col min="2312" max="2314" width="4.1328125" style="15" bestFit="1" customWidth="1"/>
    <col min="2315" max="2315" width="3.1328125" style="15" bestFit="1" customWidth="1"/>
    <col min="2316" max="2316" width="7.86328125" style="15" customWidth="1"/>
    <col min="2317" max="2318" width="3.1328125" style="15" bestFit="1" customWidth="1"/>
    <col min="2319" max="2319" width="7.86328125" style="15" customWidth="1"/>
    <col min="2320" max="2322" width="3.1328125" style="15" bestFit="1" customWidth="1"/>
    <col min="2323" max="2333" width="7.86328125" style="15" customWidth="1"/>
    <col min="2334" max="2334" width="6.1328125" style="15" customWidth="1"/>
    <col min="2335" max="2335" width="4.3984375" style="15" customWidth="1"/>
    <col min="2336" max="2337" width="5.1328125" style="15" customWidth="1"/>
    <col min="2338" max="2338" width="8.1328125" style="15" customWidth="1"/>
    <col min="2339" max="2339" width="6.86328125" style="15" customWidth="1"/>
    <col min="2340" max="2340" width="6.1328125" style="15" customWidth="1"/>
    <col min="2341" max="2560" width="8.86328125" style="15"/>
    <col min="2561" max="2561" width="4.1328125" style="15" customWidth="1"/>
    <col min="2562" max="2562" width="14" style="15" customWidth="1"/>
    <col min="2563" max="2563" width="9.86328125" style="15" customWidth="1"/>
    <col min="2564" max="2564" width="4.86328125" style="15" customWidth="1"/>
    <col min="2565" max="2565" width="33.1328125" style="15" customWidth="1"/>
    <col min="2566" max="2566" width="4.1328125" style="15" bestFit="1" customWidth="1"/>
    <col min="2567" max="2567" width="6.3984375" style="15" customWidth="1"/>
    <col min="2568" max="2570" width="4.1328125" style="15" bestFit="1" customWidth="1"/>
    <col min="2571" max="2571" width="3.1328125" style="15" bestFit="1" customWidth="1"/>
    <col min="2572" max="2572" width="7.86328125" style="15" customWidth="1"/>
    <col min="2573" max="2574" width="3.1328125" style="15" bestFit="1" customWidth="1"/>
    <col min="2575" max="2575" width="7.86328125" style="15" customWidth="1"/>
    <col min="2576" max="2578" width="3.1328125" style="15" bestFit="1" customWidth="1"/>
    <col min="2579" max="2589" width="7.86328125" style="15" customWidth="1"/>
    <col min="2590" max="2590" width="6.1328125" style="15" customWidth="1"/>
    <col min="2591" max="2591" width="4.3984375" style="15" customWidth="1"/>
    <col min="2592" max="2593" width="5.1328125" style="15" customWidth="1"/>
    <col min="2594" max="2594" width="8.1328125" style="15" customWidth="1"/>
    <col min="2595" max="2595" width="6.86328125" style="15" customWidth="1"/>
    <col min="2596" max="2596" width="6.1328125" style="15" customWidth="1"/>
    <col min="2597" max="2816" width="8.86328125" style="15"/>
    <col min="2817" max="2817" width="4.1328125" style="15" customWidth="1"/>
    <col min="2818" max="2818" width="14" style="15" customWidth="1"/>
    <col min="2819" max="2819" width="9.86328125" style="15" customWidth="1"/>
    <col min="2820" max="2820" width="4.86328125" style="15" customWidth="1"/>
    <col min="2821" max="2821" width="33.1328125" style="15" customWidth="1"/>
    <col min="2822" max="2822" width="4.1328125" style="15" bestFit="1" customWidth="1"/>
    <col min="2823" max="2823" width="6.3984375" style="15" customWidth="1"/>
    <col min="2824" max="2826" width="4.1328125" style="15" bestFit="1" customWidth="1"/>
    <col min="2827" max="2827" width="3.1328125" style="15" bestFit="1" customWidth="1"/>
    <col min="2828" max="2828" width="7.86328125" style="15" customWidth="1"/>
    <col min="2829" max="2830" width="3.1328125" style="15" bestFit="1" customWidth="1"/>
    <col min="2831" max="2831" width="7.86328125" style="15" customWidth="1"/>
    <col min="2832" max="2834" width="3.1328125" style="15" bestFit="1" customWidth="1"/>
    <col min="2835" max="2845" width="7.86328125" style="15" customWidth="1"/>
    <col min="2846" max="2846" width="6.1328125" style="15" customWidth="1"/>
    <col min="2847" max="2847" width="4.3984375" style="15" customWidth="1"/>
    <col min="2848" max="2849" width="5.1328125" style="15" customWidth="1"/>
    <col min="2850" max="2850" width="8.1328125" style="15" customWidth="1"/>
    <col min="2851" max="2851" width="6.86328125" style="15" customWidth="1"/>
    <col min="2852" max="2852" width="6.1328125" style="15" customWidth="1"/>
    <col min="2853" max="3072" width="8.86328125" style="15"/>
    <col min="3073" max="3073" width="4.1328125" style="15" customWidth="1"/>
    <col min="3074" max="3074" width="14" style="15" customWidth="1"/>
    <col min="3075" max="3075" width="9.86328125" style="15" customWidth="1"/>
    <col min="3076" max="3076" width="4.86328125" style="15" customWidth="1"/>
    <col min="3077" max="3077" width="33.1328125" style="15" customWidth="1"/>
    <col min="3078" max="3078" width="4.1328125" style="15" bestFit="1" customWidth="1"/>
    <col min="3079" max="3079" width="6.3984375" style="15" customWidth="1"/>
    <col min="3080" max="3082" width="4.1328125" style="15" bestFit="1" customWidth="1"/>
    <col min="3083" max="3083" width="3.1328125" style="15" bestFit="1" customWidth="1"/>
    <col min="3084" max="3084" width="7.86328125" style="15" customWidth="1"/>
    <col min="3085" max="3086" width="3.1328125" style="15" bestFit="1" customWidth="1"/>
    <col min="3087" max="3087" width="7.86328125" style="15" customWidth="1"/>
    <col min="3088" max="3090" width="3.1328125" style="15" bestFit="1" customWidth="1"/>
    <col min="3091" max="3101" width="7.86328125" style="15" customWidth="1"/>
    <col min="3102" max="3102" width="6.1328125" style="15" customWidth="1"/>
    <col min="3103" max="3103" width="4.3984375" style="15" customWidth="1"/>
    <col min="3104" max="3105" width="5.1328125" style="15" customWidth="1"/>
    <col min="3106" max="3106" width="8.1328125" style="15" customWidth="1"/>
    <col min="3107" max="3107" width="6.86328125" style="15" customWidth="1"/>
    <col min="3108" max="3108" width="6.1328125" style="15" customWidth="1"/>
    <col min="3109" max="3328" width="8.86328125" style="15"/>
    <col min="3329" max="3329" width="4.1328125" style="15" customWidth="1"/>
    <col min="3330" max="3330" width="14" style="15" customWidth="1"/>
    <col min="3331" max="3331" width="9.86328125" style="15" customWidth="1"/>
    <col min="3332" max="3332" width="4.86328125" style="15" customWidth="1"/>
    <col min="3333" max="3333" width="33.1328125" style="15" customWidth="1"/>
    <col min="3334" max="3334" width="4.1328125" style="15" bestFit="1" customWidth="1"/>
    <col min="3335" max="3335" width="6.3984375" style="15" customWidth="1"/>
    <col min="3336" max="3338" width="4.1328125" style="15" bestFit="1" customWidth="1"/>
    <col min="3339" max="3339" width="3.1328125" style="15" bestFit="1" customWidth="1"/>
    <col min="3340" max="3340" width="7.86328125" style="15" customWidth="1"/>
    <col min="3341" max="3342" width="3.1328125" style="15" bestFit="1" customWidth="1"/>
    <col min="3343" max="3343" width="7.86328125" style="15" customWidth="1"/>
    <col min="3344" max="3346" width="3.1328125" style="15" bestFit="1" customWidth="1"/>
    <col min="3347" max="3357" width="7.86328125" style="15" customWidth="1"/>
    <col min="3358" max="3358" width="6.1328125" style="15" customWidth="1"/>
    <col min="3359" max="3359" width="4.3984375" style="15" customWidth="1"/>
    <col min="3360" max="3361" width="5.1328125" style="15" customWidth="1"/>
    <col min="3362" max="3362" width="8.1328125" style="15" customWidth="1"/>
    <col min="3363" max="3363" width="6.86328125" style="15" customWidth="1"/>
    <col min="3364" max="3364" width="6.1328125" style="15" customWidth="1"/>
    <col min="3365" max="3584" width="8.86328125" style="15"/>
    <col min="3585" max="3585" width="4.1328125" style="15" customWidth="1"/>
    <col min="3586" max="3586" width="14" style="15" customWidth="1"/>
    <col min="3587" max="3587" width="9.86328125" style="15" customWidth="1"/>
    <col min="3588" max="3588" width="4.86328125" style="15" customWidth="1"/>
    <col min="3589" max="3589" width="33.1328125" style="15" customWidth="1"/>
    <col min="3590" max="3590" width="4.1328125" style="15" bestFit="1" customWidth="1"/>
    <col min="3591" max="3591" width="6.3984375" style="15" customWidth="1"/>
    <col min="3592" max="3594" width="4.1328125" style="15" bestFit="1" customWidth="1"/>
    <col min="3595" max="3595" width="3.1328125" style="15" bestFit="1" customWidth="1"/>
    <col min="3596" max="3596" width="7.86328125" style="15" customWidth="1"/>
    <col min="3597" max="3598" width="3.1328125" style="15" bestFit="1" customWidth="1"/>
    <col min="3599" max="3599" width="7.86328125" style="15" customWidth="1"/>
    <col min="3600" max="3602" width="3.1328125" style="15" bestFit="1" customWidth="1"/>
    <col min="3603" max="3613" width="7.86328125" style="15" customWidth="1"/>
    <col min="3614" max="3614" width="6.1328125" style="15" customWidth="1"/>
    <col min="3615" max="3615" width="4.3984375" style="15" customWidth="1"/>
    <col min="3616" max="3617" width="5.1328125" style="15" customWidth="1"/>
    <col min="3618" max="3618" width="8.1328125" style="15" customWidth="1"/>
    <col min="3619" max="3619" width="6.86328125" style="15" customWidth="1"/>
    <col min="3620" max="3620" width="6.1328125" style="15" customWidth="1"/>
    <col min="3621" max="3840" width="8.86328125" style="15"/>
    <col min="3841" max="3841" width="4.1328125" style="15" customWidth="1"/>
    <col min="3842" max="3842" width="14" style="15" customWidth="1"/>
    <col min="3843" max="3843" width="9.86328125" style="15" customWidth="1"/>
    <col min="3844" max="3844" width="4.86328125" style="15" customWidth="1"/>
    <col min="3845" max="3845" width="33.1328125" style="15" customWidth="1"/>
    <col min="3846" max="3846" width="4.1328125" style="15" bestFit="1" customWidth="1"/>
    <col min="3847" max="3847" width="6.3984375" style="15" customWidth="1"/>
    <col min="3848" max="3850" width="4.1328125" style="15" bestFit="1" customWidth="1"/>
    <col min="3851" max="3851" width="3.1328125" style="15" bestFit="1" customWidth="1"/>
    <col min="3852" max="3852" width="7.86328125" style="15" customWidth="1"/>
    <col min="3853" max="3854" width="3.1328125" style="15" bestFit="1" customWidth="1"/>
    <col min="3855" max="3855" width="7.86328125" style="15" customWidth="1"/>
    <col min="3856" max="3858" width="3.1328125" style="15" bestFit="1" customWidth="1"/>
    <col min="3859" max="3869" width="7.86328125" style="15" customWidth="1"/>
    <col min="3870" max="3870" width="6.1328125" style="15" customWidth="1"/>
    <col min="3871" max="3871" width="4.3984375" style="15" customWidth="1"/>
    <col min="3872" max="3873" width="5.1328125" style="15" customWidth="1"/>
    <col min="3874" max="3874" width="8.1328125" style="15" customWidth="1"/>
    <col min="3875" max="3875" width="6.86328125" style="15" customWidth="1"/>
    <col min="3876" max="3876" width="6.1328125" style="15" customWidth="1"/>
    <col min="3877" max="4096" width="8.86328125" style="15"/>
    <col min="4097" max="4097" width="4.1328125" style="15" customWidth="1"/>
    <col min="4098" max="4098" width="14" style="15" customWidth="1"/>
    <col min="4099" max="4099" width="9.86328125" style="15" customWidth="1"/>
    <col min="4100" max="4100" width="4.86328125" style="15" customWidth="1"/>
    <col min="4101" max="4101" width="33.1328125" style="15" customWidth="1"/>
    <col min="4102" max="4102" width="4.1328125" style="15" bestFit="1" customWidth="1"/>
    <col min="4103" max="4103" width="6.3984375" style="15" customWidth="1"/>
    <col min="4104" max="4106" width="4.1328125" style="15" bestFit="1" customWidth="1"/>
    <col min="4107" max="4107" width="3.1328125" style="15" bestFit="1" customWidth="1"/>
    <col min="4108" max="4108" width="7.86328125" style="15" customWidth="1"/>
    <col min="4109" max="4110" width="3.1328125" style="15" bestFit="1" customWidth="1"/>
    <col min="4111" max="4111" width="7.86328125" style="15" customWidth="1"/>
    <col min="4112" max="4114" width="3.1328125" style="15" bestFit="1" customWidth="1"/>
    <col min="4115" max="4125" width="7.86328125" style="15" customWidth="1"/>
    <col min="4126" max="4126" width="6.1328125" style="15" customWidth="1"/>
    <col min="4127" max="4127" width="4.3984375" style="15" customWidth="1"/>
    <col min="4128" max="4129" width="5.1328125" style="15" customWidth="1"/>
    <col min="4130" max="4130" width="8.1328125" style="15" customWidth="1"/>
    <col min="4131" max="4131" width="6.86328125" style="15" customWidth="1"/>
    <col min="4132" max="4132" width="6.1328125" style="15" customWidth="1"/>
    <col min="4133" max="4352" width="8.86328125" style="15"/>
    <col min="4353" max="4353" width="4.1328125" style="15" customWidth="1"/>
    <col min="4354" max="4354" width="14" style="15" customWidth="1"/>
    <col min="4355" max="4355" width="9.86328125" style="15" customWidth="1"/>
    <col min="4356" max="4356" width="4.86328125" style="15" customWidth="1"/>
    <col min="4357" max="4357" width="33.1328125" style="15" customWidth="1"/>
    <col min="4358" max="4358" width="4.1328125" style="15" bestFit="1" customWidth="1"/>
    <col min="4359" max="4359" width="6.3984375" style="15" customWidth="1"/>
    <col min="4360" max="4362" width="4.1328125" style="15" bestFit="1" customWidth="1"/>
    <col min="4363" max="4363" width="3.1328125" style="15" bestFit="1" customWidth="1"/>
    <col min="4364" max="4364" width="7.86328125" style="15" customWidth="1"/>
    <col min="4365" max="4366" width="3.1328125" style="15" bestFit="1" customWidth="1"/>
    <col min="4367" max="4367" width="7.86328125" style="15" customWidth="1"/>
    <col min="4368" max="4370" width="3.1328125" style="15" bestFit="1" customWidth="1"/>
    <col min="4371" max="4381" width="7.86328125" style="15" customWidth="1"/>
    <col min="4382" max="4382" width="6.1328125" style="15" customWidth="1"/>
    <col min="4383" max="4383" width="4.3984375" style="15" customWidth="1"/>
    <col min="4384" max="4385" width="5.1328125" style="15" customWidth="1"/>
    <col min="4386" max="4386" width="8.1328125" style="15" customWidth="1"/>
    <col min="4387" max="4387" width="6.86328125" style="15" customWidth="1"/>
    <col min="4388" max="4388" width="6.1328125" style="15" customWidth="1"/>
    <col min="4389" max="4608" width="8.86328125" style="15"/>
    <col min="4609" max="4609" width="4.1328125" style="15" customWidth="1"/>
    <col min="4610" max="4610" width="14" style="15" customWidth="1"/>
    <col min="4611" max="4611" width="9.86328125" style="15" customWidth="1"/>
    <col min="4612" max="4612" width="4.86328125" style="15" customWidth="1"/>
    <col min="4613" max="4613" width="33.1328125" style="15" customWidth="1"/>
    <col min="4614" max="4614" width="4.1328125" style="15" bestFit="1" customWidth="1"/>
    <col min="4615" max="4615" width="6.3984375" style="15" customWidth="1"/>
    <col min="4616" max="4618" width="4.1328125" style="15" bestFit="1" customWidth="1"/>
    <col min="4619" max="4619" width="3.1328125" style="15" bestFit="1" customWidth="1"/>
    <col min="4620" max="4620" width="7.86328125" style="15" customWidth="1"/>
    <col min="4621" max="4622" width="3.1328125" style="15" bestFit="1" customWidth="1"/>
    <col min="4623" max="4623" width="7.86328125" style="15" customWidth="1"/>
    <col min="4624" max="4626" width="3.1328125" style="15" bestFit="1" customWidth="1"/>
    <col min="4627" max="4637" width="7.86328125" style="15" customWidth="1"/>
    <col min="4638" max="4638" width="6.1328125" style="15" customWidth="1"/>
    <col min="4639" max="4639" width="4.3984375" style="15" customWidth="1"/>
    <col min="4640" max="4641" width="5.1328125" style="15" customWidth="1"/>
    <col min="4642" max="4642" width="8.1328125" style="15" customWidth="1"/>
    <col min="4643" max="4643" width="6.86328125" style="15" customWidth="1"/>
    <col min="4644" max="4644" width="6.1328125" style="15" customWidth="1"/>
    <col min="4645" max="4864" width="8.86328125" style="15"/>
    <col min="4865" max="4865" width="4.1328125" style="15" customWidth="1"/>
    <col min="4866" max="4866" width="14" style="15" customWidth="1"/>
    <col min="4867" max="4867" width="9.86328125" style="15" customWidth="1"/>
    <col min="4868" max="4868" width="4.86328125" style="15" customWidth="1"/>
    <col min="4869" max="4869" width="33.1328125" style="15" customWidth="1"/>
    <col min="4870" max="4870" width="4.1328125" style="15" bestFit="1" customWidth="1"/>
    <col min="4871" max="4871" width="6.3984375" style="15" customWidth="1"/>
    <col min="4872" max="4874" width="4.1328125" style="15" bestFit="1" customWidth="1"/>
    <col min="4875" max="4875" width="3.1328125" style="15" bestFit="1" customWidth="1"/>
    <col min="4876" max="4876" width="7.86328125" style="15" customWidth="1"/>
    <col min="4877" max="4878" width="3.1328125" style="15" bestFit="1" customWidth="1"/>
    <col min="4879" max="4879" width="7.86328125" style="15" customWidth="1"/>
    <col min="4880" max="4882" width="3.1328125" style="15" bestFit="1" customWidth="1"/>
    <col min="4883" max="4893" width="7.86328125" style="15" customWidth="1"/>
    <col min="4894" max="4894" width="6.1328125" style="15" customWidth="1"/>
    <col min="4895" max="4895" width="4.3984375" style="15" customWidth="1"/>
    <col min="4896" max="4897" width="5.1328125" style="15" customWidth="1"/>
    <col min="4898" max="4898" width="8.1328125" style="15" customWidth="1"/>
    <col min="4899" max="4899" width="6.86328125" style="15" customWidth="1"/>
    <col min="4900" max="4900" width="6.1328125" style="15" customWidth="1"/>
    <col min="4901" max="5120" width="8.86328125" style="15"/>
    <col min="5121" max="5121" width="4.1328125" style="15" customWidth="1"/>
    <col min="5122" max="5122" width="14" style="15" customWidth="1"/>
    <col min="5123" max="5123" width="9.86328125" style="15" customWidth="1"/>
    <col min="5124" max="5124" width="4.86328125" style="15" customWidth="1"/>
    <col min="5125" max="5125" width="33.1328125" style="15" customWidth="1"/>
    <col min="5126" max="5126" width="4.1328125" style="15" bestFit="1" customWidth="1"/>
    <col min="5127" max="5127" width="6.3984375" style="15" customWidth="1"/>
    <col min="5128" max="5130" width="4.1328125" style="15" bestFit="1" customWidth="1"/>
    <col min="5131" max="5131" width="3.1328125" style="15" bestFit="1" customWidth="1"/>
    <col min="5132" max="5132" width="7.86328125" style="15" customWidth="1"/>
    <col min="5133" max="5134" width="3.1328125" style="15" bestFit="1" customWidth="1"/>
    <col min="5135" max="5135" width="7.86328125" style="15" customWidth="1"/>
    <col min="5136" max="5138" width="3.1328125" style="15" bestFit="1" customWidth="1"/>
    <col min="5139" max="5149" width="7.86328125" style="15" customWidth="1"/>
    <col min="5150" max="5150" width="6.1328125" style="15" customWidth="1"/>
    <col min="5151" max="5151" width="4.3984375" style="15" customWidth="1"/>
    <col min="5152" max="5153" width="5.1328125" style="15" customWidth="1"/>
    <col min="5154" max="5154" width="8.1328125" style="15" customWidth="1"/>
    <col min="5155" max="5155" width="6.86328125" style="15" customWidth="1"/>
    <col min="5156" max="5156" width="6.1328125" style="15" customWidth="1"/>
    <col min="5157" max="5376" width="8.86328125" style="15"/>
    <col min="5377" max="5377" width="4.1328125" style="15" customWidth="1"/>
    <col min="5378" max="5378" width="14" style="15" customWidth="1"/>
    <col min="5379" max="5379" width="9.86328125" style="15" customWidth="1"/>
    <col min="5380" max="5380" width="4.86328125" style="15" customWidth="1"/>
    <col min="5381" max="5381" width="33.1328125" style="15" customWidth="1"/>
    <col min="5382" max="5382" width="4.1328125" style="15" bestFit="1" customWidth="1"/>
    <col min="5383" max="5383" width="6.3984375" style="15" customWidth="1"/>
    <col min="5384" max="5386" width="4.1328125" style="15" bestFit="1" customWidth="1"/>
    <col min="5387" max="5387" width="3.1328125" style="15" bestFit="1" customWidth="1"/>
    <col min="5388" max="5388" width="7.86328125" style="15" customWidth="1"/>
    <col min="5389" max="5390" width="3.1328125" style="15" bestFit="1" customWidth="1"/>
    <col min="5391" max="5391" width="7.86328125" style="15" customWidth="1"/>
    <col min="5392" max="5394" width="3.1328125" style="15" bestFit="1" customWidth="1"/>
    <col min="5395" max="5405" width="7.86328125" style="15" customWidth="1"/>
    <col min="5406" max="5406" width="6.1328125" style="15" customWidth="1"/>
    <col min="5407" max="5407" width="4.3984375" style="15" customWidth="1"/>
    <col min="5408" max="5409" width="5.1328125" style="15" customWidth="1"/>
    <col min="5410" max="5410" width="8.1328125" style="15" customWidth="1"/>
    <col min="5411" max="5411" width="6.86328125" style="15" customWidth="1"/>
    <col min="5412" max="5412" width="6.1328125" style="15" customWidth="1"/>
    <col min="5413" max="5632" width="8.86328125" style="15"/>
    <col min="5633" max="5633" width="4.1328125" style="15" customWidth="1"/>
    <col min="5634" max="5634" width="14" style="15" customWidth="1"/>
    <col min="5635" max="5635" width="9.86328125" style="15" customWidth="1"/>
    <col min="5636" max="5636" width="4.86328125" style="15" customWidth="1"/>
    <col min="5637" max="5637" width="33.1328125" style="15" customWidth="1"/>
    <col min="5638" max="5638" width="4.1328125" style="15" bestFit="1" customWidth="1"/>
    <col min="5639" max="5639" width="6.3984375" style="15" customWidth="1"/>
    <col min="5640" max="5642" width="4.1328125" style="15" bestFit="1" customWidth="1"/>
    <col min="5643" max="5643" width="3.1328125" style="15" bestFit="1" customWidth="1"/>
    <col min="5644" max="5644" width="7.86328125" style="15" customWidth="1"/>
    <col min="5645" max="5646" width="3.1328125" style="15" bestFit="1" customWidth="1"/>
    <col min="5647" max="5647" width="7.86328125" style="15" customWidth="1"/>
    <col min="5648" max="5650" width="3.1328125" style="15" bestFit="1" customWidth="1"/>
    <col min="5651" max="5661" width="7.86328125" style="15" customWidth="1"/>
    <col min="5662" max="5662" width="6.1328125" style="15" customWidth="1"/>
    <col min="5663" max="5663" width="4.3984375" style="15" customWidth="1"/>
    <col min="5664" max="5665" width="5.1328125" style="15" customWidth="1"/>
    <col min="5666" max="5666" width="8.1328125" style="15" customWidth="1"/>
    <col min="5667" max="5667" width="6.86328125" style="15" customWidth="1"/>
    <col min="5668" max="5668" width="6.1328125" style="15" customWidth="1"/>
    <col min="5669" max="5888" width="8.86328125" style="15"/>
    <col min="5889" max="5889" width="4.1328125" style="15" customWidth="1"/>
    <col min="5890" max="5890" width="14" style="15" customWidth="1"/>
    <col min="5891" max="5891" width="9.86328125" style="15" customWidth="1"/>
    <col min="5892" max="5892" width="4.86328125" style="15" customWidth="1"/>
    <col min="5893" max="5893" width="33.1328125" style="15" customWidth="1"/>
    <col min="5894" max="5894" width="4.1328125" style="15" bestFit="1" customWidth="1"/>
    <col min="5895" max="5895" width="6.3984375" style="15" customWidth="1"/>
    <col min="5896" max="5898" width="4.1328125" style="15" bestFit="1" customWidth="1"/>
    <col min="5899" max="5899" width="3.1328125" style="15" bestFit="1" customWidth="1"/>
    <col min="5900" max="5900" width="7.86328125" style="15" customWidth="1"/>
    <col min="5901" max="5902" width="3.1328125" style="15" bestFit="1" customWidth="1"/>
    <col min="5903" max="5903" width="7.86328125" style="15" customWidth="1"/>
    <col min="5904" max="5906" width="3.1328125" style="15" bestFit="1" customWidth="1"/>
    <col min="5907" max="5917" width="7.86328125" style="15" customWidth="1"/>
    <col min="5918" max="5918" width="6.1328125" style="15" customWidth="1"/>
    <col min="5919" max="5919" width="4.3984375" style="15" customWidth="1"/>
    <col min="5920" max="5921" width="5.1328125" style="15" customWidth="1"/>
    <col min="5922" max="5922" width="8.1328125" style="15" customWidth="1"/>
    <col min="5923" max="5923" width="6.86328125" style="15" customWidth="1"/>
    <col min="5924" max="5924" width="6.1328125" style="15" customWidth="1"/>
    <col min="5925" max="6144" width="8.86328125" style="15"/>
    <col min="6145" max="6145" width="4.1328125" style="15" customWidth="1"/>
    <col min="6146" max="6146" width="14" style="15" customWidth="1"/>
    <col min="6147" max="6147" width="9.86328125" style="15" customWidth="1"/>
    <col min="6148" max="6148" width="4.86328125" style="15" customWidth="1"/>
    <col min="6149" max="6149" width="33.1328125" style="15" customWidth="1"/>
    <col min="6150" max="6150" width="4.1328125" style="15" bestFit="1" customWidth="1"/>
    <col min="6151" max="6151" width="6.3984375" style="15" customWidth="1"/>
    <col min="6152" max="6154" width="4.1328125" style="15" bestFit="1" customWidth="1"/>
    <col min="6155" max="6155" width="3.1328125" style="15" bestFit="1" customWidth="1"/>
    <col min="6156" max="6156" width="7.86328125" style="15" customWidth="1"/>
    <col min="6157" max="6158" width="3.1328125" style="15" bestFit="1" customWidth="1"/>
    <col min="6159" max="6159" width="7.86328125" style="15" customWidth="1"/>
    <col min="6160" max="6162" width="3.1328125" style="15" bestFit="1" customWidth="1"/>
    <col min="6163" max="6173" width="7.86328125" style="15" customWidth="1"/>
    <col min="6174" max="6174" width="6.1328125" style="15" customWidth="1"/>
    <col min="6175" max="6175" width="4.3984375" style="15" customWidth="1"/>
    <col min="6176" max="6177" width="5.1328125" style="15" customWidth="1"/>
    <col min="6178" max="6178" width="8.1328125" style="15" customWidth="1"/>
    <col min="6179" max="6179" width="6.86328125" style="15" customWidth="1"/>
    <col min="6180" max="6180" width="6.1328125" style="15" customWidth="1"/>
    <col min="6181" max="6400" width="8.86328125" style="15"/>
    <col min="6401" max="6401" width="4.1328125" style="15" customWidth="1"/>
    <col min="6402" max="6402" width="14" style="15" customWidth="1"/>
    <col min="6403" max="6403" width="9.86328125" style="15" customWidth="1"/>
    <col min="6404" max="6404" width="4.86328125" style="15" customWidth="1"/>
    <col min="6405" max="6405" width="33.1328125" style="15" customWidth="1"/>
    <col min="6406" max="6406" width="4.1328125" style="15" bestFit="1" customWidth="1"/>
    <col min="6407" max="6407" width="6.3984375" style="15" customWidth="1"/>
    <col min="6408" max="6410" width="4.1328125" style="15" bestFit="1" customWidth="1"/>
    <col min="6411" max="6411" width="3.1328125" style="15" bestFit="1" customWidth="1"/>
    <col min="6412" max="6412" width="7.86328125" style="15" customWidth="1"/>
    <col min="6413" max="6414" width="3.1328125" style="15" bestFit="1" customWidth="1"/>
    <col min="6415" max="6415" width="7.86328125" style="15" customWidth="1"/>
    <col min="6416" max="6418" width="3.1328125" style="15" bestFit="1" customWidth="1"/>
    <col min="6419" max="6429" width="7.86328125" style="15" customWidth="1"/>
    <col min="6430" max="6430" width="6.1328125" style="15" customWidth="1"/>
    <col min="6431" max="6431" width="4.3984375" style="15" customWidth="1"/>
    <col min="6432" max="6433" width="5.1328125" style="15" customWidth="1"/>
    <col min="6434" max="6434" width="8.1328125" style="15" customWidth="1"/>
    <col min="6435" max="6435" width="6.86328125" style="15" customWidth="1"/>
    <col min="6436" max="6436" width="6.1328125" style="15" customWidth="1"/>
    <col min="6437" max="6656" width="8.86328125" style="15"/>
    <col min="6657" max="6657" width="4.1328125" style="15" customWidth="1"/>
    <col min="6658" max="6658" width="14" style="15" customWidth="1"/>
    <col min="6659" max="6659" width="9.86328125" style="15" customWidth="1"/>
    <col min="6660" max="6660" width="4.86328125" style="15" customWidth="1"/>
    <col min="6661" max="6661" width="33.1328125" style="15" customWidth="1"/>
    <col min="6662" max="6662" width="4.1328125" style="15" bestFit="1" customWidth="1"/>
    <col min="6663" max="6663" width="6.3984375" style="15" customWidth="1"/>
    <col min="6664" max="6666" width="4.1328125" style="15" bestFit="1" customWidth="1"/>
    <col min="6667" max="6667" width="3.1328125" style="15" bestFit="1" customWidth="1"/>
    <col min="6668" max="6668" width="7.86328125" style="15" customWidth="1"/>
    <col min="6669" max="6670" width="3.1328125" style="15" bestFit="1" customWidth="1"/>
    <col min="6671" max="6671" width="7.86328125" style="15" customWidth="1"/>
    <col min="6672" max="6674" width="3.1328125" style="15" bestFit="1" customWidth="1"/>
    <col min="6675" max="6685" width="7.86328125" style="15" customWidth="1"/>
    <col min="6686" max="6686" width="6.1328125" style="15" customWidth="1"/>
    <col min="6687" max="6687" width="4.3984375" style="15" customWidth="1"/>
    <col min="6688" max="6689" width="5.1328125" style="15" customWidth="1"/>
    <col min="6690" max="6690" width="8.1328125" style="15" customWidth="1"/>
    <col min="6691" max="6691" width="6.86328125" style="15" customWidth="1"/>
    <col min="6692" max="6692" width="6.1328125" style="15" customWidth="1"/>
    <col min="6693" max="6912" width="8.86328125" style="15"/>
    <col min="6913" max="6913" width="4.1328125" style="15" customWidth="1"/>
    <col min="6914" max="6914" width="14" style="15" customWidth="1"/>
    <col min="6915" max="6915" width="9.86328125" style="15" customWidth="1"/>
    <col min="6916" max="6916" width="4.86328125" style="15" customWidth="1"/>
    <col min="6917" max="6917" width="33.1328125" style="15" customWidth="1"/>
    <col min="6918" max="6918" width="4.1328125" style="15" bestFit="1" customWidth="1"/>
    <col min="6919" max="6919" width="6.3984375" style="15" customWidth="1"/>
    <col min="6920" max="6922" width="4.1328125" style="15" bestFit="1" customWidth="1"/>
    <col min="6923" max="6923" width="3.1328125" style="15" bestFit="1" customWidth="1"/>
    <col min="6924" max="6924" width="7.86328125" style="15" customWidth="1"/>
    <col min="6925" max="6926" width="3.1328125" style="15" bestFit="1" customWidth="1"/>
    <col min="6927" max="6927" width="7.86328125" style="15" customWidth="1"/>
    <col min="6928" max="6930" width="3.1328125" style="15" bestFit="1" customWidth="1"/>
    <col min="6931" max="6941" width="7.86328125" style="15" customWidth="1"/>
    <col min="6942" max="6942" width="6.1328125" style="15" customWidth="1"/>
    <col min="6943" max="6943" width="4.3984375" style="15" customWidth="1"/>
    <col min="6944" max="6945" width="5.1328125" style="15" customWidth="1"/>
    <col min="6946" max="6946" width="8.1328125" style="15" customWidth="1"/>
    <col min="6947" max="6947" width="6.86328125" style="15" customWidth="1"/>
    <col min="6948" max="6948" width="6.1328125" style="15" customWidth="1"/>
    <col min="6949" max="7168" width="8.86328125" style="15"/>
    <col min="7169" max="7169" width="4.1328125" style="15" customWidth="1"/>
    <col min="7170" max="7170" width="14" style="15" customWidth="1"/>
    <col min="7171" max="7171" width="9.86328125" style="15" customWidth="1"/>
    <col min="7172" max="7172" width="4.86328125" style="15" customWidth="1"/>
    <col min="7173" max="7173" width="33.1328125" style="15" customWidth="1"/>
    <col min="7174" max="7174" width="4.1328125" style="15" bestFit="1" customWidth="1"/>
    <col min="7175" max="7175" width="6.3984375" style="15" customWidth="1"/>
    <col min="7176" max="7178" width="4.1328125" style="15" bestFit="1" customWidth="1"/>
    <col min="7179" max="7179" width="3.1328125" style="15" bestFit="1" customWidth="1"/>
    <col min="7180" max="7180" width="7.86328125" style="15" customWidth="1"/>
    <col min="7181" max="7182" width="3.1328125" style="15" bestFit="1" customWidth="1"/>
    <col min="7183" max="7183" width="7.86328125" style="15" customWidth="1"/>
    <col min="7184" max="7186" width="3.1328125" style="15" bestFit="1" customWidth="1"/>
    <col min="7187" max="7197" width="7.86328125" style="15" customWidth="1"/>
    <col min="7198" max="7198" width="6.1328125" style="15" customWidth="1"/>
    <col min="7199" max="7199" width="4.3984375" style="15" customWidth="1"/>
    <col min="7200" max="7201" width="5.1328125" style="15" customWidth="1"/>
    <col min="7202" max="7202" width="8.1328125" style="15" customWidth="1"/>
    <col min="7203" max="7203" width="6.86328125" style="15" customWidth="1"/>
    <col min="7204" max="7204" width="6.1328125" style="15" customWidth="1"/>
    <col min="7205" max="7424" width="8.86328125" style="15"/>
    <col min="7425" max="7425" width="4.1328125" style="15" customWidth="1"/>
    <col min="7426" max="7426" width="14" style="15" customWidth="1"/>
    <col min="7427" max="7427" width="9.86328125" style="15" customWidth="1"/>
    <col min="7428" max="7428" width="4.86328125" style="15" customWidth="1"/>
    <col min="7429" max="7429" width="33.1328125" style="15" customWidth="1"/>
    <col min="7430" max="7430" width="4.1328125" style="15" bestFit="1" customWidth="1"/>
    <col min="7431" max="7431" width="6.3984375" style="15" customWidth="1"/>
    <col min="7432" max="7434" width="4.1328125" style="15" bestFit="1" customWidth="1"/>
    <col min="7435" max="7435" width="3.1328125" style="15" bestFit="1" customWidth="1"/>
    <col min="7436" max="7436" width="7.86328125" style="15" customWidth="1"/>
    <col min="7437" max="7438" width="3.1328125" style="15" bestFit="1" customWidth="1"/>
    <col min="7439" max="7439" width="7.86328125" style="15" customWidth="1"/>
    <col min="7440" max="7442" width="3.1328125" style="15" bestFit="1" customWidth="1"/>
    <col min="7443" max="7453" width="7.86328125" style="15" customWidth="1"/>
    <col min="7454" max="7454" width="6.1328125" style="15" customWidth="1"/>
    <col min="7455" max="7455" width="4.3984375" style="15" customWidth="1"/>
    <col min="7456" max="7457" width="5.1328125" style="15" customWidth="1"/>
    <col min="7458" max="7458" width="8.1328125" style="15" customWidth="1"/>
    <col min="7459" max="7459" width="6.86328125" style="15" customWidth="1"/>
    <col min="7460" max="7460" width="6.1328125" style="15" customWidth="1"/>
    <col min="7461" max="7680" width="8.86328125" style="15"/>
    <col min="7681" max="7681" width="4.1328125" style="15" customWidth="1"/>
    <col min="7682" max="7682" width="14" style="15" customWidth="1"/>
    <col min="7683" max="7683" width="9.86328125" style="15" customWidth="1"/>
    <col min="7684" max="7684" width="4.86328125" style="15" customWidth="1"/>
    <col min="7685" max="7685" width="33.1328125" style="15" customWidth="1"/>
    <col min="7686" max="7686" width="4.1328125" style="15" bestFit="1" customWidth="1"/>
    <col min="7687" max="7687" width="6.3984375" style="15" customWidth="1"/>
    <col min="7688" max="7690" width="4.1328125" style="15" bestFit="1" customWidth="1"/>
    <col min="7691" max="7691" width="3.1328125" style="15" bestFit="1" customWidth="1"/>
    <col min="7692" max="7692" width="7.86328125" style="15" customWidth="1"/>
    <col min="7693" max="7694" width="3.1328125" style="15" bestFit="1" customWidth="1"/>
    <col min="7695" max="7695" width="7.86328125" style="15" customWidth="1"/>
    <col min="7696" max="7698" width="3.1328125" style="15" bestFit="1" customWidth="1"/>
    <col min="7699" max="7709" width="7.86328125" style="15" customWidth="1"/>
    <col min="7710" max="7710" width="6.1328125" style="15" customWidth="1"/>
    <col min="7711" max="7711" width="4.3984375" style="15" customWidth="1"/>
    <col min="7712" max="7713" width="5.1328125" style="15" customWidth="1"/>
    <col min="7714" max="7714" width="8.1328125" style="15" customWidth="1"/>
    <col min="7715" max="7715" width="6.86328125" style="15" customWidth="1"/>
    <col min="7716" max="7716" width="6.1328125" style="15" customWidth="1"/>
    <col min="7717" max="7936" width="8.86328125" style="15"/>
    <col min="7937" max="7937" width="4.1328125" style="15" customWidth="1"/>
    <col min="7938" max="7938" width="14" style="15" customWidth="1"/>
    <col min="7939" max="7939" width="9.86328125" style="15" customWidth="1"/>
    <col min="7940" max="7940" width="4.86328125" style="15" customWidth="1"/>
    <col min="7941" max="7941" width="33.1328125" style="15" customWidth="1"/>
    <col min="7942" max="7942" width="4.1328125" style="15" bestFit="1" customWidth="1"/>
    <col min="7943" max="7943" width="6.3984375" style="15" customWidth="1"/>
    <col min="7944" max="7946" width="4.1328125" style="15" bestFit="1" customWidth="1"/>
    <col min="7947" max="7947" width="3.1328125" style="15" bestFit="1" customWidth="1"/>
    <col min="7948" max="7948" width="7.86328125" style="15" customWidth="1"/>
    <col min="7949" max="7950" width="3.1328125" style="15" bestFit="1" customWidth="1"/>
    <col min="7951" max="7951" width="7.86328125" style="15" customWidth="1"/>
    <col min="7952" max="7954" width="3.1328125" style="15" bestFit="1" customWidth="1"/>
    <col min="7955" max="7965" width="7.86328125" style="15" customWidth="1"/>
    <col min="7966" max="7966" width="6.1328125" style="15" customWidth="1"/>
    <col min="7967" max="7967" width="4.3984375" style="15" customWidth="1"/>
    <col min="7968" max="7969" width="5.1328125" style="15" customWidth="1"/>
    <col min="7970" max="7970" width="8.1328125" style="15" customWidth="1"/>
    <col min="7971" max="7971" width="6.86328125" style="15" customWidth="1"/>
    <col min="7972" max="7972" width="6.1328125" style="15" customWidth="1"/>
    <col min="7973" max="8192" width="8.86328125" style="15"/>
    <col min="8193" max="8193" width="4.1328125" style="15" customWidth="1"/>
    <col min="8194" max="8194" width="14" style="15" customWidth="1"/>
    <col min="8195" max="8195" width="9.86328125" style="15" customWidth="1"/>
    <col min="8196" max="8196" width="4.86328125" style="15" customWidth="1"/>
    <col min="8197" max="8197" width="33.1328125" style="15" customWidth="1"/>
    <col min="8198" max="8198" width="4.1328125" style="15" bestFit="1" customWidth="1"/>
    <col min="8199" max="8199" width="6.3984375" style="15" customWidth="1"/>
    <col min="8200" max="8202" width="4.1328125" style="15" bestFit="1" customWidth="1"/>
    <col min="8203" max="8203" width="3.1328125" style="15" bestFit="1" customWidth="1"/>
    <col min="8204" max="8204" width="7.86328125" style="15" customWidth="1"/>
    <col min="8205" max="8206" width="3.1328125" style="15" bestFit="1" customWidth="1"/>
    <col min="8207" max="8207" width="7.86328125" style="15" customWidth="1"/>
    <col min="8208" max="8210" width="3.1328125" style="15" bestFit="1" customWidth="1"/>
    <col min="8211" max="8221" width="7.86328125" style="15" customWidth="1"/>
    <col min="8222" max="8222" width="6.1328125" style="15" customWidth="1"/>
    <col min="8223" max="8223" width="4.3984375" style="15" customWidth="1"/>
    <col min="8224" max="8225" width="5.1328125" style="15" customWidth="1"/>
    <col min="8226" max="8226" width="8.1328125" style="15" customWidth="1"/>
    <col min="8227" max="8227" width="6.86328125" style="15" customWidth="1"/>
    <col min="8228" max="8228" width="6.1328125" style="15" customWidth="1"/>
    <col min="8229" max="8448" width="8.86328125" style="15"/>
    <col min="8449" max="8449" width="4.1328125" style="15" customWidth="1"/>
    <col min="8450" max="8450" width="14" style="15" customWidth="1"/>
    <col min="8451" max="8451" width="9.86328125" style="15" customWidth="1"/>
    <col min="8452" max="8452" width="4.86328125" style="15" customWidth="1"/>
    <col min="8453" max="8453" width="33.1328125" style="15" customWidth="1"/>
    <col min="8454" max="8454" width="4.1328125" style="15" bestFit="1" customWidth="1"/>
    <col min="8455" max="8455" width="6.3984375" style="15" customWidth="1"/>
    <col min="8456" max="8458" width="4.1328125" style="15" bestFit="1" customWidth="1"/>
    <col min="8459" max="8459" width="3.1328125" style="15" bestFit="1" customWidth="1"/>
    <col min="8460" max="8460" width="7.86328125" style="15" customWidth="1"/>
    <col min="8461" max="8462" width="3.1328125" style="15" bestFit="1" customWidth="1"/>
    <col min="8463" max="8463" width="7.86328125" style="15" customWidth="1"/>
    <col min="8464" max="8466" width="3.1328125" style="15" bestFit="1" customWidth="1"/>
    <col min="8467" max="8477" width="7.86328125" style="15" customWidth="1"/>
    <col min="8478" max="8478" width="6.1328125" style="15" customWidth="1"/>
    <col min="8479" max="8479" width="4.3984375" style="15" customWidth="1"/>
    <col min="8480" max="8481" width="5.1328125" style="15" customWidth="1"/>
    <col min="8482" max="8482" width="8.1328125" style="15" customWidth="1"/>
    <col min="8483" max="8483" width="6.86328125" style="15" customWidth="1"/>
    <col min="8484" max="8484" width="6.1328125" style="15" customWidth="1"/>
    <col min="8485" max="8704" width="8.86328125" style="15"/>
    <col min="8705" max="8705" width="4.1328125" style="15" customWidth="1"/>
    <col min="8706" max="8706" width="14" style="15" customWidth="1"/>
    <col min="8707" max="8707" width="9.86328125" style="15" customWidth="1"/>
    <col min="8708" max="8708" width="4.86328125" style="15" customWidth="1"/>
    <col min="8709" max="8709" width="33.1328125" style="15" customWidth="1"/>
    <col min="8710" max="8710" width="4.1328125" style="15" bestFit="1" customWidth="1"/>
    <col min="8711" max="8711" width="6.3984375" style="15" customWidth="1"/>
    <col min="8712" max="8714" width="4.1328125" style="15" bestFit="1" customWidth="1"/>
    <col min="8715" max="8715" width="3.1328125" style="15" bestFit="1" customWidth="1"/>
    <col min="8716" max="8716" width="7.86328125" style="15" customWidth="1"/>
    <col min="8717" max="8718" width="3.1328125" style="15" bestFit="1" customWidth="1"/>
    <col min="8719" max="8719" width="7.86328125" style="15" customWidth="1"/>
    <col min="8720" max="8722" width="3.1328125" style="15" bestFit="1" customWidth="1"/>
    <col min="8723" max="8733" width="7.86328125" style="15" customWidth="1"/>
    <col min="8734" max="8734" width="6.1328125" style="15" customWidth="1"/>
    <col min="8735" max="8735" width="4.3984375" style="15" customWidth="1"/>
    <col min="8736" max="8737" width="5.1328125" style="15" customWidth="1"/>
    <col min="8738" max="8738" width="8.1328125" style="15" customWidth="1"/>
    <col min="8739" max="8739" width="6.86328125" style="15" customWidth="1"/>
    <col min="8740" max="8740" width="6.1328125" style="15" customWidth="1"/>
    <col min="8741" max="8960" width="8.86328125" style="15"/>
    <col min="8961" max="8961" width="4.1328125" style="15" customWidth="1"/>
    <col min="8962" max="8962" width="14" style="15" customWidth="1"/>
    <col min="8963" max="8963" width="9.86328125" style="15" customWidth="1"/>
    <col min="8964" max="8964" width="4.86328125" style="15" customWidth="1"/>
    <col min="8965" max="8965" width="33.1328125" style="15" customWidth="1"/>
    <col min="8966" max="8966" width="4.1328125" style="15" bestFit="1" customWidth="1"/>
    <col min="8967" max="8967" width="6.3984375" style="15" customWidth="1"/>
    <col min="8968" max="8970" width="4.1328125" style="15" bestFit="1" customWidth="1"/>
    <col min="8971" max="8971" width="3.1328125" style="15" bestFit="1" customWidth="1"/>
    <col min="8972" max="8972" width="7.86328125" style="15" customWidth="1"/>
    <col min="8973" max="8974" width="3.1328125" style="15" bestFit="1" customWidth="1"/>
    <col min="8975" max="8975" width="7.86328125" style="15" customWidth="1"/>
    <col min="8976" max="8978" width="3.1328125" style="15" bestFit="1" customWidth="1"/>
    <col min="8979" max="8989" width="7.86328125" style="15" customWidth="1"/>
    <col min="8990" max="8990" width="6.1328125" style="15" customWidth="1"/>
    <col min="8991" max="8991" width="4.3984375" style="15" customWidth="1"/>
    <col min="8992" max="8993" width="5.1328125" style="15" customWidth="1"/>
    <col min="8994" max="8994" width="8.1328125" style="15" customWidth="1"/>
    <col min="8995" max="8995" width="6.86328125" style="15" customWidth="1"/>
    <col min="8996" max="8996" width="6.1328125" style="15" customWidth="1"/>
    <col min="8997" max="9216" width="8.86328125" style="15"/>
    <col min="9217" max="9217" width="4.1328125" style="15" customWidth="1"/>
    <col min="9218" max="9218" width="14" style="15" customWidth="1"/>
    <col min="9219" max="9219" width="9.86328125" style="15" customWidth="1"/>
    <col min="9220" max="9220" width="4.86328125" style="15" customWidth="1"/>
    <col min="9221" max="9221" width="33.1328125" style="15" customWidth="1"/>
    <col min="9222" max="9222" width="4.1328125" style="15" bestFit="1" customWidth="1"/>
    <col min="9223" max="9223" width="6.3984375" style="15" customWidth="1"/>
    <col min="9224" max="9226" width="4.1328125" style="15" bestFit="1" customWidth="1"/>
    <col min="9227" max="9227" width="3.1328125" style="15" bestFit="1" customWidth="1"/>
    <col min="9228" max="9228" width="7.86328125" style="15" customWidth="1"/>
    <col min="9229" max="9230" width="3.1328125" style="15" bestFit="1" customWidth="1"/>
    <col min="9231" max="9231" width="7.86328125" style="15" customWidth="1"/>
    <col min="9232" max="9234" width="3.1328125" style="15" bestFit="1" customWidth="1"/>
    <col min="9235" max="9245" width="7.86328125" style="15" customWidth="1"/>
    <col min="9246" max="9246" width="6.1328125" style="15" customWidth="1"/>
    <col min="9247" max="9247" width="4.3984375" style="15" customWidth="1"/>
    <col min="9248" max="9249" width="5.1328125" style="15" customWidth="1"/>
    <col min="9250" max="9250" width="8.1328125" style="15" customWidth="1"/>
    <col min="9251" max="9251" width="6.86328125" style="15" customWidth="1"/>
    <col min="9252" max="9252" width="6.1328125" style="15" customWidth="1"/>
    <col min="9253" max="9472" width="8.86328125" style="15"/>
    <col min="9473" max="9473" width="4.1328125" style="15" customWidth="1"/>
    <col min="9474" max="9474" width="14" style="15" customWidth="1"/>
    <col min="9475" max="9475" width="9.86328125" style="15" customWidth="1"/>
    <col min="9476" max="9476" width="4.86328125" style="15" customWidth="1"/>
    <col min="9477" max="9477" width="33.1328125" style="15" customWidth="1"/>
    <col min="9478" max="9478" width="4.1328125" style="15" bestFit="1" customWidth="1"/>
    <col min="9479" max="9479" width="6.3984375" style="15" customWidth="1"/>
    <col min="9480" max="9482" width="4.1328125" style="15" bestFit="1" customWidth="1"/>
    <col min="9483" max="9483" width="3.1328125" style="15" bestFit="1" customWidth="1"/>
    <col min="9484" max="9484" width="7.86328125" style="15" customWidth="1"/>
    <col min="9485" max="9486" width="3.1328125" style="15" bestFit="1" customWidth="1"/>
    <col min="9487" max="9487" width="7.86328125" style="15" customWidth="1"/>
    <col min="9488" max="9490" width="3.1328125" style="15" bestFit="1" customWidth="1"/>
    <col min="9491" max="9501" width="7.86328125" style="15" customWidth="1"/>
    <col min="9502" max="9502" width="6.1328125" style="15" customWidth="1"/>
    <col min="9503" max="9503" width="4.3984375" style="15" customWidth="1"/>
    <col min="9504" max="9505" width="5.1328125" style="15" customWidth="1"/>
    <col min="9506" max="9506" width="8.1328125" style="15" customWidth="1"/>
    <col min="9507" max="9507" width="6.86328125" style="15" customWidth="1"/>
    <col min="9508" max="9508" width="6.1328125" style="15" customWidth="1"/>
    <col min="9509" max="9728" width="8.86328125" style="15"/>
    <col min="9729" max="9729" width="4.1328125" style="15" customWidth="1"/>
    <col min="9730" max="9730" width="14" style="15" customWidth="1"/>
    <col min="9731" max="9731" width="9.86328125" style="15" customWidth="1"/>
    <col min="9732" max="9732" width="4.86328125" style="15" customWidth="1"/>
    <col min="9733" max="9733" width="33.1328125" style="15" customWidth="1"/>
    <col min="9734" max="9734" width="4.1328125" style="15" bestFit="1" customWidth="1"/>
    <col min="9735" max="9735" width="6.3984375" style="15" customWidth="1"/>
    <col min="9736" max="9738" width="4.1328125" style="15" bestFit="1" customWidth="1"/>
    <col min="9739" max="9739" width="3.1328125" style="15" bestFit="1" customWidth="1"/>
    <col min="9740" max="9740" width="7.86328125" style="15" customWidth="1"/>
    <col min="9741" max="9742" width="3.1328125" style="15" bestFit="1" customWidth="1"/>
    <col min="9743" max="9743" width="7.86328125" style="15" customWidth="1"/>
    <col min="9744" max="9746" width="3.1328125" style="15" bestFit="1" customWidth="1"/>
    <col min="9747" max="9757" width="7.86328125" style="15" customWidth="1"/>
    <col min="9758" max="9758" width="6.1328125" style="15" customWidth="1"/>
    <col min="9759" max="9759" width="4.3984375" style="15" customWidth="1"/>
    <col min="9760" max="9761" width="5.1328125" style="15" customWidth="1"/>
    <col min="9762" max="9762" width="8.1328125" style="15" customWidth="1"/>
    <col min="9763" max="9763" width="6.86328125" style="15" customWidth="1"/>
    <col min="9764" max="9764" width="6.1328125" style="15" customWidth="1"/>
    <col min="9765" max="9984" width="8.86328125" style="15"/>
    <col min="9985" max="9985" width="4.1328125" style="15" customWidth="1"/>
    <col min="9986" max="9986" width="14" style="15" customWidth="1"/>
    <col min="9987" max="9987" width="9.86328125" style="15" customWidth="1"/>
    <col min="9988" max="9988" width="4.86328125" style="15" customWidth="1"/>
    <col min="9989" max="9989" width="33.1328125" style="15" customWidth="1"/>
    <col min="9990" max="9990" width="4.1328125" style="15" bestFit="1" customWidth="1"/>
    <col min="9991" max="9991" width="6.3984375" style="15" customWidth="1"/>
    <col min="9992" max="9994" width="4.1328125" style="15" bestFit="1" customWidth="1"/>
    <col min="9995" max="9995" width="3.1328125" style="15" bestFit="1" customWidth="1"/>
    <col min="9996" max="9996" width="7.86328125" style="15" customWidth="1"/>
    <col min="9997" max="9998" width="3.1328125" style="15" bestFit="1" customWidth="1"/>
    <col min="9999" max="9999" width="7.86328125" style="15" customWidth="1"/>
    <col min="10000" max="10002" width="3.1328125" style="15" bestFit="1" customWidth="1"/>
    <col min="10003" max="10013" width="7.86328125" style="15" customWidth="1"/>
    <col min="10014" max="10014" width="6.1328125" style="15" customWidth="1"/>
    <col min="10015" max="10015" width="4.3984375" style="15" customWidth="1"/>
    <col min="10016" max="10017" width="5.1328125" style="15" customWidth="1"/>
    <col min="10018" max="10018" width="8.1328125" style="15" customWidth="1"/>
    <col min="10019" max="10019" width="6.86328125" style="15" customWidth="1"/>
    <col min="10020" max="10020" width="6.1328125" style="15" customWidth="1"/>
    <col min="10021" max="10240" width="8.86328125" style="15"/>
    <col min="10241" max="10241" width="4.1328125" style="15" customWidth="1"/>
    <col min="10242" max="10242" width="14" style="15" customWidth="1"/>
    <col min="10243" max="10243" width="9.86328125" style="15" customWidth="1"/>
    <col min="10244" max="10244" width="4.86328125" style="15" customWidth="1"/>
    <col min="10245" max="10245" width="33.1328125" style="15" customWidth="1"/>
    <col min="10246" max="10246" width="4.1328125" style="15" bestFit="1" customWidth="1"/>
    <col min="10247" max="10247" width="6.3984375" style="15" customWidth="1"/>
    <col min="10248" max="10250" width="4.1328125" style="15" bestFit="1" customWidth="1"/>
    <col min="10251" max="10251" width="3.1328125" style="15" bestFit="1" customWidth="1"/>
    <col min="10252" max="10252" width="7.86328125" style="15" customWidth="1"/>
    <col min="10253" max="10254" width="3.1328125" style="15" bestFit="1" customWidth="1"/>
    <col min="10255" max="10255" width="7.86328125" style="15" customWidth="1"/>
    <col min="10256" max="10258" width="3.1328125" style="15" bestFit="1" customWidth="1"/>
    <col min="10259" max="10269" width="7.86328125" style="15" customWidth="1"/>
    <col min="10270" max="10270" width="6.1328125" style="15" customWidth="1"/>
    <col min="10271" max="10271" width="4.3984375" style="15" customWidth="1"/>
    <col min="10272" max="10273" width="5.1328125" style="15" customWidth="1"/>
    <col min="10274" max="10274" width="8.1328125" style="15" customWidth="1"/>
    <col min="10275" max="10275" width="6.86328125" style="15" customWidth="1"/>
    <col min="10276" max="10276" width="6.1328125" style="15" customWidth="1"/>
    <col min="10277" max="10496" width="8.86328125" style="15"/>
    <col min="10497" max="10497" width="4.1328125" style="15" customWidth="1"/>
    <col min="10498" max="10498" width="14" style="15" customWidth="1"/>
    <col min="10499" max="10499" width="9.86328125" style="15" customWidth="1"/>
    <col min="10500" max="10500" width="4.86328125" style="15" customWidth="1"/>
    <col min="10501" max="10501" width="33.1328125" style="15" customWidth="1"/>
    <col min="10502" max="10502" width="4.1328125" style="15" bestFit="1" customWidth="1"/>
    <col min="10503" max="10503" width="6.3984375" style="15" customWidth="1"/>
    <col min="10504" max="10506" width="4.1328125" style="15" bestFit="1" customWidth="1"/>
    <col min="10507" max="10507" width="3.1328125" style="15" bestFit="1" customWidth="1"/>
    <col min="10508" max="10508" width="7.86328125" style="15" customWidth="1"/>
    <col min="10509" max="10510" width="3.1328125" style="15" bestFit="1" customWidth="1"/>
    <col min="10511" max="10511" width="7.86328125" style="15" customWidth="1"/>
    <col min="10512" max="10514" width="3.1328125" style="15" bestFit="1" customWidth="1"/>
    <col min="10515" max="10525" width="7.86328125" style="15" customWidth="1"/>
    <col min="10526" max="10526" width="6.1328125" style="15" customWidth="1"/>
    <col min="10527" max="10527" width="4.3984375" style="15" customWidth="1"/>
    <col min="10528" max="10529" width="5.1328125" style="15" customWidth="1"/>
    <col min="10530" max="10530" width="8.1328125" style="15" customWidth="1"/>
    <col min="10531" max="10531" width="6.86328125" style="15" customWidth="1"/>
    <col min="10532" max="10532" width="6.1328125" style="15" customWidth="1"/>
    <col min="10533" max="10752" width="8.86328125" style="15"/>
    <col min="10753" max="10753" width="4.1328125" style="15" customWidth="1"/>
    <col min="10754" max="10754" width="14" style="15" customWidth="1"/>
    <col min="10755" max="10755" width="9.86328125" style="15" customWidth="1"/>
    <col min="10756" max="10756" width="4.86328125" style="15" customWidth="1"/>
    <col min="10757" max="10757" width="33.1328125" style="15" customWidth="1"/>
    <col min="10758" max="10758" width="4.1328125" style="15" bestFit="1" customWidth="1"/>
    <col min="10759" max="10759" width="6.3984375" style="15" customWidth="1"/>
    <col min="10760" max="10762" width="4.1328125" style="15" bestFit="1" customWidth="1"/>
    <col min="10763" max="10763" width="3.1328125" style="15" bestFit="1" customWidth="1"/>
    <col min="10764" max="10764" width="7.86328125" style="15" customWidth="1"/>
    <col min="10765" max="10766" width="3.1328125" style="15" bestFit="1" customWidth="1"/>
    <col min="10767" max="10767" width="7.86328125" style="15" customWidth="1"/>
    <col min="10768" max="10770" width="3.1328125" style="15" bestFit="1" customWidth="1"/>
    <col min="10771" max="10781" width="7.86328125" style="15" customWidth="1"/>
    <col min="10782" max="10782" width="6.1328125" style="15" customWidth="1"/>
    <col min="10783" max="10783" width="4.3984375" style="15" customWidth="1"/>
    <col min="10784" max="10785" width="5.1328125" style="15" customWidth="1"/>
    <col min="10786" max="10786" width="8.1328125" style="15" customWidth="1"/>
    <col min="10787" max="10787" width="6.86328125" style="15" customWidth="1"/>
    <col min="10788" max="10788" width="6.1328125" style="15" customWidth="1"/>
    <col min="10789" max="11008" width="8.86328125" style="15"/>
    <col min="11009" max="11009" width="4.1328125" style="15" customWidth="1"/>
    <col min="11010" max="11010" width="14" style="15" customWidth="1"/>
    <col min="11011" max="11011" width="9.86328125" style="15" customWidth="1"/>
    <col min="11012" max="11012" width="4.86328125" style="15" customWidth="1"/>
    <col min="11013" max="11013" width="33.1328125" style="15" customWidth="1"/>
    <col min="11014" max="11014" width="4.1328125" style="15" bestFit="1" customWidth="1"/>
    <col min="11015" max="11015" width="6.3984375" style="15" customWidth="1"/>
    <col min="11016" max="11018" width="4.1328125" style="15" bestFit="1" customWidth="1"/>
    <col min="11019" max="11019" width="3.1328125" style="15" bestFit="1" customWidth="1"/>
    <col min="11020" max="11020" width="7.86328125" style="15" customWidth="1"/>
    <col min="11021" max="11022" width="3.1328125" style="15" bestFit="1" customWidth="1"/>
    <col min="11023" max="11023" width="7.86328125" style="15" customWidth="1"/>
    <col min="11024" max="11026" width="3.1328125" style="15" bestFit="1" customWidth="1"/>
    <col min="11027" max="11037" width="7.86328125" style="15" customWidth="1"/>
    <col min="11038" max="11038" width="6.1328125" style="15" customWidth="1"/>
    <col min="11039" max="11039" width="4.3984375" style="15" customWidth="1"/>
    <col min="11040" max="11041" width="5.1328125" style="15" customWidth="1"/>
    <col min="11042" max="11042" width="8.1328125" style="15" customWidth="1"/>
    <col min="11043" max="11043" width="6.86328125" style="15" customWidth="1"/>
    <col min="11044" max="11044" width="6.1328125" style="15" customWidth="1"/>
    <col min="11045" max="11264" width="8.86328125" style="15"/>
    <col min="11265" max="11265" width="4.1328125" style="15" customWidth="1"/>
    <col min="11266" max="11266" width="14" style="15" customWidth="1"/>
    <col min="11267" max="11267" width="9.86328125" style="15" customWidth="1"/>
    <col min="11268" max="11268" width="4.86328125" style="15" customWidth="1"/>
    <col min="11269" max="11269" width="33.1328125" style="15" customWidth="1"/>
    <col min="11270" max="11270" width="4.1328125" style="15" bestFit="1" customWidth="1"/>
    <col min="11271" max="11271" width="6.3984375" style="15" customWidth="1"/>
    <col min="11272" max="11274" width="4.1328125" style="15" bestFit="1" customWidth="1"/>
    <col min="11275" max="11275" width="3.1328125" style="15" bestFit="1" customWidth="1"/>
    <col min="11276" max="11276" width="7.86328125" style="15" customWidth="1"/>
    <col min="11277" max="11278" width="3.1328125" style="15" bestFit="1" customWidth="1"/>
    <col min="11279" max="11279" width="7.86328125" style="15" customWidth="1"/>
    <col min="11280" max="11282" width="3.1328125" style="15" bestFit="1" customWidth="1"/>
    <col min="11283" max="11293" width="7.86328125" style="15" customWidth="1"/>
    <col min="11294" max="11294" width="6.1328125" style="15" customWidth="1"/>
    <col min="11295" max="11295" width="4.3984375" style="15" customWidth="1"/>
    <col min="11296" max="11297" width="5.1328125" style="15" customWidth="1"/>
    <col min="11298" max="11298" width="8.1328125" style="15" customWidth="1"/>
    <col min="11299" max="11299" width="6.86328125" style="15" customWidth="1"/>
    <col min="11300" max="11300" width="6.1328125" style="15" customWidth="1"/>
    <col min="11301" max="11520" width="8.86328125" style="15"/>
    <col min="11521" max="11521" width="4.1328125" style="15" customWidth="1"/>
    <col min="11522" max="11522" width="14" style="15" customWidth="1"/>
    <col min="11523" max="11523" width="9.86328125" style="15" customWidth="1"/>
    <col min="11524" max="11524" width="4.86328125" style="15" customWidth="1"/>
    <col min="11525" max="11525" width="33.1328125" style="15" customWidth="1"/>
    <col min="11526" max="11526" width="4.1328125" style="15" bestFit="1" customWidth="1"/>
    <col min="11527" max="11527" width="6.3984375" style="15" customWidth="1"/>
    <col min="11528" max="11530" width="4.1328125" style="15" bestFit="1" customWidth="1"/>
    <col min="11531" max="11531" width="3.1328125" style="15" bestFit="1" customWidth="1"/>
    <col min="11532" max="11532" width="7.86328125" style="15" customWidth="1"/>
    <col min="11533" max="11534" width="3.1328125" style="15" bestFit="1" customWidth="1"/>
    <col min="11535" max="11535" width="7.86328125" style="15" customWidth="1"/>
    <col min="11536" max="11538" width="3.1328125" style="15" bestFit="1" customWidth="1"/>
    <col min="11539" max="11549" width="7.86328125" style="15" customWidth="1"/>
    <col min="11550" max="11550" width="6.1328125" style="15" customWidth="1"/>
    <col min="11551" max="11551" width="4.3984375" style="15" customWidth="1"/>
    <col min="11552" max="11553" width="5.1328125" style="15" customWidth="1"/>
    <col min="11554" max="11554" width="8.1328125" style="15" customWidth="1"/>
    <col min="11555" max="11555" width="6.86328125" style="15" customWidth="1"/>
    <col min="11556" max="11556" width="6.1328125" style="15" customWidth="1"/>
    <col min="11557" max="11776" width="8.86328125" style="15"/>
    <col min="11777" max="11777" width="4.1328125" style="15" customWidth="1"/>
    <col min="11778" max="11778" width="14" style="15" customWidth="1"/>
    <col min="11779" max="11779" width="9.86328125" style="15" customWidth="1"/>
    <col min="11780" max="11780" width="4.86328125" style="15" customWidth="1"/>
    <col min="11781" max="11781" width="33.1328125" style="15" customWidth="1"/>
    <col min="11782" max="11782" width="4.1328125" style="15" bestFit="1" customWidth="1"/>
    <col min="11783" max="11783" width="6.3984375" style="15" customWidth="1"/>
    <col min="11784" max="11786" width="4.1328125" style="15" bestFit="1" customWidth="1"/>
    <col min="11787" max="11787" width="3.1328125" style="15" bestFit="1" customWidth="1"/>
    <col min="11788" max="11788" width="7.86328125" style="15" customWidth="1"/>
    <col min="11789" max="11790" width="3.1328125" style="15" bestFit="1" customWidth="1"/>
    <col min="11791" max="11791" width="7.86328125" style="15" customWidth="1"/>
    <col min="11792" max="11794" width="3.1328125" style="15" bestFit="1" customWidth="1"/>
    <col min="11795" max="11805" width="7.86328125" style="15" customWidth="1"/>
    <col min="11806" max="11806" width="6.1328125" style="15" customWidth="1"/>
    <col min="11807" max="11807" width="4.3984375" style="15" customWidth="1"/>
    <col min="11808" max="11809" width="5.1328125" style="15" customWidth="1"/>
    <col min="11810" max="11810" width="8.1328125" style="15" customWidth="1"/>
    <col min="11811" max="11811" width="6.86328125" style="15" customWidth="1"/>
    <col min="11812" max="11812" width="6.1328125" style="15" customWidth="1"/>
    <col min="11813" max="12032" width="8.86328125" style="15"/>
    <col min="12033" max="12033" width="4.1328125" style="15" customWidth="1"/>
    <col min="12034" max="12034" width="14" style="15" customWidth="1"/>
    <col min="12035" max="12035" width="9.86328125" style="15" customWidth="1"/>
    <col min="12036" max="12036" width="4.86328125" style="15" customWidth="1"/>
    <col min="12037" max="12037" width="33.1328125" style="15" customWidth="1"/>
    <col min="12038" max="12038" width="4.1328125" style="15" bestFit="1" customWidth="1"/>
    <col min="12039" max="12039" width="6.3984375" style="15" customWidth="1"/>
    <col min="12040" max="12042" width="4.1328125" style="15" bestFit="1" customWidth="1"/>
    <col min="12043" max="12043" width="3.1328125" style="15" bestFit="1" customWidth="1"/>
    <col min="12044" max="12044" width="7.86328125" style="15" customWidth="1"/>
    <col min="12045" max="12046" width="3.1328125" style="15" bestFit="1" customWidth="1"/>
    <col min="12047" max="12047" width="7.86328125" style="15" customWidth="1"/>
    <col min="12048" max="12050" width="3.1328125" style="15" bestFit="1" customWidth="1"/>
    <col min="12051" max="12061" width="7.86328125" style="15" customWidth="1"/>
    <col min="12062" max="12062" width="6.1328125" style="15" customWidth="1"/>
    <col min="12063" max="12063" width="4.3984375" style="15" customWidth="1"/>
    <col min="12064" max="12065" width="5.1328125" style="15" customWidth="1"/>
    <col min="12066" max="12066" width="8.1328125" style="15" customWidth="1"/>
    <col min="12067" max="12067" width="6.86328125" style="15" customWidth="1"/>
    <col min="12068" max="12068" width="6.1328125" style="15" customWidth="1"/>
    <col min="12069" max="12288" width="8.86328125" style="15"/>
    <col min="12289" max="12289" width="4.1328125" style="15" customWidth="1"/>
    <col min="12290" max="12290" width="14" style="15" customWidth="1"/>
    <col min="12291" max="12291" width="9.86328125" style="15" customWidth="1"/>
    <col min="12292" max="12292" width="4.86328125" style="15" customWidth="1"/>
    <col min="12293" max="12293" width="33.1328125" style="15" customWidth="1"/>
    <col min="12294" max="12294" width="4.1328125" style="15" bestFit="1" customWidth="1"/>
    <col min="12295" max="12295" width="6.3984375" style="15" customWidth="1"/>
    <col min="12296" max="12298" width="4.1328125" style="15" bestFit="1" customWidth="1"/>
    <col min="12299" max="12299" width="3.1328125" style="15" bestFit="1" customWidth="1"/>
    <col min="12300" max="12300" width="7.86328125" style="15" customWidth="1"/>
    <col min="12301" max="12302" width="3.1328125" style="15" bestFit="1" customWidth="1"/>
    <col min="12303" max="12303" width="7.86328125" style="15" customWidth="1"/>
    <col min="12304" max="12306" width="3.1328125" style="15" bestFit="1" customWidth="1"/>
    <col min="12307" max="12317" width="7.86328125" style="15" customWidth="1"/>
    <col min="12318" max="12318" width="6.1328125" style="15" customWidth="1"/>
    <col min="12319" max="12319" width="4.3984375" style="15" customWidth="1"/>
    <col min="12320" max="12321" width="5.1328125" style="15" customWidth="1"/>
    <col min="12322" max="12322" width="8.1328125" style="15" customWidth="1"/>
    <col min="12323" max="12323" width="6.86328125" style="15" customWidth="1"/>
    <col min="12324" max="12324" width="6.1328125" style="15" customWidth="1"/>
    <col min="12325" max="12544" width="8.86328125" style="15"/>
    <col min="12545" max="12545" width="4.1328125" style="15" customWidth="1"/>
    <col min="12546" max="12546" width="14" style="15" customWidth="1"/>
    <col min="12547" max="12547" width="9.86328125" style="15" customWidth="1"/>
    <col min="12548" max="12548" width="4.86328125" style="15" customWidth="1"/>
    <col min="12549" max="12549" width="33.1328125" style="15" customWidth="1"/>
    <col min="12550" max="12550" width="4.1328125" style="15" bestFit="1" customWidth="1"/>
    <col min="12551" max="12551" width="6.3984375" style="15" customWidth="1"/>
    <col min="12552" max="12554" width="4.1328125" style="15" bestFit="1" customWidth="1"/>
    <col min="12555" max="12555" width="3.1328125" style="15" bestFit="1" customWidth="1"/>
    <col min="12556" max="12556" width="7.86328125" style="15" customWidth="1"/>
    <col min="12557" max="12558" width="3.1328125" style="15" bestFit="1" customWidth="1"/>
    <col min="12559" max="12559" width="7.86328125" style="15" customWidth="1"/>
    <col min="12560" max="12562" width="3.1328125" style="15" bestFit="1" customWidth="1"/>
    <col min="12563" max="12573" width="7.86328125" style="15" customWidth="1"/>
    <col min="12574" max="12574" width="6.1328125" style="15" customWidth="1"/>
    <col min="12575" max="12575" width="4.3984375" style="15" customWidth="1"/>
    <col min="12576" max="12577" width="5.1328125" style="15" customWidth="1"/>
    <col min="12578" max="12578" width="8.1328125" style="15" customWidth="1"/>
    <col min="12579" max="12579" width="6.86328125" style="15" customWidth="1"/>
    <col min="12580" max="12580" width="6.1328125" style="15" customWidth="1"/>
    <col min="12581" max="12800" width="8.86328125" style="15"/>
    <col min="12801" max="12801" width="4.1328125" style="15" customWidth="1"/>
    <col min="12802" max="12802" width="14" style="15" customWidth="1"/>
    <col min="12803" max="12803" width="9.86328125" style="15" customWidth="1"/>
    <col min="12804" max="12804" width="4.86328125" style="15" customWidth="1"/>
    <col min="12805" max="12805" width="33.1328125" style="15" customWidth="1"/>
    <col min="12806" max="12806" width="4.1328125" style="15" bestFit="1" customWidth="1"/>
    <col min="12807" max="12807" width="6.3984375" style="15" customWidth="1"/>
    <col min="12808" max="12810" width="4.1328125" style="15" bestFit="1" customWidth="1"/>
    <col min="12811" max="12811" width="3.1328125" style="15" bestFit="1" customWidth="1"/>
    <col min="12812" max="12812" width="7.86328125" style="15" customWidth="1"/>
    <col min="12813" max="12814" width="3.1328125" style="15" bestFit="1" customWidth="1"/>
    <col min="12815" max="12815" width="7.86328125" style="15" customWidth="1"/>
    <col min="12816" max="12818" width="3.1328125" style="15" bestFit="1" customWidth="1"/>
    <col min="12819" max="12829" width="7.86328125" style="15" customWidth="1"/>
    <col min="12830" max="12830" width="6.1328125" style="15" customWidth="1"/>
    <col min="12831" max="12831" width="4.3984375" style="15" customWidth="1"/>
    <col min="12832" max="12833" width="5.1328125" style="15" customWidth="1"/>
    <col min="12834" max="12834" width="8.1328125" style="15" customWidth="1"/>
    <col min="12835" max="12835" width="6.86328125" style="15" customWidth="1"/>
    <col min="12836" max="12836" width="6.1328125" style="15" customWidth="1"/>
    <col min="12837" max="13056" width="8.86328125" style="15"/>
    <col min="13057" max="13057" width="4.1328125" style="15" customWidth="1"/>
    <col min="13058" max="13058" width="14" style="15" customWidth="1"/>
    <col min="13059" max="13059" width="9.86328125" style="15" customWidth="1"/>
    <col min="13060" max="13060" width="4.86328125" style="15" customWidth="1"/>
    <col min="13061" max="13061" width="33.1328125" style="15" customWidth="1"/>
    <col min="13062" max="13062" width="4.1328125" style="15" bestFit="1" customWidth="1"/>
    <col min="13063" max="13063" width="6.3984375" style="15" customWidth="1"/>
    <col min="13064" max="13066" width="4.1328125" style="15" bestFit="1" customWidth="1"/>
    <col min="13067" max="13067" width="3.1328125" style="15" bestFit="1" customWidth="1"/>
    <col min="13068" max="13068" width="7.86328125" style="15" customWidth="1"/>
    <col min="13069" max="13070" width="3.1328125" style="15" bestFit="1" customWidth="1"/>
    <col min="13071" max="13071" width="7.86328125" style="15" customWidth="1"/>
    <col min="13072" max="13074" width="3.1328125" style="15" bestFit="1" customWidth="1"/>
    <col min="13075" max="13085" width="7.86328125" style="15" customWidth="1"/>
    <col min="13086" max="13086" width="6.1328125" style="15" customWidth="1"/>
    <col min="13087" max="13087" width="4.3984375" style="15" customWidth="1"/>
    <col min="13088" max="13089" width="5.1328125" style="15" customWidth="1"/>
    <col min="13090" max="13090" width="8.1328125" style="15" customWidth="1"/>
    <col min="13091" max="13091" width="6.86328125" style="15" customWidth="1"/>
    <col min="13092" max="13092" width="6.1328125" style="15" customWidth="1"/>
    <col min="13093" max="13312" width="8.86328125" style="15"/>
    <col min="13313" max="13313" width="4.1328125" style="15" customWidth="1"/>
    <col min="13314" max="13314" width="14" style="15" customWidth="1"/>
    <col min="13315" max="13315" width="9.86328125" style="15" customWidth="1"/>
    <col min="13316" max="13316" width="4.86328125" style="15" customWidth="1"/>
    <col min="13317" max="13317" width="33.1328125" style="15" customWidth="1"/>
    <col min="13318" max="13318" width="4.1328125" style="15" bestFit="1" customWidth="1"/>
    <col min="13319" max="13319" width="6.3984375" style="15" customWidth="1"/>
    <col min="13320" max="13322" width="4.1328125" style="15" bestFit="1" customWidth="1"/>
    <col min="13323" max="13323" width="3.1328125" style="15" bestFit="1" customWidth="1"/>
    <col min="13324" max="13324" width="7.86328125" style="15" customWidth="1"/>
    <col min="13325" max="13326" width="3.1328125" style="15" bestFit="1" customWidth="1"/>
    <col min="13327" max="13327" width="7.86328125" style="15" customWidth="1"/>
    <col min="13328" max="13330" width="3.1328125" style="15" bestFit="1" customWidth="1"/>
    <col min="13331" max="13341" width="7.86328125" style="15" customWidth="1"/>
    <col min="13342" max="13342" width="6.1328125" style="15" customWidth="1"/>
    <col min="13343" max="13343" width="4.3984375" style="15" customWidth="1"/>
    <col min="13344" max="13345" width="5.1328125" style="15" customWidth="1"/>
    <col min="13346" max="13346" width="8.1328125" style="15" customWidth="1"/>
    <col min="13347" max="13347" width="6.86328125" style="15" customWidth="1"/>
    <col min="13348" max="13348" width="6.1328125" style="15" customWidth="1"/>
    <col min="13349" max="13568" width="8.86328125" style="15"/>
    <col min="13569" max="13569" width="4.1328125" style="15" customWidth="1"/>
    <col min="13570" max="13570" width="14" style="15" customWidth="1"/>
    <col min="13571" max="13571" width="9.86328125" style="15" customWidth="1"/>
    <col min="13572" max="13572" width="4.86328125" style="15" customWidth="1"/>
    <col min="13573" max="13573" width="33.1328125" style="15" customWidth="1"/>
    <col min="13574" max="13574" width="4.1328125" style="15" bestFit="1" customWidth="1"/>
    <col min="13575" max="13575" width="6.3984375" style="15" customWidth="1"/>
    <col min="13576" max="13578" width="4.1328125" style="15" bestFit="1" customWidth="1"/>
    <col min="13579" max="13579" width="3.1328125" style="15" bestFit="1" customWidth="1"/>
    <col min="13580" max="13580" width="7.86328125" style="15" customWidth="1"/>
    <col min="13581" max="13582" width="3.1328125" style="15" bestFit="1" customWidth="1"/>
    <col min="13583" max="13583" width="7.86328125" style="15" customWidth="1"/>
    <col min="13584" max="13586" width="3.1328125" style="15" bestFit="1" customWidth="1"/>
    <col min="13587" max="13597" width="7.86328125" style="15" customWidth="1"/>
    <col min="13598" max="13598" width="6.1328125" style="15" customWidth="1"/>
    <col min="13599" max="13599" width="4.3984375" style="15" customWidth="1"/>
    <col min="13600" max="13601" width="5.1328125" style="15" customWidth="1"/>
    <col min="13602" max="13602" width="8.1328125" style="15" customWidth="1"/>
    <col min="13603" max="13603" width="6.86328125" style="15" customWidth="1"/>
    <col min="13604" max="13604" width="6.1328125" style="15" customWidth="1"/>
    <col min="13605" max="13824" width="8.86328125" style="15"/>
    <col min="13825" max="13825" width="4.1328125" style="15" customWidth="1"/>
    <col min="13826" max="13826" width="14" style="15" customWidth="1"/>
    <col min="13827" max="13827" width="9.86328125" style="15" customWidth="1"/>
    <col min="13828" max="13828" width="4.86328125" style="15" customWidth="1"/>
    <col min="13829" max="13829" width="33.1328125" style="15" customWidth="1"/>
    <col min="13830" max="13830" width="4.1328125" style="15" bestFit="1" customWidth="1"/>
    <col min="13831" max="13831" width="6.3984375" style="15" customWidth="1"/>
    <col min="13832" max="13834" width="4.1328125" style="15" bestFit="1" customWidth="1"/>
    <col min="13835" max="13835" width="3.1328125" style="15" bestFit="1" customWidth="1"/>
    <col min="13836" max="13836" width="7.86328125" style="15" customWidth="1"/>
    <col min="13837" max="13838" width="3.1328125" style="15" bestFit="1" customWidth="1"/>
    <col min="13839" max="13839" width="7.86328125" style="15" customWidth="1"/>
    <col min="13840" max="13842" width="3.1328125" style="15" bestFit="1" customWidth="1"/>
    <col min="13843" max="13853" width="7.86328125" style="15" customWidth="1"/>
    <col min="13854" max="13854" width="6.1328125" style="15" customWidth="1"/>
    <col min="13855" max="13855" width="4.3984375" style="15" customWidth="1"/>
    <col min="13856" max="13857" width="5.1328125" style="15" customWidth="1"/>
    <col min="13858" max="13858" width="8.1328125" style="15" customWidth="1"/>
    <col min="13859" max="13859" width="6.86328125" style="15" customWidth="1"/>
    <col min="13860" max="13860" width="6.1328125" style="15" customWidth="1"/>
    <col min="13861" max="14080" width="8.86328125" style="15"/>
    <col min="14081" max="14081" width="4.1328125" style="15" customWidth="1"/>
    <col min="14082" max="14082" width="14" style="15" customWidth="1"/>
    <col min="14083" max="14083" width="9.86328125" style="15" customWidth="1"/>
    <col min="14084" max="14084" width="4.86328125" style="15" customWidth="1"/>
    <col min="14085" max="14085" width="33.1328125" style="15" customWidth="1"/>
    <col min="14086" max="14086" width="4.1328125" style="15" bestFit="1" customWidth="1"/>
    <col min="14087" max="14087" width="6.3984375" style="15" customWidth="1"/>
    <col min="14088" max="14090" width="4.1328125" style="15" bestFit="1" customWidth="1"/>
    <col min="14091" max="14091" width="3.1328125" style="15" bestFit="1" customWidth="1"/>
    <col min="14092" max="14092" width="7.86328125" style="15" customWidth="1"/>
    <col min="14093" max="14094" width="3.1328125" style="15" bestFit="1" customWidth="1"/>
    <col min="14095" max="14095" width="7.86328125" style="15" customWidth="1"/>
    <col min="14096" max="14098" width="3.1328125" style="15" bestFit="1" customWidth="1"/>
    <col min="14099" max="14109" width="7.86328125" style="15" customWidth="1"/>
    <col min="14110" max="14110" width="6.1328125" style="15" customWidth="1"/>
    <col min="14111" max="14111" width="4.3984375" style="15" customWidth="1"/>
    <col min="14112" max="14113" width="5.1328125" style="15" customWidth="1"/>
    <col min="14114" max="14114" width="8.1328125" style="15" customWidth="1"/>
    <col min="14115" max="14115" width="6.86328125" style="15" customWidth="1"/>
    <col min="14116" max="14116" width="6.1328125" style="15" customWidth="1"/>
    <col min="14117" max="14336" width="8.86328125" style="15"/>
    <col min="14337" max="14337" width="4.1328125" style="15" customWidth="1"/>
    <col min="14338" max="14338" width="14" style="15" customWidth="1"/>
    <col min="14339" max="14339" width="9.86328125" style="15" customWidth="1"/>
    <col min="14340" max="14340" width="4.86328125" style="15" customWidth="1"/>
    <col min="14341" max="14341" width="33.1328125" style="15" customWidth="1"/>
    <col min="14342" max="14342" width="4.1328125" style="15" bestFit="1" customWidth="1"/>
    <col min="14343" max="14343" width="6.3984375" style="15" customWidth="1"/>
    <col min="14344" max="14346" width="4.1328125" style="15" bestFit="1" customWidth="1"/>
    <col min="14347" max="14347" width="3.1328125" style="15" bestFit="1" customWidth="1"/>
    <col min="14348" max="14348" width="7.86328125" style="15" customWidth="1"/>
    <col min="14349" max="14350" width="3.1328125" style="15" bestFit="1" customWidth="1"/>
    <col min="14351" max="14351" width="7.86328125" style="15" customWidth="1"/>
    <col min="14352" max="14354" width="3.1328125" style="15" bestFit="1" customWidth="1"/>
    <col min="14355" max="14365" width="7.86328125" style="15" customWidth="1"/>
    <col min="14366" max="14366" width="6.1328125" style="15" customWidth="1"/>
    <col min="14367" max="14367" width="4.3984375" style="15" customWidth="1"/>
    <col min="14368" max="14369" width="5.1328125" style="15" customWidth="1"/>
    <col min="14370" max="14370" width="8.1328125" style="15" customWidth="1"/>
    <col min="14371" max="14371" width="6.86328125" style="15" customWidth="1"/>
    <col min="14372" max="14372" width="6.1328125" style="15" customWidth="1"/>
    <col min="14373" max="14592" width="8.86328125" style="15"/>
    <col min="14593" max="14593" width="4.1328125" style="15" customWidth="1"/>
    <col min="14594" max="14594" width="14" style="15" customWidth="1"/>
    <col min="14595" max="14595" width="9.86328125" style="15" customWidth="1"/>
    <col min="14596" max="14596" width="4.86328125" style="15" customWidth="1"/>
    <col min="14597" max="14597" width="33.1328125" style="15" customWidth="1"/>
    <col min="14598" max="14598" width="4.1328125" style="15" bestFit="1" customWidth="1"/>
    <col min="14599" max="14599" width="6.3984375" style="15" customWidth="1"/>
    <col min="14600" max="14602" width="4.1328125" style="15" bestFit="1" customWidth="1"/>
    <col min="14603" max="14603" width="3.1328125" style="15" bestFit="1" customWidth="1"/>
    <col min="14604" max="14604" width="7.86328125" style="15" customWidth="1"/>
    <col min="14605" max="14606" width="3.1328125" style="15" bestFit="1" customWidth="1"/>
    <col min="14607" max="14607" width="7.86328125" style="15" customWidth="1"/>
    <col min="14608" max="14610" width="3.1328125" style="15" bestFit="1" customWidth="1"/>
    <col min="14611" max="14621" width="7.86328125" style="15" customWidth="1"/>
    <col min="14622" max="14622" width="6.1328125" style="15" customWidth="1"/>
    <col min="14623" max="14623" width="4.3984375" style="15" customWidth="1"/>
    <col min="14624" max="14625" width="5.1328125" style="15" customWidth="1"/>
    <col min="14626" max="14626" width="8.1328125" style="15" customWidth="1"/>
    <col min="14627" max="14627" width="6.86328125" style="15" customWidth="1"/>
    <col min="14628" max="14628" width="6.1328125" style="15" customWidth="1"/>
    <col min="14629" max="14848" width="8.86328125" style="15"/>
    <col min="14849" max="14849" width="4.1328125" style="15" customWidth="1"/>
    <col min="14850" max="14850" width="14" style="15" customWidth="1"/>
    <col min="14851" max="14851" width="9.86328125" style="15" customWidth="1"/>
    <col min="14852" max="14852" width="4.86328125" style="15" customWidth="1"/>
    <col min="14853" max="14853" width="33.1328125" style="15" customWidth="1"/>
    <col min="14854" max="14854" width="4.1328125" style="15" bestFit="1" customWidth="1"/>
    <col min="14855" max="14855" width="6.3984375" style="15" customWidth="1"/>
    <col min="14856" max="14858" width="4.1328125" style="15" bestFit="1" customWidth="1"/>
    <col min="14859" max="14859" width="3.1328125" style="15" bestFit="1" customWidth="1"/>
    <col min="14860" max="14860" width="7.86328125" style="15" customWidth="1"/>
    <col min="14861" max="14862" width="3.1328125" style="15" bestFit="1" customWidth="1"/>
    <col min="14863" max="14863" width="7.86328125" style="15" customWidth="1"/>
    <col min="14864" max="14866" width="3.1328125" style="15" bestFit="1" customWidth="1"/>
    <col min="14867" max="14877" width="7.86328125" style="15" customWidth="1"/>
    <col min="14878" max="14878" width="6.1328125" style="15" customWidth="1"/>
    <col min="14879" max="14879" width="4.3984375" style="15" customWidth="1"/>
    <col min="14880" max="14881" width="5.1328125" style="15" customWidth="1"/>
    <col min="14882" max="14882" width="8.1328125" style="15" customWidth="1"/>
    <col min="14883" max="14883" width="6.86328125" style="15" customWidth="1"/>
    <col min="14884" max="14884" width="6.1328125" style="15" customWidth="1"/>
    <col min="14885" max="15104" width="8.86328125" style="15"/>
    <col min="15105" max="15105" width="4.1328125" style="15" customWidth="1"/>
    <col min="15106" max="15106" width="14" style="15" customWidth="1"/>
    <col min="15107" max="15107" width="9.86328125" style="15" customWidth="1"/>
    <col min="15108" max="15108" width="4.86328125" style="15" customWidth="1"/>
    <col min="15109" max="15109" width="33.1328125" style="15" customWidth="1"/>
    <col min="15110" max="15110" width="4.1328125" style="15" bestFit="1" customWidth="1"/>
    <col min="15111" max="15111" width="6.3984375" style="15" customWidth="1"/>
    <col min="15112" max="15114" width="4.1328125" style="15" bestFit="1" customWidth="1"/>
    <col min="15115" max="15115" width="3.1328125" style="15" bestFit="1" customWidth="1"/>
    <col min="15116" max="15116" width="7.86328125" style="15" customWidth="1"/>
    <col min="15117" max="15118" width="3.1328125" style="15" bestFit="1" customWidth="1"/>
    <col min="15119" max="15119" width="7.86328125" style="15" customWidth="1"/>
    <col min="15120" max="15122" width="3.1328125" style="15" bestFit="1" customWidth="1"/>
    <col min="15123" max="15133" width="7.86328125" style="15" customWidth="1"/>
    <col min="15134" max="15134" width="6.1328125" style="15" customWidth="1"/>
    <col min="15135" max="15135" width="4.3984375" style="15" customWidth="1"/>
    <col min="15136" max="15137" width="5.1328125" style="15" customWidth="1"/>
    <col min="15138" max="15138" width="8.1328125" style="15" customWidth="1"/>
    <col min="15139" max="15139" width="6.86328125" style="15" customWidth="1"/>
    <col min="15140" max="15140" width="6.1328125" style="15" customWidth="1"/>
    <col min="15141" max="15360" width="8.86328125" style="15"/>
    <col min="15361" max="15361" width="4.1328125" style="15" customWidth="1"/>
    <col min="15362" max="15362" width="14" style="15" customWidth="1"/>
    <col min="15363" max="15363" width="9.86328125" style="15" customWidth="1"/>
    <col min="15364" max="15364" width="4.86328125" style="15" customWidth="1"/>
    <col min="15365" max="15365" width="33.1328125" style="15" customWidth="1"/>
    <col min="15366" max="15366" width="4.1328125" style="15" bestFit="1" customWidth="1"/>
    <col min="15367" max="15367" width="6.3984375" style="15" customWidth="1"/>
    <col min="15368" max="15370" width="4.1328125" style="15" bestFit="1" customWidth="1"/>
    <col min="15371" max="15371" width="3.1328125" style="15" bestFit="1" customWidth="1"/>
    <col min="15372" max="15372" width="7.86328125" style="15" customWidth="1"/>
    <col min="15373" max="15374" width="3.1328125" style="15" bestFit="1" customWidth="1"/>
    <col min="15375" max="15375" width="7.86328125" style="15" customWidth="1"/>
    <col min="15376" max="15378" width="3.1328125" style="15" bestFit="1" customWidth="1"/>
    <col min="15379" max="15389" width="7.86328125" style="15" customWidth="1"/>
    <col min="15390" max="15390" width="6.1328125" style="15" customWidth="1"/>
    <col min="15391" max="15391" width="4.3984375" style="15" customWidth="1"/>
    <col min="15392" max="15393" width="5.1328125" style="15" customWidth="1"/>
    <col min="15394" max="15394" width="8.1328125" style="15" customWidth="1"/>
    <col min="15395" max="15395" width="6.86328125" style="15" customWidth="1"/>
    <col min="15396" max="15396" width="6.1328125" style="15" customWidth="1"/>
    <col min="15397" max="15616" width="8.86328125" style="15"/>
    <col min="15617" max="15617" width="4.1328125" style="15" customWidth="1"/>
    <col min="15618" max="15618" width="14" style="15" customWidth="1"/>
    <col min="15619" max="15619" width="9.86328125" style="15" customWidth="1"/>
    <col min="15620" max="15620" width="4.86328125" style="15" customWidth="1"/>
    <col min="15621" max="15621" width="33.1328125" style="15" customWidth="1"/>
    <col min="15622" max="15622" width="4.1328125" style="15" bestFit="1" customWidth="1"/>
    <col min="15623" max="15623" width="6.3984375" style="15" customWidth="1"/>
    <col min="15624" max="15626" width="4.1328125" style="15" bestFit="1" customWidth="1"/>
    <col min="15627" max="15627" width="3.1328125" style="15" bestFit="1" customWidth="1"/>
    <col min="15628" max="15628" width="7.86328125" style="15" customWidth="1"/>
    <col min="15629" max="15630" width="3.1328125" style="15" bestFit="1" customWidth="1"/>
    <col min="15631" max="15631" width="7.86328125" style="15" customWidth="1"/>
    <col min="15632" max="15634" width="3.1328125" style="15" bestFit="1" customWidth="1"/>
    <col min="15635" max="15645" width="7.86328125" style="15" customWidth="1"/>
    <col min="15646" max="15646" width="6.1328125" style="15" customWidth="1"/>
    <col min="15647" max="15647" width="4.3984375" style="15" customWidth="1"/>
    <col min="15648" max="15649" width="5.1328125" style="15" customWidth="1"/>
    <col min="15650" max="15650" width="8.1328125" style="15" customWidth="1"/>
    <col min="15651" max="15651" width="6.86328125" style="15" customWidth="1"/>
    <col min="15652" max="15652" width="6.1328125" style="15" customWidth="1"/>
    <col min="15653" max="15872" width="8.86328125" style="15"/>
    <col min="15873" max="15873" width="4.1328125" style="15" customWidth="1"/>
    <col min="15874" max="15874" width="14" style="15" customWidth="1"/>
    <col min="15875" max="15875" width="9.86328125" style="15" customWidth="1"/>
    <col min="15876" max="15876" width="4.86328125" style="15" customWidth="1"/>
    <col min="15877" max="15877" width="33.1328125" style="15" customWidth="1"/>
    <col min="15878" max="15878" width="4.1328125" style="15" bestFit="1" customWidth="1"/>
    <col min="15879" max="15879" width="6.3984375" style="15" customWidth="1"/>
    <col min="15880" max="15882" width="4.1328125" style="15" bestFit="1" customWidth="1"/>
    <col min="15883" max="15883" width="3.1328125" style="15" bestFit="1" customWidth="1"/>
    <col min="15884" max="15884" width="7.86328125" style="15" customWidth="1"/>
    <col min="15885" max="15886" width="3.1328125" style="15" bestFit="1" customWidth="1"/>
    <col min="15887" max="15887" width="7.86328125" style="15" customWidth="1"/>
    <col min="15888" max="15890" width="3.1328125" style="15" bestFit="1" customWidth="1"/>
    <col min="15891" max="15901" width="7.86328125" style="15" customWidth="1"/>
    <col min="15902" max="15902" width="6.1328125" style="15" customWidth="1"/>
    <col min="15903" max="15903" width="4.3984375" style="15" customWidth="1"/>
    <col min="15904" max="15905" width="5.1328125" style="15" customWidth="1"/>
    <col min="15906" max="15906" width="8.1328125" style="15" customWidth="1"/>
    <col min="15907" max="15907" width="6.86328125" style="15" customWidth="1"/>
    <col min="15908" max="15908" width="6.1328125" style="15" customWidth="1"/>
    <col min="15909" max="16128" width="8.86328125" style="15"/>
    <col min="16129" max="16129" width="4.1328125" style="15" customWidth="1"/>
    <col min="16130" max="16130" width="14" style="15" customWidth="1"/>
    <col min="16131" max="16131" width="9.86328125" style="15" customWidth="1"/>
    <col min="16132" max="16132" width="4.86328125" style="15" customWidth="1"/>
    <col min="16133" max="16133" width="33.1328125" style="15" customWidth="1"/>
    <col min="16134" max="16134" width="4.1328125" style="15" bestFit="1" customWidth="1"/>
    <col min="16135" max="16135" width="6.3984375" style="15" customWidth="1"/>
    <col min="16136" max="16138" width="4.1328125" style="15" bestFit="1" customWidth="1"/>
    <col min="16139" max="16139" width="3.1328125" style="15" bestFit="1" customWidth="1"/>
    <col min="16140" max="16140" width="7.86328125" style="15" customWidth="1"/>
    <col min="16141" max="16142" width="3.1328125" style="15" bestFit="1" customWidth="1"/>
    <col min="16143" max="16143" width="7.86328125" style="15" customWidth="1"/>
    <col min="16144" max="16146" width="3.1328125" style="15" bestFit="1" customWidth="1"/>
    <col min="16147" max="16157" width="7.86328125" style="15" customWidth="1"/>
    <col min="16158" max="16158" width="6.1328125" style="15" customWidth="1"/>
    <col min="16159" max="16159" width="4.3984375" style="15" customWidth="1"/>
    <col min="16160" max="16161" width="5.1328125" style="15" customWidth="1"/>
    <col min="16162" max="16162" width="8.1328125" style="15" customWidth="1"/>
    <col min="16163" max="16163" width="6.86328125" style="15" customWidth="1"/>
    <col min="16164" max="16164" width="6.1328125" style="15" customWidth="1"/>
    <col min="16165" max="16384" width="8.86328125" style="15"/>
  </cols>
  <sheetData>
    <row r="1" spans="1:32" s="1" customFormat="1" ht="21" customHeight="1" thickBot="1" x14ac:dyDescent="0.4">
      <c r="A1" s="410" t="s">
        <v>0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2"/>
    </row>
    <row r="2" spans="1:32" s="1" customFormat="1" ht="12" customHeight="1" thickBot="1" x14ac:dyDescent="0.4">
      <c r="A2" s="2"/>
      <c r="B2" s="3"/>
      <c r="C2" s="3"/>
      <c r="D2" s="4"/>
      <c r="E2" s="94"/>
      <c r="F2" s="5"/>
      <c r="G2" s="6"/>
      <c r="H2" s="6"/>
      <c r="I2" s="5"/>
      <c r="J2" s="5"/>
      <c r="K2" s="5"/>
      <c r="L2" s="5"/>
      <c r="M2" s="109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7"/>
    </row>
    <row r="3" spans="1:32" s="1" customFormat="1" ht="21" customHeight="1" x14ac:dyDescent="0.35">
      <c r="A3" s="413" t="s">
        <v>339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5"/>
    </row>
    <row r="4" spans="1:32" ht="12" customHeight="1" x14ac:dyDescent="0.45">
      <c r="A4" s="8"/>
      <c r="B4" s="9"/>
      <c r="C4" s="9"/>
      <c r="D4" s="10"/>
      <c r="E4" s="95"/>
      <c r="F4" s="11"/>
      <c r="G4" s="12"/>
      <c r="H4" s="12"/>
      <c r="I4" s="9"/>
      <c r="J4" s="9"/>
      <c r="K4" s="9"/>
      <c r="L4" s="9"/>
      <c r="M4" s="110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3"/>
      <c r="AD4" s="14"/>
      <c r="AE4" s="14"/>
      <c r="AF4" s="14"/>
    </row>
    <row r="5" spans="1:32" customFormat="1" ht="13.5" customHeight="1" thickBot="1" x14ac:dyDescent="0.4">
      <c r="A5" s="16"/>
      <c r="E5" s="96"/>
      <c r="M5" s="96"/>
      <c r="AC5" s="17"/>
    </row>
    <row r="6" spans="1:32" customFormat="1" ht="31.5" customHeight="1" x14ac:dyDescent="0.35">
      <c r="A6" s="428" t="s">
        <v>128</v>
      </c>
      <c r="B6" s="430" t="s">
        <v>129</v>
      </c>
      <c r="C6" s="430" t="s">
        <v>130</v>
      </c>
      <c r="D6" s="433" t="s">
        <v>131</v>
      </c>
      <c r="E6" s="435" t="s">
        <v>132</v>
      </c>
      <c r="F6" s="437" t="s">
        <v>133</v>
      </c>
      <c r="G6" s="439" t="s">
        <v>134</v>
      </c>
      <c r="H6" s="441" t="s">
        <v>135</v>
      </c>
      <c r="I6" s="437" t="s">
        <v>136</v>
      </c>
      <c r="J6" s="421" t="s">
        <v>137</v>
      </c>
      <c r="K6" s="423" t="s">
        <v>138</v>
      </c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  <c r="AA6" s="424"/>
      <c r="AB6" s="425"/>
      <c r="AC6" s="426" t="s">
        <v>139</v>
      </c>
    </row>
    <row r="7" spans="1:32" customFormat="1" ht="108.6" customHeight="1" thickBot="1" x14ac:dyDescent="0.4">
      <c r="A7" s="429"/>
      <c r="B7" s="431"/>
      <c r="C7" s="432"/>
      <c r="D7" s="434"/>
      <c r="E7" s="436"/>
      <c r="F7" s="438"/>
      <c r="G7" s="440"/>
      <c r="H7" s="442"/>
      <c r="I7" s="438"/>
      <c r="J7" s="422"/>
      <c r="K7" s="253" t="s">
        <v>140</v>
      </c>
      <c r="L7" s="254" t="s">
        <v>141</v>
      </c>
      <c r="M7" s="255" t="s">
        <v>142</v>
      </c>
      <c r="N7" s="86" t="s">
        <v>143</v>
      </c>
      <c r="O7" s="86" t="s">
        <v>144</v>
      </c>
      <c r="P7" s="254" t="s">
        <v>145</v>
      </c>
      <c r="Q7" s="254" t="s">
        <v>146</v>
      </c>
      <c r="R7" s="254" t="s">
        <v>147</v>
      </c>
      <c r="S7" s="254" t="s">
        <v>148</v>
      </c>
      <c r="T7" s="254" t="s">
        <v>149</v>
      </c>
      <c r="U7" s="254" t="s">
        <v>150</v>
      </c>
      <c r="V7" s="86" t="s">
        <v>151</v>
      </c>
      <c r="W7" s="86" t="s">
        <v>152</v>
      </c>
      <c r="X7" s="254" t="s">
        <v>153</v>
      </c>
      <c r="Y7" s="86" t="s">
        <v>154</v>
      </c>
      <c r="Z7" s="86" t="s">
        <v>155</v>
      </c>
      <c r="AA7" s="86" t="s">
        <v>156</v>
      </c>
      <c r="AB7" s="251" t="s">
        <v>157</v>
      </c>
      <c r="AC7" s="427"/>
    </row>
    <row r="8" spans="1:32" customFormat="1" x14ac:dyDescent="0.4">
      <c r="A8" s="392">
        <v>1</v>
      </c>
      <c r="B8" s="403" t="s">
        <v>358</v>
      </c>
      <c r="C8" s="416" t="s">
        <v>362</v>
      </c>
      <c r="D8" s="419">
        <v>1</v>
      </c>
      <c r="E8" s="97"/>
      <c r="F8" s="18"/>
      <c r="G8" s="18"/>
      <c r="H8" s="18"/>
      <c r="I8" s="19"/>
      <c r="J8" s="41"/>
      <c r="K8" s="42"/>
      <c r="L8" s="43"/>
      <c r="M8" s="115"/>
      <c r="N8" s="22"/>
      <c r="O8" s="22"/>
      <c r="P8" s="43"/>
      <c r="Q8" s="43"/>
      <c r="R8" s="73"/>
      <c r="S8" s="43"/>
      <c r="T8" s="43"/>
      <c r="U8" s="43"/>
      <c r="V8" s="22"/>
      <c r="W8" s="22"/>
      <c r="X8" s="43"/>
      <c r="Y8" s="22"/>
      <c r="Z8" s="22"/>
      <c r="AA8" s="22"/>
      <c r="AB8" s="242"/>
      <c r="AC8" s="24">
        <f t="shared" ref="AC8:AC21" si="0">SUM(K8:AB8)</f>
        <v>0</v>
      </c>
    </row>
    <row r="9" spans="1:32" customFormat="1" ht="13.9" x14ac:dyDescent="0.4">
      <c r="A9" s="365"/>
      <c r="B9" s="368"/>
      <c r="C9" s="417"/>
      <c r="D9" s="375"/>
      <c r="E9" s="93" t="s">
        <v>15</v>
      </c>
      <c r="F9" s="25" t="s">
        <v>4</v>
      </c>
      <c r="G9" s="25" t="s">
        <v>12</v>
      </c>
      <c r="H9" s="25" t="s">
        <v>31</v>
      </c>
      <c r="I9" s="26" t="s">
        <v>13</v>
      </c>
      <c r="J9" s="27">
        <v>22</v>
      </c>
      <c r="K9" s="28"/>
      <c r="L9" s="29"/>
      <c r="M9" s="112"/>
      <c r="N9" s="29"/>
      <c r="O9" s="29"/>
      <c r="P9" s="29"/>
      <c r="Q9" s="29">
        <v>11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  <c r="AC9" s="31">
        <f t="shared" si="0"/>
        <v>11</v>
      </c>
    </row>
    <row r="10" spans="1:32" customFormat="1" ht="13.9" x14ac:dyDescent="0.4">
      <c r="A10" s="365"/>
      <c r="B10" s="368"/>
      <c r="C10" s="417"/>
      <c r="D10" s="375"/>
      <c r="E10" s="200"/>
      <c r="F10" s="75"/>
      <c r="G10" s="75"/>
      <c r="H10" s="75"/>
      <c r="I10" s="76"/>
      <c r="J10" s="77"/>
      <c r="K10" s="78"/>
      <c r="L10" s="79"/>
      <c r="M10" s="113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80"/>
      <c r="AC10" s="31">
        <f t="shared" si="0"/>
        <v>0</v>
      </c>
    </row>
    <row r="11" spans="1:32" customFormat="1" ht="13.9" x14ac:dyDescent="0.4">
      <c r="A11" s="365"/>
      <c r="B11" s="368"/>
      <c r="C11" s="417"/>
      <c r="D11" s="375"/>
      <c r="E11" s="200"/>
      <c r="F11" s="75"/>
      <c r="G11" s="75"/>
      <c r="H11" s="75"/>
      <c r="I11" s="76"/>
      <c r="J11" s="77"/>
      <c r="K11" s="78"/>
      <c r="L11" s="79"/>
      <c r="M11" s="113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80"/>
      <c r="AC11" s="31">
        <f t="shared" si="0"/>
        <v>0</v>
      </c>
      <c r="AE11" s="87">
        <f>AC11+AC73+AC134+AC197+AC268+AC334+AC411+AC478+AC553+AC624</f>
        <v>35</v>
      </c>
    </row>
    <row r="12" spans="1:32" customFormat="1" ht="13.9" x14ac:dyDescent="0.4">
      <c r="A12" s="365"/>
      <c r="B12" s="368"/>
      <c r="C12" s="417"/>
      <c r="D12" s="375"/>
      <c r="E12" s="93"/>
      <c r="F12" s="25"/>
      <c r="G12" s="25"/>
      <c r="H12" s="25"/>
      <c r="I12" s="26"/>
      <c r="J12" s="27"/>
      <c r="K12" s="28"/>
      <c r="L12" s="29"/>
      <c r="M12" s="112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80"/>
      <c r="AC12" s="31">
        <f t="shared" si="0"/>
        <v>0</v>
      </c>
      <c r="AE12" s="87"/>
    </row>
    <row r="13" spans="1:32" customFormat="1" ht="13.9" x14ac:dyDescent="0.4">
      <c r="A13" s="365"/>
      <c r="B13" s="368"/>
      <c r="C13" s="417"/>
      <c r="D13" s="375"/>
      <c r="E13" s="93"/>
      <c r="F13" s="25"/>
      <c r="G13" s="25"/>
      <c r="H13" s="25"/>
      <c r="I13" s="26"/>
      <c r="J13" s="27"/>
      <c r="K13" s="28"/>
      <c r="L13" s="29" t="s">
        <v>158</v>
      </c>
      <c r="M13" s="112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30"/>
      <c r="AC13" s="31">
        <f t="shared" si="0"/>
        <v>0</v>
      </c>
      <c r="AE13" s="87"/>
    </row>
    <row r="14" spans="1:32" customFormat="1" ht="13.9" x14ac:dyDescent="0.4">
      <c r="A14" s="365"/>
      <c r="B14" s="368"/>
      <c r="C14" s="417"/>
      <c r="D14" s="375"/>
      <c r="E14" s="93"/>
      <c r="F14" s="25"/>
      <c r="G14" s="25"/>
      <c r="H14" s="25"/>
      <c r="I14" s="26"/>
      <c r="J14" s="27"/>
      <c r="K14" s="28"/>
      <c r="L14" s="29"/>
      <c r="M14" s="112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  <c r="AC14" s="31">
        <f t="shared" si="0"/>
        <v>0</v>
      </c>
      <c r="AE14" s="87"/>
    </row>
    <row r="15" spans="1:32" customFormat="1" ht="13.9" x14ac:dyDescent="0.4">
      <c r="A15" s="365"/>
      <c r="B15" s="368"/>
      <c r="C15" s="417"/>
      <c r="D15" s="375"/>
      <c r="E15" s="93"/>
      <c r="F15" s="25"/>
      <c r="G15" s="25"/>
      <c r="H15" s="25"/>
      <c r="I15" s="26"/>
      <c r="J15" s="27"/>
      <c r="K15" s="28"/>
      <c r="L15" s="29"/>
      <c r="M15" s="112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30"/>
      <c r="AC15" s="31">
        <f t="shared" si="0"/>
        <v>0</v>
      </c>
      <c r="AE15" s="87"/>
    </row>
    <row r="16" spans="1:32" customFormat="1" ht="13.9" x14ac:dyDescent="0.4">
      <c r="A16" s="365"/>
      <c r="B16" s="368"/>
      <c r="C16" s="417"/>
      <c r="D16" s="375"/>
      <c r="E16" s="93"/>
      <c r="F16" s="25"/>
      <c r="G16" s="25"/>
      <c r="H16" s="25"/>
      <c r="I16" s="26"/>
      <c r="J16" s="27"/>
      <c r="K16" s="28"/>
      <c r="L16" s="29"/>
      <c r="M16" s="112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0"/>
      <c r="AC16" s="31">
        <f t="shared" si="0"/>
        <v>0</v>
      </c>
      <c r="AD16" s="87">
        <f>SUM(AC13:AC16)</f>
        <v>0</v>
      </c>
      <c r="AE16" s="87">
        <f>AD16+16</f>
        <v>16</v>
      </c>
    </row>
    <row r="17" spans="1:31" customFormat="1" ht="14.25" thickBot="1" x14ac:dyDescent="0.45">
      <c r="A17" s="365"/>
      <c r="B17" s="368"/>
      <c r="C17" s="417"/>
      <c r="D17" s="375"/>
      <c r="E17" s="93"/>
      <c r="F17" s="25"/>
      <c r="G17" s="25"/>
      <c r="H17" s="25"/>
      <c r="I17" s="26"/>
      <c r="J17" s="27"/>
      <c r="K17" s="28"/>
      <c r="L17" s="29"/>
      <c r="M17" s="112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80"/>
      <c r="AC17" s="31">
        <f t="shared" si="0"/>
        <v>0</v>
      </c>
      <c r="AE17" s="87"/>
    </row>
    <row r="18" spans="1:31" customFormat="1" ht="13.9" x14ac:dyDescent="0.4">
      <c r="A18" s="365"/>
      <c r="B18" s="368"/>
      <c r="C18" s="417"/>
      <c r="D18" s="375"/>
      <c r="E18" s="93"/>
      <c r="F18" s="25"/>
      <c r="G18" s="25"/>
      <c r="H18" s="25"/>
      <c r="I18" s="26"/>
      <c r="J18" s="27"/>
      <c r="K18" s="28"/>
      <c r="L18" s="29"/>
      <c r="M18" s="112"/>
      <c r="N18" s="22"/>
      <c r="O18" s="22"/>
      <c r="P18" s="22"/>
      <c r="Q18" s="22"/>
      <c r="R18" s="22"/>
      <c r="S18" s="22"/>
      <c r="T18" s="22"/>
      <c r="U18" s="29"/>
      <c r="V18" s="22"/>
      <c r="W18" s="22"/>
      <c r="X18" s="22"/>
      <c r="Y18" s="22"/>
      <c r="Z18" s="22"/>
      <c r="AA18" s="22"/>
      <c r="AB18" s="80"/>
      <c r="AC18" s="31">
        <f t="shared" si="0"/>
        <v>0</v>
      </c>
      <c r="AE18" s="87"/>
    </row>
    <row r="19" spans="1:31" customFormat="1" x14ac:dyDescent="0.4">
      <c r="A19" s="365"/>
      <c r="B19" s="368"/>
      <c r="C19" s="417"/>
      <c r="D19" s="375"/>
      <c r="E19" s="93"/>
      <c r="F19" s="25"/>
      <c r="G19" s="25"/>
      <c r="H19" s="25"/>
      <c r="I19" s="26"/>
      <c r="J19" s="27"/>
      <c r="K19" s="28"/>
      <c r="L19" s="29"/>
      <c r="M19" s="112"/>
      <c r="N19" s="29"/>
      <c r="O19" s="29"/>
      <c r="P19" s="29"/>
      <c r="Q19" s="29"/>
      <c r="R19" s="29"/>
      <c r="S19" s="29"/>
      <c r="T19" s="29"/>
      <c r="U19" s="73"/>
      <c r="V19" s="29"/>
      <c r="W19" s="29"/>
      <c r="X19" s="29"/>
      <c r="Y19" s="29"/>
      <c r="Z19" s="29"/>
      <c r="AA19" s="29"/>
      <c r="AB19" s="124"/>
      <c r="AC19" s="31">
        <f t="shared" si="0"/>
        <v>0</v>
      </c>
      <c r="AE19" s="87"/>
    </row>
    <row r="20" spans="1:31" customFormat="1" ht="13.9" x14ac:dyDescent="0.4">
      <c r="A20" s="365"/>
      <c r="B20" s="368"/>
      <c r="C20" s="417"/>
      <c r="D20" s="375"/>
      <c r="E20" s="93"/>
      <c r="F20" s="25"/>
      <c r="G20" s="25"/>
      <c r="H20" s="25"/>
      <c r="I20" s="26"/>
      <c r="J20" s="27"/>
      <c r="K20" s="28"/>
      <c r="L20" s="29"/>
      <c r="M20" s="112"/>
      <c r="N20" s="29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124"/>
      <c r="AC20" s="31">
        <f t="shared" si="0"/>
        <v>0</v>
      </c>
      <c r="AE20" s="87"/>
    </row>
    <row r="21" spans="1:31" customFormat="1" ht="13.9" x14ac:dyDescent="0.4">
      <c r="A21" s="365"/>
      <c r="B21" s="368"/>
      <c r="C21" s="417"/>
      <c r="D21" s="375"/>
      <c r="E21" s="93"/>
      <c r="F21" s="25"/>
      <c r="G21" s="25"/>
      <c r="H21" s="25"/>
      <c r="I21" s="26"/>
      <c r="J21" s="27"/>
      <c r="K21" s="28"/>
      <c r="L21" s="29"/>
      <c r="M21" s="112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124"/>
      <c r="AC21" s="31">
        <f t="shared" si="0"/>
        <v>0</v>
      </c>
      <c r="AE21" s="87"/>
    </row>
    <row r="22" spans="1:31" customFormat="1" ht="13.9" thickBot="1" x14ac:dyDescent="0.4">
      <c r="A22" s="365"/>
      <c r="B22" s="368"/>
      <c r="C22" s="417"/>
      <c r="D22" s="375"/>
      <c r="E22" s="98" t="s">
        <v>16</v>
      </c>
      <c r="F22" s="32"/>
      <c r="G22" s="32"/>
      <c r="H22" s="32"/>
      <c r="I22" s="33"/>
      <c r="J22" s="34"/>
      <c r="K22" s="35">
        <f t="shared" ref="K22:AA22" si="1">SUM(K8:K21)</f>
        <v>0</v>
      </c>
      <c r="L22" s="35">
        <f t="shared" si="1"/>
        <v>0</v>
      </c>
      <c r="M22" s="35">
        <f t="shared" si="1"/>
        <v>0</v>
      </c>
      <c r="N22" s="35">
        <f t="shared" si="1"/>
        <v>0</v>
      </c>
      <c r="O22" s="35">
        <f t="shared" si="1"/>
        <v>0</v>
      </c>
      <c r="P22" s="35">
        <f t="shared" si="1"/>
        <v>0</v>
      </c>
      <c r="Q22" s="35">
        <f t="shared" si="1"/>
        <v>11</v>
      </c>
      <c r="R22" s="35">
        <f t="shared" si="1"/>
        <v>0</v>
      </c>
      <c r="S22" s="35">
        <f t="shared" si="1"/>
        <v>0</v>
      </c>
      <c r="T22" s="35">
        <f t="shared" si="1"/>
        <v>0</v>
      </c>
      <c r="U22" s="35">
        <f t="shared" si="1"/>
        <v>0</v>
      </c>
      <c r="V22" s="35">
        <f t="shared" si="1"/>
        <v>0</v>
      </c>
      <c r="W22" s="35">
        <f t="shared" si="1"/>
        <v>0</v>
      </c>
      <c r="X22" s="35">
        <f t="shared" si="1"/>
        <v>0</v>
      </c>
      <c r="Y22" s="35">
        <f t="shared" si="1"/>
        <v>0</v>
      </c>
      <c r="Z22" s="35">
        <f t="shared" si="1"/>
        <v>0</v>
      </c>
      <c r="AA22" s="35">
        <f t="shared" si="1"/>
        <v>0</v>
      </c>
      <c r="AB22" s="35">
        <f>SUM(AB8:AB18)</f>
        <v>0</v>
      </c>
      <c r="AC22" s="38">
        <f>SUM(AC8:AC21)</f>
        <v>11</v>
      </c>
      <c r="AD22" s="87">
        <f>SUM(K22:AA22)</f>
        <v>11</v>
      </c>
    </row>
    <row r="23" spans="1:31" customFormat="1" ht="13.9" x14ac:dyDescent="0.4">
      <c r="A23" s="365"/>
      <c r="B23" s="368"/>
      <c r="C23" s="417"/>
      <c r="D23" s="375"/>
      <c r="E23" s="99"/>
      <c r="F23" s="39"/>
      <c r="G23" s="39"/>
      <c r="H23" s="39"/>
      <c r="I23" s="40"/>
      <c r="J23" s="41"/>
      <c r="K23" s="42"/>
      <c r="L23" s="43"/>
      <c r="M23" s="115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4"/>
      <c r="AC23" s="45"/>
    </row>
    <row r="24" spans="1:31" customFormat="1" ht="13.9" thickBot="1" x14ac:dyDescent="0.4">
      <c r="A24" s="365"/>
      <c r="B24" s="368"/>
      <c r="C24" s="417"/>
      <c r="D24" s="375"/>
      <c r="E24" s="101" t="s">
        <v>18</v>
      </c>
      <c r="F24" s="46"/>
      <c r="G24" s="46"/>
      <c r="H24" s="46"/>
      <c r="I24" s="47"/>
      <c r="J24" s="48"/>
      <c r="K24" s="49">
        <f t="shared" ref="K24:AC24" si="2">SUM(K23:K23)</f>
        <v>0</v>
      </c>
      <c r="L24" s="50">
        <f t="shared" ref="L24:Z24" si="3">SUM(L23:L23)</f>
        <v>0</v>
      </c>
      <c r="M24" s="116">
        <f t="shared" si="3"/>
        <v>0</v>
      </c>
      <c r="N24" s="50">
        <f t="shared" si="3"/>
        <v>0</v>
      </c>
      <c r="O24" s="50">
        <f t="shared" si="3"/>
        <v>0</v>
      </c>
      <c r="P24" s="50">
        <f t="shared" si="3"/>
        <v>0</v>
      </c>
      <c r="Q24" s="50">
        <f t="shared" si="3"/>
        <v>0</v>
      </c>
      <c r="R24" s="50">
        <f t="shared" si="3"/>
        <v>0</v>
      </c>
      <c r="S24" s="50">
        <f t="shared" si="3"/>
        <v>0</v>
      </c>
      <c r="T24" s="50">
        <f t="shared" si="3"/>
        <v>0</v>
      </c>
      <c r="U24" s="50">
        <f t="shared" si="3"/>
        <v>0</v>
      </c>
      <c r="V24" s="50">
        <f t="shared" si="3"/>
        <v>0</v>
      </c>
      <c r="W24" s="50">
        <f t="shared" si="3"/>
        <v>0</v>
      </c>
      <c r="X24" s="50">
        <f t="shared" si="3"/>
        <v>0</v>
      </c>
      <c r="Y24" s="50">
        <f t="shared" si="3"/>
        <v>0</v>
      </c>
      <c r="Z24" s="50">
        <f t="shared" si="3"/>
        <v>0</v>
      </c>
      <c r="AA24" s="50">
        <f t="shared" si="2"/>
        <v>0</v>
      </c>
      <c r="AB24" s="51">
        <f t="shared" si="2"/>
        <v>0</v>
      </c>
      <c r="AC24" s="52">
        <f t="shared" si="2"/>
        <v>0</v>
      </c>
    </row>
    <row r="25" spans="1:31" customFormat="1" ht="13.9" thickBot="1" x14ac:dyDescent="0.4">
      <c r="A25" s="366"/>
      <c r="B25" s="369"/>
      <c r="C25" s="418"/>
      <c r="D25" s="420"/>
      <c r="E25" s="102" t="s">
        <v>19</v>
      </c>
      <c r="F25" s="53"/>
      <c r="G25" s="53"/>
      <c r="H25" s="53"/>
      <c r="I25" s="54"/>
      <c r="J25" s="55"/>
      <c r="K25" s="56">
        <f t="shared" ref="K25:AC25" si="4">K22+K24</f>
        <v>0</v>
      </c>
      <c r="L25" s="57">
        <f t="shared" si="4"/>
        <v>0</v>
      </c>
      <c r="M25" s="117">
        <f t="shared" ref="M25:AA25" si="5">M22+M24</f>
        <v>0</v>
      </c>
      <c r="N25" s="57">
        <f t="shared" si="5"/>
        <v>0</v>
      </c>
      <c r="O25" s="57">
        <f t="shared" si="5"/>
        <v>0</v>
      </c>
      <c r="P25" s="57">
        <f t="shared" si="5"/>
        <v>0</v>
      </c>
      <c r="Q25" s="57">
        <f t="shared" si="5"/>
        <v>11</v>
      </c>
      <c r="R25" s="57">
        <f t="shared" si="5"/>
        <v>0</v>
      </c>
      <c r="S25" s="57">
        <f t="shared" si="5"/>
        <v>0</v>
      </c>
      <c r="T25" s="57">
        <f t="shared" si="5"/>
        <v>0</v>
      </c>
      <c r="U25" s="57">
        <f t="shared" si="5"/>
        <v>0</v>
      </c>
      <c r="V25" s="57">
        <f t="shared" si="5"/>
        <v>0</v>
      </c>
      <c r="W25" s="57">
        <f t="shared" si="5"/>
        <v>0</v>
      </c>
      <c r="X25" s="57">
        <f t="shared" si="5"/>
        <v>0</v>
      </c>
      <c r="Y25" s="57">
        <f t="shared" si="5"/>
        <v>0</v>
      </c>
      <c r="Z25" s="57">
        <f t="shared" si="5"/>
        <v>0</v>
      </c>
      <c r="AA25" s="57">
        <f t="shared" si="5"/>
        <v>0</v>
      </c>
      <c r="AB25" s="58">
        <f t="shared" si="4"/>
        <v>0</v>
      </c>
      <c r="AC25" s="59">
        <f t="shared" si="4"/>
        <v>11</v>
      </c>
    </row>
    <row r="26" spans="1:31" customFormat="1" ht="13.9" x14ac:dyDescent="0.4">
      <c r="A26" s="60"/>
      <c r="B26" s="61"/>
      <c r="C26" s="61"/>
      <c r="D26" s="61"/>
      <c r="E26" s="103"/>
      <c r="F26" s="62"/>
      <c r="G26" s="62"/>
      <c r="H26" s="62"/>
      <c r="I26" s="63"/>
      <c r="J26" s="63"/>
      <c r="K26" s="64"/>
      <c r="L26" s="64"/>
      <c r="M26" s="118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 spans="1:31" customFormat="1" ht="13.9" x14ac:dyDescent="0.4">
      <c r="A27" s="353" t="s">
        <v>340</v>
      </c>
      <c r="B27" s="354"/>
      <c r="C27" s="354"/>
      <c r="D27" s="354"/>
      <c r="E27" s="355"/>
      <c r="F27" s="355"/>
      <c r="G27" s="355"/>
      <c r="H27" s="355"/>
      <c r="I27" s="356"/>
      <c r="J27" s="356"/>
      <c r="K27" s="357"/>
      <c r="L27" s="64"/>
      <c r="M27" s="118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 spans="1:31" customFormat="1" ht="13.9" x14ac:dyDescent="0.4">
      <c r="A28" s="60"/>
      <c r="B28" s="61"/>
      <c r="C28" s="61"/>
      <c r="D28" s="61"/>
      <c r="E28" s="103"/>
      <c r="F28" s="62"/>
      <c r="G28" s="62"/>
      <c r="H28" s="62"/>
      <c r="I28" s="63"/>
      <c r="J28" s="63"/>
      <c r="K28" s="64"/>
      <c r="L28" s="64"/>
      <c r="M28" s="118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 spans="1:31" customFormat="1" ht="13.9" x14ac:dyDescent="0.4">
      <c r="A29" s="60"/>
      <c r="B29" s="61"/>
      <c r="C29" s="61"/>
      <c r="D29" s="61"/>
      <c r="E29" s="103"/>
      <c r="F29" s="62"/>
      <c r="G29" s="62"/>
      <c r="H29" s="62"/>
      <c r="I29" s="63"/>
      <c r="J29" s="63"/>
      <c r="K29" s="64"/>
      <c r="L29" s="64"/>
      <c r="M29" s="118"/>
      <c r="N29" s="64"/>
      <c r="O29" s="64"/>
      <c r="P29" s="64"/>
      <c r="Q29" s="64"/>
      <c r="R29" s="65" t="s">
        <v>356</v>
      </c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 spans="1:31" customFormat="1" ht="13.9" x14ac:dyDescent="0.4">
      <c r="A30" s="60"/>
      <c r="B30" s="61"/>
      <c r="C30" s="61"/>
      <c r="D30" s="61"/>
      <c r="E30" s="103"/>
      <c r="F30" s="62"/>
      <c r="G30" s="62"/>
      <c r="H30" s="62"/>
      <c r="I30" s="63"/>
      <c r="J30" s="63"/>
      <c r="K30" s="64"/>
      <c r="L30" s="64"/>
      <c r="M30" s="118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 spans="1:31" customFormat="1" ht="13.9" x14ac:dyDescent="0.4">
      <c r="A31" s="60"/>
      <c r="B31" s="61"/>
      <c r="C31" s="61"/>
      <c r="D31" s="61"/>
      <c r="E31" s="103"/>
      <c r="F31" s="62"/>
      <c r="G31" s="62"/>
      <c r="H31" s="62"/>
      <c r="I31" s="63"/>
      <c r="J31" s="63"/>
      <c r="K31" s="64"/>
      <c r="L31" s="64"/>
      <c r="M31" s="118"/>
      <c r="N31" s="64"/>
      <c r="O31" s="64"/>
      <c r="P31" s="64"/>
      <c r="Q31" s="64"/>
      <c r="R31" s="64"/>
      <c r="S31" s="64"/>
      <c r="T31" s="64" t="s">
        <v>346</v>
      </c>
      <c r="U31" s="64"/>
      <c r="V31" s="64"/>
      <c r="W31" s="64"/>
      <c r="X31" s="64"/>
      <c r="Y31" s="64"/>
      <c r="Z31" s="64"/>
      <c r="AA31" s="64"/>
      <c r="AB31" s="64"/>
      <c r="AC31" s="64"/>
    </row>
    <row r="32" spans="1:31" customFormat="1" ht="13.9" x14ac:dyDescent="0.4">
      <c r="A32" s="60"/>
      <c r="B32" s="61"/>
      <c r="C32" s="61"/>
      <c r="D32" s="61"/>
      <c r="E32" s="103"/>
      <c r="F32" s="62"/>
      <c r="G32" s="62"/>
      <c r="H32" s="62"/>
      <c r="I32" s="63"/>
      <c r="J32" s="63"/>
      <c r="K32" s="64"/>
      <c r="L32" s="64"/>
      <c r="M32" s="118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 spans="1:30" customFormat="1" ht="13.9" x14ac:dyDescent="0.4">
      <c r="A33" s="60"/>
      <c r="B33" s="61"/>
      <c r="C33" s="61"/>
      <c r="D33" s="61"/>
      <c r="E33" s="103"/>
      <c r="F33" s="62"/>
      <c r="G33" s="62"/>
      <c r="H33" s="62"/>
      <c r="I33" s="63"/>
      <c r="J33" s="63"/>
      <c r="K33" s="64"/>
      <c r="L33" s="64"/>
      <c r="M33" s="118"/>
      <c r="N33" s="64"/>
      <c r="O33" s="64"/>
      <c r="P33" s="64"/>
      <c r="Q33" s="64"/>
      <c r="R33" s="65" t="s">
        <v>164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 spans="1:30" customFormat="1" ht="13.9" x14ac:dyDescent="0.4">
      <c r="A34" s="60"/>
      <c r="B34" s="61"/>
      <c r="C34" s="61"/>
      <c r="D34" s="61"/>
      <c r="E34" s="103"/>
      <c r="F34" s="62"/>
      <c r="G34" s="62"/>
      <c r="H34" s="62"/>
      <c r="I34" s="63"/>
      <c r="J34" s="63"/>
      <c r="K34" s="64"/>
      <c r="L34" s="64"/>
      <c r="M34" s="118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 spans="1:30" customFormat="1" ht="14.25" thickBot="1" x14ac:dyDescent="0.45">
      <c r="A35" s="60"/>
      <c r="B35" s="61"/>
      <c r="C35" s="61"/>
      <c r="D35" s="61"/>
      <c r="E35" s="103"/>
      <c r="F35" s="62"/>
      <c r="G35" s="62"/>
      <c r="H35" s="62"/>
      <c r="I35" s="63"/>
      <c r="J35" s="63"/>
      <c r="K35" s="64"/>
      <c r="L35" s="64"/>
      <c r="M35" s="118"/>
      <c r="N35" s="64"/>
      <c r="O35" s="64"/>
      <c r="P35" s="64"/>
      <c r="Q35" s="64"/>
      <c r="R35" s="64"/>
      <c r="S35" s="64"/>
      <c r="T35" s="64" t="s">
        <v>346</v>
      </c>
      <c r="U35" s="64"/>
      <c r="V35" s="64"/>
      <c r="W35" s="64"/>
      <c r="X35" s="64"/>
      <c r="Y35" s="64"/>
      <c r="Z35" s="64"/>
      <c r="AA35" s="64"/>
      <c r="AB35" s="64"/>
      <c r="AC35" s="64"/>
    </row>
    <row r="36" spans="1:30" customFormat="1" ht="13.5" x14ac:dyDescent="0.35">
      <c r="A36" s="358" t="s">
        <v>20</v>
      </c>
      <c r="B36" s="359"/>
      <c r="C36" s="359"/>
      <c r="D36" s="359"/>
      <c r="E36" s="360"/>
      <c r="F36" s="360"/>
      <c r="G36" s="360"/>
      <c r="H36" s="360"/>
      <c r="I36" s="361"/>
      <c r="J36" s="361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  <c r="X36" s="362"/>
      <c r="Y36" s="362"/>
      <c r="Z36" s="362"/>
      <c r="AA36" s="362"/>
      <c r="AB36" s="362"/>
      <c r="AC36" s="363"/>
    </row>
    <row r="37" spans="1:30" customFormat="1" ht="13.9" x14ac:dyDescent="0.4">
      <c r="A37" s="365">
        <v>1</v>
      </c>
      <c r="B37" s="368" t="s">
        <v>359</v>
      </c>
      <c r="C37" s="371" t="s">
        <v>361</v>
      </c>
      <c r="D37" s="374">
        <v>1</v>
      </c>
      <c r="E37" s="93" t="s">
        <v>219</v>
      </c>
      <c r="F37" s="25"/>
      <c r="G37" s="25"/>
      <c r="H37" s="25" t="s">
        <v>10</v>
      </c>
      <c r="I37" s="26"/>
      <c r="J37" s="27">
        <v>33</v>
      </c>
      <c r="K37" s="28">
        <v>28</v>
      </c>
      <c r="L37" s="29"/>
      <c r="M37" s="112"/>
      <c r="N37" s="29"/>
      <c r="O37" s="29"/>
      <c r="P37" s="29"/>
      <c r="Q37" s="29"/>
      <c r="R37" s="29"/>
      <c r="S37" s="29"/>
      <c r="T37" s="29"/>
      <c r="U37" s="29">
        <v>3</v>
      </c>
      <c r="V37" s="29"/>
      <c r="W37" s="29"/>
      <c r="X37" s="29"/>
      <c r="Y37" s="29"/>
      <c r="Z37" s="29"/>
      <c r="AA37" s="29"/>
      <c r="AB37" s="30"/>
      <c r="AC37" s="31">
        <f t="shared" ref="AC37:AC53" si="6">SUM(K37:AB37)</f>
        <v>31</v>
      </c>
    </row>
    <row r="38" spans="1:30" customFormat="1" ht="13.9" x14ac:dyDescent="0.4">
      <c r="A38" s="365"/>
      <c r="B38" s="368"/>
      <c r="C38" s="371"/>
      <c r="D38" s="374"/>
      <c r="E38" s="93" t="s">
        <v>219</v>
      </c>
      <c r="F38" s="25"/>
      <c r="G38" s="25"/>
      <c r="H38" s="25" t="s">
        <v>10</v>
      </c>
      <c r="I38" s="26"/>
      <c r="J38" s="27">
        <v>33</v>
      </c>
      <c r="K38" s="28"/>
      <c r="L38" s="29"/>
      <c r="M38" s="112">
        <v>28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30"/>
      <c r="AC38" s="31">
        <f t="shared" si="6"/>
        <v>28</v>
      </c>
    </row>
    <row r="39" spans="1:30" customFormat="1" ht="13.9" x14ac:dyDescent="0.4">
      <c r="A39" s="365"/>
      <c r="B39" s="368"/>
      <c r="C39" s="371"/>
      <c r="D39" s="374"/>
      <c r="E39" s="252" t="s">
        <v>217</v>
      </c>
      <c r="F39" s="25"/>
      <c r="G39" s="25"/>
      <c r="H39" s="25" t="s">
        <v>218</v>
      </c>
      <c r="I39" s="26"/>
      <c r="J39" s="27">
        <v>34</v>
      </c>
      <c r="K39" s="28"/>
      <c r="L39" s="29"/>
      <c r="M39" s="29">
        <v>14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30"/>
      <c r="AC39" s="31">
        <f t="shared" si="6"/>
        <v>14</v>
      </c>
    </row>
    <row r="40" spans="1:30" customFormat="1" ht="13.9" x14ac:dyDescent="0.4">
      <c r="A40" s="365"/>
      <c r="B40" s="368"/>
      <c r="C40" s="371"/>
      <c r="D40" s="374"/>
      <c r="E40" s="93"/>
      <c r="F40" s="25"/>
      <c r="G40" s="25"/>
      <c r="H40" s="25"/>
      <c r="I40" s="26"/>
      <c r="J40" s="27"/>
      <c r="K40" s="28"/>
      <c r="L40" s="29"/>
      <c r="M40" s="112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30"/>
      <c r="AC40" s="31">
        <f t="shared" si="6"/>
        <v>0</v>
      </c>
      <c r="AD40" s="87">
        <f>SUM(AC37:AC40)</f>
        <v>73</v>
      </c>
    </row>
    <row r="41" spans="1:30" customFormat="1" ht="13.9" x14ac:dyDescent="0.4">
      <c r="A41" s="365"/>
      <c r="B41" s="368"/>
      <c r="C41" s="371"/>
      <c r="D41" s="374"/>
      <c r="E41" s="93" t="s">
        <v>320</v>
      </c>
      <c r="F41" s="25"/>
      <c r="G41" s="25"/>
      <c r="H41" s="25" t="s">
        <v>321</v>
      </c>
      <c r="I41" s="26"/>
      <c r="J41" s="27">
        <v>12</v>
      </c>
      <c r="K41" s="28">
        <v>36</v>
      </c>
      <c r="L41" s="29"/>
      <c r="M41" s="112">
        <v>18</v>
      </c>
      <c r="N41" s="29"/>
      <c r="O41" s="29"/>
      <c r="P41" s="29"/>
      <c r="Q41" s="29"/>
      <c r="R41" s="29"/>
      <c r="S41" s="29"/>
      <c r="T41" s="29"/>
      <c r="U41" s="29">
        <v>1</v>
      </c>
      <c r="V41" s="29"/>
      <c r="W41" s="29"/>
      <c r="X41" s="29"/>
      <c r="Y41" s="29"/>
      <c r="Z41" s="29"/>
      <c r="AA41" s="29"/>
      <c r="AB41" s="30"/>
      <c r="AC41" s="31">
        <f t="shared" si="6"/>
        <v>55</v>
      </c>
      <c r="AD41" s="87"/>
    </row>
    <row r="42" spans="1:30" customFormat="1" ht="13.9" x14ac:dyDescent="0.4">
      <c r="A42" s="365"/>
      <c r="B42" s="368"/>
      <c r="C42" s="371"/>
      <c r="D42" s="374"/>
      <c r="E42" s="93" t="s">
        <v>325</v>
      </c>
      <c r="F42" s="25"/>
      <c r="G42" s="25"/>
      <c r="H42" s="25" t="s">
        <v>326</v>
      </c>
      <c r="I42" s="26"/>
      <c r="J42" s="27">
        <v>13</v>
      </c>
      <c r="K42" s="28">
        <v>36</v>
      </c>
      <c r="L42" s="29">
        <v>18</v>
      </c>
      <c r="M42" s="112"/>
      <c r="N42" s="29"/>
      <c r="O42" s="29"/>
      <c r="P42" s="29"/>
      <c r="Q42" s="29"/>
      <c r="R42" s="29"/>
      <c r="S42" s="29"/>
      <c r="T42" s="29"/>
      <c r="U42" s="29">
        <v>1</v>
      </c>
      <c r="V42" s="29"/>
      <c r="W42" s="29"/>
      <c r="X42" s="29"/>
      <c r="Y42" s="29"/>
      <c r="Z42" s="29"/>
      <c r="AA42" s="29"/>
      <c r="AB42" s="30"/>
      <c r="AC42" s="31">
        <f t="shared" si="6"/>
        <v>55</v>
      </c>
      <c r="AD42" s="87"/>
    </row>
    <row r="43" spans="1:30" customFormat="1" ht="13.9" x14ac:dyDescent="0.4">
      <c r="A43" s="365"/>
      <c r="B43" s="368"/>
      <c r="C43" s="371"/>
      <c r="D43" s="374"/>
      <c r="E43" s="93" t="s">
        <v>328</v>
      </c>
      <c r="F43" s="25"/>
      <c r="G43" s="25"/>
      <c r="H43" s="25" t="s">
        <v>327</v>
      </c>
      <c r="I43" s="26"/>
      <c r="J43" s="27">
        <v>8</v>
      </c>
      <c r="K43" s="28">
        <v>36</v>
      </c>
      <c r="L43" s="29"/>
      <c r="M43" s="112">
        <v>18</v>
      </c>
      <c r="N43" s="29"/>
      <c r="O43" s="29"/>
      <c r="P43" s="29"/>
      <c r="Q43" s="29"/>
      <c r="R43" s="29"/>
      <c r="S43" s="29"/>
      <c r="T43" s="29"/>
      <c r="U43" s="29">
        <v>1</v>
      </c>
      <c r="V43" s="29"/>
      <c r="W43" s="29"/>
      <c r="X43" s="29"/>
      <c r="Y43" s="29"/>
      <c r="Z43" s="29"/>
      <c r="AA43" s="29"/>
      <c r="AB43" s="30"/>
      <c r="AC43" s="31">
        <f t="shared" si="6"/>
        <v>55</v>
      </c>
      <c r="AD43" s="87"/>
    </row>
    <row r="44" spans="1:30" customFormat="1" ht="13.9" x14ac:dyDescent="0.4">
      <c r="A44" s="365"/>
      <c r="B44" s="368"/>
      <c r="C44" s="371"/>
      <c r="D44" s="374"/>
      <c r="E44" s="93"/>
      <c r="F44" s="25"/>
      <c r="G44" s="25"/>
      <c r="H44" s="25"/>
      <c r="I44" s="26"/>
      <c r="J44" s="27"/>
      <c r="K44" s="28"/>
      <c r="L44" s="29"/>
      <c r="M44" s="112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30"/>
      <c r="AC44" s="31"/>
      <c r="AD44" s="87"/>
    </row>
    <row r="45" spans="1:30" customFormat="1" ht="13.9" x14ac:dyDescent="0.4">
      <c r="A45" s="365"/>
      <c r="B45" s="368"/>
      <c r="C45" s="371"/>
      <c r="D45" s="374"/>
      <c r="E45" s="93" t="s">
        <v>11</v>
      </c>
      <c r="F45" s="25" t="s">
        <v>4</v>
      </c>
      <c r="G45" s="25" t="s">
        <v>5</v>
      </c>
      <c r="H45" s="25" t="s">
        <v>21</v>
      </c>
      <c r="I45" s="26">
        <v>4</v>
      </c>
      <c r="J45" s="27">
        <v>3</v>
      </c>
      <c r="K45" s="28"/>
      <c r="L45" s="29"/>
      <c r="M45" s="112"/>
      <c r="N45" s="29"/>
      <c r="O45" s="29"/>
      <c r="P45" s="29"/>
      <c r="Q45" s="29">
        <v>9</v>
      </c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30"/>
      <c r="AC45" s="31">
        <f t="shared" si="6"/>
        <v>9</v>
      </c>
      <c r="AD45" s="87"/>
    </row>
    <row r="46" spans="1:30" customFormat="1" ht="13.9" x14ac:dyDescent="0.4">
      <c r="A46" s="365"/>
      <c r="B46" s="368"/>
      <c r="C46" s="371"/>
      <c r="D46" s="374"/>
      <c r="E46" s="93" t="s">
        <v>11</v>
      </c>
      <c r="F46" s="25" t="s">
        <v>4</v>
      </c>
      <c r="G46" s="25" t="s">
        <v>5</v>
      </c>
      <c r="H46" s="25" t="s">
        <v>22</v>
      </c>
      <c r="I46" s="26">
        <v>2</v>
      </c>
      <c r="J46" s="27">
        <v>1</v>
      </c>
      <c r="K46" s="28"/>
      <c r="L46" s="29"/>
      <c r="M46" s="112"/>
      <c r="N46" s="29"/>
      <c r="O46" s="29"/>
      <c r="P46" s="29"/>
      <c r="Q46" s="29">
        <v>3</v>
      </c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30"/>
      <c r="AC46" s="31">
        <f t="shared" si="6"/>
        <v>3</v>
      </c>
      <c r="AD46" s="87"/>
    </row>
    <row r="47" spans="1:30" customFormat="1" ht="13.9" x14ac:dyDescent="0.4">
      <c r="A47" s="365"/>
      <c r="B47" s="368"/>
      <c r="C47" s="371"/>
      <c r="D47" s="374"/>
      <c r="E47" s="93" t="s">
        <v>23</v>
      </c>
      <c r="F47" s="25" t="s">
        <v>4</v>
      </c>
      <c r="G47" s="25" t="s">
        <v>5</v>
      </c>
      <c r="H47" s="25" t="s">
        <v>21</v>
      </c>
      <c r="I47" s="26">
        <v>4</v>
      </c>
      <c r="J47" s="27">
        <v>2</v>
      </c>
      <c r="K47" s="28"/>
      <c r="L47" s="29"/>
      <c r="M47" s="112"/>
      <c r="N47" s="29"/>
      <c r="O47" s="29"/>
      <c r="P47" s="29"/>
      <c r="Q47" s="29"/>
      <c r="R47" s="29"/>
      <c r="S47" s="29">
        <v>6</v>
      </c>
      <c r="T47" s="29"/>
      <c r="U47" s="29"/>
      <c r="V47" s="29"/>
      <c r="W47" s="29"/>
      <c r="X47" s="29"/>
      <c r="Y47" s="29"/>
      <c r="Z47" s="29"/>
      <c r="AA47" s="29"/>
      <c r="AB47" s="30"/>
      <c r="AC47" s="31">
        <f t="shared" si="6"/>
        <v>6</v>
      </c>
      <c r="AD47" s="87"/>
    </row>
    <row r="48" spans="1:30" customFormat="1" ht="13.9" x14ac:dyDescent="0.4">
      <c r="A48" s="365"/>
      <c r="B48" s="368"/>
      <c r="C48" s="371"/>
      <c r="D48" s="374"/>
      <c r="E48" s="93" t="s">
        <v>23</v>
      </c>
      <c r="F48" s="25" t="s">
        <v>4</v>
      </c>
      <c r="G48" s="25" t="s">
        <v>5</v>
      </c>
      <c r="H48" s="25" t="s">
        <v>22</v>
      </c>
      <c r="I48" s="26">
        <v>2</v>
      </c>
      <c r="J48" s="27">
        <v>1</v>
      </c>
      <c r="K48" s="28"/>
      <c r="L48" s="29"/>
      <c r="M48" s="112"/>
      <c r="N48" s="29"/>
      <c r="O48" s="29"/>
      <c r="P48" s="29"/>
      <c r="Q48" s="29"/>
      <c r="R48" s="29"/>
      <c r="S48" s="29">
        <v>2</v>
      </c>
      <c r="T48" s="29"/>
      <c r="U48" s="29"/>
      <c r="V48" s="29"/>
      <c r="W48" s="29"/>
      <c r="X48" s="29"/>
      <c r="Y48" s="29"/>
      <c r="Z48" s="29"/>
      <c r="AA48" s="29"/>
      <c r="AB48" s="30"/>
      <c r="AC48" s="31">
        <f t="shared" si="6"/>
        <v>2</v>
      </c>
    </row>
    <row r="49" spans="1:31" customFormat="1" ht="13.9" x14ac:dyDescent="0.4">
      <c r="A49" s="365"/>
      <c r="B49" s="368"/>
      <c r="C49" s="371"/>
      <c r="D49" s="374"/>
      <c r="E49" s="93" t="s">
        <v>15</v>
      </c>
      <c r="F49" s="25" t="s">
        <v>4</v>
      </c>
      <c r="G49" s="25" t="s">
        <v>5</v>
      </c>
      <c r="H49" s="25" t="s">
        <v>21</v>
      </c>
      <c r="I49" s="26">
        <v>4</v>
      </c>
      <c r="J49" s="27">
        <v>22</v>
      </c>
      <c r="K49" s="28"/>
      <c r="L49" s="29"/>
      <c r="M49" s="112"/>
      <c r="N49" s="29"/>
      <c r="O49" s="29"/>
      <c r="P49" s="29"/>
      <c r="Q49" s="29">
        <v>11</v>
      </c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30"/>
      <c r="AC49" s="31">
        <f t="shared" si="6"/>
        <v>11</v>
      </c>
    </row>
    <row r="50" spans="1:31" customFormat="1" ht="13.9" x14ac:dyDescent="0.4">
      <c r="A50" s="365"/>
      <c r="B50" s="368"/>
      <c r="C50" s="371"/>
      <c r="D50" s="374"/>
      <c r="E50" s="93" t="s">
        <v>15</v>
      </c>
      <c r="F50" s="25" t="s">
        <v>4</v>
      </c>
      <c r="G50" s="25" t="s">
        <v>5</v>
      </c>
      <c r="H50" s="25" t="s">
        <v>22</v>
      </c>
      <c r="I50" s="26">
        <v>4</v>
      </c>
      <c r="J50" s="27">
        <v>12</v>
      </c>
      <c r="K50" s="28"/>
      <c r="L50" s="29"/>
      <c r="M50" s="112"/>
      <c r="N50" s="29"/>
      <c r="O50" s="29"/>
      <c r="P50" s="29"/>
      <c r="Q50" s="29">
        <v>6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30"/>
      <c r="AC50" s="31">
        <f t="shared" si="6"/>
        <v>6</v>
      </c>
    </row>
    <row r="51" spans="1:31" customFormat="1" ht="13.9" x14ac:dyDescent="0.4">
      <c r="A51" s="365"/>
      <c r="B51" s="368"/>
      <c r="C51" s="371"/>
      <c r="D51" s="374"/>
      <c r="E51" s="93" t="s">
        <v>299</v>
      </c>
      <c r="F51" s="25" t="s">
        <v>4</v>
      </c>
      <c r="G51" s="25" t="s">
        <v>5</v>
      </c>
      <c r="H51" s="25" t="s">
        <v>43</v>
      </c>
      <c r="I51" s="26">
        <v>3</v>
      </c>
      <c r="J51" s="27">
        <v>2</v>
      </c>
      <c r="K51" s="28"/>
      <c r="L51" s="29"/>
      <c r="M51" s="112"/>
      <c r="N51" s="29"/>
      <c r="O51" s="29"/>
      <c r="P51" s="29"/>
      <c r="Q51" s="29"/>
      <c r="R51" s="29"/>
      <c r="S51" s="29"/>
      <c r="T51" s="29"/>
      <c r="U51" s="29"/>
      <c r="V51" s="29"/>
      <c r="W51" s="29">
        <v>6</v>
      </c>
      <c r="X51" s="29"/>
      <c r="Y51" s="29"/>
      <c r="Z51" s="29"/>
      <c r="AA51" s="29"/>
      <c r="AB51" s="30"/>
      <c r="AC51" s="31">
        <f t="shared" si="6"/>
        <v>6</v>
      </c>
    </row>
    <row r="52" spans="1:31" customFormat="1" ht="13.9" x14ac:dyDescent="0.4">
      <c r="A52" s="365"/>
      <c r="B52" s="368"/>
      <c r="C52" s="371"/>
      <c r="D52" s="374"/>
      <c r="E52" s="252" t="s">
        <v>299</v>
      </c>
      <c r="F52" s="25" t="s">
        <v>4</v>
      </c>
      <c r="G52" s="25" t="s">
        <v>5</v>
      </c>
      <c r="H52" s="25" t="s">
        <v>43</v>
      </c>
      <c r="I52" s="26">
        <v>3</v>
      </c>
      <c r="J52" s="27">
        <v>2</v>
      </c>
      <c r="K52" s="28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>
        <v>6</v>
      </c>
      <c r="X52" s="29"/>
      <c r="Y52" s="29"/>
      <c r="Z52" s="29"/>
      <c r="AA52" s="29"/>
      <c r="AB52" s="30"/>
      <c r="AC52" s="31">
        <f>SUM(K52:AB52)</f>
        <v>6</v>
      </c>
    </row>
    <row r="53" spans="1:31" customFormat="1" ht="13.9" x14ac:dyDescent="0.4">
      <c r="A53" s="365"/>
      <c r="B53" s="368"/>
      <c r="C53" s="371"/>
      <c r="D53" s="374"/>
      <c r="E53" s="104" t="s">
        <v>127</v>
      </c>
      <c r="F53" s="82" t="s">
        <v>4</v>
      </c>
      <c r="G53" s="83" t="s">
        <v>12</v>
      </c>
      <c r="H53" s="83" t="s">
        <v>300</v>
      </c>
      <c r="I53" s="84" t="s">
        <v>32</v>
      </c>
      <c r="J53" s="85">
        <v>2</v>
      </c>
      <c r="K53" s="78"/>
      <c r="L53" s="79"/>
      <c r="M53" s="113"/>
      <c r="N53" s="79"/>
      <c r="O53" s="79"/>
      <c r="P53" s="79"/>
      <c r="Q53" s="79"/>
      <c r="R53" s="79"/>
      <c r="S53" s="79"/>
      <c r="T53" s="79"/>
      <c r="U53" s="79"/>
      <c r="V53" s="79"/>
      <c r="W53" s="79">
        <v>9</v>
      </c>
      <c r="X53" s="29"/>
      <c r="Y53" s="29"/>
      <c r="Z53" s="29"/>
      <c r="AA53" s="29"/>
      <c r="AB53" s="30"/>
      <c r="AC53" s="31">
        <f t="shared" si="6"/>
        <v>9</v>
      </c>
    </row>
    <row r="54" spans="1:31" customFormat="1" ht="13.9" thickBot="1" x14ac:dyDescent="0.4">
      <c r="A54" s="365"/>
      <c r="B54" s="368"/>
      <c r="C54" s="371"/>
      <c r="D54" s="374"/>
      <c r="E54" s="98" t="s">
        <v>16</v>
      </c>
      <c r="F54" s="32"/>
      <c r="G54" s="32"/>
      <c r="H54" s="32"/>
      <c r="I54" s="33"/>
      <c r="J54" s="34"/>
      <c r="K54" s="35">
        <f t="shared" ref="K54:AC54" si="7">SUM(K37:K53)</f>
        <v>136</v>
      </c>
      <c r="L54" s="36">
        <f t="shared" si="7"/>
        <v>18</v>
      </c>
      <c r="M54" s="114">
        <f t="shared" si="7"/>
        <v>78</v>
      </c>
      <c r="N54" s="36">
        <f t="shared" si="7"/>
        <v>0</v>
      </c>
      <c r="O54" s="36">
        <f t="shared" si="7"/>
        <v>0</v>
      </c>
      <c r="P54" s="36">
        <f t="shared" si="7"/>
        <v>0</v>
      </c>
      <c r="Q54" s="36">
        <f t="shared" si="7"/>
        <v>29</v>
      </c>
      <c r="R54" s="36">
        <f t="shared" si="7"/>
        <v>0</v>
      </c>
      <c r="S54" s="36">
        <f t="shared" si="7"/>
        <v>8</v>
      </c>
      <c r="T54" s="36">
        <f t="shared" si="7"/>
        <v>0</v>
      </c>
      <c r="U54" s="36">
        <f t="shared" si="7"/>
        <v>6</v>
      </c>
      <c r="V54" s="36">
        <f t="shared" si="7"/>
        <v>0</v>
      </c>
      <c r="W54" s="36">
        <f t="shared" si="7"/>
        <v>21</v>
      </c>
      <c r="X54" s="36">
        <f t="shared" si="7"/>
        <v>0</v>
      </c>
      <c r="Y54" s="36">
        <f t="shared" si="7"/>
        <v>0</v>
      </c>
      <c r="Z54" s="36">
        <f t="shared" si="7"/>
        <v>0</v>
      </c>
      <c r="AA54" s="36">
        <f t="shared" si="7"/>
        <v>0</v>
      </c>
      <c r="AB54" s="37">
        <f t="shared" si="7"/>
        <v>0</v>
      </c>
      <c r="AC54" s="38">
        <f t="shared" si="7"/>
        <v>296</v>
      </c>
    </row>
    <row r="55" spans="1:31" customFormat="1" ht="13.9" x14ac:dyDescent="0.4">
      <c r="A55" s="365"/>
      <c r="B55" s="368"/>
      <c r="C55" s="371"/>
      <c r="D55" s="375"/>
      <c r="E55" s="93"/>
      <c r="F55" s="25"/>
      <c r="G55" s="25"/>
      <c r="H55" s="25"/>
      <c r="I55" s="26"/>
      <c r="J55" s="27"/>
      <c r="K55" s="28"/>
      <c r="L55" s="29"/>
      <c r="M55" s="112"/>
      <c r="N55" s="29"/>
      <c r="O55" s="29"/>
      <c r="P55" s="29"/>
      <c r="Q55" s="29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  <c r="AC55" s="45">
        <f>SUM(Q55:AB55)</f>
        <v>0</v>
      </c>
    </row>
    <row r="56" spans="1:31" customFormat="1" ht="13.9" thickBot="1" x14ac:dyDescent="0.4">
      <c r="A56" s="365"/>
      <c r="B56" s="368"/>
      <c r="C56" s="371"/>
      <c r="D56" s="375"/>
      <c r="E56" s="101" t="s">
        <v>18</v>
      </c>
      <c r="F56" s="46"/>
      <c r="G56" s="46"/>
      <c r="H56" s="46"/>
      <c r="I56" s="47"/>
      <c r="J56" s="48"/>
      <c r="K56" s="49">
        <f t="shared" ref="K56:AC56" si="8">SUM(K55:K55)</f>
        <v>0</v>
      </c>
      <c r="L56" s="50">
        <f t="shared" si="8"/>
        <v>0</v>
      </c>
      <c r="M56" s="116">
        <f t="shared" si="8"/>
        <v>0</v>
      </c>
      <c r="N56" s="50">
        <f t="shared" si="8"/>
        <v>0</v>
      </c>
      <c r="O56" s="50">
        <f t="shared" si="8"/>
        <v>0</v>
      </c>
      <c r="P56" s="50">
        <f t="shared" si="8"/>
        <v>0</v>
      </c>
      <c r="Q56" s="50">
        <f t="shared" si="8"/>
        <v>0</v>
      </c>
      <c r="R56" s="50">
        <f t="shared" si="8"/>
        <v>0</v>
      </c>
      <c r="S56" s="50">
        <f t="shared" si="8"/>
        <v>0</v>
      </c>
      <c r="T56" s="50">
        <f t="shared" si="8"/>
        <v>0</v>
      </c>
      <c r="U56" s="50">
        <f t="shared" si="8"/>
        <v>0</v>
      </c>
      <c r="V56" s="50">
        <f t="shared" si="8"/>
        <v>0</v>
      </c>
      <c r="W56" s="50">
        <f t="shared" si="8"/>
        <v>0</v>
      </c>
      <c r="X56" s="50">
        <f t="shared" si="8"/>
        <v>0</v>
      </c>
      <c r="Y56" s="50">
        <f t="shared" si="8"/>
        <v>0</v>
      </c>
      <c r="Z56" s="50">
        <f t="shared" si="8"/>
        <v>0</v>
      </c>
      <c r="AA56" s="50">
        <f t="shared" si="8"/>
        <v>0</v>
      </c>
      <c r="AB56" s="51">
        <f t="shared" si="8"/>
        <v>0</v>
      </c>
      <c r="AC56" s="52">
        <f t="shared" si="8"/>
        <v>0</v>
      </c>
    </row>
    <row r="57" spans="1:31" customFormat="1" ht="13.9" thickBot="1" x14ac:dyDescent="0.4">
      <c r="A57" s="365"/>
      <c r="B57" s="368"/>
      <c r="C57" s="371"/>
      <c r="D57" s="374"/>
      <c r="E57" s="105" t="s">
        <v>24</v>
      </c>
      <c r="F57" s="66"/>
      <c r="G57" s="66"/>
      <c r="H57" s="66"/>
      <c r="I57" s="67"/>
      <c r="J57" s="68"/>
      <c r="K57" s="69">
        <f t="shared" ref="K57:AC57" si="9">K54+K56</f>
        <v>136</v>
      </c>
      <c r="L57" s="70">
        <f t="shared" si="9"/>
        <v>18</v>
      </c>
      <c r="M57" s="119">
        <f t="shared" si="9"/>
        <v>78</v>
      </c>
      <c r="N57" s="70">
        <f t="shared" si="9"/>
        <v>0</v>
      </c>
      <c r="O57" s="70">
        <f t="shared" si="9"/>
        <v>0</v>
      </c>
      <c r="P57" s="70">
        <f t="shared" si="9"/>
        <v>0</v>
      </c>
      <c r="Q57" s="70">
        <f t="shared" si="9"/>
        <v>29</v>
      </c>
      <c r="R57" s="70">
        <f t="shared" si="9"/>
        <v>0</v>
      </c>
      <c r="S57" s="70">
        <f t="shared" si="9"/>
        <v>8</v>
      </c>
      <c r="T57" s="70">
        <f t="shared" si="9"/>
        <v>0</v>
      </c>
      <c r="U57" s="70">
        <f t="shared" si="9"/>
        <v>6</v>
      </c>
      <c r="V57" s="70">
        <f t="shared" si="9"/>
        <v>0</v>
      </c>
      <c r="W57" s="70">
        <f t="shared" si="9"/>
        <v>21</v>
      </c>
      <c r="X57" s="70">
        <f t="shared" si="9"/>
        <v>0</v>
      </c>
      <c r="Y57" s="70">
        <f t="shared" si="9"/>
        <v>0</v>
      </c>
      <c r="Z57" s="70">
        <f t="shared" si="9"/>
        <v>0</v>
      </c>
      <c r="AA57" s="70">
        <f t="shared" si="9"/>
        <v>0</v>
      </c>
      <c r="AB57" s="71">
        <f t="shared" si="9"/>
        <v>0</v>
      </c>
      <c r="AC57" s="72">
        <f t="shared" si="9"/>
        <v>296</v>
      </c>
    </row>
    <row r="58" spans="1:31" customFormat="1" ht="13.9" thickBot="1" x14ac:dyDescent="0.4">
      <c r="A58" s="366"/>
      <c r="B58" s="369"/>
      <c r="C58" s="372"/>
      <c r="D58" s="376"/>
      <c r="E58" s="102" t="s">
        <v>25</v>
      </c>
      <c r="F58" s="53"/>
      <c r="G58" s="53"/>
      <c r="H58" s="53"/>
      <c r="I58" s="54"/>
      <c r="J58" s="55"/>
      <c r="K58" s="56">
        <f t="shared" ref="K58:AC58" si="10">K25+K57</f>
        <v>136</v>
      </c>
      <c r="L58" s="57">
        <f t="shared" si="10"/>
        <v>18</v>
      </c>
      <c r="M58" s="117">
        <f t="shared" si="10"/>
        <v>78</v>
      </c>
      <c r="N58" s="57">
        <f t="shared" si="10"/>
        <v>0</v>
      </c>
      <c r="O58" s="57">
        <f t="shared" si="10"/>
        <v>0</v>
      </c>
      <c r="P58" s="57">
        <f t="shared" si="10"/>
        <v>0</v>
      </c>
      <c r="Q58" s="57">
        <f t="shared" si="10"/>
        <v>40</v>
      </c>
      <c r="R58" s="57">
        <f t="shared" si="10"/>
        <v>0</v>
      </c>
      <c r="S58" s="57">
        <f t="shared" si="10"/>
        <v>8</v>
      </c>
      <c r="T58" s="57">
        <f t="shared" si="10"/>
        <v>0</v>
      </c>
      <c r="U58" s="57">
        <f t="shared" si="10"/>
        <v>6</v>
      </c>
      <c r="V58" s="57">
        <f t="shared" si="10"/>
        <v>0</v>
      </c>
      <c r="W58" s="57">
        <f t="shared" si="10"/>
        <v>21</v>
      </c>
      <c r="X58" s="57">
        <f t="shared" si="10"/>
        <v>0</v>
      </c>
      <c r="Y58" s="57">
        <f t="shared" si="10"/>
        <v>0</v>
      </c>
      <c r="Z58" s="57">
        <f t="shared" si="10"/>
        <v>0</v>
      </c>
      <c r="AA58" s="57">
        <f t="shared" si="10"/>
        <v>0</v>
      </c>
      <c r="AB58" s="58">
        <f t="shared" si="10"/>
        <v>0</v>
      </c>
      <c r="AC58" s="59">
        <f t="shared" si="10"/>
        <v>307</v>
      </c>
      <c r="AD58" s="87">
        <f>SUM(K58:AA58)</f>
        <v>307</v>
      </c>
      <c r="AE58">
        <v>510</v>
      </c>
    </row>
    <row r="59" spans="1:31" customFormat="1" ht="13.9" x14ac:dyDescent="0.4">
      <c r="A59" s="60"/>
      <c r="B59" s="61"/>
      <c r="C59" s="61"/>
      <c r="D59" s="61"/>
      <c r="E59" s="103"/>
      <c r="F59" s="62"/>
      <c r="G59" s="62"/>
      <c r="H59" s="62"/>
      <c r="I59" s="63"/>
      <c r="J59" s="63"/>
      <c r="K59" s="64"/>
      <c r="L59" s="64"/>
      <c r="M59" s="118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</row>
    <row r="60" spans="1:31" customFormat="1" ht="13.9" x14ac:dyDescent="0.4">
      <c r="A60" s="353" t="s">
        <v>340</v>
      </c>
      <c r="B60" s="354"/>
      <c r="C60" s="354"/>
      <c r="D60" s="354"/>
      <c r="E60" s="355"/>
      <c r="F60" s="355"/>
      <c r="G60" s="355"/>
      <c r="H60" s="355"/>
      <c r="I60" s="356"/>
      <c r="J60" s="356"/>
      <c r="K60" s="357"/>
      <c r="L60" s="64"/>
      <c r="M60" s="118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 spans="1:31" customFormat="1" ht="13.9" x14ac:dyDescent="0.4">
      <c r="A61" s="60"/>
      <c r="B61" s="61"/>
      <c r="C61" s="61"/>
      <c r="D61" s="61"/>
      <c r="E61" s="103"/>
      <c r="F61" s="62"/>
      <c r="G61" s="62"/>
      <c r="H61" s="62"/>
      <c r="I61" s="63"/>
      <c r="J61" s="63"/>
      <c r="K61" s="64"/>
      <c r="L61" s="64"/>
      <c r="M61" s="118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</row>
    <row r="62" spans="1:31" customFormat="1" ht="13.9" x14ac:dyDescent="0.4">
      <c r="A62" s="60"/>
      <c r="B62" s="61"/>
      <c r="C62" s="61"/>
      <c r="D62" s="61"/>
      <c r="E62" s="103"/>
      <c r="F62" s="62"/>
      <c r="G62" s="62"/>
      <c r="H62" s="62"/>
      <c r="I62" s="63"/>
      <c r="J62" s="63"/>
      <c r="K62" s="64"/>
      <c r="L62" s="64"/>
      <c r="M62" s="118"/>
      <c r="N62" s="64"/>
      <c r="O62" s="64"/>
      <c r="P62" s="64"/>
      <c r="Q62" s="64"/>
      <c r="R62" s="65" t="s">
        <v>356</v>
      </c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</row>
    <row r="63" spans="1:31" customFormat="1" ht="13.9" x14ac:dyDescent="0.4">
      <c r="A63" s="60"/>
      <c r="B63" s="61"/>
      <c r="C63" s="61"/>
      <c r="D63" s="61"/>
      <c r="E63" s="103"/>
      <c r="F63" s="62"/>
      <c r="G63" s="62"/>
      <c r="H63" s="62"/>
      <c r="I63" s="63"/>
      <c r="J63" s="63"/>
      <c r="K63" s="64"/>
      <c r="L63" s="64"/>
      <c r="M63" s="118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</row>
    <row r="64" spans="1:31" customFormat="1" ht="13.9" x14ac:dyDescent="0.4">
      <c r="A64" s="60"/>
      <c r="B64" s="61"/>
      <c r="C64" s="61"/>
      <c r="D64" s="61"/>
      <c r="E64" s="103"/>
      <c r="F64" s="62"/>
      <c r="G64" s="62"/>
      <c r="H64" s="62"/>
      <c r="I64" s="63"/>
      <c r="J64" s="63"/>
      <c r="K64" s="64"/>
      <c r="L64" s="64"/>
      <c r="M64" s="118"/>
      <c r="N64" s="64"/>
      <c r="O64" s="64"/>
      <c r="P64" s="64"/>
      <c r="Q64" s="64"/>
      <c r="R64" s="64"/>
      <c r="S64" s="64"/>
      <c r="T64" s="64" t="s">
        <v>346</v>
      </c>
      <c r="U64" s="64"/>
      <c r="V64" s="64"/>
      <c r="W64" s="64"/>
      <c r="X64" s="64"/>
      <c r="Y64" s="64"/>
      <c r="Z64" s="64"/>
      <c r="AA64" s="64"/>
      <c r="AB64" s="64"/>
      <c r="AC64" s="64"/>
    </row>
    <row r="65" spans="1:30" customFormat="1" ht="13.9" x14ac:dyDescent="0.4">
      <c r="A65" s="60"/>
      <c r="B65" s="61"/>
      <c r="C65" s="61"/>
      <c r="D65" s="61"/>
      <c r="E65" s="103"/>
      <c r="F65" s="62"/>
      <c r="G65" s="62"/>
      <c r="H65" s="62"/>
      <c r="I65" s="63"/>
      <c r="J65" s="63"/>
      <c r="K65" s="64"/>
      <c r="L65" s="64"/>
      <c r="M65" s="118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</row>
    <row r="66" spans="1:30" customFormat="1" ht="13.9" x14ac:dyDescent="0.4">
      <c r="A66" s="60"/>
      <c r="B66" s="61"/>
      <c r="C66" s="61"/>
      <c r="D66" s="61"/>
      <c r="E66" s="103"/>
      <c r="F66" s="62"/>
      <c r="G66" s="62"/>
      <c r="H66" s="62"/>
      <c r="I66" s="63"/>
      <c r="J66" s="63"/>
      <c r="K66" s="64"/>
      <c r="L66" s="64"/>
      <c r="M66" s="118"/>
      <c r="N66" s="64"/>
      <c r="O66" s="64"/>
      <c r="P66" s="64"/>
      <c r="Q66" s="64"/>
      <c r="R66" s="65" t="s">
        <v>164</v>
      </c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</row>
    <row r="67" spans="1:30" customFormat="1" ht="13.9" x14ac:dyDescent="0.4">
      <c r="A67" s="60"/>
      <c r="B67" s="61"/>
      <c r="C67" s="61"/>
      <c r="D67" s="61"/>
      <c r="E67" s="103"/>
      <c r="F67" s="62"/>
      <c r="G67" s="62"/>
      <c r="H67" s="62"/>
      <c r="I67" s="63"/>
      <c r="J67" s="63"/>
      <c r="K67" s="64"/>
      <c r="L67" s="64"/>
      <c r="M67" s="118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</row>
    <row r="68" spans="1:30" customFormat="1" ht="14.25" thickBot="1" x14ac:dyDescent="0.45">
      <c r="A68" s="60"/>
      <c r="B68" s="61"/>
      <c r="C68" s="61"/>
      <c r="D68" s="61"/>
      <c r="E68" s="103"/>
      <c r="F68" s="62"/>
      <c r="G68" s="62"/>
      <c r="H68" s="62"/>
      <c r="I68" s="63"/>
      <c r="J68" s="63"/>
      <c r="K68" s="64"/>
      <c r="L68" s="64"/>
      <c r="M68" s="118"/>
      <c r="N68" s="64"/>
      <c r="O68" s="64"/>
      <c r="P68" s="64"/>
      <c r="Q68" s="64"/>
      <c r="R68" s="64"/>
      <c r="S68" s="64"/>
      <c r="T68" s="64" t="s">
        <v>346</v>
      </c>
      <c r="U68" s="64"/>
      <c r="V68" s="64"/>
      <c r="W68" s="64"/>
      <c r="X68" s="64"/>
      <c r="Y68" s="64"/>
      <c r="Z68" s="64"/>
      <c r="AA68" s="64"/>
      <c r="AB68" s="64"/>
      <c r="AC68" s="64"/>
    </row>
    <row r="69" spans="1:30" customFormat="1" ht="13.9" thickBot="1" x14ac:dyDescent="0.4">
      <c r="A69" s="358" t="s">
        <v>1</v>
      </c>
      <c r="B69" s="359"/>
      <c r="C69" s="359"/>
      <c r="D69" s="359"/>
      <c r="E69" s="360"/>
      <c r="F69" s="360"/>
      <c r="G69" s="360"/>
      <c r="H69" s="360"/>
      <c r="I69" s="361"/>
      <c r="J69" s="361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3"/>
    </row>
    <row r="70" spans="1:30" customFormat="1" ht="28.15" thickBot="1" x14ac:dyDescent="0.45">
      <c r="A70" s="364">
        <v>2</v>
      </c>
      <c r="B70" s="367" t="s">
        <v>337</v>
      </c>
      <c r="C70" s="370" t="s">
        <v>27</v>
      </c>
      <c r="D70" s="373">
        <v>0.63</v>
      </c>
      <c r="E70" s="97" t="s">
        <v>28</v>
      </c>
      <c r="F70" s="18" t="s">
        <v>4</v>
      </c>
      <c r="G70" s="18" t="s">
        <v>5</v>
      </c>
      <c r="H70" s="18" t="s">
        <v>192</v>
      </c>
      <c r="I70" s="19">
        <v>1</v>
      </c>
      <c r="J70" s="20">
        <v>7</v>
      </c>
      <c r="K70" s="21">
        <v>28</v>
      </c>
      <c r="L70" s="22"/>
      <c r="M70" s="111"/>
      <c r="N70" s="22">
        <v>2</v>
      </c>
      <c r="O70" s="22">
        <v>1</v>
      </c>
      <c r="P70" s="22"/>
      <c r="Q70" s="22"/>
      <c r="R70" s="22"/>
      <c r="S70" s="22"/>
      <c r="T70" s="22"/>
      <c r="U70" s="22">
        <v>1</v>
      </c>
      <c r="V70" s="22"/>
      <c r="W70" s="22"/>
      <c r="X70" s="22"/>
      <c r="Y70" s="22"/>
      <c r="Z70" s="22"/>
      <c r="AA70" s="22"/>
      <c r="AB70" s="23"/>
      <c r="AC70" s="24">
        <f t="shared" ref="AC70:AC78" si="11">SUM(K70:AB70)</f>
        <v>32</v>
      </c>
      <c r="AD70" s="87">
        <f>AC70+16</f>
        <v>48</v>
      </c>
    </row>
    <row r="71" spans="1:30" customFormat="1" ht="14.25" thickBot="1" x14ac:dyDescent="0.45">
      <c r="A71" s="392"/>
      <c r="B71" s="403"/>
      <c r="C71" s="393"/>
      <c r="D71" s="394"/>
      <c r="E71" s="93" t="s">
        <v>70</v>
      </c>
      <c r="F71" s="25" t="s">
        <v>4</v>
      </c>
      <c r="G71" s="25" t="s">
        <v>12</v>
      </c>
      <c r="H71" s="25" t="s">
        <v>208</v>
      </c>
      <c r="I71" s="26" t="s">
        <v>32</v>
      </c>
      <c r="J71" s="27">
        <v>22</v>
      </c>
      <c r="K71" s="28">
        <v>30</v>
      </c>
      <c r="L71" s="29"/>
      <c r="M71" s="112"/>
      <c r="N71" s="29">
        <v>6</v>
      </c>
      <c r="O71" s="29">
        <v>2</v>
      </c>
      <c r="P71" s="29"/>
      <c r="Q71" s="29"/>
      <c r="R71" s="29"/>
      <c r="S71" s="29"/>
      <c r="T71" s="29"/>
      <c r="U71" s="29">
        <v>2</v>
      </c>
      <c r="V71" s="121"/>
      <c r="W71" s="121"/>
      <c r="X71" s="121"/>
      <c r="Y71" s="121"/>
      <c r="Z71" s="121"/>
      <c r="AA71" s="121"/>
      <c r="AB71" s="123"/>
      <c r="AC71" s="24">
        <f t="shared" si="11"/>
        <v>40</v>
      </c>
      <c r="AD71" s="87"/>
    </row>
    <row r="72" spans="1:30" customFormat="1" ht="14.25" thickBot="1" x14ac:dyDescent="0.45">
      <c r="A72" s="365"/>
      <c r="B72" s="368"/>
      <c r="C72" s="371"/>
      <c r="D72" s="374"/>
      <c r="E72" s="200" t="s">
        <v>161</v>
      </c>
      <c r="F72" s="75" t="s">
        <v>214</v>
      </c>
      <c r="G72" s="75" t="s">
        <v>5</v>
      </c>
      <c r="H72" s="75" t="s">
        <v>22</v>
      </c>
      <c r="I72" s="76">
        <v>2</v>
      </c>
      <c r="J72" s="77">
        <v>1</v>
      </c>
      <c r="K72" s="78"/>
      <c r="L72" s="79"/>
      <c r="M72" s="113"/>
      <c r="N72" s="79"/>
      <c r="O72" s="79"/>
      <c r="P72" s="79"/>
      <c r="Q72" s="79"/>
      <c r="R72" s="79"/>
      <c r="S72" s="79"/>
      <c r="T72" s="79"/>
      <c r="U72" s="79"/>
      <c r="V72" s="79"/>
      <c r="W72" s="79">
        <v>3</v>
      </c>
      <c r="X72" s="79"/>
      <c r="Y72" s="79"/>
      <c r="Z72" s="79"/>
      <c r="AA72" s="79"/>
      <c r="AB72" s="80"/>
      <c r="AC72" s="24">
        <f t="shared" si="11"/>
        <v>3</v>
      </c>
    </row>
    <row r="73" spans="1:30" customFormat="1" ht="14.25" thickBot="1" x14ac:dyDescent="0.45">
      <c r="A73" s="365"/>
      <c r="B73" s="368"/>
      <c r="C73" s="371"/>
      <c r="D73" s="374"/>
      <c r="E73" s="200" t="s">
        <v>161</v>
      </c>
      <c r="F73" s="75" t="s">
        <v>214</v>
      </c>
      <c r="G73" s="75" t="s">
        <v>5</v>
      </c>
      <c r="H73" s="75" t="s">
        <v>21</v>
      </c>
      <c r="I73" s="76">
        <v>4</v>
      </c>
      <c r="J73" s="77">
        <v>1</v>
      </c>
      <c r="K73" s="78"/>
      <c r="L73" s="79"/>
      <c r="M73" s="113"/>
      <c r="N73" s="79"/>
      <c r="O73" s="79"/>
      <c r="P73" s="79"/>
      <c r="Q73" s="79"/>
      <c r="R73" s="79"/>
      <c r="S73" s="79"/>
      <c r="T73" s="79"/>
      <c r="U73" s="79"/>
      <c r="V73" s="79"/>
      <c r="W73" s="79">
        <v>3</v>
      </c>
      <c r="X73" s="79"/>
      <c r="Y73" s="79"/>
      <c r="Z73" s="79"/>
      <c r="AA73" s="79"/>
      <c r="AB73" s="30"/>
      <c r="AC73" s="24">
        <f t="shared" si="11"/>
        <v>3</v>
      </c>
    </row>
    <row r="74" spans="1:30" customFormat="1" ht="14.25" thickBot="1" x14ac:dyDescent="0.45">
      <c r="A74" s="365"/>
      <c r="B74" s="368"/>
      <c r="C74" s="371"/>
      <c r="D74" s="374"/>
      <c r="E74" s="93"/>
      <c r="F74" s="25"/>
      <c r="G74" s="25"/>
      <c r="H74" s="25"/>
      <c r="I74" s="26"/>
      <c r="J74" s="27"/>
      <c r="K74" s="28"/>
      <c r="L74" s="29"/>
      <c r="M74" s="112"/>
      <c r="N74" s="29"/>
      <c r="O74" s="29"/>
      <c r="P74" s="29"/>
      <c r="Q74" s="29">
        <v>0</v>
      </c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30"/>
      <c r="AC74" s="24">
        <f t="shared" si="11"/>
        <v>0</v>
      </c>
    </row>
    <row r="75" spans="1:30" customFormat="1" ht="14.25" thickBot="1" x14ac:dyDescent="0.45">
      <c r="A75" s="365"/>
      <c r="B75" s="368"/>
      <c r="C75" s="371"/>
      <c r="D75" s="374"/>
      <c r="E75" s="93" t="s">
        <v>11</v>
      </c>
      <c r="F75" s="25" t="s">
        <v>4</v>
      </c>
      <c r="G75" s="25" t="s">
        <v>12</v>
      </c>
      <c r="H75" s="25" t="s">
        <v>31</v>
      </c>
      <c r="I75" s="26" t="s">
        <v>13</v>
      </c>
      <c r="J75" s="27">
        <v>2</v>
      </c>
      <c r="K75" s="28"/>
      <c r="L75" s="29"/>
      <c r="M75" s="112"/>
      <c r="N75" s="29"/>
      <c r="O75" s="29"/>
      <c r="P75" s="29"/>
      <c r="Q75" s="29">
        <v>20</v>
      </c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30"/>
      <c r="AC75" s="24">
        <f t="shared" si="11"/>
        <v>20</v>
      </c>
    </row>
    <row r="76" spans="1:30" customFormat="1" ht="14.25" thickBot="1" x14ac:dyDescent="0.45">
      <c r="A76" s="365"/>
      <c r="B76" s="368"/>
      <c r="C76" s="371"/>
      <c r="D76" s="374"/>
      <c r="E76" s="93" t="s">
        <v>14</v>
      </c>
      <c r="F76" s="25" t="s">
        <v>4</v>
      </c>
      <c r="G76" s="25" t="s">
        <v>12</v>
      </c>
      <c r="H76" s="25" t="s">
        <v>31</v>
      </c>
      <c r="I76" s="26" t="s">
        <v>13</v>
      </c>
      <c r="J76" s="27">
        <v>2</v>
      </c>
      <c r="K76" s="28"/>
      <c r="L76" s="29"/>
      <c r="M76" s="112"/>
      <c r="N76" s="29"/>
      <c r="O76" s="29"/>
      <c r="P76" s="29"/>
      <c r="Q76" s="29"/>
      <c r="R76" s="29"/>
      <c r="S76" s="29">
        <v>4</v>
      </c>
      <c r="T76" s="29"/>
      <c r="U76" s="29"/>
      <c r="V76" s="29"/>
      <c r="W76" s="29"/>
      <c r="X76" s="29"/>
      <c r="Y76" s="29"/>
      <c r="Z76" s="29"/>
      <c r="AA76" s="29"/>
      <c r="AB76" s="30"/>
      <c r="AC76" s="24">
        <f t="shared" si="11"/>
        <v>4</v>
      </c>
    </row>
    <row r="77" spans="1:30" customFormat="1" ht="14.25" thickBot="1" x14ac:dyDescent="0.45">
      <c r="A77" s="365"/>
      <c r="B77" s="368"/>
      <c r="C77" s="371"/>
      <c r="D77" s="374"/>
      <c r="E77" s="93" t="s">
        <v>15</v>
      </c>
      <c r="F77" s="25" t="s">
        <v>4</v>
      </c>
      <c r="G77" s="25" t="s">
        <v>12</v>
      </c>
      <c r="H77" s="25" t="s">
        <v>31</v>
      </c>
      <c r="I77" s="26" t="s">
        <v>13</v>
      </c>
      <c r="J77" s="27">
        <v>22</v>
      </c>
      <c r="K77" s="28"/>
      <c r="L77" s="29"/>
      <c r="M77" s="112"/>
      <c r="N77" s="29"/>
      <c r="O77" s="29"/>
      <c r="P77" s="29"/>
      <c r="Q77" s="29">
        <v>11</v>
      </c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30"/>
      <c r="AC77" s="24">
        <f t="shared" si="11"/>
        <v>11</v>
      </c>
    </row>
    <row r="78" spans="1:30" customFormat="1" x14ac:dyDescent="0.4">
      <c r="A78" s="365"/>
      <c r="B78" s="368"/>
      <c r="C78" s="371"/>
      <c r="D78" s="374"/>
      <c r="E78" s="196"/>
      <c r="F78" s="129"/>
      <c r="G78" s="130"/>
      <c r="H78" s="130"/>
      <c r="I78" s="129"/>
      <c r="J78" s="131"/>
      <c r="K78" s="199"/>
      <c r="L78" s="129"/>
      <c r="M78" s="128"/>
      <c r="N78" s="129"/>
      <c r="O78" s="129"/>
      <c r="P78" s="129"/>
      <c r="Q78" s="129"/>
      <c r="R78" s="129"/>
      <c r="S78" s="129"/>
      <c r="T78" s="131"/>
      <c r="U78" s="73"/>
      <c r="V78" s="29"/>
      <c r="W78" s="29"/>
      <c r="X78" s="29"/>
      <c r="Y78" s="29"/>
      <c r="Z78" s="29"/>
      <c r="AA78" s="79"/>
      <c r="AB78" s="80"/>
      <c r="AC78" s="24">
        <f t="shared" si="11"/>
        <v>0</v>
      </c>
    </row>
    <row r="79" spans="1:30" customFormat="1" ht="13.9" thickBot="1" x14ac:dyDescent="0.4">
      <c r="A79" s="365"/>
      <c r="B79" s="368"/>
      <c r="C79" s="371"/>
      <c r="D79" s="374"/>
      <c r="E79" s="98" t="s">
        <v>16</v>
      </c>
      <c r="F79" s="32"/>
      <c r="G79" s="32"/>
      <c r="H79" s="32"/>
      <c r="I79" s="33"/>
      <c r="J79" s="34"/>
      <c r="K79" s="35">
        <f t="shared" ref="K79:U79" si="12">SUM(K70:K77)</f>
        <v>58</v>
      </c>
      <c r="L79" s="35">
        <f t="shared" si="12"/>
        <v>0</v>
      </c>
      <c r="M79" s="35">
        <f t="shared" si="12"/>
        <v>0</v>
      </c>
      <c r="N79" s="35">
        <f t="shared" si="12"/>
        <v>8</v>
      </c>
      <c r="O79" s="35">
        <f t="shared" si="12"/>
        <v>3</v>
      </c>
      <c r="P79" s="35">
        <f t="shared" si="12"/>
        <v>0</v>
      </c>
      <c r="Q79" s="35">
        <f t="shared" si="12"/>
        <v>31</v>
      </c>
      <c r="R79" s="35">
        <f t="shared" si="12"/>
        <v>0</v>
      </c>
      <c r="S79" s="35">
        <f t="shared" si="12"/>
        <v>4</v>
      </c>
      <c r="T79" s="35">
        <f t="shared" si="12"/>
        <v>0</v>
      </c>
      <c r="U79" s="35">
        <f t="shared" si="12"/>
        <v>3</v>
      </c>
      <c r="V79" s="35">
        <f t="shared" ref="V79:AA79" si="13">SUM(V70:V78)</f>
        <v>0</v>
      </c>
      <c r="W79" s="35">
        <f t="shared" si="13"/>
        <v>6</v>
      </c>
      <c r="X79" s="35">
        <f t="shared" si="13"/>
        <v>0</v>
      </c>
      <c r="Y79" s="35">
        <f t="shared" si="13"/>
        <v>0</v>
      </c>
      <c r="Z79" s="35">
        <f t="shared" si="13"/>
        <v>0</v>
      </c>
      <c r="AA79" s="35">
        <f t="shared" si="13"/>
        <v>0</v>
      </c>
      <c r="AB79" s="37">
        <f t="shared" ref="AB79" si="14">SUM(AB70:AB77)</f>
        <v>0</v>
      </c>
      <c r="AC79" s="38">
        <f>SUM(AC70:AC78)</f>
        <v>113</v>
      </c>
      <c r="AD79" s="74"/>
    </row>
    <row r="80" spans="1:30" customFormat="1" ht="13.9" x14ac:dyDescent="0.4">
      <c r="A80" s="365"/>
      <c r="B80" s="368"/>
      <c r="C80" s="371"/>
      <c r="D80" s="375"/>
      <c r="E80" s="99"/>
      <c r="F80" s="39"/>
      <c r="G80" s="39"/>
      <c r="H80" s="39"/>
      <c r="I80" s="40"/>
      <c r="J80" s="41"/>
      <c r="K80" s="42"/>
      <c r="L80" s="43"/>
      <c r="M80" s="115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4"/>
      <c r="AC80" s="45"/>
    </row>
    <row r="81" spans="1:30" customFormat="1" ht="13.9" thickBot="1" x14ac:dyDescent="0.4">
      <c r="A81" s="365"/>
      <c r="B81" s="368"/>
      <c r="C81" s="371"/>
      <c r="D81" s="375"/>
      <c r="E81" s="101" t="s">
        <v>18</v>
      </c>
      <c r="F81" s="46"/>
      <c r="G81" s="46"/>
      <c r="H81" s="46"/>
      <c r="I81" s="47"/>
      <c r="J81" s="48"/>
      <c r="K81" s="49">
        <f t="shared" ref="K81:AC81" si="15">SUM(K80:K80)</f>
        <v>0</v>
      </c>
      <c r="L81" s="50">
        <f t="shared" si="15"/>
        <v>0</v>
      </c>
      <c r="M81" s="116">
        <f t="shared" si="15"/>
        <v>0</v>
      </c>
      <c r="N81" s="50">
        <f t="shared" si="15"/>
        <v>0</v>
      </c>
      <c r="O81" s="50">
        <f t="shared" si="15"/>
        <v>0</v>
      </c>
      <c r="P81" s="50">
        <f t="shared" si="15"/>
        <v>0</v>
      </c>
      <c r="Q81" s="50">
        <f t="shared" si="15"/>
        <v>0</v>
      </c>
      <c r="R81" s="50">
        <f t="shared" si="15"/>
        <v>0</v>
      </c>
      <c r="S81" s="50">
        <f t="shared" si="15"/>
        <v>0</v>
      </c>
      <c r="T81" s="50">
        <f t="shared" si="15"/>
        <v>0</v>
      </c>
      <c r="U81" s="50">
        <f t="shared" si="15"/>
        <v>0</v>
      </c>
      <c r="V81" s="50">
        <f t="shared" si="15"/>
        <v>0</v>
      </c>
      <c r="W81" s="50">
        <f t="shared" si="15"/>
        <v>0</v>
      </c>
      <c r="X81" s="50">
        <f t="shared" si="15"/>
        <v>0</v>
      </c>
      <c r="Y81" s="50">
        <f t="shared" si="15"/>
        <v>0</v>
      </c>
      <c r="Z81" s="50">
        <f t="shared" si="15"/>
        <v>0</v>
      </c>
      <c r="AA81" s="50">
        <f t="shared" si="15"/>
        <v>0</v>
      </c>
      <c r="AB81" s="51">
        <f t="shared" si="15"/>
        <v>0</v>
      </c>
      <c r="AC81" s="52">
        <f t="shared" si="15"/>
        <v>0</v>
      </c>
    </row>
    <row r="82" spans="1:30" customFormat="1" ht="13.9" thickBot="1" x14ac:dyDescent="0.4">
      <c r="A82" s="366"/>
      <c r="B82" s="369"/>
      <c r="C82" s="372"/>
      <c r="D82" s="376"/>
      <c r="E82" s="102" t="s">
        <v>19</v>
      </c>
      <c r="F82" s="53"/>
      <c r="G82" s="53"/>
      <c r="H82" s="53"/>
      <c r="I82" s="54"/>
      <c r="J82" s="55"/>
      <c r="K82" s="56">
        <f t="shared" ref="K82:AC82" si="16">K79+K81</f>
        <v>58</v>
      </c>
      <c r="L82" s="57">
        <f t="shared" si="16"/>
        <v>0</v>
      </c>
      <c r="M82" s="117">
        <f t="shared" si="16"/>
        <v>0</v>
      </c>
      <c r="N82" s="57">
        <f t="shared" si="16"/>
        <v>8</v>
      </c>
      <c r="O82" s="57">
        <f t="shared" si="16"/>
        <v>3</v>
      </c>
      <c r="P82" s="57">
        <f t="shared" si="16"/>
        <v>0</v>
      </c>
      <c r="Q82" s="57">
        <f t="shared" si="16"/>
        <v>31</v>
      </c>
      <c r="R82" s="57">
        <f t="shared" si="16"/>
        <v>0</v>
      </c>
      <c r="S82" s="57">
        <f t="shared" si="16"/>
        <v>4</v>
      </c>
      <c r="T82" s="57">
        <f t="shared" si="16"/>
        <v>0</v>
      </c>
      <c r="U82" s="57">
        <f t="shared" si="16"/>
        <v>3</v>
      </c>
      <c r="V82" s="57">
        <f t="shared" si="16"/>
        <v>0</v>
      </c>
      <c r="W82" s="57">
        <f t="shared" si="16"/>
        <v>6</v>
      </c>
      <c r="X82" s="57">
        <f t="shared" si="16"/>
        <v>0</v>
      </c>
      <c r="Y82" s="57">
        <f t="shared" si="16"/>
        <v>0</v>
      </c>
      <c r="Z82" s="57">
        <f t="shared" si="16"/>
        <v>0</v>
      </c>
      <c r="AA82" s="57">
        <f t="shared" si="16"/>
        <v>0</v>
      </c>
      <c r="AB82" s="58">
        <f t="shared" si="16"/>
        <v>0</v>
      </c>
      <c r="AC82" s="59">
        <f t="shared" si="16"/>
        <v>113</v>
      </c>
      <c r="AD82" s="87">
        <f>SUM(K82:W82)</f>
        <v>113</v>
      </c>
    </row>
    <row r="83" spans="1:30" customFormat="1" ht="13.9" x14ac:dyDescent="0.4">
      <c r="A83" s="60"/>
      <c r="B83" s="61"/>
      <c r="C83" s="61"/>
      <c r="D83" s="61"/>
      <c r="E83" s="103"/>
      <c r="F83" s="62"/>
      <c r="G83" s="62"/>
      <c r="H83" s="62"/>
      <c r="I83" s="63"/>
      <c r="J83" s="63"/>
      <c r="K83" s="64"/>
      <c r="L83" s="64"/>
      <c r="M83" s="118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 spans="1:30" customFormat="1" ht="13.9" x14ac:dyDescent="0.4">
      <c r="A84" s="353" t="s">
        <v>340</v>
      </c>
      <c r="B84" s="354"/>
      <c r="C84" s="354"/>
      <c r="D84" s="354"/>
      <c r="E84" s="355"/>
      <c r="F84" s="355"/>
      <c r="G84" s="355"/>
      <c r="H84" s="355"/>
      <c r="I84" s="356"/>
      <c r="J84" s="356"/>
      <c r="K84" s="357"/>
      <c r="L84" s="64"/>
      <c r="M84" s="118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 spans="1:30" customFormat="1" ht="13.9" x14ac:dyDescent="0.4">
      <c r="A85" s="60"/>
      <c r="B85" s="61"/>
      <c r="C85" s="61"/>
      <c r="D85" s="61"/>
      <c r="E85" s="103"/>
      <c r="F85" s="62"/>
      <c r="G85" s="62"/>
      <c r="H85" s="62"/>
      <c r="I85" s="63"/>
      <c r="J85" s="63"/>
      <c r="K85" s="64"/>
      <c r="L85" s="64"/>
      <c r="M85" s="118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 spans="1:30" customFormat="1" ht="13.9" x14ac:dyDescent="0.4">
      <c r="A86" s="60"/>
      <c r="B86" s="61"/>
      <c r="C86" s="61"/>
      <c r="D86" s="61"/>
      <c r="E86" s="103"/>
      <c r="F86" s="62"/>
      <c r="G86" s="62"/>
      <c r="H86" s="62"/>
      <c r="I86" s="63"/>
      <c r="J86" s="63"/>
      <c r="K86" s="64"/>
      <c r="L86" s="64"/>
      <c r="M86" s="118"/>
      <c r="N86" s="64"/>
      <c r="O86" s="64"/>
      <c r="P86" s="64"/>
      <c r="Q86" s="64"/>
      <c r="R86" s="65" t="s">
        <v>355</v>
      </c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 spans="1:30" customFormat="1" ht="13.9" x14ac:dyDescent="0.4">
      <c r="A87" s="60"/>
      <c r="B87" s="61"/>
      <c r="C87" s="61"/>
      <c r="D87" s="61"/>
      <c r="E87" s="103"/>
      <c r="F87" s="62"/>
      <c r="G87" s="62"/>
      <c r="H87" s="62"/>
      <c r="I87" s="63"/>
      <c r="J87" s="63"/>
      <c r="K87" s="64"/>
      <c r="L87" s="64"/>
      <c r="M87" s="118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 spans="1:30" customFormat="1" ht="13.9" x14ac:dyDescent="0.4">
      <c r="A88" s="60"/>
      <c r="B88" s="61"/>
      <c r="C88" s="61"/>
      <c r="D88" s="61"/>
      <c r="E88" s="103"/>
      <c r="F88" s="62"/>
      <c r="G88" s="62"/>
      <c r="H88" s="62"/>
      <c r="I88" s="63"/>
      <c r="J88" s="63"/>
      <c r="K88" s="64"/>
      <c r="L88" s="64"/>
      <c r="M88" s="118"/>
      <c r="N88" s="64"/>
      <c r="O88" s="64"/>
      <c r="P88" s="64"/>
      <c r="Q88" s="64"/>
      <c r="R88" s="64"/>
      <c r="S88" s="64"/>
      <c r="T88" s="64" t="s">
        <v>346</v>
      </c>
      <c r="U88" s="64"/>
      <c r="V88" s="64"/>
      <c r="W88" s="64"/>
      <c r="X88" s="64"/>
      <c r="Y88" s="64"/>
      <c r="Z88" s="64"/>
      <c r="AA88" s="64"/>
      <c r="AB88" s="64"/>
      <c r="AC88" s="64"/>
    </row>
    <row r="89" spans="1:30" customFormat="1" ht="13.9" x14ac:dyDescent="0.4">
      <c r="A89" s="60"/>
      <c r="B89" s="61"/>
      <c r="C89" s="61"/>
      <c r="D89" s="61"/>
      <c r="E89" s="103"/>
      <c r="F89" s="62"/>
      <c r="G89" s="62"/>
      <c r="H89" s="62"/>
      <c r="I89" s="63"/>
      <c r="J89" s="63"/>
      <c r="K89" s="64"/>
      <c r="L89" s="64"/>
      <c r="M89" s="118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 spans="1:30" customFormat="1" ht="13.9" x14ac:dyDescent="0.4">
      <c r="A90" s="60"/>
      <c r="B90" s="61"/>
      <c r="C90" s="61"/>
      <c r="D90" s="61"/>
      <c r="E90" s="103"/>
      <c r="F90" s="62"/>
      <c r="G90" s="62"/>
      <c r="H90" s="62"/>
      <c r="I90" s="63"/>
      <c r="J90" s="63"/>
      <c r="K90" s="64"/>
      <c r="L90" s="64"/>
      <c r="M90" s="118"/>
      <c r="N90" s="64"/>
      <c r="O90" s="64"/>
      <c r="P90" s="64"/>
      <c r="Q90" s="64"/>
      <c r="R90" s="65" t="s">
        <v>164</v>
      </c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 spans="1:30" customFormat="1" ht="13.9" x14ac:dyDescent="0.4">
      <c r="A91" s="60"/>
      <c r="B91" s="61"/>
      <c r="C91" s="61"/>
      <c r="D91" s="61"/>
      <c r="E91" s="103"/>
      <c r="F91" s="62"/>
      <c r="G91" s="62"/>
      <c r="H91" s="62"/>
      <c r="I91" s="63"/>
      <c r="J91" s="63"/>
      <c r="K91" s="64"/>
      <c r="L91" s="64"/>
      <c r="M91" s="118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 spans="1:30" customFormat="1" ht="14.25" thickBot="1" x14ac:dyDescent="0.45">
      <c r="A92" s="60"/>
      <c r="B92" s="61"/>
      <c r="C92" s="61"/>
      <c r="D92" s="61"/>
      <c r="E92" s="103"/>
      <c r="F92" s="62"/>
      <c r="G92" s="62"/>
      <c r="H92" s="62"/>
      <c r="I92" s="63"/>
      <c r="J92" s="63"/>
      <c r="K92" s="64"/>
      <c r="L92" s="64"/>
      <c r="M92" s="118"/>
      <c r="N92" s="64"/>
      <c r="O92" s="64"/>
      <c r="P92" s="64"/>
      <c r="Q92" s="64"/>
      <c r="R92" s="64"/>
      <c r="S92" s="64"/>
      <c r="T92" s="64" t="s">
        <v>346</v>
      </c>
      <c r="U92" s="64"/>
      <c r="V92" s="64"/>
      <c r="W92" s="64"/>
      <c r="X92" s="64"/>
      <c r="Y92" s="64"/>
      <c r="Z92" s="64"/>
      <c r="AA92" s="64"/>
      <c r="AB92" s="64"/>
      <c r="AC92" s="64"/>
    </row>
    <row r="93" spans="1:30" customFormat="1" ht="13.9" thickBot="1" x14ac:dyDescent="0.4">
      <c r="A93" s="358" t="s">
        <v>20</v>
      </c>
      <c r="B93" s="359"/>
      <c r="C93" s="359"/>
      <c r="D93" s="359"/>
      <c r="E93" s="360"/>
      <c r="F93" s="360"/>
      <c r="G93" s="360"/>
      <c r="H93" s="360"/>
      <c r="I93" s="361"/>
      <c r="J93" s="361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362"/>
      <c r="AB93" s="362"/>
      <c r="AC93" s="363"/>
    </row>
    <row r="94" spans="1:30" customFormat="1" ht="13.9" x14ac:dyDescent="0.4">
      <c r="A94" s="364">
        <v>2</v>
      </c>
      <c r="B94" s="367" t="s">
        <v>26</v>
      </c>
      <c r="C94" s="370" t="s">
        <v>27</v>
      </c>
      <c r="D94" s="373">
        <v>0.63</v>
      </c>
      <c r="E94" s="97"/>
      <c r="F94" s="18"/>
      <c r="G94" s="18"/>
      <c r="H94" s="18"/>
      <c r="I94" s="19"/>
      <c r="J94" s="20"/>
      <c r="K94" s="21"/>
      <c r="L94" s="22"/>
      <c r="M94" s="111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3"/>
      <c r="AC94" s="24">
        <f t="shared" ref="AC94:AC104" si="17">SUM(K94:AB94)</f>
        <v>0</v>
      </c>
    </row>
    <row r="95" spans="1:30" customFormat="1" ht="13.9" x14ac:dyDescent="0.4">
      <c r="A95" s="365"/>
      <c r="B95" s="368"/>
      <c r="C95" s="371"/>
      <c r="D95" s="374"/>
      <c r="E95" s="93" t="s">
        <v>331</v>
      </c>
      <c r="F95" s="25"/>
      <c r="G95" s="25"/>
      <c r="H95" s="25" t="s">
        <v>332</v>
      </c>
      <c r="I95" s="26"/>
      <c r="J95" s="27">
        <v>21</v>
      </c>
      <c r="K95" s="28">
        <v>36</v>
      </c>
      <c r="L95" s="29"/>
      <c r="M95" s="112"/>
      <c r="N95" s="29"/>
      <c r="O95" s="29"/>
      <c r="P95" s="29"/>
      <c r="Q95" s="29"/>
      <c r="R95" s="29"/>
      <c r="S95" s="29"/>
      <c r="T95" s="29"/>
      <c r="U95" s="29">
        <v>2</v>
      </c>
      <c r="V95" s="29"/>
      <c r="W95" s="29"/>
      <c r="X95" s="29"/>
      <c r="Y95" s="29"/>
      <c r="Z95" s="29"/>
      <c r="AA95" s="29"/>
      <c r="AB95" s="30"/>
      <c r="AC95" s="31">
        <f t="shared" si="17"/>
        <v>38</v>
      </c>
    </row>
    <row r="96" spans="1:30" customFormat="1" ht="13.9" x14ac:dyDescent="0.4">
      <c r="A96" s="365"/>
      <c r="B96" s="368"/>
      <c r="C96" s="371"/>
      <c r="D96" s="374"/>
      <c r="E96" s="93" t="s">
        <v>317</v>
      </c>
      <c r="F96" s="25" t="s">
        <v>4</v>
      </c>
      <c r="G96" s="25"/>
      <c r="H96" s="25" t="s">
        <v>318</v>
      </c>
      <c r="I96" s="26" t="s">
        <v>319</v>
      </c>
      <c r="J96" s="27">
        <v>20</v>
      </c>
      <c r="K96" s="28">
        <v>36</v>
      </c>
      <c r="L96" s="29"/>
      <c r="M96" s="112"/>
      <c r="N96" s="29"/>
      <c r="O96" s="29"/>
      <c r="P96" s="29"/>
      <c r="Q96" s="29"/>
      <c r="R96" s="29"/>
      <c r="S96" s="29"/>
      <c r="T96" s="29"/>
      <c r="U96" s="29">
        <v>2</v>
      </c>
      <c r="V96" s="29"/>
      <c r="W96" s="29"/>
      <c r="X96" s="29"/>
      <c r="Y96" s="29"/>
      <c r="Z96" s="29"/>
      <c r="AA96" s="29"/>
      <c r="AB96" s="30"/>
      <c r="AC96" s="31">
        <f t="shared" si="17"/>
        <v>38</v>
      </c>
    </row>
    <row r="97" spans="1:31" customFormat="1" ht="13.9" x14ac:dyDescent="0.4">
      <c r="A97" s="365"/>
      <c r="B97" s="368"/>
      <c r="C97" s="371"/>
      <c r="D97" s="374"/>
      <c r="E97" s="93"/>
      <c r="F97" s="25"/>
      <c r="G97" s="25"/>
      <c r="H97" s="25"/>
      <c r="I97" s="26"/>
      <c r="J97" s="27"/>
      <c r="K97" s="28"/>
      <c r="L97" s="29"/>
      <c r="M97" s="231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30"/>
      <c r="AC97" s="31">
        <f t="shared" si="17"/>
        <v>0</v>
      </c>
    </row>
    <row r="98" spans="1:31" customFormat="1" ht="13.9" x14ac:dyDescent="0.4">
      <c r="A98" s="365"/>
      <c r="B98" s="368"/>
      <c r="C98" s="371"/>
      <c r="D98" s="374"/>
      <c r="E98" s="93" t="s">
        <v>336</v>
      </c>
      <c r="F98" s="25"/>
      <c r="G98" s="25"/>
      <c r="H98" s="25" t="s">
        <v>324</v>
      </c>
      <c r="I98" s="26"/>
      <c r="J98" s="27">
        <v>9</v>
      </c>
      <c r="K98" s="28">
        <v>36</v>
      </c>
      <c r="L98" s="29"/>
      <c r="M98" s="112">
        <v>18</v>
      </c>
      <c r="N98" s="29"/>
      <c r="O98" s="29"/>
      <c r="P98" s="29"/>
      <c r="Q98" s="29"/>
      <c r="R98" s="29"/>
      <c r="S98" s="29"/>
      <c r="T98" s="29"/>
      <c r="U98" s="29">
        <v>1</v>
      </c>
      <c r="V98" s="29"/>
      <c r="W98" s="29"/>
      <c r="X98" s="29"/>
      <c r="Y98" s="29"/>
      <c r="Z98" s="29"/>
      <c r="AA98" s="29"/>
      <c r="AB98" s="30"/>
      <c r="AC98" s="31">
        <f t="shared" si="17"/>
        <v>55</v>
      </c>
    </row>
    <row r="99" spans="1:31" customFormat="1" ht="13.9" x14ac:dyDescent="0.4">
      <c r="A99" s="365"/>
      <c r="B99" s="368"/>
      <c r="C99" s="371"/>
      <c r="D99" s="374"/>
      <c r="E99" s="93"/>
      <c r="F99" s="25"/>
      <c r="G99" s="25"/>
      <c r="H99" s="25"/>
      <c r="I99" s="26"/>
      <c r="J99" s="27"/>
      <c r="K99" s="28"/>
      <c r="L99" s="29"/>
      <c r="M99" s="112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30"/>
      <c r="AC99" s="31">
        <f t="shared" si="17"/>
        <v>0</v>
      </c>
    </row>
    <row r="100" spans="1:31" customFormat="1" ht="13.9" x14ac:dyDescent="0.4">
      <c r="A100" s="365"/>
      <c r="B100" s="368"/>
      <c r="C100" s="371"/>
      <c r="D100" s="374"/>
      <c r="E100" s="93" t="s">
        <v>299</v>
      </c>
      <c r="F100" s="25" t="s">
        <v>4</v>
      </c>
      <c r="G100" s="25" t="s">
        <v>5</v>
      </c>
      <c r="H100" s="25" t="s">
        <v>193</v>
      </c>
      <c r="I100" s="26">
        <v>3</v>
      </c>
      <c r="J100" s="27">
        <v>2</v>
      </c>
      <c r="K100" s="28"/>
      <c r="L100" s="29"/>
      <c r="M100" s="112"/>
      <c r="N100" s="29"/>
      <c r="O100" s="29"/>
      <c r="P100" s="29"/>
      <c r="Q100" s="29"/>
      <c r="R100" s="29"/>
      <c r="S100" s="29"/>
      <c r="T100" s="29"/>
      <c r="U100" s="29"/>
      <c r="V100" s="29"/>
      <c r="W100" s="29">
        <v>6</v>
      </c>
      <c r="X100" s="29"/>
      <c r="Y100" s="29"/>
      <c r="Z100" s="29"/>
      <c r="AA100" s="29"/>
      <c r="AB100" s="30"/>
      <c r="AC100" s="31">
        <f t="shared" si="17"/>
        <v>6</v>
      </c>
    </row>
    <row r="101" spans="1:31" customFormat="1" ht="13.9" x14ac:dyDescent="0.4">
      <c r="A101" s="365"/>
      <c r="B101" s="368"/>
      <c r="C101" s="371"/>
      <c r="D101" s="374"/>
      <c r="E101" s="93" t="s">
        <v>11</v>
      </c>
      <c r="F101" s="25" t="s">
        <v>4</v>
      </c>
      <c r="G101" s="25" t="s">
        <v>5</v>
      </c>
      <c r="H101" s="25" t="s">
        <v>21</v>
      </c>
      <c r="I101" s="26">
        <v>4</v>
      </c>
      <c r="J101" s="27">
        <v>1</v>
      </c>
      <c r="K101" s="28"/>
      <c r="L101" s="29"/>
      <c r="M101" s="112"/>
      <c r="N101" s="29"/>
      <c r="O101" s="29"/>
      <c r="P101" s="29"/>
      <c r="Q101" s="29">
        <v>3</v>
      </c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30"/>
      <c r="AC101" s="31">
        <f t="shared" si="17"/>
        <v>3</v>
      </c>
    </row>
    <row r="102" spans="1:31" customFormat="1" ht="13.9" x14ac:dyDescent="0.4">
      <c r="A102" s="365"/>
      <c r="B102" s="368"/>
      <c r="C102" s="371"/>
      <c r="D102" s="374"/>
      <c r="E102" s="93" t="s">
        <v>11</v>
      </c>
      <c r="F102" s="25" t="s">
        <v>4</v>
      </c>
      <c r="G102" s="25" t="s">
        <v>5</v>
      </c>
      <c r="H102" s="25" t="s">
        <v>22</v>
      </c>
      <c r="I102" s="26">
        <v>2</v>
      </c>
      <c r="J102" s="27">
        <v>1</v>
      </c>
      <c r="K102" s="28"/>
      <c r="L102" s="29"/>
      <c r="M102" s="112"/>
      <c r="N102" s="29"/>
      <c r="O102" s="29"/>
      <c r="P102" s="29"/>
      <c r="Q102" s="29">
        <v>3</v>
      </c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30"/>
      <c r="AC102" s="31">
        <f t="shared" si="17"/>
        <v>3</v>
      </c>
    </row>
    <row r="103" spans="1:31" customFormat="1" ht="13.9" x14ac:dyDescent="0.4">
      <c r="A103" s="365"/>
      <c r="B103" s="368"/>
      <c r="C103" s="371"/>
      <c r="D103" s="374"/>
      <c r="E103" s="93" t="s">
        <v>23</v>
      </c>
      <c r="F103" s="25" t="s">
        <v>4</v>
      </c>
      <c r="G103" s="25" t="s">
        <v>5</v>
      </c>
      <c r="H103" s="25" t="s">
        <v>21</v>
      </c>
      <c r="I103" s="26">
        <v>4</v>
      </c>
      <c r="J103" s="27">
        <v>1</v>
      </c>
      <c r="K103" s="28"/>
      <c r="L103" s="29"/>
      <c r="M103" s="112"/>
      <c r="N103" s="29"/>
      <c r="O103" s="29"/>
      <c r="P103" s="29"/>
      <c r="Q103" s="29"/>
      <c r="R103" s="29"/>
      <c r="S103" s="29">
        <v>2</v>
      </c>
      <c r="T103" s="79"/>
      <c r="U103" s="79"/>
      <c r="V103" s="79"/>
      <c r="W103" s="79"/>
      <c r="X103" s="79"/>
      <c r="Y103" s="79"/>
      <c r="Z103" s="79"/>
      <c r="AA103" s="79"/>
      <c r="AB103" s="80"/>
      <c r="AC103" s="31">
        <f t="shared" si="17"/>
        <v>2</v>
      </c>
    </row>
    <row r="104" spans="1:31" customFormat="1" ht="13.9" x14ac:dyDescent="0.4">
      <c r="A104" s="365"/>
      <c r="B104" s="368"/>
      <c r="C104" s="371"/>
      <c r="D104" s="374"/>
      <c r="E104" s="93" t="s">
        <v>23</v>
      </c>
      <c r="F104" s="25" t="s">
        <v>4</v>
      </c>
      <c r="G104" s="25" t="s">
        <v>5</v>
      </c>
      <c r="H104" s="25" t="s">
        <v>22</v>
      </c>
      <c r="I104" s="26">
        <v>2</v>
      </c>
      <c r="J104" s="27">
        <v>1</v>
      </c>
      <c r="K104" s="28"/>
      <c r="L104" s="29"/>
      <c r="M104" s="112"/>
      <c r="N104" s="29"/>
      <c r="O104" s="29"/>
      <c r="P104" s="29"/>
      <c r="Q104" s="29"/>
      <c r="R104" s="29"/>
      <c r="S104" s="29">
        <v>2</v>
      </c>
      <c r="T104" s="79"/>
      <c r="U104" s="79"/>
      <c r="V104" s="79"/>
      <c r="W104" s="79"/>
      <c r="X104" s="79"/>
      <c r="Y104" s="79"/>
      <c r="Z104" s="79"/>
      <c r="AA104" s="79"/>
      <c r="AB104" s="80"/>
      <c r="AC104" s="31">
        <f t="shared" si="17"/>
        <v>2</v>
      </c>
    </row>
    <row r="105" spans="1:31" customFormat="1" ht="13.9" x14ac:dyDescent="0.4">
      <c r="A105" s="365"/>
      <c r="B105" s="368"/>
      <c r="C105" s="371"/>
      <c r="D105" s="374"/>
      <c r="E105" s="104" t="s">
        <v>127</v>
      </c>
      <c r="F105" s="82" t="s">
        <v>4</v>
      </c>
      <c r="G105" s="83" t="s">
        <v>12</v>
      </c>
      <c r="H105" s="83" t="s">
        <v>300</v>
      </c>
      <c r="I105" s="84" t="s">
        <v>32</v>
      </c>
      <c r="J105" s="85">
        <v>2</v>
      </c>
      <c r="K105" s="78"/>
      <c r="L105" s="79"/>
      <c r="M105" s="113"/>
      <c r="N105" s="79"/>
      <c r="O105" s="79"/>
      <c r="P105" s="79"/>
      <c r="Q105" s="79"/>
      <c r="R105" s="79"/>
      <c r="S105" s="79"/>
      <c r="T105" s="79"/>
      <c r="U105" s="79"/>
      <c r="V105" s="79"/>
      <c r="W105" s="79">
        <v>6</v>
      </c>
      <c r="X105" s="29"/>
      <c r="Y105" s="79"/>
      <c r="Z105" s="79"/>
      <c r="AA105" s="79"/>
      <c r="AB105" s="80"/>
      <c r="AC105" s="81">
        <f>SUM(W105:AB105)</f>
        <v>6</v>
      </c>
    </row>
    <row r="106" spans="1:31" customFormat="1" ht="13.9" thickBot="1" x14ac:dyDescent="0.4">
      <c r="A106" s="365"/>
      <c r="B106" s="368"/>
      <c r="C106" s="371"/>
      <c r="D106" s="374"/>
      <c r="E106" s="98" t="s">
        <v>16</v>
      </c>
      <c r="F106" s="32"/>
      <c r="G106" s="32"/>
      <c r="H106" s="32"/>
      <c r="I106" s="33"/>
      <c r="J106" s="34"/>
      <c r="K106" s="35">
        <f t="shared" ref="K106:P106" si="18">SUM(K94:K102)</f>
        <v>108</v>
      </c>
      <c r="L106" s="36">
        <f t="shared" si="18"/>
        <v>0</v>
      </c>
      <c r="M106" s="114">
        <f t="shared" si="18"/>
        <v>18</v>
      </c>
      <c r="N106" s="36">
        <f t="shared" si="18"/>
        <v>0</v>
      </c>
      <c r="O106" s="36">
        <f t="shared" si="18"/>
        <v>0</v>
      </c>
      <c r="P106" s="36">
        <f t="shared" si="18"/>
        <v>0</v>
      </c>
      <c r="Q106" s="36">
        <f>SUM(Q94:Q105)</f>
        <v>6</v>
      </c>
      <c r="R106" s="36">
        <f t="shared" ref="R106:W106" si="19">SUM(R94:R105)</f>
        <v>0</v>
      </c>
      <c r="S106" s="36">
        <f t="shared" si="19"/>
        <v>4</v>
      </c>
      <c r="T106" s="36">
        <f t="shared" si="19"/>
        <v>0</v>
      </c>
      <c r="U106" s="36">
        <f t="shared" si="19"/>
        <v>5</v>
      </c>
      <c r="V106" s="36">
        <f t="shared" si="19"/>
        <v>0</v>
      </c>
      <c r="W106" s="36">
        <f t="shared" si="19"/>
        <v>12</v>
      </c>
      <c r="X106" s="36">
        <f>SUM(X94:X102)</f>
        <v>0</v>
      </c>
      <c r="Y106" s="36">
        <f>SUM(Y94:Y102)</f>
        <v>0</v>
      </c>
      <c r="Z106" s="36">
        <f>SUM(Z94:Z102)</f>
        <v>0</v>
      </c>
      <c r="AA106" s="36">
        <f>SUM(AA94:AA102)</f>
        <v>0</v>
      </c>
      <c r="AB106" s="37">
        <f>SUM(AB94:AB102)</f>
        <v>0</v>
      </c>
      <c r="AC106" s="38">
        <f>SUM(AC94:AC105)</f>
        <v>153</v>
      </c>
    </row>
    <row r="107" spans="1:31" customFormat="1" ht="13.9" x14ac:dyDescent="0.4">
      <c r="A107" s="365"/>
      <c r="B107" s="368"/>
      <c r="C107" s="371"/>
      <c r="D107" s="375"/>
      <c r="E107" s="99"/>
      <c r="F107" s="39"/>
      <c r="G107" s="39"/>
      <c r="H107" s="39"/>
      <c r="I107" s="40"/>
      <c r="J107" s="41"/>
      <c r="K107" s="42"/>
      <c r="L107" s="43"/>
      <c r="M107" s="115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4"/>
      <c r="AC107" s="45"/>
    </row>
    <row r="108" spans="1:31" customFormat="1" ht="13.9" thickBot="1" x14ac:dyDescent="0.4">
      <c r="A108" s="365"/>
      <c r="B108" s="368"/>
      <c r="C108" s="371"/>
      <c r="D108" s="375"/>
      <c r="E108" s="101" t="s">
        <v>18</v>
      </c>
      <c r="F108" s="46"/>
      <c r="G108" s="46"/>
      <c r="H108" s="46"/>
      <c r="I108" s="47"/>
      <c r="J108" s="48"/>
      <c r="K108" s="49">
        <f t="shared" ref="K108:AC108" si="20">SUM(K107:K107)</f>
        <v>0</v>
      </c>
      <c r="L108" s="50">
        <f t="shared" si="20"/>
        <v>0</v>
      </c>
      <c r="M108" s="116">
        <f t="shared" si="20"/>
        <v>0</v>
      </c>
      <c r="N108" s="50">
        <f t="shared" si="20"/>
        <v>0</v>
      </c>
      <c r="O108" s="50">
        <f t="shared" si="20"/>
        <v>0</v>
      </c>
      <c r="P108" s="50">
        <f t="shared" si="20"/>
        <v>0</v>
      </c>
      <c r="Q108" s="50">
        <f t="shared" si="20"/>
        <v>0</v>
      </c>
      <c r="R108" s="50">
        <f t="shared" si="20"/>
        <v>0</v>
      </c>
      <c r="S108" s="50">
        <f t="shared" si="20"/>
        <v>0</v>
      </c>
      <c r="T108" s="50">
        <f t="shared" si="20"/>
        <v>0</v>
      </c>
      <c r="U108" s="50">
        <f t="shared" si="20"/>
        <v>0</v>
      </c>
      <c r="V108" s="50">
        <f t="shared" si="20"/>
        <v>0</v>
      </c>
      <c r="W108" s="50">
        <f t="shared" si="20"/>
        <v>0</v>
      </c>
      <c r="X108" s="50">
        <f t="shared" si="20"/>
        <v>0</v>
      </c>
      <c r="Y108" s="50">
        <f t="shared" si="20"/>
        <v>0</v>
      </c>
      <c r="Z108" s="50">
        <f t="shared" si="20"/>
        <v>0</v>
      </c>
      <c r="AA108" s="50">
        <f t="shared" si="20"/>
        <v>0</v>
      </c>
      <c r="AB108" s="51">
        <f t="shared" si="20"/>
        <v>0</v>
      </c>
      <c r="AC108" s="52">
        <f t="shared" si="20"/>
        <v>0</v>
      </c>
    </row>
    <row r="109" spans="1:31" customFormat="1" ht="13.9" thickBot="1" x14ac:dyDescent="0.4">
      <c r="A109" s="365"/>
      <c r="B109" s="368"/>
      <c r="C109" s="371"/>
      <c r="D109" s="374"/>
      <c r="E109" s="105" t="s">
        <v>24</v>
      </c>
      <c r="F109" s="66"/>
      <c r="G109" s="66"/>
      <c r="H109" s="66"/>
      <c r="I109" s="67"/>
      <c r="J109" s="68"/>
      <c r="K109" s="69">
        <f t="shared" ref="K109:AC109" si="21">K106+K108</f>
        <v>108</v>
      </c>
      <c r="L109" s="70">
        <f t="shared" si="21"/>
        <v>0</v>
      </c>
      <c r="M109" s="119">
        <f t="shared" si="21"/>
        <v>18</v>
      </c>
      <c r="N109" s="70">
        <f t="shared" si="21"/>
        <v>0</v>
      </c>
      <c r="O109" s="70">
        <f t="shared" si="21"/>
        <v>0</v>
      </c>
      <c r="P109" s="70">
        <f t="shared" si="21"/>
        <v>0</v>
      </c>
      <c r="Q109" s="70">
        <f t="shared" si="21"/>
        <v>6</v>
      </c>
      <c r="R109" s="70">
        <f t="shared" si="21"/>
        <v>0</v>
      </c>
      <c r="S109" s="70">
        <f t="shared" si="21"/>
        <v>4</v>
      </c>
      <c r="T109" s="70">
        <f t="shared" si="21"/>
        <v>0</v>
      </c>
      <c r="U109" s="70">
        <f t="shared" si="21"/>
        <v>5</v>
      </c>
      <c r="V109" s="70">
        <f t="shared" si="21"/>
        <v>0</v>
      </c>
      <c r="W109" s="70">
        <f t="shared" si="21"/>
        <v>12</v>
      </c>
      <c r="X109" s="70">
        <f t="shared" si="21"/>
        <v>0</v>
      </c>
      <c r="Y109" s="70">
        <f t="shared" si="21"/>
        <v>0</v>
      </c>
      <c r="Z109" s="70">
        <f t="shared" si="21"/>
        <v>0</v>
      </c>
      <c r="AA109" s="70">
        <f t="shared" si="21"/>
        <v>0</v>
      </c>
      <c r="AB109" s="71">
        <f t="shared" si="21"/>
        <v>0</v>
      </c>
      <c r="AC109" s="72">
        <f t="shared" si="21"/>
        <v>153</v>
      </c>
      <c r="AD109" s="87">
        <f>SUM(K109:W109)</f>
        <v>153</v>
      </c>
    </row>
    <row r="110" spans="1:31" customFormat="1" ht="13.9" thickBot="1" x14ac:dyDescent="0.4">
      <c r="A110" s="366"/>
      <c r="B110" s="369"/>
      <c r="C110" s="372"/>
      <c r="D110" s="376"/>
      <c r="E110" s="102" t="s">
        <v>25</v>
      </c>
      <c r="F110" s="53"/>
      <c r="G110" s="53"/>
      <c r="H110" s="53"/>
      <c r="I110" s="54"/>
      <c r="J110" s="55"/>
      <c r="K110" s="56">
        <f t="shared" ref="K110:AC110" si="22">K82+K109</f>
        <v>166</v>
      </c>
      <c r="L110" s="57">
        <f t="shared" si="22"/>
        <v>0</v>
      </c>
      <c r="M110" s="117">
        <f t="shared" si="22"/>
        <v>18</v>
      </c>
      <c r="N110" s="57">
        <f t="shared" si="22"/>
        <v>8</v>
      </c>
      <c r="O110" s="57">
        <f t="shared" si="22"/>
        <v>3</v>
      </c>
      <c r="P110" s="57">
        <f t="shared" si="22"/>
        <v>0</v>
      </c>
      <c r="Q110" s="57">
        <f t="shared" si="22"/>
        <v>37</v>
      </c>
      <c r="R110" s="57">
        <f t="shared" si="22"/>
        <v>0</v>
      </c>
      <c r="S110" s="57">
        <f t="shared" si="22"/>
        <v>8</v>
      </c>
      <c r="T110" s="57">
        <f t="shared" si="22"/>
        <v>0</v>
      </c>
      <c r="U110" s="57">
        <f t="shared" si="22"/>
        <v>8</v>
      </c>
      <c r="V110" s="57">
        <f t="shared" si="22"/>
        <v>0</v>
      </c>
      <c r="W110" s="57">
        <f t="shared" si="22"/>
        <v>18</v>
      </c>
      <c r="X110" s="57">
        <f t="shared" si="22"/>
        <v>0</v>
      </c>
      <c r="Y110" s="57">
        <f t="shared" si="22"/>
        <v>0</v>
      </c>
      <c r="Z110" s="57">
        <f t="shared" si="22"/>
        <v>0</v>
      </c>
      <c r="AA110" s="57">
        <f t="shared" si="22"/>
        <v>0</v>
      </c>
      <c r="AB110" s="58">
        <f t="shared" si="22"/>
        <v>0</v>
      </c>
      <c r="AC110" s="59">
        <f t="shared" si="22"/>
        <v>266</v>
      </c>
      <c r="AD110" s="87">
        <f>SUM(K110:AB110)</f>
        <v>266</v>
      </c>
      <c r="AE110">
        <v>244</v>
      </c>
    </row>
    <row r="111" spans="1:31" customFormat="1" ht="13.9" x14ac:dyDescent="0.4">
      <c r="A111" s="60"/>
      <c r="B111" s="61"/>
      <c r="C111" s="61"/>
      <c r="D111" s="61"/>
      <c r="E111" s="103"/>
      <c r="F111" s="62"/>
      <c r="G111" s="62"/>
      <c r="H111" s="62"/>
      <c r="I111" s="63"/>
      <c r="J111" s="63"/>
      <c r="K111" s="64"/>
      <c r="L111" s="64"/>
      <c r="M111" s="118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 spans="1:31" customFormat="1" ht="13.9" x14ac:dyDescent="0.4">
      <c r="A112" s="353" t="s">
        <v>340</v>
      </c>
      <c r="B112" s="354"/>
      <c r="C112" s="354"/>
      <c r="D112" s="354"/>
      <c r="E112" s="355"/>
      <c r="F112" s="355"/>
      <c r="G112" s="355"/>
      <c r="H112" s="355"/>
      <c r="I112" s="356"/>
      <c r="J112" s="356"/>
      <c r="K112" s="357"/>
      <c r="L112" s="64"/>
      <c r="M112" s="118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 spans="1:30" customFormat="1" ht="13.9" x14ac:dyDescent="0.4">
      <c r="A113" s="60"/>
      <c r="B113" s="61"/>
      <c r="C113" s="61"/>
      <c r="D113" s="61"/>
      <c r="E113" s="103"/>
      <c r="F113" s="62"/>
      <c r="G113" s="62"/>
      <c r="H113" s="62"/>
      <c r="I113" s="63"/>
      <c r="J113" s="63"/>
      <c r="K113" s="64"/>
      <c r="L113" s="64"/>
      <c r="M113" s="118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 spans="1:30" customFormat="1" ht="13.9" x14ac:dyDescent="0.4">
      <c r="A114" s="60"/>
      <c r="B114" s="61"/>
      <c r="C114" s="61"/>
      <c r="D114" s="61"/>
      <c r="E114" s="103"/>
      <c r="F114" s="62"/>
      <c r="G114" s="62"/>
      <c r="H114" s="62"/>
      <c r="I114" s="63"/>
      <c r="J114" s="63"/>
      <c r="K114" s="64"/>
      <c r="L114" s="64"/>
      <c r="M114" s="118"/>
      <c r="N114" s="64"/>
      <c r="O114" s="64"/>
      <c r="P114" s="64"/>
      <c r="Q114" s="64"/>
      <c r="R114" s="65" t="s">
        <v>355</v>
      </c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 spans="1:30" customFormat="1" ht="13.9" x14ac:dyDescent="0.4">
      <c r="A115" s="60"/>
      <c r="B115" s="61"/>
      <c r="C115" s="61"/>
      <c r="D115" s="61"/>
      <c r="E115" s="103"/>
      <c r="F115" s="62"/>
      <c r="G115" s="62"/>
      <c r="H115" s="62"/>
      <c r="I115" s="63"/>
      <c r="J115" s="63"/>
      <c r="K115" s="64"/>
      <c r="L115" s="64"/>
      <c r="M115" s="118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 spans="1:30" customFormat="1" ht="13.9" x14ac:dyDescent="0.4">
      <c r="A116" s="60"/>
      <c r="B116" s="61"/>
      <c r="C116" s="61"/>
      <c r="D116" s="61"/>
      <c r="E116" s="103"/>
      <c r="F116" s="62"/>
      <c r="G116" s="62"/>
      <c r="H116" s="62"/>
      <c r="I116" s="63"/>
      <c r="J116" s="63"/>
      <c r="K116" s="64"/>
      <c r="L116" s="64"/>
      <c r="M116" s="118"/>
      <c r="N116" s="64"/>
      <c r="O116" s="64"/>
      <c r="P116" s="64"/>
      <c r="Q116" s="64"/>
      <c r="R116" s="64"/>
      <c r="S116" s="64"/>
      <c r="T116" s="64" t="s">
        <v>346</v>
      </c>
      <c r="U116" s="64"/>
      <c r="V116" s="64"/>
      <c r="W116" s="64"/>
      <c r="X116" s="64"/>
      <c r="Y116" s="64"/>
      <c r="Z116" s="64"/>
      <c r="AA116" s="64"/>
      <c r="AB116" s="64"/>
      <c r="AC116" s="64"/>
    </row>
    <row r="117" spans="1:30" customFormat="1" ht="13.9" x14ac:dyDescent="0.4">
      <c r="A117" s="60"/>
      <c r="B117" s="61"/>
      <c r="C117" s="61"/>
      <c r="D117" s="61"/>
      <c r="E117" s="103"/>
      <c r="F117" s="62"/>
      <c r="G117" s="62"/>
      <c r="H117" s="62"/>
      <c r="I117" s="63"/>
      <c r="J117" s="63"/>
      <c r="K117" s="64"/>
      <c r="L117" s="64"/>
      <c r="M117" s="118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 spans="1:30" customFormat="1" ht="13.9" x14ac:dyDescent="0.4">
      <c r="A118" s="60"/>
      <c r="B118" s="61"/>
      <c r="C118" s="61"/>
      <c r="D118" s="61"/>
      <c r="E118" s="103"/>
      <c r="F118" s="62"/>
      <c r="G118" s="62"/>
      <c r="H118" s="62"/>
      <c r="I118" s="63"/>
      <c r="J118" s="63"/>
      <c r="K118" s="64"/>
      <c r="L118" s="64"/>
      <c r="M118" s="118"/>
      <c r="N118" s="64"/>
      <c r="O118" s="64"/>
      <c r="P118" s="64"/>
      <c r="Q118" s="64"/>
      <c r="R118" s="65" t="s">
        <v>164</v>
      </c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 spans="1:30" customFormat="1" ht="13.9" x14ac:dyDescent="0.4">
      <c r="A119" s="60"/>
      <c r="B119" s="61"/>
      <c r="C119" s="61"/>
      <c r="D119" s="61"/>
      <c r="E119" s="103"/>
      <c r="F119" s="62"/>
      <c r="G119" s="62"/>
      <c r="H119" s="62"/>
      <c r="I119" s="63"/>
      <c r="J119" s="63"/>
      <c r="K119" s="64"/>
      <c r="L119" s="64"/>
      <c r="M119" s="118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 spans="1:30" customFormat="1" ht="14.25" thickBot="1" x14ac:dyDescent="0.45">
      <c r="A120" s="60"/>
      <c r="B120" s="61"/>
      <c r="C120" s="61"/>
      <c r="D120" s="61"/>
      <c r="E120" s="103"/>
      <c r="F120" s="62"/>
      <c r="G120" s="62"/>
      <c r="H120" s="62"/>
      <c r="I120" s="63"/>
      <c r="J120" s="63"/>
      <c r="K120" s="64"/>
      <c r="L120" s="64"/>
      <c r="M120" s="118"/>
      <c r="N120" s="64"/>
      <c r="O120" s="64"/>
      <c r="P120" s="64"/>
      <c r="Q120" s="64"/>
      <c r="R120" s="64"/>
      <c r="S120" s="64"/>
      <c r="T120" s="64" t="s">
        <v>346</v>
      </c>
      <c r="U120" s="64"/>
      <c r="V120" s="64"/>
      <c r="W120" s="64"/>
      <c r="X120" s="64"/>
      <c r="Y120" s="64"/>
      <c r="Z120" s="64"/>
      <c r="AA120" s="64"/>
      <c r="AB120" s="64"/>
      <c r="AC120" s="64"/>
    </row>
    <row r="121" spans="1:30" customFormat="1" ht="13.9" thickBot="1" x14ac:dyDescent="0.4">
      <c r="A121" s="358" t="s">
        <v>1</v>
      </c>
      <c r="B121" s="359"/>
      <c r="C121" s="359"/>
      <c r="D121" s="359"/>
      <c r="E121" s="360"/>
      <c r="F121" s="360"/>
      <c r="G121" s="360"/>
      <c r="H121" s="360"/>
      <c r="I121" s="361"/>
      <c r="J121" s="361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  <c r="Z121" s="362"/>
      <c r="AA121" s="362"/>
      <c r="AB121" s="362"/>
      <c r="AC121" s="363"/>
    </row>
    <row r="122" spans="1:30" customFormat="1" ht="13.9" x14ac:dyDescent="0.4">
      <c r="A122" s="364">
        <v>3</v>
      </c>
      <c r="B122" s="367" t="s">
        <v>29</v>
      </c>
      <c r="C122" s="370" t="s">
        <v>27</v>
      </c>
      <c r="D122" s="373">
        <v>1</v>
      </c>
      <c r="E122" s="93" t="s">
        <v>30</v>
      </c>
      <c r="F122" s="25" t="s">
        <v>4</v>
      </c>
      <c r="G122" s="25" t="s">
        <v>12</v>
      </c>
      <c r="H122" s="25" t="s">
        <v>208</v>
      </c>
      <c r="I122" s="26" t="s">
        <v>32</v>
      </c>
      <c r="J122" s="27">
        <v>22</v>
      </c>
      <c r="K122" s="28"/>
      <c r="L122" s="29"/>
      <c r="M122" s="112">
        <v>28</v>
      </c>
      <c r="N122" s="29"/>
      <c r="O122" s="29"/>
      <c r="P122" s="29"/>
      <c r="Q122" s="29"/>
      <c r="R122" s="29"/>
      <c r="S122" s="29"/>
      <c r="T122" s="29"/>
      <c r="U122" s="29"/>
      <c r="V122" s="29">
        <v>0</v>
      </c>
      <c r="W122" s="29"/>
      <c r="X122" s="29"/>
      <c r="Y122" s="29"/>
      <c r="Z122" s="29"/>
      <c r="AA122" s="29"/>
      <c r="AB122" s="23"/>
      <c r="AC122" s="31">
        <f t="shared" ref="AC122:AC141" si="23">SUM(K122:AB122)</f>
        <v>28</v>
      </c>
    </row>
    <row r="123" spans="1:30" customFormat="1" ht="13.9" x14ac:dyDescent="0.4">
      <c r="A123" s="365"/>
      <c r="B123" s="368"/>
      <c r="C123" s="371"/>
      <c r="D123" s="374"/>
      <c r="E123" s="93" t="s">
        <v>30</v>
      </c>
      <c r="F123" s="25" t="s">
        <v>4</v>
      </c>
      <c r="G123" s="25" t="s">
        <v>12</v>
      </c>
      <c r="H123" s="25" t="s">
        <v>208</v>
      </c>
      <c r="I123" s="26" t="s">
        <v>32</v>
      </c>
      <c r="J123" s="27">
        <v>22</v>
      </c>
      <c r="K123" s="28">
        <v>28</v>
      </c>
      <c r="L123" s="29"/>
      <c r="M123" s="112"/>
      <c r="N123" s="29">
        <v>6</v>
      </c>
      <c r="O123" s="29">
        <v>2</v>
      </c>
      <c r="P123" s="29"/>
      <c r="Q123" s="29"/>
      <c r="R123" s="29"/>
      <c r="S123" s="29"/>
      <c r="T123" s="29"/>
      <c r="U123" s="29">
        <v>4</v>
      </c>
      <c r="V123" s="29"/>
      <c r="W123" s="29"/>
      <c r="X123" s="29"/>
      <c r="Y123" s="29"/>
      <c r="Z123" s="29"/>
      <c r="AA123" s="29"/>
      <c r="AB123" s="30"/>
      <c r="AC123" s="31">
        <f t="shared" si="23"/>
        <v>40</v>
      </c>
    </row>
    <row r="124" spans="1:30" customFormat="1" ht="13.9" x14ac:dyDescent="0.4">
      <c r="A124" s="365"/>
      <c r="B124" s="368"/>
      <c r="C124" s="371"/>
      <c r="D124" s="374"/>
      <c r="E124" s="93" t="s">
        <v>30</v>
      </c>
      <c r="F124" s="25" t="s">
        <v>4</v>
      </c>
      <c r="G124" s="25" t="s">
        <v>12</v>
      </c>
      <c r="H124" s="25" t="s">
        <v>208</v>
      </c>
      <c r="I124" s="26" t="s">
        <v>32</v>
      </c>
      <c r="J124" s="27">
        <v>22</v>
      </c>
      <c r="K124" s="28"/>
      <c r="L124" s="29"/>
      <c r="M124" s="112">
        <v>28</v>
      </c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30"/>
      <c r="AC124" s="31">
        <f t="shared" si="23"/>
        <v>28</v>
      </c>
      <c r="AD124" s="87">
        <f>SUM(AC122:AC124)</f>
        <v>96</v>
      </c>
    </row>
    <row r="125" spans="1:30" customFormat="1" ht="13.9" x14ac:dyDescent="0.4">
      <c r="A125" s="365"/>
      <c r="B125" s="368"/>
      <c r="C125" s="371"/>
      <c r="D125" s="374"/>
      <c r="E125" s="93" t="s">
        <v>253</v>
      </c>
      <c r="F125" s="25"/>
      <c r="G125" s="25"/>
      <c r="H125" s="25" t="s">
        <v>254</v>
      </c>
      <c r="I125" s="26"/>
      <c r="J125" s="27"/>
      <c r="K125" s="28"/>
      <c r="L125" s="29"/>
      <c r="M125" s="112">
        <v>28</v>
      </c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30"/>
      <c r="AC125" s="31">
        <f t="shared" si="23"/>
        <v>28</v>
      </c>
      <c r="AD125" s="87"/>
    </row>
    <row r="126" spans="1:30" customFormat="1" ht="13.9" x14ac:dyDescent="0.4">
      <c r="A126" s="365"/>
      <c r="B126" s="368"/>
      <c r="C126" s="371"/>
      <c r="D126" s="374"/>
      <c r="E126" s="93" t="s">
        <v>33</v>
      </c>
      <c r="F126" s="25" t="s">
        <v>4</v>
      </c>
      <c r="G126" s="25" t="s">
        <v>5</v>
      </c>
      <c r="H126" s="25" t="s">
        <v>48</v>
      </c>
      <c r="I126" s="26">
        <v>4</v>
      </c>
      <c r="J126" s="27">
        <v>44</v>
      </c>
      <c r="K126" s="28"/>
      <c r="L126" s="29"/>
      <c r="M126" s="112">
        <v>16</v>
      </c>
      <c r="N126" s="29"/>
      <c r="O126" s="29"/>
      <c r="P126" s="29"/>
      <c r="Q126" s="29"/>
      <c r="R126" s="29"/>
      <c r="S126" s="29"/>
      <c r="T126" s="29"/>
      <c r="U126" s="29"/>
      <c r="V126" s="29">
        <v>0</v>
      </c>
      <c r="W126" s="29"/>
      <c r="X126" s="29"/>
      <c r="Y126" s="29"/>
      <c r="Z126" s="29"/>
      <c r="AA126" s="29"/>
      <c r="AB126" s="30"/>
      <c r="AC126" s="31">
        <f t="shared" si="23"/>
        <v>16</v>
      </c>
    </row>
    <row r="127" spans="1:30" customFormat="1" ht="13.9" x14ac:dyDescent="0.4">
      <c r="A127" s="365"/>
      <c r="B127" s="368"/>
      <c r="C127" s="371"/>
      <c r="D127" s="374"/>
      <c r="E127" s="93" t="s">
        <v>33</v>
      </c>
      <c r="F127" s="25" t="s">
        <v>4</v>
      </c>
      <c r="G127" s="25" t="s">
        <v>5</v>
      </c>
      <c r="H127" s="25" t="s">
        <v>21</v>
      </c>
      <c r="I127" s="26">
        <v>4</v>
      </c>
      <c r="J127" s="27">
        <v>44</v>
      </c>
      <c r="K127" s="28"/>
      <c r="L127" s="29"/>
      <c r="M127" s="112">
        <v>16</v>
      </c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30"/>
      <c r="AC127" s="31">
        <f t="shared" si="23"/>
        <v>16</v>
      </c>
    </row>
    <row r="128" spans="1:30" customFormat="1" ht="13.9" x14ac:dyDescent="0.4">
      <c r="A128" s="365"/>
      <c r="B128" s="368"/>
      <c r="C128" s="371"/>
      <c r="D128" s="374"/>
      <c r="E128" s="93" t="s">
        <v>33</v>
      </c>
      <c r="F128" s="25" t="s">
        <v>4</v>
      </c>
      <c r="G128" s="25" t="s">
        <v>5</v>
      </c>
      <c r="H128" s="25" t="s">
        <v>22</v>
      </c>
      <c r="I128" s="26">
        <v>4</v>
      </c>
      <c r="J128" s="27">
        <v>12</v>
      </c>
      <c r="K128" s="28"/>
      <c r="L128" s="29"/>
      <c r="M128" s="112">
        <v>16</v>
      </c>
      <c r="N128" s="29"/>
      <c r="O128" s="29"/>
      <c r="P128" s="29"/>
      <c r="Q128" s="29"/>
      <c r="R128" s="29"/>
      <c r="S128" s="29"/>
      <c r="T128" s="29"/>
      <c r="U128" s="29"/>
      <c r="V128" s="29">
        <v>0</v>
      </c>
      <c r="W128" s="29"/>
      <c r="X128" s="29"/>
      <c r="Y128" s="29"/>
      <c r="Z128" s="29"/>
      <c r="AA128" s="29"/>
      <c r="AB128" s="30"/>
      <c r="AC128" s="31">
        <f t="shared" si="23"/>
        <v>16</v>
      </c>
    </row>
    <row r="129" spans="1:30" customFormat="1" ht="27.75" x14ac:dyDescent="0.4">
      <c r="A129" s="365"/>
      <c r="B129" s="368"/>
      <c r="C129" s="371"/>
      <c r="D129" s="374"/>
      <c r="E129" s="93" t="s">
        <v>33</v>
      </c>
      <c r="F129" s="25" t="s">
        <v>4</v>
      </c>
      <c r="G129" s="25" t="s">
        <v>5</v>
      </c>
      <c r="H129" s="25" t="s">
        <v>203</v>
      </c>
      <c r="I129" s="26">
        <v>4</v>
      </c>
      <c r="J129" s="27">
        <v>56</v>
      </c>
      <c r="K129" s="28">
        <v>28</v>
      </c>
      <c r="L129" s="29"/>
      <c r="M129" s="112"/>
      <c r="N129" s="29">
        <v>11</v>
      </c>
      <c r="O129" s="29">
        <v>2</v>
      </c>
      <c r="P129" s="29"/>
      <c r="Q129" s="29"/>
      <c r="R129" s="29"/>
      <c r="S129" s="29"/>
      <c r="T129" s="29"/>
      <c r="U129" s="29">
        <v>3</v>
      </c>
      <c r="V129" s="29"/>
      <c r="W129" s="29"/>
      <c r="X129" s="29"/>
      <c r="Y129" s="29"/>
      <c r="Z129" s="29"/>
      <c r="AA129" s="29"/>
      <c r="AB129" s="30"/>
      <c r="AC129" s="31">
        <f t="shared" si="23"/>
        <v>44</v>
      </c>
    </row>
    <row r="130" spans="1:30" customFormat="1" ht="13.9" x14ac:dyDescent="0.4">
      <c r="A130" s="365"/>
      <c r="B130" s="368"/>
      <c r="C130" s="371"/>
      <c r="D130" s="374"/>
      <c r="E130" s="93" t="s">
        <v>33</v>
      </c>
      <c r="F130" s="25" t="s">
        <v>4</v>
      </c>
      <c r="G130" s="25" t="s">
        <v>5</v>
      </c>
      <c r="H130" s="25" t="s">
        <v>22</v>
      </c>
      <c r="I130" s="26">
        <v>4</v>
      </c>
      <c r="J130" s="27">
        <v>12</v>
      </c>
      <c r="K130" s="28"/>
      <c r="L130" s="29"/>
      <c r="M130" s="112"/>
      <c r="N130" s="29">
        <v>3</v>
      </c>
      <c r="O130" s="29">
        <v>1</v>
      </c>
      <c r="P130" s="29"/>
      <c r="Q130" s="29"/>
      <c r="R130" s="29"/>
      <c r="S130" s="29"/>
      <c r="T130" s="29"/>
      <c r="U130" s="29">
        <v>1</v>
      </c>
      <c r="V130" s="29"/>
      <c r="W130" s="29"/>
      <c r="X130" s="29"/>
      <c r="Y130" s="29"/>
      <c r="Z130" s="29"/>
      <c r="AA130" s="29"/>
      <c r="AB130" s="30"/>
      <c r="AC130" s="31">
        <f t="shared" si="23"/>
        <v>5</v>
      </c>
    </row>
    <row r="131" spans="1:30" customFormat="1" ht="13.9" x14ac:dyDescent="0.4">
      <c r="A131" s="365"/>
      <c r="B131" s="368"/>
      <c r="C131" s="371"/>
      <c r="D131" s="374"/>
      <c r="E131" s="93" t="s">
        <v>71</v>
      </c>
      <c r="F131" s="25" t="s">
        <v>4</v>
      </c>
      <c r="G131" s="25" t="s">
        <v>5</v>
      </c>
      <c r="H131" s="25" t="s">
        <v>72</v>
      </c>
      <c r="I131" s="26">
        <v>2</v>
      </c>
      <c r="J131" s="27">
        <v>32</v>
      </c>
      <c r="K131" s="28"/>
      <c r="L131" s="29"/>
      <c r="M131" s="112">
        <v>28</v>
      </c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30"/>
      <c r="AC131" s="31">
        <f t="shared" si="23"/>
        <v>28</v>
      </c>
      <c r="AD131" s="87">
        <f>SUM(AC126:AC131)</f>
        <v>125</v>
      </c>
    </row>
    <row r="132" spans="1:30" customFormat="1" ht="13.9" x14ac:dyDescent="0.4">
      <c r="A132" s="365"/>
      <c r="B132" s="368"/>
      <c r="C132" s="371"/>
      <c r="D132" s="374"/>
      <c r="E132" s="93" t="s">
        <v>71</v>
      </c>
      <c r="F132" s="25" t="s">
        <v>4</v>
      </c>
      <c r="G132" s="25" t="s">
        <v>5</v>
      </c>
      <c r="H132" s="25" t="s">
        <v>72</v>
      </c>
      <c r="I132" s="26">
        <v>2</v>
      </c>
      <c r="J132" s="27">
        <v>32</v>
      </c>
      <c r="K132" s="28"/>
      <c r="L132" s="29"/>
      <c r="M132" s="112">
        <v>28</v>
      </c>
      <c r="N132" s="29"/>
      <c r="O132" s="29"/>
      <c r="P132" s="29"/>
      <c r="Q132" s="29"/>
      <c r="R132" s="29"/>
      <c r="S132" s="29"/>
      <c r="T132" s="29"/>
      <c r="U132" s="29"/>
      <c r="V132" s="29">
        <v>0</v>
      </c>
      <c r="W132" s="29"/>
      <c r="X132" s="29"/>
      <c r="Y132" s="29"/>
      <c r="Z132" s="29"/>
      <c r="AA132" s="29"/>
      <c r="AB132" s="30"/>
      <c r="AC132" s="31">
        <f t="shared" si="23"/>
        <v>28</v>
      </c>
    </row>
    <row r="133" spans="1:30" customFormat="1" ht="14.25" thickBot="1" x14ac:dyDescent="0.45">
      <c r="A133" s="365"/>
      <c r="B133" s="368"/>
      <c r="C133" s="371"/>
      <c r="D133" s="374"/>
      <c r="E133" s="200" t="s">
        <v>161</v>
      </c>
      <c r="F133" s="75" t="s">
        <v>214</v>
      </c>
      <c r="G133" s="75" t="s">
        <v>5</v>
      </c>
      <c r="H133" s="75" t="s">
        <v>48</v>
      </c>
      <c r="I133" s="76">
        <v>4</v>
      </c>
      <c r="J133" s="77">
        <v>1</v>
      </c>
      <c r="K133" s="78"/>
      <c r="L133" s="79"/>
      <c r="M133" s="113"/>
      <c r="N133" s="79"/>
      <c r="O133" s="79"/>
      <c r="P133" s="79"/>
      <c r="Q133" s="79"/>
      <c r="R133" s="79"/>
      <c r="S133" s="79"/>
      <c r="T133" s="79"/>
      <c r="U133" s="79"/>
      <c r="V133" s="79"/>
      <c r="W133" s="79">
        <v>3</v>
      </c>
      <c r="X133" s="79"/>
      <c r="Y133" s="79"/>
      <c r="Z133" s="79"/>
      <c r="AA133" s="79"/>
      <c r="AB133" s="30"/>
      <c r="AC133" s="31">
        <f t="shared" si="23"/>
        <v>3</v>
      </c>
    </row>
    <row r="134" spans="1:30" customFormat="1" ht="13.9" x14ac:dyDescent="0.4">
      <c r="A134" s="365"/>
      <c r="B134" s="368"/>
      <c r="C134" s="371"/>
      <c r="D134" s="374"/>
      <c r="E134" s="200" t="s">
        <v>161</v>
      </c>
      <c r="F134" s="75" t="s">
        <v>214</v>
      </c>
      <c r="G134" s="75" t="s">
        <v>5</v>
      </c>
      <c r="H134" s="75" t="s">
        <v>22</v>
      </c>
      <c r="I134" s="76">
        <v>2</v>
      </c>
      <c r="J134" s="77">
        <v>1</v>
      </c>
      <c r="K134" s="78"/>
      <c r="L134" s="79"/>
      <c r="M134" s="113"/>
      <c r="N134" s="79"/>
      <c r="O134" s="79"/>
      <c r="P134" s="79"/>
      <c r="Q134" s="79"/>
      <c r="R134" s="79"/>
      <c r="S134" s="79"/>
      <c r="T134" s="79"/>
      <c r="U134" s="79"/>
      <c r="V134" s="79"/>
      <c r="W134" s="79">
        <v>3</v>
      </c>
      <c r="X134" s="79"/>
      <c r="Y134" s="79"/>
      <c r="Z134" s="79"/>
      <c r="AA134" s="79"/>
      <c r="AB134" s="80"/>
      <c r="AC134" s="24">
        <f t="shared" si="23"/>
        <v>3</v>
      </c>
    </row>
    <row r="135" spans="1:30" customFormat="1" ht="13.9" x14ac:dyDescent="0.4">
      <c r="A135" s="365"/>
      <c r="B135" s="368"/>
      <c r="C135" s="371"/>
      <c r="D135" s="374"/>
      <c r="E135" s="93" t="s">
        <v>11</v>
      </c>
      <c r="F135" s="25" t="s">
        <v>4</v>
      </c>
      <c r="G135" s="25" t="s">
        <v>12</v>
      </c>
      <c r="H135" s="25" t="s">
        <v>31</v>
      </c>
      <c r="I135" s="26" t="s">
        <v>13</v>
      </c>
      <c r="J135" s="27">
        <v>2</v>
      </c>
      <c r="K135" s="28"/>
      <c r="L135" s="29"/>
      <c r="M135" s="112"/>
      <c r="N135" s="29"/>
      <c r="O135" s="29"/>
      <c r="P135" s="29"/>
      <c r="Q135" s="29">
        <v>20</v>
      </c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31">
        <f t="shared" si="23"/>
        <v>20</v>
      </c>
    </row>
    <row r="136" spans="1:30" customFormat="1" ht="13.9" x14ac:dyDescent="0.4">
      <c r="A136" s="365"/>
      <c r="B136" s="368"/>
      <c r="C136" s="371"/>
      <c r="D136" s="374"/>
      <c r="E136" s="93" t="s">
        <v>14</v>
      </c>
      <c r="F136" s="25" t="s">
        <v>4</v>
      </c>
      <c r="G136" s="25" t="s">
        <v>12</v>
      </c>
      <c r="H136" s="25" t="s">
        <v>31</v>
      </c>
      <c r="I136" s="26" t="s">
        <v>13</v>
      </c>
      <c r="J136" s="27">
        <v>2</v>
      </c>
      <c r="K136" s="28"/>
      <c r="L136" s="29"/>
      <c r="M136" s="112"/>
      <c r="N136" s="29"/>
      <c r="O136" s="29"/>
      <c r="P136" s="29"/>
      <c r="Q136" s="29"/>
      <c r="R136" s="29"/>
      <c r="S136" s="29">
        <v>4</v>
      </c>
      <c r="T136" s="29"/>
      <c r="U136" s="29"/>
      <c r="V136" s="29"/>
      <c r="W136" s="29"/>
      <c r="X136" s="29"/>
      <c r="Y136" s="29"/>
      <c r="Z136" s="29"/>
      <c r="AA136" s="29"/>
      <c r="AB136" s="30"/>
      <c r="AC136" s="31">
        <f t="shared" si="23"/>
        <v>4</v>
      </c>
    </row>
    <row r="137" spans="1:30" customFormat="1" ht="13.9" x14ac:dyDescent="0.4">
      <c r="A137" s="365"/>
      <c r="B137" s="368"/>
      <c r="C137" s="371"/>
      <c r="D137" s="374"/>
      <c r="E137" s="93" t="s">
        <v>15</v>
      </c>
      <c r="F137" s="25" t="s">
        <v>4</v>
      </c>
      <c r="G137" s="25" t="s">
        <v>12</v>
      </c>
      <c r="H137" s="25" t="s">
        <v>31</v>
      </c>
      <c r="I137" s="26" t="s">
        <v>13</v>
      </c>
      <c r="J137" s="27">
        <v>22</v>
      </c>
      <c r="K137" s="28"/>
      <c r="L137" s="29"/>
      <c r="M137" s="112"/>
      <c r="N137" s="29"/>
      <c r="O137" s="29"/>
      <c r="P137" s="29"/>
      <c r="Q137" s="29">
        <v>11</v>
      </c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30"/>
      <c r="AC137" s="31">
        <f t="shared" si="23"/>
        <v>11</v>
      </c>
    </row>
    <row r="138" spans="1:30" customFormat="1" ht="13.9" x14ac:dyDescent="0.4">
      <c r="A138" s="365"/>
      <c r="B138" s="368"/>
      <c r="C138" s="371"/>
      <c r="D138" s="374"/>
      <c r="E138" s="200" t="s">
        <v>161</v>
      </c>
      <c r="F138" s="75" t="s">
        <v>214</v>
      </c>
      <c r="G138" s="75" t="s">
        <v>5</v>
      </c>
      <c r="H138" s="75" t="s">
        <v>9</v>
      </c>
      <c r="I138" s="76">
        <v>2</v>
      </c>
      <c r="J138" s="77">
        <v>1</v>
      </c>
      <c r="K138" s="78"/>
      <c r="L138" s="79"/>
      <c r="M138" s="113"/>
      <c r="N138" s="79"/>
      <c r="O138" s="79"/>
      <c r="P138" s="79"/>
      <c r="Q138" s="79"/>
      <c r="R138" s="79"/>
      <c r="S138" s="79"/>
      <c r="T138" s="79"/>
      <c r="U138" s="79"/>
      <c r="V138" s="79"/>
      <c r="W138" s="79">
        <v>3</v>
      </c>
      <c r="X138" s="79"/>
      <c r="Y138" s="79"/>
      <c r="Z138" s="79"/>
      <c r="AA138" s="79"/>
      <c r="AB138" s="30"/>
      <c r="AC138" s="31">
        <f t="shared" si="23"/>
        <v>3</v>
      </c>
    </row>
    <row r="139" spans="1:30" customFormat="1" ht="13.9" x14ac:dyDescent="0.4">
      <c r="A139" s="365"/>
      <c r="B139" s="368"/>
      <c r="C139" s="371"/>
      <c r="D139" s="374"/>
      <c r="E139" s="200"/>
      <c r="F139" s="75"/>
      <c r="G139" s="75"/>
      <c r="H139" s="75"/>
      <c r="I139" s="76"/>
      <c r="J139" s="77"/>
      <c r="K139" s="78"/>
      <c r="L139" s="79"/>
      <c r="M139" s="113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80"/>
      <c r="AC139" s="31">
        <f t="shared" si="23"/>
        <v>0</v>
      </c>
    </row>
    <row r="140" spans="1:30" customFormat="1" ht="13.9" x14ac:dyDescent="0.4">
      <c r="A140" s="365"/>
      <c r="B140" s="368"/>
      <c r="C140" s="371"/>
      <c r="D140" s="374"/>
      <c r="E140" s="200"/>
      <c r="F140" s="75"/>
      <c r="G140" s="75"/>
      <c r="H140" s="75"/>
      <c r="I140" s="76"/>
      <c r="J140" s="77"/>
      <c r="K140" s="78"/>
      <c r="L140" s="79"/>
      <c r="M140" s="113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80"/>
      <c r="AC140" s="31">
        <f t="shared" si="23"/>
        <v>0</v>
      </c>
    </row>
    <row r="141" spans="1:30" customFormat="1" ht="13.9" x14ac:dyDescent="0.4">
      <c r="A141" s="365"/>
      <c r="B141" s="368"/>
      <c r="C141" s="371"/>
      <c r="D141" s="374"/>
      <c r="E141" s="200"/>
      <c r="F141" s="75"/>
      <c r="G141" s="75"/>
      <c r="H141" s="75"/>
      <c r="I141" s="76"/>
      <c r="J141" s="77"/>
      <c r="K141" s="78"/>
      <c r="L141" s="79"/>
      <c r="M141" s="113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80"/>
      <c r="AC141" s="31">
        <f t="shared" si="23"/>
        <v>0</v>
      </c>
    </row>
    <row r="142" spans="1:30" customFormat="1" ht="13.9" thickBot="1" x14ac:dyDescent="0.4">
      <c r="A142" s="365"/>
      <c r="B142" s="368"/>
      <c r="C142" s="371"/>
      <c r="D142" s="374"/>
      <c r="E142" s="98" t="s">
        <v>16</v>
      </c>
      <c r="F142" s="32"/>
      <c r="G142" s="32"/>
      <c r="H142" s="32"/>
      <c r="I142" s="33"/>
      <c r="J142" s="34"/>
      <c r="K142" s="35">
        <f>SUM(K122:K141)</f>
        <v>56</v>
      </c>
      <c r="L142" s="35">
        <f t="shared" ref="L142:AA142" si="24">SUM(L122:L141)</f>
        <v>0</v>
      </c>
      <c r="M142" s="35">
        <f t="shared" si="24"/>
        <v>188</v>
      </c>
      <c r="N142" s="35">
        <f t="shared" si="24"/>
        <v>20</v>
      </c>
      <c r="O142" s="35">
        <f t="shared" si="24"/>
        <v>5</v>
      </c>
      <c r="P142" s="35">
        <f t="shared" si="24"/>
        <v>0</v>
      </c>
      <c r="Q142" s="35">
        <f t="shared" si="24"/>
        <v>31</v>
      </c>
      <c r="R142" s="35">
        <f t="shared" si="24"/>
        <v>0</v>
      </c>
      <c r="S142" s="35">
        <f t="shared" si="24"/>
        <v>4</v>
      </c>
      <c r="T142" s="35">
        <f t="shared" si="24"/>
        <v>0</v>
      </c>
      <c r="U142" s="35">
        <f t="shared" si="24"/>
        <v>8</v>
      </c>
      <c r="V142" s="35">
        <f t="shared" si="24"/>
        <v>0</v>
      </c>
      <c r="W142" s="35">
        <f t="shared" si="24"/>
        <v>9</v>
      </c>
      <c r="X142" s="35">
        <f t="shared" si="24"/>
        <v>0</v>
      </c>
      <c r="Y142" s="35">
        <f t="shared" si="24"/>
        <v>0</v>
      </c>
      <c r="Z142" s="35">
        <f t="shared" si="24"/>
        <v>0</v>
      </c>
      <c r="AA142" s="35">
        <f t="shared" si="24"/>
        <v>0</v>
      </c>
      <c r="AB142" s="37">
        <f t="shared" ref="AB142" si="25">SUM(AB122:AB138)</f>
        <v>0</v>
      </c>
      <c r="AC142" s="38">
        <f>SUM(AC122:AC141)</f>
        <v>321</v>
      </c>
      <c r="AD142" s="87">
        <f>SUM(K142:AA142)</f>
        <v>321</v>
      </c>
    </row>
    <row r="143" spans="1:30" customFormat="1" ht="13.9" x14ac:dyDescent="0.4">
      <c r="A143" s="365"/>
      <c r="B143" s="368"/>
      <c r="C143" s="371"/>
      <c r="D143" s="375"/>
      <c r="E143" s="99"/>
      <c r="F143" s="39"/>
      <c r="G143" s="39"/>
      <c r="H143" s="39"/>
      <c r="I143" s="40"/>
      <c r="J143" s="41"/>
      <c r="K143" s="42"/>
      <c r="L143" s="43"/>
      <c r="M143" s="115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4"/>
      <c r="AC143" s="45"/>
    </row>
    <row r="144" spans="1:30" customFormat="1" ht="13.9" x14ac:dyDescent="0.4">
      <c r="A144" s="365"/>
      <c r="B144" s="368"/>
      <c r="C144" s="371"/>
      <c r="D144" s="375"/>
      <c r="E144" s="100"/>
      <c r="F144" s="25"/>
      <c r="G144" s="25"/>
      <c r="H144" s="25"/>
      <c r="I144" s="26"/>
      <c r="J144" s="27"/>
      <c r="K144" s="28"/>
      <c r="L144" s="29"/>
      <c r="M144" s="112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30"/>
      <c r="AC144" s="31"/>
    </row>
    <row r="145" spans="1:29" customFormat="1" ht="13.9" x14ac:dyDescent="0.4">
      <c r="A145" s="365"/>
      <c r="B145" s="368"/>
      <c r="C145" s="371"/>
      <c r="D145" s="375"/>
      <c r="E145" s="100"/>
      <c r="F145" s="25"/>
      <c r="G145" s="25"/>
      <c r="H145" s="25"/>
      <c r="I145" s="26"/>
      <c r="J145" s="27"/>
      <c r="K145" s="28"/>
      <c r="L145" s="29"/>
      <c r="M145" s="112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30"/>
      <c r="AC145" s="31"/>
    </row>
    <row r="146" spans="1:29" customFormat="1" ht="13.9" thickBot="1" x14ac:dyDescent="0.4">
      <c r="A146" s="365"/>
      <c r="B146" s="368"/>
      <c r="C146" s="371"/>
      <c r="D146" s="375"/>
      <c r="E146" s="101" t="s">
        <v>18</v>
      </c>
      <c r="F146" s="46"/>
      <c r="G146" s="46"/>
      <c r="H146" s="46"/>
      <c r="I146" s="47"/>
      <c r="J146" s="48"/>
      <c r="K146" s="49">
        <f t="shared" ref="K146:AC146" si="26">SUM(K143:K145)</f>
        <v>0</v>
      </c>
      <c r="L146" s="50">
        <f t="shared" si="26"/>
        <v>0</v>
      </c>
      <c r="M146" s="116">
        <f t="shared" si="26"/>
        <v>0</v>
      </c>
      <c r="N146" s="50">
        <f t="shared" si="26"/>
        <v>0</v>
      </c>
      <c r="O146" s="50">
        <f t="shared" si="26"/>
        <v>0</v>
      </c>
      <c r="P146" s="50">
        <f t="shared" si="26"/>
        <v>0</v>
      </c>
      <c r="Q146" s="50">
        <f t="shared" si="26"/>
        <v>0</v>
      </c>
      <c r="R146" s="50">
        <f t="shared" si="26"/>
        <v>0</v>
      </c>
      <c r="S146" s="50">
        <f t="shared" si="26"/>
        <v>0</v>
      </c>
      <c r="T146" s="50">
        <f t="shared" si="26"/>
        <v>0</v>
      </c>
      <c r="U146" s="50">
        <f t="shared" si="26"/>
        <v>0</v>
      </c>
      <c r="V146" s="50">
        <f t="shared" si="26"/>
        <v>0</v>
      </c>
      <c r="W146" s="50">
        <f t="shared" si="26"/>
        <v>0</v>
      </c>
      <c r="X146" s="50">
        <f t="shared" si="26"/>
        <v>0</v>
      </c>
      <c r="Y146" s="50">
        <f t="shared" si="26"/>
        <v>0</v>
      </c>
      <c r="Z146" s="50">
        <f t="shared" si="26"/>
        <v>0</v>
      </c>
      <c r="AA146" s="50">
        <f t="shared" si="26"/>
        <v>0</v>
      </c>
      <c r="AB146" s="51">
        <f t="shared" si="26"/>
        <v>0</v>
      </c>
      <c r="AC146" s="52">
        <f t="shared" si="26"/>
        <v>0</v>
      </c>
    </row>
    <row r="147" spans="1:29" customFormat="1" ht="13.9" thickBot="1" x14ac:dyDescent="0.4">
      <c r="A147" s="366"/>
      <c r="B147" s="369"/>
      <c r="C147" s="372"/>
      <c r="D147" s="376"/>
      <c r="E147" s="102" t="s">
        <v>19</v>
      </c>
      <c r="F147" s="53"/>
      <c r="G147" s="53"/>
      <c r="H147" s="53"/>
      <c r="I147" s="54"/>
      <c r="J147" s="55"/>
      <c r="K147" s="56">
        <f t="shared" ref="K147:AC147" si="27">K142+K146</f>
        <v>56</v>
      </c>
      <c r="L147" s="57">
        <f t="shared" si="27"/>
        <v>0</v>
      </c>
      <c r="M147" s="117">
        <f t="shared" si="27"/>
        <v>188</v>
      </c>
      <c r="N147" s="57">
        <f t="shared" si="27"/>
        <v>20</v>
      </c>
      <c r="O147" s="57">
        <f t="shared" si="27"/>
        <v>5</v>
      </c>
      <c r="P147" s="57">
        <f t="shared" si="27"/>
        <v>0</v>
      </c>
      <c r="Q147" s="57">
        <f t="shared" si="27"/>
        <v>31</v>
      </c>
      <c r="R147" s="57">
        <f t="shared" si="27"/>
        <v>0</v>
      </c>
      <c r="S147" s="57">
        <f t="shared" si="27"/>
        <v>4</v>
      </c>
      <c r="T147" s="57">
        <f t="shared" si="27"/>
        <v>0</v>
      </c>
      <c r="U147" s="57">
        <f t="shared" si="27"/>
        <v>8</v>
      </c>
      <c r="V147" s="57">
        <f t="shared" si="27"/>
        <v>0</v>
      </c>
      <c r="W147" s="57">
        <f t="shared" si="27"/>
        <v>9</v>
      </c>
      <c r="X147" s="57">
        <f t="shared" si="27"/>
        <v>0</v>
      </c>
      <c r="Y147" s="57">
        <f t="shared" si="27"/>
        <v>0</v>
      </c>
      <c r="Z147" s="57">
        <f t="shared" si="27"/>
        <v>0</v>
      </c>
      <c r="AA147" s="57">
        <f t="shared" si="27"/>
        <v>0</v>
      </c>
      <c r="AB147" s="58">
        <f t="shared" si="27"/>
        <v>0</v>
      </c>
      <c r="AC147" s="59">
        <f t="shared" si="27"/>
        <v>321</v>
      </c>
    </row>
    <row r="148" spans="1:29" customFormat="1" ht="13.9" x14ac:dyDescent="0.4">
      <c r="A148" s="60"/>
      <c r="B148" s="61"/>
      <c r="C148" s="61"/>
      <c r="D148" s="61"/>
      <c r="E148" s="103"/>
      <c r="F148" s="62"/>
      <c r="G148" s="62"/>
      <c r="H148" s="62"/>
      <c r="I148" s="63"/>
      <c r="J148" s="63"/>
      <c r="K148" s="64"/>
      <c r="L148" s="64"/>
      <c r="M148" s="118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 spans="1:29" customFormat="1" ht="13.9" x14ac:dyDescent="0.4">
      <c r="A149" s="353" t="s">
        <v>340</v>
      </c>
      <c r="B149" s="354"/>
      <c r="C149" s="354"/>
      <c r="D149" s="354"/>
      <c r="E149" s="355"/>
      <c r="F149" s="355"/>
      <c r="G149" s="355"/>
      <c r="H149" s="355"/>
      <c r="I149" s="356"/>
      <c r="J149" s="356"/>
      <c r="K149" s="357"/>
      <c r="L149" s="64"/>
      <c r="M149" s="118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 spans="1:29" customFormat="1" ht="13.9" x14ac:dyDescent="0.4">
      <c r="A150" s="60"/>
      <c r="B150" s="61"/>
      <c r="C150" s="61"/>
      <c r="D150" s="61"/>
      <c r="E150" s="103"/>
      <c r="F150" s="62"/>
      <c r="G150" s="62"/>
      <c r="H150" s="62"/>
      <c r="I150" s="63"/>
      <c r="J150" s="63"/>
      <c r="K150" s="64"/>
      <c r="L150" s="64"/>
      <c r="M150" s="118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 spans="1:29" customFormat="1" ht="13.9" x14ac:dyDescent="0.4">
      <c r="A151" s="60"/>
      <c r="B151" s="61"/>
      <c r="C151" s="61"/>
      <c r="D151" s="61"/>
      <c r="E151" s="103"/>
      <c r="F151" s="62"/>
      <c r="G151" s="62"/>
      <c r="H151" s="62"/>
      <c r="I151" s="63"/>
      <c r="J151" s="63"/>
      <c r="K151" s="64"/>
      <c r="L151" s="64"/>
      <c r="M151" s="118"/>
      <c r="N151" s="64"/>
      <c r="O151" s="64"/>
      <c r="P151" s="64"/>
      <c r="Q151" s="64"/>
      <c r="R151" s="65" t="s">
        <v>355</v>
      </c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 spans="1:29" customFormat="1" ht="13.9" x14ac:dyDescent="0.4">
      <c r="A152" s="60"/>
      <c r="B152" s="61"/>
      <c r="C152" s="61"/>
      <c r="D152" s="61"/>
      <c r="E152" s="103"/>
      <c r="F152" s="62"/>
      <c r="G152" s="62"/>
      <c r="H152" s="62"/>
      <c r="I152" s="63"/>
      <c r="J152" s="63"/>
      <c r="K152" s="64"/>
      <c r="L152" s="64"/>
      <c r="M152" s="118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 spans="1:29" customFormat="1" ht="13.9" x14ac:dyDescent="0.4">
      <c r="A153" s="60"/>
      <c r="B153" s="61"/>
      <c r="C153" s="61"/>
      <c r="D153" s="61"/>
      <c r="E153" s="103"/>
      <c r="F153" s="62"/>
      <c r="G153" s="62"/>
      <c r="H153" s="62"/>
      <c r="I153" s="63"/>
      <c r="J153" s="63"/>
      <c r="K153" s="64"/>
      <c r="L153" s="64"/>
      <c r="M153" s="118"/>
      <c r="N153" s="64"/>
      <c r="O153" s="64"/>
      <c r="P153" s="64"/>
      <c r="Q153" s="64"/>
      <c r="R153" s="64"/>
      <c r="S153" s="64"/>
      <c r="T153" s="64" t="s">
        <v>346</v>
      </c>
      <c r="U153" s="64"/>
      <c r="V153" s="64"/>
      <c r="W153" s="64"/>
      <c r="X153" s="64"/>
      <c r="Y153" s="64"/>
      <c r="Z153" s="64"/>
      <c r="AA153" s="64"/>
      <c r="AB153" s="64"/>
      <c r="AC153" s="64"/>
    </row>
    <row r="154" spans="1:29" customFormat="1" ht="13.9" x14ac:dyDescent="0.4">
      <c r="A154" s="60"/>
      <c r="B154" s="61"/>
      <c r="C154" s="61"/>
      <c r="D154" s="61"/>
      <c r="E154" s="103"/>
      <c r="F154" s="62"/>
      <c r="G154" s="62"/>
      <c r="H154" s="62"/>
      <c r="I154" s="63"/>
      <c r="J154" s="63"/>
      <c r="K154" s="64"/>
      <c r="L154" s="64"/>
      <c r="M154" s="118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 spans="1:29" customFormat="1" ht="13.9" x14ac:dyDescent="0.4">
      <c r="A155" s="60"/>
      <c r="B155" s="61"/>
      <c r="C155" s="61"/>
      <c r="D155" s="61"/>
      <c r="E155" s="103"/>
      <c r="F155" s="62"/>
      <c r="G155" s="62"/>
      <c r="H155" s="62"/>
      <c r="I155" s="63"/>
      <c r="J155" s="63"/>
      <c r="K155" s="64"/>
      <c r="L155" s="64"/>
      <c r="M155" s="118"/>
      <c r="N155" s="64"/>
      <c r="O155" s="64"/>
      <c r="P155" s="64"/>
      <c r="Q155" s="64"/>
      <c r="R155" s="65" t="s">
        <v>164</v>
      </c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 spans="1:29" customFormat="1" ht="13.9" x14ac:dyDescent="0.4">
      <c r="A156" s="60"/>
      <c r="B156" s="61"/>
      <c r="C156" s="61"/>
      <c r="D156" s="61"/>
      <c r="E156" s="103"/>
      <c r="F156" s="62"/>
      <c r="G156" s="62"/>
      <c r="H156" s="62"/>
      <c r="I156" s="63"/>
      <c r="J156" s="63"/>
      <c r="K156" s="64"/>
      <c r="L156" s="64"/>
      <c r="M156" s="118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 spans="1:29" customFormat="1" ht="14.25" thickBot="1" x14ac:dyDescent="0.45">
      <c r="A157" s="60"/>
      <c r="B157" s="61"/>
      <c r="C157" s="61"/>
      <c r="D157" s="61"/>
      <c r="E157" s="103"/>
      <c r="F157" s="62"/>
      <c r="G157" s="62"/>
      <c r="H157" s="62"/>
      <c r="I157" s="63"/>
      <c r="J157" s="63"/>
      <c r="K157" s="64"/>
      <c r="L157" s="64"/>
      <c r="M157" s="118"/>
      <c r="N157" s="64"/>
      <c r="O157" s="64"/>
      <c r="P157" s="64"/>
      <c r="Q157" s="64"/>
      <c r="R157" s="64"/>
      <c r="S157" s="64"/>
      <c r="T157" s="64" t="s">
        <v>346</v>
      </c>
      <c r="U157" s="64"/>
      <c r="V157" s="64"/>
      <c r="W157" s="64"/>
      <c r="X157" s="64"/>
      <c r="Y157" s="64"/>
      <c r="Z157" s="64"/>
      <c r="AA157" s="64"/>
      <c r="AB157" s="64"/>
      <c r="AC157" s="64"/>
    </row>
    <row r="158" spans="1:29" customFormat="1" ht="13.9" thickBot="1" x14ac:dyDescent="0.4">
      <c r="A158" s="358" t="s">
        <v>20</v>
      </c>
      <c r="B158" s="359"/>
      <c r="C158" s="359"/>
      <c r="D158" s="359"/>
      <c r="E158" s="360"/>
      <c r="F158" s="360"/>
      <c r="G158" s="360"/>
      <c r="H158" s="360"/>
      <c r="I158" s="361"/>
      <c r="J158" s="361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362"/>
      <c r="AB158" s="362"/>
      <c r="AC158" s="363"/>
    </row>
    <row r="159" spans="1:29" customFormat="1" ht="13.9" x14ac:dyDescent="0.4">
      <c r="A159" s="364">
        <v>3</v>
      </c>
      <c r="B159" s="367" t="s">
        <v>29</v>
      </c>
      <c r="C159" s="370" t="s">
        <v>27</v>
      </c>
      <c r="D159" s="373">
        <v>1</v>
      </c>
      <c r="E159" s="93" t="s">
        <v>30</v>
      </c>
      <c r="F159" s="25" t="s">
        <v>4</v>
      </c>
      <c r="G159" s="25" t="s">
        <v>12</v>
      </c>
      <c r="H159" s="25" t="s">
        <v>208</v>
      </c>
      <c r="I159" s="26" t="s">
        <v>32</v>
      </c>
      <c r="J159" s="27">
        <v>23</v>
      </c>
      <c r="K159" s="28"/>
      <c r="L159" s="29"/>
      <c r="M159" s="112">
        <v>14</v>
      </c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3"/>
      <c r="AC159" s="24">
        <f t="shared" ref="AC159:AC172" si="28">SUM(K159:AB159)</f>
        <v>14</v>
      </c>
    </row>
    <row r="160" spans="1:29" customFormat="1" ht="13.9" x14ac:dyDescent="0.4">
      <c r="A160" s="365"/>
      <c r="B160" s="368"/>
      <c r="C160" s="371"/>
      <c r="D160" s="374"/>
      <c r="E160" s="93" t="s">
        <v>30</v>
      </c>
      <c r="F160" s="25" t="s">
        <v>4</v>
      </c>
      <c r="G160" s="25" t="s">
        <v>12</v>
      </c>
      <c r="H160" s="25" t="s">
        <v>208</v>
      </c>
      <c r="I160" s="26" t="s">
        <v>32</v>
      </c>
      <c r="J160" s="27">
        <v>23</v>
      </c>
      <c r="K160" s="28"/>
      <c r="L160" s="29"/>
      <c r="M160" s="112">
        <v>14</v>
      </c>
      <c r="N160" s="29"/>
      <c r="O160" s="29"/>
      <c r="P160" s="29"/>
      <c r="Q160" s="29"/>
      <c r="R160" s="29"/>
      <c r="S160" s="29"/>
      <c r="T160" s="29"/>
      <c r="U160" s="29"/>
      <c r="V160" s="29">
        <v>0</v>
      </c>
      <c r="W160" s="29"/>
      <c r="X160" s="29"/>
      <c r="Y160" s="29"/>
      <c r="Z160" s="29"/>
      <c r="AA160" s="29"/>
      <c r="AB160" s="30"/>
      <c r="AC160" s="31">
        <f t="shared" si="28"/>
        <v>14</v>
      </c>
    </row>
    <row r="161" spans="1:30" customFormat="1" ht="13.9" x14ac:dyDescent="0.4">
      <c r="A161" s="365"/>
      <c r="B161" s="368"/>
      <c r="C161" s="371"/>
      <c r="D161" s="374"/>
      <c r="E161" s="93" t="s">
        <v>30</v>
      </c>
      <c r="F161" s="25" t="s">
        <v>4</v>
      </c>
      <c r="G161" s="25" t="s">
        <v>12</v>
      </c>
      <c r="H161" s="25" t="s">
        <v>208</v>
      </c>
      <c r="I161" s="26" t="s">
        <v>32</v>
      </c>
      <c r="J161" s="27">
        <v>23</v>
      </c>
      <c r="K161" s="28">
        <v>18</v>
      </c>
      <c r="L161" s="29"/>
      <c r="M161" s="112"/>
      <c r="N161" s="29">
        <v>6</v>
      </c>
      <c r="O161" s="29">
        <v>2</v>
      </c>
      <c r="P161" s="29"/>
      <c r="Q161" s="29"/>
      <c r="R161" s="29"/>
      <c r="S161" s="29"/>
      <c r="T161" s="29"/>
      <c r="U161" s="29">
        <v>3</v>
      </c>
      <c r="V161" s="29"/>
      <c r="W161" s="29"/>
      <c r="X161" s="29"/>
      <c r="Y161" s="29"/>
      <c r="Z161" s="29"/>
      <c r="AA161" s="29"/>
      <c r="AB161" s="30"/>
      <c r="AC161" s="31">
        <f t="shared" si="28"/>
        <v>29</v>
      </c>
    </row>
    <row r="162" spans="1:30" customFormat="1" ht="13.9" x14ac:dyDescent="0.4">
      <c r="A162" s="365"/>
      <c r="B162" s="368"/>
      <c r="C162" s="371"/>
      <c r="D162" s="374"/>
      <c r="E162" s="93" t="s">
        <v>34</v>
      </c>
      <c r="F162" s="25" t="s">
        <v>4</v>
      </c>
      <c r="G162" s="25" t="s">
        <v>5</v>
      </c>
      <c r="H162" s="25" t="s">
        <v>43</v>
      </c>
      <c r="I162" s="26">
        <v>4</v>
      </c>
      <c r="J162" s="27">
        <v>44</v>
      </c>
      <c r="K162" s="28"/>
      <c r="L162" s="29"/>
      <c r="M162" s="112">
        <v>24</v>
      </c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30"/>
      <c r="AC162" s="31">
        <f t="shared" si="28"/>
        <v>24</v>
      </c>
    </row>
    <row r="163" spans="1:30" customFormat="1" ht="13.9" x14ac:dyDescent="0.4">
      <c r="A163" s="365"/>
      <c r="B163" s="368"/>
      <c r="C163" s="371"/>
      <c r="D163" s="374"/>
      <c r="E163" s="93" t="s">
        <v>34</v>
      </c>
      <c r="F163" s="25" t="s">
        <v>4</v>
      </c>
      <c r="G163" s="25" t="s">
        <v>5</v>
      </c>
      <c r="H163" s="25" t="s">
        <v>44</v>
      </c>
      <c r="I163" s="26">
        <v>4</v>
      </c>
      <c r="J163" s="27">
        <v>44</v>
      </c>
      <c r="K163" s="28"/>
      <c r="L163" s="29"/>
      <c r="M163" s="112">
        <v>24</v>
      </c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30"/>
      <c r="AC163" s="31">
        <f t="shared" si="28"/>
        <v>24</v>
      </c>
    </row>
    <row r="164" spans="1:30" customFormat="1" ht="13.9" x14ac:dyDescent="0.4">
      <c r="A164" s="365"/>
      <c r="B164" s="368"/>
      <c r="C164" s="371"/>
      <c r="D164" s="374"/>
      <c r="E164" s="93" t="s">
        <v>38</v>
      </c>
      <c r="F164" s="25" t="s">
        <v>4</v>
      </c>
      <c r="G164" s="25" t="s">
        <v>5</v>
      </c>
      <c r="H164" s="25" t="s">
        <v>21</v>
      </c>
      <c r="I164" s="26">
        <v>4</v>
      </c>
      <c r="J164" s="27">
        <v>44</v>
      </c>
      <c r="K164" s="28"/>
      <c r="L164" s="29"/>
      <c r="M164" s="112">
        <v>32</v>
      </c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30"/>
      <c r="AC164" s="31">
        <f t="shared" si="28"/>
        <v>32</v>
      </c>
    </row>
    <row r="165" spans="1:30" customFormat="1" ht="13.9" x14ac:dyDescent="0.4">
      <c r="A165" s="365"/>
      <c r="B165" s="368"/>
      <c r="C165" s="371"/>
      <c r="D165" s="374"/>
      <c r="E165" s="93"/>
      <c r="F165" s="25"/>
      <c r="G165" s="25"/>
      <c r="H165" s="25"/>
      <c r="I165" s="26"/>
      <c r="J165" s="27"/>
      <c r="K165" s="28"/>
      <c r="L165" s="29"/>
      <c r="M165" s="112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31">
        <f t="shared" si="28"/>
        <v>0</v>
      </c>
    </row>
    <row r="166" spans="1:30" customFormat="1" ht="13.9" x14ac:dyDescent="0.4">
      <c r="A166" s="365"/>
      <c r="B166" s="368"/>
      <c r="C166" s="371"/>
      <c r="D166" s="374"/>
      <c r="E166" s="93" t="s">
        <v>299</v>
      </c>
      <c r="F166" s="25" t="s">
        <v>4</v>
      </c>
      <c r="G166" s="25" t="s">
        <v>5</v>
      </c>
      <c r="H166" s="25" t="s">
        <v>193</v>
      </c>
      <c r="I166" s="26">
        <v>3</v>
      </c>
      <c r="J166" s="27">
        <v>4</v>
      </c>
      <c r="K166" s="28"/>
      <c r="L166" s="29"/>
      <c r="M166" s="112"/>
      <c r="N166" s="29"/>
      <c r="O166" s="29"/>
      <c r="P166" s="29"/>
      <c r="Q166" s="29"/>
      <c r="R166" s="29"/>
      <c r="S166" s="29"/>
      <c r="T166" s="29"/>
      <c r="U166" s="29"/>
      <c r="V166" s="29"/>
      <c r="W166" s="29">
        <v>6</v>
      </c>
      <c r="X166" s="29"/>
      <c r="Y166" s="29"/>
      <c r="Z166" s="29"/>
      <c r="AA166" s="29"/>
      <c r="AB166" s="30"/>
      <c r="AC166" s="31">
        <f t="shared" si="28"/>
        <v>6</v>
      </c>
    </row>
    <row r="167" spans="1:30" customFormat="1" ht="13.9" x14ac:dyDescent="0.4">
      <c r="A167" s="365"/>
      <c r="B167" s="368"/>
      <c r="C167" s="371"/>
      <c r="D167" s="374"/>
      <c r="E167" s="93" t="s">
        <v>11</v>
      </c>
      <c r="F167" s="25" t="s">
        <v>4</v>
      </c>
      <c r="G167" s="25" t="s">
        <v>5</v>
      </c>
      <c r="H167" s="25" t="s">
        <v>21</v>
      </c>
      <c r="I167" s="26">
        <v>4</v>
      </c>
      <c r="J167" s="27">
        <v>1</v>
      </c>
      <c r="K167" s="28"/>
      <c r="L167" s="29"/>
      <c r="M167" s="112"/>
      <c r="N167" s="29"/>
      <c r="O167" s="29"/>
      <c r="P167" s="29"/>
      <c r="Q167" s="29">
        <v>3</v>
      </c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31">
        <f t="shared" si="28"/>
        <v>3</v>
      </c>
    </row>
    <row r="168" spans="1:30" customFormat="1" ht="13.9" x14ac:dyDescent="0.4">
      <c r="A168" s="365"/>
      <c r="B168" s="368"/>
      <c r="C168" s="371"/>
      <c r="D168" s="374"/>
      <c r="E168" s="93" t="s">
        <v>11</v>
      </c>
      <c r="F168" s="25" t="s">
        <v>4</v>
      </c>
      <c r="G168" s="25" t="s">
        <v>5</v>
      </c>
      <c r="H168" s="25" t="s">
        <v>22</v>
      </c>
      <c r="I168" s="26">
        <v>2</v>
      </c>
      <c r="J168" s="27">
        <v>2</v>
      </c>
      <c r="K168" s="28"/>
      <c r="L168" s="29"/>
      <c r="M168" s="112"/>
      <c r="N168" s="29"/>
      <c r="O168" s="29"/>
      <c r="P168" s="29"/>
      <c r="Q168" s="29">
        <v>6</v>
      </c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31">
        <f t="shared" si="28"/>
        <v>6</v>
      </c>
    </row>
    <row r="169" spans="1:30" customFormat="1" ht="13.9" x14ac:dyDescent="0.4">
      <c r="A169" s="365"/>
      <c r="B169" s="368"/>
      <c r="C169" s="371"/>
      <c r="D169" s="374"/>
      <c r="E169" s="93" t="s">
        <v>23</v>
      </c>
      <c r="F169" s="25" t="s">
        <v>4</v>
      </c>
      <c r="G169" s="25" t="s">
        <v>5</v>
      </c>
      <c r="H169" s="25" t="s">
        <v>21</v>
      </c>
      <c r="I169" s="26">
        <v>4</v>
      </c>
      <c r="J169" s="27">
        <v>1</v>
      </c>
      <c r="K169" s="28"/>
      <c r="L169" s="29"/>
      <c r="M169" s="112"/>
      <c r="N169" s="29"/>
      <c r="O169" s="29"/>
      <c r="P169" s="29"/>
      <c r="Q169" s="29"/>
      <c r="R169" s="29"/>
      <c r="S169" s="29">
        <v>2</v>
      </c>
      <c r="T169" s="29"/>
      <c r="U169" s="29"/>
      <c r="V169" s="29"/>
      <c r="W169" s="29"/>
      <c r="X169" s="29"/>
      <c r="Y169" s="29"/>
      <c r="Z169" s="29"/>
      <c r="AA169" s="29"/>
      <c r="AB169" s="30"/>
      <c r="AC169" s="31">
        <f t="shared" si="28"/>
        <v>2</v>
      </c>
    </row>
    <row r="170" spans="1:30" customFormat="1" ht="13.9" x14ac:dyDescent="0.4">
      <c r="A170" s="365"/>
      <c r="B170" s="368"/>
      <c r="C170" s="371"/>
      <c r="D170" s="374"/>
      <c r="E170" s="93" t="s">
        <v>23</v>
      </c>
      <c r="F170" s="25" t="s">
        <v>4</v>
      </c>
      <c r="G170" s="25" t="s">
        <v>5</v>
      </c>
      <c r="H170" s="25" t="s">
        <v>22</v>
      </c>
      <c r="I170" s="26">
        <v>2</v>
      </c>
      <c r="J170" s="27">
        <v>1</v>
      </c>
      <c r="K170" s="28"/>
      <c r="L170" s="29"/>
      <c r="M170" s="112"/>
      <c r="N170" s="29"/>
      <c r="O170" s="29"/>
      <c r="P170" s="29"/>
      <c r="Q170" s="29"/>
      <c r="R170" s="29"/>
      <c r="S170" s="29">
        <v>4</v>
      </c>
      <c r="T170" s="29"/>
      <c r="U170" s="29"/>
      <c r="V170" s="29"/>
      <c r="W170" s="29"/>
      <c r="X170" s="29"/>
      <c r="Y170" s="29"/>
      <c r="Z170" s="29"/>
      <c r="AA170" s="29"/>
      <c r="AB170" s="30"/>
      <c r="AC170" s="31">
        <f t="shared" si="28"/>
        <v>4</v>
      </c>
    </row>
    <row r="171" spans="1:30" customFormat="1" ht="13.9" x14ac:dyDescent="0.4">
      <c r="A171" s="365"/>
      <c r="B171" s="368"/>
      <c r="C171" s="371"/>
      <c r="D171" s="374"/>
      <c r="E171" s="104" t="s">
        <v>127</v>
      </c>
      <c r="F171" s="82" t="s">
        <v>4</v>
      </c>
      <c r="G171" s="83" t="s">
        <v>12</v>
      </c>
      <c r="H171" s="83" t="s">
        <v>300</v>
      </c>
      <c r="I171" s="84" t="s">
        <v>32</v>
      </c>
      <c r="J171" s="85">
        <v>2</v>
      </c>
      <c r="K171" s="78"/>
      <c r="L171" s="79"/>
      <c r="M171" s="113"/>
      <c r="N171" s="79"/>
      <c r="O171" s="79"/>
      <c r="P171" s="79"/>
      <c r="Q171" s="79"/>
      <c r="R171" s="79"/>
      <c r="S171" s="79"/>
      <c r="T171" s="79"/>
      <c r="U171" s="79"/>
      <c r="V171" s="79"/>
      <c r="W171" s="79">
        <v>6</v>
      </c>
      <c r="X171" s="29"/>
      <c r="Y171" s="29"/>
      <c r="Z171" s="29"/>
      <c r="AA171" s="29"/>
      <c r="AB171" s="30"/>
      <c r="AC171" s="31">
        <f t="shared" si="28"/>
        <v>6</v>
      </c>
    </row>
    <row r="172" spans="1:30" customFormat="1" ht="13.9" x14ac:dyDescent="0.4">
      <c r="A172" s="365"/>
      <c r="B172" s="368"/>
      <c r="C172" s="371"/>
      <c r="D172" s="374"/>
      <c r="E172" s="190" t="s">
        <v>190</v>
      </c>
      <c r="F172" s="189" t="s">
        <v>160</v>
      </c>
      <c r="G172" s="83"/>
      <c r="H172" s="83"/>
      <c r="I172" s="84">
        <v>2</v>
      </c>
      <c r="J172" s="85">
        <v>8</v>
      </c>
      <c r="K172" s="78"/>
      <c r="L172" s="250">
        <v>30</v>
      </c>
      <c r="M172" s="113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80"/>
      <c r="AC172" s="31">
        <f t="shared" si="28"/>
        <v>30</v>
      </c>
    </row>
    <row r="173" spans="1:30" customFormat="1" ht="13.9" thickBot="1" x14ac:dyDescent="0.4">
      <c r="A173" s="365"/>
      <c r="B173" s="368"/>
      <c r="C173" s="371"/>
      <c r="D173" s="374"/>
      <c r="E173" s="98" t="s">
        <v>16</v>
      </c>
      <c r="F173" s="32"/>
      <c r="G173" s="32"/>
      <c r="H173" s="32"/>
      <c r="I173" s="33"/>
      <c r="J173" s="34"/>
      <c r="K173" s="35">
        <f t="shared" ref="K173:AB173" si="29">SUM(K159:K171)</f>
        <v>18</v>
      </c>
      <c r="L173" s="35">
        <f>SUM(L159:L172)</f>
        <v>30</v>
      </c>
      <c r="M173" s="114">
        <f t="shared" si="29"/>
        <v>108</v>
      </c>
      <c r="N173" s="36">
        <f t="shared" si="29"/>
        <v>6</v>
      </c>
      <c r="O173" s="36">
        <f t="shared" si="29"/>
        <v>2</v>
      </c>
      <c r="P173" s="36">
        <f t="shared" si="29"/>
        <v>0</v>
      </c>
      <c r="Q173" s="36">
        <f t="shared" si="29"/>
        <v>9</v>
      </c>
      <c r="R173" s="36">
        <f t="shared" si="29"/>
        <v>0</v>
      </c>
      <c r="S173" s="36">
        <f>SUM(S159:S172)</f>
        <v>6</v>
      </c>
      <c r="T173" s="36">
        <f t="shared" si="29"/>
        <v>0</v>
      </c>
      <c r="U173" s="36">
        <f t="shared" si="29"/>
        <v>3</v>
      </c>
      <c r="V173" s="36">
        <f t="shared" si="29"/>
        <v>0</v>
      </c>
      <c r="W173" s="36">
        <f t="shared" si="29"/>
        <v>12</v>
      </c>
      <c r="X173" s="36">
        <f t="shared" si="29"/>
        <v>0</v>
      </c>
      <c r="Y173" s="36">
        <f t="shared" si="29"/>
        <v>0</v>
      </c>
      <c r="Z173" s="36">
        <f t="shared" si="29"/>
        <v>0</v>
      </c>
      <c r="AA173" s="36">
        <f t="shared" si="29"/>
        <v>0</v>
      </c>
      <c r="AB173" s="37">
        <f t="shared" si="29"/>
        <v>0</v>
      </c>
      <c r="AC173" s="38">
        <f>SUM(AC159:AC172)</f>
        <v>194</v>
      </c>
    </row>
    <row r="174" spans="1:30" customFormat="1" ht="13.9" x14ac:dyDescent="0.4">
      <c r="A174" s="365"/>
      <c r="B174" s="368"/>
      <c r="C174" s="371"/>
      <c r="D174" s="375"/>
      <c r="E174" s="100"/>
      <c r="F174" s="25"/>
      <c r="G174" s="25"/>
      <c r="H174" s="25"/>
      <c r="I174" s="26"/>
      <c r="J174" s="27"/>
      <c r="K174" s="42"/>
      <c r="L174" s="43"/>
      <c r="M174" s="115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4"/>
      <c r="AC174" s="45">
        <f>SUM(K174:AB174)</f>
        <v>0</v>
      </c>
    </row>
    <row r="175" spans="1:30" customFormat="1" ht="13.9" thickBot="1" x14ac:dyDescent="0.4">
      <c r="A175" s="365"/>
      <c r="B175" s="368"/>
      <c r="C175" s="371"/>
      <c r="D175" s="375"/>
      <c r="E175" s="101" t="s">
        <v>18</v>
      </c>
      <c r="F175" s="46"/>
      <c r="G175" s="46"/>
      <c r="H175" s="46"/>
      <c r="I175" s="47"/>
      <c r="J175" s="48"/>
      <c r="K175" s="49">
        <f t="shared" ref="K175:AC175" si="30">SUM(K174:K174)</f>
        <v>0</v>
      </c>
      <c r="L175" s="50">
        <f t="shared" si="30"/>
        <v>0</v>
      </c>
      <c r="M175" s="116">
        <f t="shared" si="30"/>
        <v>0</v>
      </c>
      <c r="N175" s="50">
        <f t="shared" si="30"/>
        <v>0</v>
      </c>
      <c r="O175" s="50">
        <f t="shared" si="30"/>
        <v>0</v>
      </c>
      <c r="P175" s="50">
        <f t="shared" si="30"/>
        <v>0</v>
      </c>
      <c r="Q175" s="50">
        <f t="shared" si="30"/>
        <v>0</v>
      </c>
      <c r="R175" s="50">
        <f t="shared" si="30"/>
        <v>0</v>
      </c>
      <c r="S175" s="50">
        <f t="shared" si="30"/>
        <v>0</v>
      </c>
      <c r="T175" s="50">
        <f t="shared" si="30"/>
        <v>0</v>
      </c>
      <c r="U175" s="50">
        <f t="shared" si="30"/>
        <v>0</v>
      </c>
      <c r="V175" s="50">
        <f t="shared" si="30"/>
        <v>0</v>
      </c>
      <c r="W175" s="50">
        <f t="shared" si="30"/>
        <v>0</v>
      </c>
      <c r="X175" s="50">
        <f t="shared" si="30"/>
        <v>0</v>
      </c>
      <c r="Y175" s="50">
        <f t="shared" si="30"/>
        <v>0</v>
      </c>
      <c r="Z175" s="50">
        <f t="shared" si="30"/>
        <v>0</v>
      </c>
      <c r="AA175" s="50">
        <f t="shared" si="30"/>
        <v>0</v>
      </c>
      <c r="AB175" s="51">
        <f t="shared" si="30"/>
        <v>0</v>
      </c>
      <c r="AC175" s="52">
        <f t="shared" si="30"/>
        <v>0</v>
      </c>
    </row>
    <row r="176" spans="1:30" customFormat="1" ht="13.9" thickBot="1" x14ac:dyDescent="0.4">
      <c r="A176" s="365"/>
      <c r="B176" s="368"/>
      <c r="C176" s="371"/>
      <c r="D176" s="374"/>
      <c r="E176" s="105" t="s">
        <v>24</v>
      </c>
      <c r="F176" s="66"/>
      <c r="G176" s="66"/>
      <c r="H176" s="66"/>
      <c r="I176" s="67"/>
      <c r="J176" s="68"/>
      <c r="K176" s="69">
        <f t="shared" ref="K176:AC176" si="31">K173+K175</f>
        <v>18</v>
      </c>
      <c r="L176" s="70">
        <f t="shared" si="31"/>
        <v>30</v>
      </c>
      <c r="M176" s="119">
        <f t="shared" si="31"/>
        <v>108</v>
      </c>
      <c r="N176" s="70">
        <f t="shared" si="31"/>
        <v>6</v>
      </c>
      <c r="O176" s="70">
        <f t="shared" si="31"/>
        <v>2</v>
      </c>
      <c r="P176" s="70">
        <f t="shared" si="31"/>
        <v>0</v>
      </c>
      <c r="Q176" s="70">
        <f t="shared" si="31"/>
        <v>9</v>
      </c>
      <c r="R176" s="70">
        <f t="shared" si="31"/>
        <v>0</v>
      </c>
      <c r="S176" s="70">
        <f t="shared" si="31"/>
        <v>6</v>
      </c>
      <c r="T176" s="70">
        <f t="shared" si="31"/>
        <v>0</v>
      </c>
      <c r="U176" s="70">
        <f t="shared" si="31"/>
        <v>3</v>
      </c>
      <c r="V176" s="70">
        <f t="shared" si="31"/>
        <v>0</v>
      </c>
      <c r="W176" s="70">
        <f t="shared" si="31"/>
        <v>12</v>
      </c>
      <c r="X176" s="70">
        <f t="shared" si="31"/>
        <v>0</v>
      </c>
      <c r="Y176" s="70">
        <f t="shared" si="31"/>
        <v>0</v>
      </c>
      <c r="Z176" s="70">
        <f t="shared" si="31"/>
        <v>0</v>
      </c>
      <c r="AA176" s="70">
        <f t="shared" si="31"/>
        <v>0</v>
      </c>
      <c r="AB176" s="71">
        <f t="shared" si="31"/>
        <v>0</v>
      </c>
      <c r="AC176" s="72">
        <f t="shared" si="31"/>
        <v>194</v>
      </c>
      <c r="AD176" s="87">
        <f>SUM(K176:Y176)</f>
        <v>194</v>
      </c>
    </row>
    <row r="177" spans="1:31" customFormat="1" ht="13.9" thickBot="1" x14ac:dyDescent="0.4">
      <c r="A177" s="366"/>
      <c r="B177" s="369"/>
      <c r="C177" s="372"/>
      <c r="D177" s="376"/>
      <c r="E177" s="102" t="s">
        <v>25</v>
      </c>
      <c r="F177" s="53"/>
      <c r="G177" s="53"/>
      <c r="H177" s="53"/>
      <c r="I177" s="54"/>
      <c r="J177" s="55"/>
      <c r="K177" s="56">
        <f t="shared" ref="K177:AC177" si="32">K147+K176</f>
        <v>74</v>
      </c>
      <c r="L177" s="57">
        <f t="shared" si="32"/>
        <v>30</v>
      </c>
      <c r="M177" s="117">
        <f t="shared" si="32"/>
        <v>296</v>
      </c>
      <c r="N177" s="57">
        <f t="shared" si="32"/>
        <v>26</v>
      </c>
      <c r="O177" s="57">
        <f t="shared" si="32"/>
        <v>7</v>
      </c>
      <c r="P177" s="57">
        <f t="shared" si="32"/>
        <v>0</v>
      </c>
      <c r="Q177" s="57">
        <f t="shared" si="32"/>
        <v>40</v>
      </c>
      <c r="R177" s="57">
        <f t="shared" si="32"/>
        <v>0</v>
      </c>
      <c r="S177" s="57">
        <f t="shared" si="32"/>
        <v>10</v>
      </c>
      <c r="T177" s="57">
        <f t="shared" si="32"/>
        <v>0</v>
      </c>
      <c r="U177" s="57">
        <f t="shared" si="32"/>
        <v>11</v>
      </c>
      <c r="V177" s="57">
        <f t="shared" si="32"/>
        <v>0</v>
      </c>
      <c r="W177" s="57">
        <f t="shared" si="32"/>
        <v>21</v>
      </c>
      <c r="X177" s="57">
        <f t="shared" si="32"/>
        <v>0</v>
      </c>
      <c r="Y177" s="57">
        <f t="shared" si="32"/>
        <v>0</v>
      </c>
      <c r="Z177" s="57">
        <f t="shared" si="32"/>
        <v>0</v>
      </c>
      <c r="AA177" s="57">
        <f t="shared" si="32"/>
        <v>0</v>
      </c>
      <c r="AB177" s="58">
        <f t="shared" si="32"/>
        <v>0</v>
      </c>
      <c r="AC177" s="59">
        <f t="shared" si="32"/>
        <v>515</v>
      </c>
      <c r="AD177" s="87">
        <f>SUM(K177:AB177)</f>
        <v>515</v>
      </c>
      <c r="AE177">
        <v>520</v>
      </c>
    </row>
    <row r="178" spans="1:31" customFormat="1" ht="13.9" x14ac:dyDescent="0.4">
      <c r="A178" s="60"/>
      <c r="B178" s="61"/>
      <c r="C178" s="61"/>
      <c r="D178" s="61"/>
      <c r="E178" s="103"/>
      <c r="F178" s="62"/>
      <c r="G178" s="62"/>
      <c r="H178" s="62"/>
      <c r="I178" s="63"/>
      <c r="J178" s="63"/>
      <c r="K178" s="64"/>
      <c r="L178" s="64"/>
      <c r="M178" s="118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 spans="1:31" customFormat="1" ht="13.9" x14ac:dyDescent="0.4">
      <c r="A179" s="353" t="s">
        <v>340</v>
      </c>
      <c r="B179" s="354"/>
      <c r="C179" s="354"/>
      <c r="D179" s="354"/>
      <c r="E179" s="355"/>
      <c r="F179" s="355"/>
      <c r="G179" s="355"/>
      <c r="H179" s="355"/>
      <c r="I179" s="356"/>
      <c r="J179" s="356"/>
      <c r="K179" s="357"/>
      <c r="L179" s="64"/>
      <c r="M179" s="118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 spans="1:31" customFormat="1" ht="13.9" x14ac:dyDescent="0.4">
      <c r="A180" s="60"/>
      <c r="B180" s="61"/>
      <c r="C180" s="61"/>
      <c r="D180" s="61"/>
      <c r="E180" s="103"/>
      <c r="F180" s="62"/>
      <c r="G180" s="62"/>
      <c r="H180" s="62"/>
      <c r="I180" s="63"/>
      <c r="J180" s="63"/>
      <c r="K180" s="64"/>
      <c r="L180" s="64"/>
      <c r="M180" s="118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 spans="1:31" customFormat="1" ht="13.9" x14ac:dyDescent="0.4">
      <c r="A181" s="60"/>
      <c r="B181" s="61"/>
      <c r="C181" s="61"/>
      <c r="D181" s="61"/>
      <c r="E181" s="103"/>
      <c r="F181" s="62"/>
      <c r="G181" s="62"/>
      <c r="H181" s="62"/>
      <c r="I181" s="63"/>
      <c r="J181" s="63"/>
      <c r="K181" s="64"/>
      <c r="L181" s="64"/>
      <c r="M181" s="118"/>
      <c r="N181" s="64"/>
      <c r="O181" s="64"/>
      <c r="P181" s="64"/>
      <c r="Q181" s="64"/>
      <c r="R181" s="65" t="s">
        <v>355</v>
      </c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 spans="1:31" customFormat="1" ht="13.9" x14ac:dyDescent="0.4">
      <c r="A182" s="60"/>
      <c r="B182" s="61"/>
      <c r="C182" s="61"/>
      <c r="D182" s="61"/>
      <c r="E182" s="103"/>
      <c r="F182" s="62"/>
      <c r="G182" s="62"/>
      <c r="H182" s="62"/>
      <c r="I182" s="63"/>
      <c r="J182" s="63"/>
      <c r="K182" s="64"/>
      <c r="L182" s="64"/>
      <c r="M182" s="118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 spans="1:31" customFormat="1" ht="13.9" x14ac:dyDescent="0.4">
      <c r="A183" s="60"/>
      <c r="B183" s="61"/>
      <c r="C183" s="61"/>
      <c r="D183" s="61"/>
      <c r="E183" s="103"/>
      <c r="F183" s="62"/>
      <c r="G183" s="62"/>
      <c r="H183" s="62"/>
      <c r="I183" s="63"/>
      <c r="J183" s="63"/>
      <c r="K183" s="64"/>
      <c r="L183" s="64"/>
      <c r="M183" s="118"/>
      <c r="N183" s="64"/>
      <c r="O183" s="64"/>
      <c r="P183" s="64"/>
      <c r="Q183" s="64"/>
      <c r="R183" s="64"/>
      <c r="S183" s="64"/>
      <c r="T183" s="64" t="s">
        <v>346</v>
      </c>
      <c r="U183" s="64"/>
      <c r="V183" s="64"/>
      <c r="W183" s="64"/>
      <c r="X183" s="64"/>
      <c r="Y183" s="64"/>
      <c r="Z183" s="64"/>
      <c r="AA183" s="64"/>
      <c r="AB183" s="64"/>
      <c r="AC183" s="64"/>
    </row>
    <row r="184" spans="1:31" customFormat="1" ht="13.9" x14ac:dyDescent="0.4">
      <c r="A184" s="60"/>
      <c r="B184" s="61"/>
      <c r="C184" s="61"/>
      <c r="D184" s="61"/>
      <c r="E184" s="103"/>
      <c r="F184" s="62"/>
      <c r="G184" s="62"/>
      <c r="H184" s="62"/>
      <c r="I184" s="63"/>
      <c r="J184" s="63"/>
      <c r="K184" s="64"/>
      <c r="L184" s="64"/>
      <c r="M184" s="118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 spans="1:31" customFormat="1" ht="13.9" x14ac:dyDescent="0.4">
      <c r="A185" s="60"/>
      <c r="B185" s="61"/>
      <c r="C185" s="61"/>
      <c r="D185" s="61"/>
      <c r="E185" s="103"/>
      <c r="F185" s="62"/>
      <c r="G185" s="62"/>
      <c r="H185" s="62"/>
      <c r="I185" s="63"/>
      <c r="J185" s="63"/>
      <c r="K185" s="64"/>
      <c r="L185" s="64"/>
      <c r="M185" s="118"/>
      <c r="N185" s="64"/>
      <c r="O185" s="64"/>
      <c r="P185" s="64"/>
      <c r="Q185" s="64"/>
      <c r="R185" s="65" t="s">
        <v>164</v>
      </c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 spans="1:31" customFormat="1" ht="13.9" x14ac:dyDescent="0.4">
      <c r="A186" s="60"/>
      <c r="B186" s="61"/>
      <c r="C186" s="61"/>
      <c r="D186" s="61"/>
      <c r="E186" s="103"/>
      <c r="F186" s="62"/>
      <c r="G186" s="62"/>
      <c r="H186" s="62"/>
      <c r="I186" s="63"/>
      <c r="J186" s="63"/>
      <c r="K186" s="64"/>
      <c r="L186" s="64"/>
      <c r="M186" s="118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 spans="1:31" customFormat="1" ht="14.25" thickBot="1" x14ac:dyDescent="0.45">
      <c r="A187" s="60"/>
      <c r="B187" s="61"/>
      <c r="C187" s="61"/>
      <c r="D187" s="61"/>
      <c r="E187" s="103"/>
      <c r="F187" s="62"/>
      <c r="G187" s="62"/>
      <c r="H187" s="62"/>
      <c r="I187" s="63"/>
      <c r="J187" s="63"/>
      <c r="K187" s="64"/>
      <c r="L187" s="64"/>
      <c r="M187" s="118"/>
      <c r="N187" s="64"/>
      <c r="O187" s="64"/>
      <c r="P187" s="64"/>
      <c r="Q187" s="64"/>
      <c r="R187" s="64"/>
      <c r="S187" s="64"/>
      <c r="T187" s="64" t="s">
        <v>346</v>
      </c>
      <c r="U187" s="64"/>
      <c r="V187" s="64"/>
      <c r="W187" s="64"/>
      <c r="X187" s="64"/>
      <c r="Y187" s="64"/>
      <c r="Z187" s="64"/>
      <c r="AA187" s="64"/>
      <c r="AB187" s="64"/>
      <c r="AC187" s="64"/>
    </row>
    <row r="188" spans="1:31" customFormat="1" ht="13.9" thickBot="1" x14ac:dyDescent="0.4">
      <c r="A188" s="358" t="s">
        <v>1</v>
      </c>
      <c r="B188" s="359"/>
      <c r="C188" s="359"/>
      <c r="D188" s="359"/>
      <c r="E188" s="360"/>
      <c r="F188" s="360"/>
      <c r="G188" s="360"/>
      <c r="H188" s="360"/>
      <c r="I188" s="361"/>
      <c r="J188" s="361"/>
      <c r="K188" s="362"/>
      <c r="L188" s="362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  <c r="W188" s="362"/>
      <c r="X188" s="362"/>
      <c r="Y188" s="362"/>
      <c r="Z188" s="362"/>
      <c r="AA188" s="362"/>
      <c r="AB188" s="362"/>
      <c r="AC188" s="363"/>
    </row>
    <row r="189" spans="1:31" customFormat="1" ht="14.25" thickBot="1" x14ac:dyDescent="0.45">
      <c r="A189" s="364">
        <v>4</v>
      </c>
      <c r="B189" s="367" t="s">
        <v>35</v>
      </c>
      <c r="C189" s="370" t="s">
        <v>27</v>
      </c>
      <c r="D189" s="373">
        <v>1</v>
      </c>
      <c r="E189" s="97" t="s">
        <v>36</v>
      </c>
      <c r="F189" s="18" t="s">
        <v>4</v>
      </c>
      <c r="G189" s="18" t="s">
        <v>5</v>
      </c>
      <c r="H189" s="18" t="s">
        <v>37</v>
      </c>
      <c r="I189" s="19">
        <v>2</v>
      </c>
      <c r="J189" s="20">
        <v>39</v>
      </c>
      <c r="K189" s="21"/>
      <c r="L189" s="22"/>
      <c r="M189" s="111">
        <v>28</v>
      </c>
      <c r="N189" s="22"/>
      <c r="O189" s="22"/>
      <c r="P189" s="22"/>
      <c r="Q189" s="22"/>
      <c r="R189" s="22"/>
      <c r="S189" s="22"/>
      <c r="T189" s="22"/>
      <c r="U189" s="22"/>
      <c r="V189" s="22">
        <v>0</v>
      </c>
      <c r="W189" s="22"/>
      <c r="X189" s="22"/>
      <c r="Y189" s="22"/>
      <c r="Z189" s="22"/>
      <c r="AA189" s="22"/>
      <c r="AB189" s="23"/>
      <c r="AC189" s="24">
        <f t="shared" ref="AC189:AC203" si="33">SUM(K189:AB189)</f>
        <v>28</v>
      </c>
    </row>
    <row r="190" spans="1:31" customFormat="1" ht="14.25" thickBot="1" x14ac:dyDescent="0.45">
      <c r="A190" s="365"/>
      <c r="B190" s="368"/>
      <c r="C190" s="371"/>
      <c r="D190" s="374"/>
      <c r="E190" s="93" t="s">
        <v>36</v>
      </c>
      <c r="F190" s="25" t="s">
        <v>4</v>
      </c>
      <c r="G190" s="25" t="s">
        <v>5</v>
      </c>
      <c r="H190" s="25" t="s">
        <v>37</v>
      </c>
      <c r="I190" s="26">
        <v>2</v>
      </c>
      <c r="J190" s="27">
        <v>39</v>
      </c>
      <c r="K190" s="28"/>
      <c r="L190" s="29"/>
      <c r="M190" s="112">
        <v>28</v>
      </c>
      <c r="N190" s="29"/>
      <c r="O190" s="29"/>
      <c r="P190" s="29"/>
      <c r="Q190" s="29"/>
      <c r="R190" s="29"/>
      <c r="S190" s="29"/>
      <c r="T190" s="29"/>
      <c r="U190" s="29"/>
      <c r="V190" s="29">
        <v>0</v>
      </c>
      <c r="W190" s="29"/>
      <c r="X190" s="29"/>
      <c r="Y190" s="29"/>
      <c r="Z190" s="29"/>
      <c r="AA190" s="29"/>
      <c r="AB190" s="30"/>
      <c r="AC190" s="24">
        <f t="shared" si="33"/>
        <v>28</v>
      </c>
    </row>
    <row r="191" spans="1:31" customFormat="1" ht="14.25" thickBot="1" x14ac:dyDescent="0.45">
      <c r="A191" s="365"/>
      <c r="B191" s="368"/>
      <c r="C191" s="371"/>
      <c r="D191" s="374"/>
      <c r="E191" s="93" t="s">
        <v>75</v>
      </c>
      <c r="F191" s="25" t="s">
        <v>4</v>
      </c>
      <c r="G191" s="25" t="s">
        <v>47</v>
      </c>
      <c r="H191" s="25" t="s">
        <v>211</v>
      </c>
      <c r="I191" s="26" t="s">
        <v>32</v>
      </c>
      <c r="J191" s="27">
        <v>3</v>
      </c>
      <c r="K191" s="28"/>
      <c r="L191" s="29"/>
      <c r="M191" s="112">
        <v>32</v>
      </c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30"/>
      <c r="AC191" s="24">
        <f t="shared" si="33"/>
        <v>32</v>
      </c>
    </row>
    <row r="192" spans="1:31" customFormat="1" ht="42" thickBot="1" x14ac:dyDescent="0.45">
      <c r="A192" s="365"/>
      <c r="B192" s="368"/>
      <c r="C192" s="371"/>
      <c r="D192" s="374"/>
      <c r="E192" s="93" t="s">
        <v>75</v>
      </c>
      <c r="F192" s="25" t="s">
        <v>4</v>
      </c>
      <c r="G192" s="25" t="s">
        <v>12</v>
      </c>
      <c r="H192" s="25" t="s">
        <v>210</v>
      </c>
      <c r="I192" s="26" t="s">
        <v>32</v>
      </c>
      <c r="J192" s="27">
        <v>20</v>
      </c>
      <c r="K192" s="28">
        <v>26</v>
      </c>
      <c r="L192" s="29"/>
      <c r="M192" s="112"/>
      <c r="N192" s="29">
        <v>11</v>
      </c>
      <c r="O192" s="29">
        <v>3.5</v>
      </c>
      <c r="P192" s="29"/>
      <c r="Q192" s="29"/>
      <c r="R192" s="29"/>
      <c r="S192" s="29"/>
      <c r="T192" s="29"/>
      <c r="U192" s="29">
        <v>5</v>
      </c>
      <c r="V192" s="29"/>
      <c r="W192" s="29"/>
      <c r="X192" s="29"/>
      <c r="Y192" s="29"/>
      <c r="Z192" s="29"/>
      <c r="AA192" s="29"/>
      <c r="AB192" s="30"/>
      <c r="AC192" s="24">
        <f t="shared" si="33"/>
        <v>45.5</v>
      </c>
      <c r="AD192" s="87">
        <f>SUM(AC191:AC192)</f>
        <v>77.5</v>
      </c>
      <c r="AE192" s="87">
        <f>AD192+64</f>
        <v>141.5</v>
      </c>
    </row>
    <row r="193" spans="1:31" customFormat="1" ht="14.25" thickBot="1" x14ac:dyDescent="0.45">
      <c r="A193" s="365"/>
      <c r="B193" s="368"/>
      <c r="C193" s="371"/>
      <c r="D193" s="374"/>
      <c r="E193" s="93" t="s">
        <v>75</v>
      </c>
      <c r="F193" s="25" t="s">
        <v>4</v>
      </c>
      <c r="G193" s="25" t="s">
        <v>76</v>
      </c>
      <c r="H193" s="25" t="s">
        <v>209</v>
      </c>
      <c r="I193" s="26" t="s">
        <v>32</v>
      </c>
      <c r="J193" s="27">
        <v>8</v>
      </c>
      <c r="K193" s="28"/>
      <c r="L193" s="29"/>
      <c r="M193" s="112">
        <v>32</v>
      </c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30"/>
      <c r="AC193" s="24">
        <f t="shared" si="33"/>
        <v>32</v>
      </c>
    </row>
    <row r="194" spans="1:31" customFormat="1" ht="14.25" thickBot="1" x14ac:dyDescent="0.45">
      <c r="A194" s="365"/>
      <c r="B194" s="368"/>
      <c r="C194" s="371"/>
      <c r="D194" s="374"/>
      <c r="E194" s="93" t="s">
        <v>75</v>
      </c>
      <c r="F194" s="25" t="s">
        <v>4</v>
      </c>
      <c r="G194" s="25" t="s">
        <v>12</v>
      </c>
      <c r="H194" s="25" t="s">
        <v>208</v>
      </c>
      <c r="I194" s="26" t="s">
        <v>32</v>
      </c>
      <c r="J194" s="27">
        <v>8</v>
      </c>
      <c r="K194" s="28"/>
      <c r="L194" s="29"/>
      <c r="M194" s="112">
        <v>32</v>
      </c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30"/>
      <c r="AC194" s="24">
        <f t="shared" si="33"/>
        <v>32</v>
      </c>
      <c r="AD194" s="87">
        <f>SUM(AC191:AC194)</f>
        <v>141.5</v>
      </c>
      <c r="AE194" s="87">
        <f>AD194+32</f>
        <v>173.5</v>
      </c>
    </row>
    <row r="195" spans="1:31" customFormat="1" ht="14.25" thickBot="1" x14ac:dyDescent="0.45">
      <c r="A195" s="365"/>
      <c r="B195" s="368"/>
      <c r="C195" s="371"/>
      <c r="D195" s="374"/>
      <c r="E195" s="93" t="s">
        <v>253</v>
      </c>
      <c r="F195" s="25"/>
      <c r="G195" s="25"/>
      <c r="H195" s="25" t="s">
        <v>254</v>
      </c>
      <c r="I195" s="26"/>
      <c r="J195" s="27"/>
      <c r="K195" s="28">
        <v>28</v>
      </c>
      <c r="L195" s="29"/>
      <c r="M195" s="112"/>
      <c r="N195" s="29"/>
      <c r="O195" s="29"/>
      <c r="P195" s="29"/>
      <c r="Q195" s="29"/>
      <c r="R195" s="29"/>
      <c r="S195" s="29"/>
      <c r="T195" s="29"/>
      <c r="U195" s="29">
        <v>2</v>
      </c>
      <c r="V195" s="29"/>
      <c r="W195" s="29"/>
      <c r="X195" s="29"/>
      <c r="Y195" s="29"/>
      <c r="Z195" s="29"/>
      <c r="AA195" s="29"/>
      <c r="AB195" s="30"/>
      <c r="AC195" s="24">
        <f t="shared" si="33"/>
        <v>30</v>
      </c>
    </row>
    <row r="196" spans="1:31" customFormat="1" ht="14.25" thickBot="1" x14ac:dyDescent="0.45">
      <c r="A196" s="365"/>
      <c r="B196" s="368"/>
      <c r="C196" s="371"/>
      <c r="D196" s="374"/>
      <c r="E196" s="93" t="s">
        <v>253</v>
      </c>
      <c r="F196" s="25"/>
      <c r="G196" s="25"/>
      <c r="H196" s="25" t="s">
        <v>254</v>
      </c>
      <c r="I196" s="26"/>
      <c r="J196" s="27"/>
      <c r="K196" s="28"/>
      <c r="L196" s="29"/>
      <c r="M196" s="112">
        <v>26</v>
      </c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80"/>
      <c r="AC196" s="24">
        <f t="shared" si="33"/>
        <v>26</v>
      </c>
    </row>
    <row r="197" spans="1:31" customFormat="1" ht="14.25" thickBot="1" x14ac:dyDescent="0.45">
      <c r="A197" s="365"/>
      <c r="B197" s="368"/>
      <c r="C197" s="371"/>
      <c r="D197" s="374"/>
      <c r="E197" s="93"/>
      <c r="F197" s="25"/>
      <c r="G197" s="25"/>
      <c r="H197" s="25"/>
      <c r="I197" s="26"/>
      <c r="J197" s="27"/>
      <c r="K197" s="28"/>
      <c r="L197" s="29"/>
      <c r="M197" s="112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30"/>
      <c r="AC197" s="24">
        <f t="shared" si="33"/>
        <v>0</v>
      </c>
    </row>
    <row r="198" spans="1:31" customFormat="1" ht="14.25" thickBot="1" x14ac:dyDescent="0.45">
      <c r="A198" s="365"/>
      <c r="B198" s="368"/>
      <c r="C198" s="371"/>
      <c r="D198" s="374"/>
      <c r="E198" s="201" t="s">
        <v>159</v>
      </c>
      <c r="F198" s="25" t="s">
        <v>160</v>
      </c>
      <c r="G198" s="25" t="s">
        <v>76</v>
      </c>
      <c r="H198" s="25"/>
      <c r="I198" s="26"/>
      <c r="J198" s="27"/>
      <c r="K198" s="28">
        <v>30</v>
      </c>
      <c r="L198" s="29">
        <v>16</v>
      </c>
      <c r="M198" s="112"/>
      <c r="N198" s="29">
        <v>1</v>
      </c>
      <c r="O198" s="29">
        <v>1</v>
      </c>
      <c r="P198" s="29"/>
      <c r="Q198" s="29"/>
      <c r="R198" s="29"/>
      <c r="S198" s="29"/>
      <c r="T198" s="29"/>
      <c r="U198" s="29">
        <v>1</v>
      </c>
      <c r="V198" s="29"/>
      <c r="W198" s="29"/>
      <c r="X198" s="29"/>
      <c r="Y198" s="29"/>
      <c r="Z198" s="29"/>
      <c r="AA198" s="29"/>
      <c r="AB198" s="30"/>
      <c r="AC198" s="24">
        <f t="shared" si="33"/>
        <v>49</v>
      </c>
    </row>
    <row r="199" spans="1:31" customFormat="1" ht="14.25" thickBot="1" x14ac:dyDescent="0.45">
      <c r="A199" s="365"/>
      <c r="B199" s="368"/>
      <c r="C199" s="371"/>
      <c r="D199" s="374"/>
      <c r="E199" s="200" t="s">
        <v>161</v>
      </c>
      <c r="F199" s="75" t="s">
        <v>214</v>
      </c>
      <c r="G199" s="75" t="s">
        <v>5</v>
      </c>
      <c r="H199" s="75" t="s">
        <v>22</v>
      </c>
      <c r="I199" s="76">
        <v>2</v>
      </c>
      <c r="J199" s="77">
        <v>2</v>
      </c>
      <c r="K199" s="78"/>
      <c r="L199" s="79"/>
      <c r="M199" s="113"/>
      <c r="N199" s="79"/>
      <c r="O199" s="79"/>
      <c r="P199" s="79"/>
      <c r="Q199" s="79"/>
      <c r="R199" s="79"/>
      <c r="S199" s="79"/>
      <c r="T199" s="79"/>
      <c r="U199" s="79"/>
      <c r="V199" s="79"/>
      <c r="W199" s="79">
        <v>6</v>
      </c>
      <c r="X199" s="79"/>
      <c r="Y199" s="79"/>
      <c r="Z199" s="79"/>
      <c r="AA199" s="79"/>
      <c r="AB199" s="30"/>
      <c r="AC199" s="24">
        <f t="shared" si="33"/>
        <v>6</v>
      </c>
    </row>
    <row r="200" spans="1:31" customFormat="1" ht="14.25" thickBot="1" x14ac:dyDescent="0.45">
      <c r="A200" s="365"/>
      <c r="B200" s="368"/>
      <c r="C200" s="371"/>
      <c r="D200" s="374"/>
      <c r="E200" s="200" t="s">
        <v>161</v>
      </c>
      <c r="F200" s="75" t="s">
        <v>214</v>
      </c>
      <c r="G200" s="75" t="s">
        <v>5</v>
      </c>
      <c r="H200" s="75" t="s">
        <v>21</v>
      </c>
      <c r="I200" s="76">
        <v>4</v>
      </c>
      <c r="J200" s="77">
        <v>2</v>
      </c>
      <c r="K200" s="78"/>
      <c r="L200" s="79"/>
      <c r="M200" s="113"/>
      <c r="N200" s="79"/>
      <c r="O200" s="79"/>
      <c r="P200" s="79"/>
      <c r="Q200" s="79"/>
      <c r="R200" s="79"/>
      <c r="S200" s="79"/>
      <c r="T200" s="79"/>
      <c r="U200" s="79"/>
      <c r="V200" s="79"/>
      <c r="W200" s="79">
        <v>6</v>
      </c>
      <c r="X200" s="79"/>
      <c r="Y200" s="79"/>
      <c r="Z200" s="79"/>
      <c r="AA200" s="79"/>
      <c r="AB200" s="30"/>
      <c r="AC200" s="24">
        <f t="shared" si="33"/>
        <v>6</v>
      </c>
    </row>
    <row r="201" spans="1:31" customFormat="1" ht="14.25" thickBot="1" x14ac:dyDescent="0.45">
      <c r="A201" s="365"/>
      <c r="B201" s="368"/>
      <c r="C201" s="371"/>
      <c r="D201" s="374"/>
      <c r="E201" s="93"/>
      <c r="F201" s="25"/>
      <c r="G201" s="25"/>
      <c r="H201" s="25"/>
      <c r="I201" s="26"/>
      <c r="J201" s="27"/>
      <c r="K201" s="28"/>
      <c r="L201" s="29"/>
      <c r="M201" s="112"/>
      <c r="N201" s="29"/>
      <c r="O201" s="29"/>
      <c r="P201" s="29"/>
      <c r="Q201" s="29">
        <v>0</v>
      </c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80"/>
      <c r="AC201" s="24">
        <f t="shared" si="33"/>
        <v>0</v>
      </c>
    </row>
    <row r="202" spans="1:31" customFormat="1" ht="14.25" thickBot="1" x14ac:dyDescent="0.45">
      <c r="A202" s="365"/>
      <c r="B202" s="368"/>
      <c r="C202" s="371"/>
      <c r="D202" s="374"/>
      <c r="E202" s="93" t="s">
        <v>11</v>
      </c>
      <c r="F202" s="25" t="s">
        <v>4</v>
      </c>
      <c r="G202" s="25" t="s">
        <v>12</v>
      </c>
      <c r="H202" s="25" t="s">
        <v>31</v>
      </c>
      <c r="I202" s="26" t="s">
        <v>13</v>
      </c>
      <c r="J202" s="27">
        <v>2</v>
      </c>
      <c r="K202" s="28"/>
      <c r="L202" s="29"/>
      <c r="M202" s="112"/>
      <c r="N202" s="29"/>
      <c r="O202" s="29"/>
      <c r="P202" s="29"/>
      <c r="Q202" s="29">
        <v>22</v>
      </c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80"/>
      <c r="AC202" s="24">
        <f t="shared" si="33"/>
        <v>22</v>
      </c>
    </row>
    <row r="203" spans="1:31" customFormat="1" ht="13.9" x14ac:dyDescent="0.4">
      <c r="A203" s="365"/>
      <c r="B203" s="368"/>
      <c r="C203" s="371"/>
      <c r="D203" s="374"/>
      <c r="E203" s="93" t="s">
        <v>14</v>
      </c>
      <c r="F203" s="25" t="s">
        <v>4</v>
      </c>
      <c r="G203" s="25" t="s">
        <v>12</v>
      </c>
      <c r="H203" s="25" t="s">
        <v>31</v>
      </c>
      <c r="I203" s="26" t="s">
        <v>13</v>
      </c>
      <c r="J203" s="27">
        <v>2</v>
      </c>
      <c r="K203" s="28"/>
      <c r="L203" s="29"/>
      <c r="M203" s="112"/>
      <c r="N203" s="29"/>
      <c r="O203" s="29"/>
      <c r="P203" s="29"/>
      <c r="Q203" s="29"/>
      <c r="R203" s="29"/>
      <c r="S203" s="29">
        <v>4</v>
      </c>
      <c r="T203" s="29"/>
      <c r="U203" s="29"/>
      <c r="V203" s="29"/>
      <c r="W203" s="29"/>
      <c r="X203" s="29"/>
      <c r="Y203" s="29"/>
      <c r="Z203" s="29"/>
      <c r="AA203" s="29"/>
      <c r="AB203" s="80"/>
      <c r="AC203" s="24">
        <f t="shared" si="33"/>
        <v>4</v>
      </c>
    </row>
    <row r="204" spans="1:31" customFormat="1" ht="13.9" x14ac:dyDescent="0.4">
      <c r="A204" s="365"/>
      <c r="B204" s="368"/>
      <c r="C204" s="371"/>
      <c r="D204" s="374"/>
      <c r="E204" s="93"/>
      <c r="F204" s="25"/>
      <c r="G204" s="25"/>
      <c r="H204" s="25"/>
      <c r="I204" s="26"/>
      <c r="J204" s="27"/>
      <c r="K204" s="28"/>
      <c r="L204" s="29"/>
      <c r="M204" s="112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79"/>
      <c r="AB204" s="80"/>
      <c r="AC204" s="81"/>
    </row>
    <row r="205" spans="1:31" customFormat="1" ht="13.9" thickBot="1" x14ac:dyDescent="0.4">
      <c r="A205" s="365"/>
      <c r="B205" s="368"/>
      <c r="C205" s="371"/>
      <c r="D205" s="374"/>
      <c r="E205" s="98" t="s">
        <v>16</v>
      </c>
      <c r="F205" s="32"/>
      <c r="G205" s="32"/>
      <c r="H205" s="32"/>
      <c r="I205" s="33"/>
      <c r="J205" s="34"/>
      <c r="K205" s="35">
        <f>SUM(K189:K204)</f>
        <v>84</v>
      </c>
      <c r="L205" s="35">
        <f t="shared" ref="L205:AA205" si="34">SUM(L189:L204)</f>
        <v>16</v>
      </c>
      <c r="M205" s="35">
        <f t="shared" si="34"/>
        <v>178</v>
      </c>
      <c r="N205" s="35">
        <f t="shared" si="34"/>
        <v>12</v>
      </c>
      <c r="O205" s="35">
        <f t="shared" si="34"/>
        <v>4.5</v>
      </c>
      <c r="P205" s="35">
        <f t="shared" si="34"/>
        <v>0</v>
      </c>
      <c r="Q205" s="35">
        <f t="shared" si="34"/>
        <v>22</v>
      </c>
      <c r="R205" s="35">
        <f t="shared" si="34"/>
        <v>0</v>
      </c>
      <c r="S205" s="35">
        <f t="shared" si="34"/>
        <v>4</v>
      </c>
      <c r="T205" s="35">
        <f t="shared" si="34"/>
        <v>0</v>
      </c>
      <c r="U205" s="35">
        <f t="shared" si="34"/>
        <v>8</v>
      </c>
      <c r="V205" s="35">
        <f t="shared" si="34"/>
        <v>0</v>
      </c>
      <c r="W205" s="35">
        <f t="shared" si="34"/>
        <v>12</v>
      </c>
      <c r="X205" s="35">
        <f t="shared" si="34"/>
        <v>0</v>
      </c>
      <c r="Y205" s="35">
        <f t="shared" si="34"/>
        <v>0</v>
      </c>
      <c r="Z205" s="35">
        <f t="shared" si="34"/>
        <v>0</v>
      </c>
      <c r="AA205" s="35">
        <f t="shared" si="34"/>
        <v>0</v>
      </c>
      <c r="AB205" s="37">
        <f>SUM(AB189:AB200)</f>
        <v>0</v>
      </c>
      <c r="AC205" s="38">
        <f>SUM(AC189:AC204)</f>
        <v>340.5</v>
      </c>
      <c r="AD205" s="87">
        <f>SUM(K205:AA205)</f>
        <v>340.5</v>
      </c>
    </row>
    <row r="206" spans="1:31" customFormat="1" ht="13.9" x14ac:dyDescent="0.4">
      <c r="A206" s="365"/>
      <c r="B206" s="368"/>
      <c r="C206" s="371"/>
      <c r="D206" s="375"/>
      <c r="E206" s="106"/>
      <c r="F206" s="39"/>
      <c r="G206" s="39"/>
      <c r="H206" s="39"/>
      <c r="I206" s="40"/>
      <c r="J206" s="41"/>
      <c r="K206" s="42"/>
      <c r="L206" s="43"/>
      <c r="M206" s="115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4"/>
      <c r="AC206" s="45">
        <f>SUM(K206:AB206)</f>
        <v>0</v>
      </c>
    </row>
    <row r="207" spans="1:31" customFormat="1" ht="13.9" thickBot="1" x14ac:dyDescent="0.4">
      <c r="A207" s="365"/>
      <c r="B207" s="368"/>
      <c r="C207" s="371"/>
      <c r="D207" s="375"/>
      <c r="E207" s="101" t="s">
        <v>18</v>
      </c>
      <c r="F207" s="46"/>
      <c r="G207" s="46"/>
      <c r="H207" s="46"/>
      <c r="I207" s="47"/>
      <c r="J207" s="48"/>
      <c r="K207" s="49">
        <f t="shared" ref="K207:AC207" si="35">SUM(K206:K206)</f>
        <v>0</v>
      </c>
      <c r="L207" s="50">
        <f t="shared" si="35"/>
        <v>0</v>
      </c>
      <c r="M207" s="116">
        <f t="shared" si="35"/>
        <v>0</v>
      </c>
      <c r="N207" s="50">
        <f t="shared" si="35"/>
        <v>0</v>
      </c>
      <c r="O207" s="50">
        <f t="shared" si="35"/>
        <v>0</v>
      </c>
      <c r="P207" s="50">
        <f t="shared" si="35"/>
        <v>0</v>
      </c>
      <c r="Q207" s="50">
        <f t="shared" si="35"/>
        <v>0</v>
      </c>
      <c r="R207" s="50">
        <f t="shared" si="35"/>
        <v>0</v>
      </c>
      <c r="S207" s="50">
        <f t="shared" si="35"/>
        <v>0</v>
      </c>
      <c r="T207" s="50">
        <f t="shared" si="35"/>
        <v>0</v>
      </c>
      <c r="U207" s="50">
        <f t="shared" si="35"/>
        <v>0</v>
      </c>
      <c r="V207" s="50">
        <f t="shared" si="35"/>
        <v>0</v>
      </c>
      <c r="W207" s="50">
        <f t="shared" si="35"/>
        <v>0</v>
      </c>
      <c r="X207" s="50">
        <f t="shared" si="35"/>
        <v>0</v>
      </c>
      <c r="Y207" s="50">
        <f t="shared" si="35"/>
        <v>0</v>
      </c>
      <c r="Z207" s="50">
        <f t="shared" si="35"/>
        <v>0</v>
      </c>
      <c r="AA207" s="50">
        <f t="shared" si="35"/>
        <v>0</v>
      </c>
      <c r="AB207" s="51">
        <f t="shared" si="35"/>
        <v>0</v>
      </c>
      <c r="AC207" s="52">
        <f t="shared" si="35"/>
        <v>0</v>
      </c>
    </row>
    <row r="208" spans="1:31" customFormat="1" ht="13.9" thickBot="1" x14ac:dyDescent="0.4">
      <c r="A208" s="366"/>
      <c r="B208" s="369"/>
      <c r="C208" s="372"/>
      <c r="D208" s="376"/>
      <c r="E208" s="102" t="s">
        <v>19</v>
      </c>
      <c r="F208" s="53"/>
      <c r="G208" s="53"/>
      <c r="H208" s="53"/>
      <c r="I208" s="54"/>
      <c r="J208" s="55"/>
      <c r="K208" s="56">
        <f t="shared" ref="K208:AC208" si="36">K205+K207</f>
        <v>84</v>
      </c>
      <c r="L208" s="57">
        <f t="shared" si="36"/>
        <v>16</v>
      </c>
      <c r="M208" s="117">
        <f t="shared" si="36"/>
        <v>178</v>
      </c>
      <c r="N208" s="57">
        <f t="shared" si="36"/>
        <v>12</v>
      </c>
      <c r="O208" s="57">
        <f t="shared" si="36"/>
        <v>4.5</v>
      </c>
      <c r="P208" s="57">
        <f t="shared" si="36"/>
        <v>0</v>
      </c>
      <c r="Q208" s="57">
        <f t="shared" si="36"/>
        <v>22</v>
      </c>
      <c r="R208" s="57">
        <f t="shared" si="36"/>
        <v>0</v>
      </c>
      <c r="S208" s="57">
        <f t="shared" si="36"/>
        <v>4</v>
      </c>
      <c r="T208" s="57">
        <f t="shared" si="36"/>
        <v>0</v>
      </c>
      <c r="U208" s="57">
        <f t="shared" si="36"/>
        <v>8</v>
      </c>
      <c r="V208" s="57">
        <f t="shared" si="36"/>
        <v>0</v>
      </c>
      <c r="W208" s="57">
        <f t="shared" si="36"/>
        <v>12</v>
      </c>
      <c r="X208" s="57">
        <f t="shared" si="36"/>
        <v>0</v>
      </c>
      <c r="Y208" s="57">
        <f t="shared" si="36"/>
        <v>0</v>
      </c>
      <c r="Z208" s="57">
        <f t="shared" si="36"/>
        <v>0</v>
      </c>
      <c r="AA208" s="57">
        <f t="shared" si="36"/>
        <v>0</v>
      </c>
      <c r="AB208" s="58">
        <f t="shared" si="36"/>
        <v>0</v>
      </c>
      <c r="AC208" s="59">
        <f t="shared" si="36"/>
        <v>340.5</v>
      </c>
    </row>
    <row r="209" spans="1:29" customFormat="1" ht="13.9" x14ac:dyDescent="0.4">
      <c r="A209" s="60"/>
      <c r="B209" s="61"/>
      <c r="C209" s="61"/>
      <c r="D209" s="61"/>
      <c r="E209" s="103"/>
      <c r="F209" s="62"/>
      <c r="G209" s="62"/>
      <c r="H209" s="62"/>
      <c r="I209" s="63"/>
      <c r="J209" s="63"/>
      <c r="K209" s="64"/>
      <c r="L209" s="64"/>
      <c r="M209" s="118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 spans="1:29" customFormat="1" ht="13.9" x14ac:dyDescent="0.4">
      <c r="A210" s="353" t="s">
        <v>340</v>
      </c>
      <c r="B210" s="354"/>
      <c r="C210" s="354"/>
      <c r="D210" s="354"/>
      <c r="E210" s="355"/>
      <c r="F210" s="355"/>
      <c r="G210" s="355"/>
      <c r="H210" s="355"/>
      <c r="I210" s="356"/>
      <c r="J210" s="356"/>
      <c r="K210" s="357"/>
      <c r="L210" s="64"/>
      <c r="M210" s="118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 spans="1:29" customFormat="1" ht="13.9" x14ac:dyDescent="0.4">
      <c r="A211" s="60"/>
      <c r="B211" s="61"/>
      <c r="C211" s="61"/>
      <c r="D211" s="61"/>
      <c r="E211" s="103"/>
      <c r="F211" s="62"/>
      <c r="G211" s="62"/>
      <c r="H211" s="62"/>
      <c r="I211" s="63"/>
      <c r="J211" s="63"/>
      <c r="K211" s="64"/>
      <c r="L211" s="64"/>
      <c r="M211" s="118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 spans="1:29" customFormat="1" ht="13.9" x14ac:dyDescent="0.4">
      <c r="A212" s="60"/>
      <c r="B212" s="61"/>
      <c r="C212" s="61"/>
      <c r="D212" s="61"/>
      <c r="E212" s="103"/>
      <c r="F212" s="62"/>
      <c r="G212" s="62"/>
      <c r="H212" s="62"/>
      <c r="I212" s="63"/>
      <c r="J212" s="63"/>
      <c r="K212" s="64"/>
      <c r="L212" s="64"/>
      <c r="M212" s="118"/>
      <c r="N212" s="64"/>
      <c r="O212" s="64"/>
      <c r="P212" s="64"/>
      <c r="Q212" s="64"/>
      <c r="R212" s="65" t="s">
        <v>355</v>
      </c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 spans="1:29" customFormat="1" ht="13.9" x14ac:dyDescent="0.4">
      <c r="A213" s="60"/>
      <c r="B213" s="61"/>
      <c r="C213" s="61"/>
      <c r="D213" s="61"/>
      <c r="E213" s="103"/>
      <c r="F213" s="62"/>
      <c r="G213" s="62"/>
      <c r="H213" s="62"/>
      <c r="I213" s="63"/>
      <c r="J213" s="63"/>
      <c r="K213" s="64"/>
      <c r="L213" s="64"/>
      <c r="M213" s="118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 spans="1:29" customFormat="1" ht="13.9" x14ac:dyDescent="0.4">
      <c r="A214" s="60"/>
      <c r="B214" s="61"/>
      <c r="C214" s="61"/>
      <c r="D214" s="61"/>
      <c r="E214" s="103"/>
      <c r="F214" s="62"/>
      <c r="G214" s="62"/>
      <c r="H214" s="62"/>
      <c r="I214" s="63"/>
      <c r="J214" s="63"/>
      <c r="K214" s="64"/>
      <c r="L214" s="64"/>
      <c r="M214" s="118"/>
      <c r="N214" s="64"/>
      <c r="O214" s="64"/>
      <c r="P214" s="64"/>
      <c r="Q214" s="64"/>
      <c r="R214" s="64"/>
      <c r="S214" s="64"/>
      <c r="T214" s="64" t="s">
        <v>346</v>
      </c>
      <c r="U214" s="64"/>
      <c r="V214" s="64"/>
      <c r="W214" s="64"/>
      <c r="X214" s="64"/>
      <c r="Y214" s="64"/>
      <c r="Z214" s="64"/>
      <c r="AA214" s="64"/>
      <c r="AB214" s="64"/>
      <c r="AC214" s="64"/>
    </row>
    <row r="215" spans="1:29" customFormat="1" ht="13.9" x14ac:dyDescent="0.4">
      <c r="A215" s="60"/>
      <c r="B215" s="61"/>
      <c r="C215" s="61"/>
      <c r="D215" s="61"/>
      <c r="E215" s="103"/>
      <c r="F215" s="62"/>
      <c r="G215" s="62"/>
      <c r="H215" s="62"/>
      <c r="I215" s="63"/>
      <c r="J215" s="63"/>
      <c r="K215" s="64"/>
      <c r="L215" s="64"/>
      <c r="M215" s="118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 spans="1:29" customFormat="1" ht="13.9" x14ac:dyDescent="0.4">
      <c r="A216" s="60"/>
      <c r="B216" s="61"/>
      <c r="C216" s="61"/>
      <c r="D216" s="61"/>
      <c r="E216" s="103"/>
      <c r="F216" s="62"/>
      <c r="G216" s="62"/>
      <c r="H216" s="62"/>
      <c r="I216" s="63"/>
      <c r="J216" s="63"/>
      <c r="K216" s="64"/>
      <c r="L216" s="64"/>
      <c r="M216" s="118"/>
      <c r="N216" s="64"/>
      <c r="O216" s="64"/>
      <c r="P216" s="64"/>
      <c r="Q216" s="64"/>
      <c r="R216" s="65" t="s">
        <v>164</v>
      </c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 spans="1:29" customFormat="1" ht="13.9" x14ac:dyDescent="0.4">
      <c r="A217" s="60"/>
      <c r="B217" s="61"/>
      <c r="C217" s="61"/>
      <c r="D217" s="61"/>
      <c r="E217" s="103"/>
      <c r="F217" s="62"/>
      <c r="G217" s="62"/>
      <c r="H217" s="62"/>
      <c r="I217" s="63"/>
      <c r="J217" s="63"/>
      <c r="K217" s="64"/>
      <c r="L217" s="64"/>
      <c r="M217" s="118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 spans="1:29" customFormat="1" ht="14.25" thickBot="1" x14ac:dyDescent="0.45">
      <c r="A218" s="60"/>
      <c r="B218" s="61"/>
      <c r="C218" s="61"/>
      <c r="D218" s="61"/>
      <c r="E218" s="103"/>
      <c r="F218" s="62"/>
      <c r="G218" s="62"/>
      <c r="H218" s="62"/>
      <c r="I218" s="63"/>
      <c r="J218" s="63"/>
      <c r="K218" s="64"/>
      <c r="L218" s="64"/>
      <c r="M218" s="118"/>
      <c r="N218" s="64"/>
      <c r="O218" s="64"/>
      <c r="P218" s="64"/>
      <c r="Q218" s="64"/>
      <c r="R218" s="64"/>
      <c r="S218" s="64"/>
      <c r="T218" s="64" t="s">
        <v>346</v>
      </c>
      <c r="U218" s="64"/>
      <c r="V218" s="64"/>
      <c r="W218" s="64"/>
      <c r="X218" s="64"/>
      <c r="Y218" s="64"/>
      <c r="Z218" s="64"/>
      <c r="AA218" s="64"/>
      <c r="AB218" s="64"/>
      <c r="AC218" s="64"/>
    </row>
    <row r="219" spans="1:29" customFormat="1" ht="13.5" x14ac:dyDescent="0.35">
      <c r="A219" s="358" t="s">
        <v>20</v>
      </c>
      <c r="B219" s="359"/>
      <c r="C219" s="359"/>
      <c r="D219" s="359"/>
      <c r="E219" s="360"/>
      <c r="F219" s="360"/>
      <c r="G219" s="360"/>
      <c r="H219" s="360"/>
      <c r="I219" s="361"/>
      <c r="J219" s="361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  <c r="Z219" s="362"/>
      <c r="AA219" s="362"/>
      <c r="AB219" s="362"/>
      <c r="AC219" s="363"/>
    </row>
    <row r="220" spans="1:29" customFormat="1" ht="13.9" x14ac:dyDescent="0.4">
      <c r="A220" s="365">
        <v>4</v>
      </c>
      <c r="B220" s="368" t="s">
        <v>35</v>
      </c>
      <c r="C220" s="371" t="s">
        <v>27</v>
      </c>
      <c r="D220" s="374">
        <v>1</v>
      </c>
      <c r="E220" s="252" t="s">
        <v>39</v>
      </c>
      <c r="F220" s="25" t="s">
        <v>4</v>
      </c>
      <c r="G220" s="25" t="s">
        <v>12</v>
      </c>
      <c r="H220" s="25" t="s">
        <v>208</v>
      </c>
      <c r="I220" s="26" t="s">
        <v>32</v>
      </c>
      <c r="J220" s="27">
        <v>15</v>
      </c>
      <c r="K220" s="28">
        <v>22</v>
      </c>
      <c r="L220" s="29"/>
      <c r="M220" s="29"/>
      <c r="N220" s="29">
        <v>6</v>
      </c>
      <c r="O220" s="29">
        <v>2</v>
      </c>
      <c r="P220" s="29"/>
      <c r="Q220" s="29"/>
      <c r="R220" s="29"/>
      <c r="S220" s="29"/>
      <c r="T220" s="29"/>
      <c r="U220" s="29">
        <v>2</v>
      </c>
      <c r="V220" s="29"/>
      <c r="W220" s="29"/>
      <c r="X220" s="29"/>
      <c r="Y220" s="29"/>
      <c r="Z220" s="29"/>
      <c r="AA220" s="29"/>
      <c r="AB220" s="30"/>
      <c r="AC220" s="31">
        <f t="shared" ref="AC220:AC235" si="37">SUM(K220:AB220)</f>
        <v>32</v>
      </c>
    </row>
    <row r="221" spans="1:29" customFormat="1" ht="13.9" x14ac:dyDescent="0.4">
      <c r="A221" s="365"/>
      <c r="B221" s="368"/>
      <c r="C221" s="371"/>
      <c r="D221" s="374"/>
      <c r="E221" s="252" t="s">
        <v>39</v>
      </c>
      <c r="F221" s="25" t="s">
        <v>4</v>
      </c>
      <c r="G221" s="25" t="s">
        <v>12</v>
      </c>
      <c r="H221" s="25" t="s">
        <v>208</v>
      </c>
      <c r="I221" s="26" t="s">
        <v>32</v>
      </c>
      <c r="J221" s="27">
        <v>23</v>
      </c>
      <c r="K221" s="28"/>
      <c r="L221" s="29">
        <v>18</v>
      </c>
      <c r="M221" s="29"/>
      <c r="N221" s="29"/>
      <c r="O221" s="29"/>
      <c r="P221" s="29"/>
      <c r="Q221" s="29"/>
      <c r="R221" s="29"/>
      <c r="S221" s="29"/>
      <c r="T221" s="29"/>
      <c r="U221" s="29"/>
      <c r="V221" s="29">
        <v>0</v>
      </c>
      <c r="W221" s="29"/>
      <c r="X221" s="29"/>
      <c r="Y221" s="29"/>
      <c r="Z221" s="29"/>
      <c r="AA221" s="29"/>
      <c r="AB221" s="30"/>
      <c r="AC221" s="31">
        <f t="shared" si="37"/>
        <v>18</v>
      </c>
    </row>
    <row r="222" spans="1:29" customFormat="1" ht="13.9" x14ac:dyDescent="0.4">
      <c r="A222" s="365"/>
      <c r="B222" s="368"/>
      <c r="C222" s="371"/>
      <c r="D222" s="374"/>
      <c r="E222" s="252" t="s">
        <v>166</v>
      </c>
      <c r="F222" s="25" t="s">
        <v>160</v>
      </c>
      <c r="G222" s="25" t="s">
        <v>5</v>
      </c>
      <c r="H222" s="25" t="s">
        <v>167</v>
      </c>
      <c r="I222" s="26">
        <v>2</v>
      </c>
      <c r="J222" s="27">
        <v>14</v>
      </c>
      <c r="K222" s="28">
        <v>20</v>
      </c>
      <c r="L222" s="29"/>
      <c r="M222" s="29">
        <v>18</v>
      </c>
      <c r="N222" s="29"/>
      <c r="O222" s="29"/>
      <c r="P222" s="29"/>
      <c r="Q222" s="29"/>
      <c r="R222" s="29"/>
      <c r="S222" s="29"/>
      <c r="T222" s="29"/>
      <c r="U222" s="29">
        <v>1</v>
      </c>
      <c r="V222" s="29"/>
      <c r="W222" s="29"/>
      <c r="X222" s="29"/>
      <c r="Y222" s="29"/>
      <c r="Z222" s="29"/>
      <c r="AA222" s="29"/>
      <c r="AB222" s="30"/>
      <c r="AC222" s="31">
        <f t="shared" si="37"/>
        <v>39</v>
      </c>
    </row>
    <row r="223" spans="1:29" customFormat="1" ht="13.9" x14ac:dyDescent="0.4">
      <c r="A223" s="365"/>
      <c r="B223" s="368"/>
      <c r="C223" s="371"/>
      <c r="D223" s="374"/>
      <c r="E223" s="252"/>
      <c r="F223" s="25"/>
      <c r="G223" s="25"/>
      <c r="H223" s="25"/>
      <c r="I223" s="26"/>
      <c r="J223" s="27"/>
      <c r="K223" s="28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30"/>
      <c r="AC223" s="31"/>
    </row>
    <row r="224" spans="1:29" customFormat="1" ht="13.9" x14ac:dyDescent="0.4">
      <c r="A224" s="365"/>
      <c r="B224" s="368"/>
      <c r="C224" s="371"/>
      <c r="D224" s="374"/>
      <c r="E224" s="252" t="s">
        <v>36</v>
      </c>
      <c r="F224" s="25" t="s">
        <v>4</v>
      </c>
      <c r="G224" s="25"/>
      <c r="H224" s="25" t="s">
        <v>37</v>
      </c>
      <c r="I224" s="26"/>
      <c r="J224" s="27">
        <v>46</v>
      </c>
      <c r="K224" s="28"/>
      <c r="L224" s="29"/>
      <c r="M224" s="29">
        <v>28</v>
      </c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30"/>
      <c r="AC224" s="31">
        <f t="shared" si="37"/>
        <v>28</v>
      </c>
    </row>
    <row r="225" spans="1:29" customFormat="1" ht="13.9" x14ac:dyDescent="0.4">
      <c r="A225" s="365"/>
      <c r="B225" s="368"/>
      <c r="C225" s="371"/>
      <c r="D225" s="374"/>
      <c r="E225" s="252" t="s">
        <v>36</v>
      </c>
      <c r="F225" s="25" t="s">
        <v>4</v>
      </c>
      <c r="G225" s="25"/>
      <c r="H225" s="25" t="s">
        <v>37</v>
      </c>
      <c r="I225" s="26"/>
      <c r="J225" s="27">
        <v>46</v>
      </c>
      <c r="K225" s="28"/>
      <c r="L225" s="29"/>
      <c r="M225" s="29">
        <v>28</v>
      </c>
      <c r="N225" s="29"/>
      <c r="O225" s="29"/>
      <c r="P225" s="29"/>
      <c r="Q225" s="29"/>
      <c r="R225" s="29"/>
      <c r="S225" s="29"/>
      <c r="T225" s="29"/>
      <c r="U225" s="29"/>
      <c r="V225" s="29">
        <v>0</v>
      </c>
      <c r="W225" s="29"/>
      <c r="X225" s="29"/>
      <c r="Y225" s="29"/>
      <c r="Z225" s="29"/>
      <c r="AA225" s="29"/>
      <c r="AB225" s="30"/>
      <c r="AC225" s="31">
        <f t="shared" si="37"/>
        <v>28</v>
      </c>
    </row>
    <row r="226" spans="1:29" customFormat="1" ht="13.9" x14ac:dyDescent="0.4">
      <c r="A226" s="365"/>
      <c r="B226" s="368"/>
      <c r="C226" s="371"/>
      <c r="D226" s="374"/>
      <c r="E226" s="252" t="s">
        <v>36</v>
      </c>
      <c r="F226" s="25" t="s">
        <v>4</v>
      </c>
      <c r="G226" s="25"/>
      <c r="H226" s="25" t="s">
        <v>37</v>
      </c>
      <c r="I226" s="26"/>
      <c r="J226" s="27">
        <v>46</v>
      </c>
      <c r="K226" s="28"/>
      <c r="L226" s="29"/>
      <c r="M226" s="29">
        <v>28</v>
      </c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30"/>
      <c r="AC226" s="31">
        <f t="shared" si="37"/>
        <v>28</v>
      </c>
    </row>
    <row r="227" spans="1:29" customFormat="1" ht="13.9" x14ac:dyDescent="0.4">
      <c r="A227" s="365"/>
      <c r="B227" s="368"/>
      <c r="C227" s="371"/>
      <c r="D227" s="374"/>
      <c r="E227" s="252"/>
      <c r="F227" s="25"/>
      <c r="G227" s="25"/>
      <c r="H227" s="25"/>
      <c r="I227" s="26"/>
      <c r="J227" s="27"/>
      <c r="K227" s="28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30"/>
      <c r="AC227" s="31">
        <f t="shared" si="37"/>
        <v>0</v>
      </c>
    </row>
    <row r="228" spans="1:29" customFormat="1" ht="27.75" x14ac:dyDescent="0.4">
      <c r="A228" s="365"/>
      <c r="B228" s="368"/>
      <c r="C228" s="371"/>
      <c r="D228" s="374"/>
      <c r="E228" s="252" t="s">
        <v>40</v>
      </c>
      <c r="F228" s="25" t="s">
        <v>4</v>
      </c>
      <c r="G228" s="25" t="s">
        <v>5</v>
      </c>
      <c r="H228" s="25" t="s">
        <v>44</v>
      </c>
      <c r="I228" s="26">
        <v>3</v>
      </c>
      <c r="J228" s="27">
        <v>24</v>
      </c>
      <c r="K228" s="28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30"/>
      <c r="AC228" s="31">
        <f t="shared" si="37"/>
        <v>0</v>
      </c>
    </row>
    <row r="229" spans="1:29" customFormat="1" ht="13.9" x14ac:dyDescent="0.4">
      <c r="A229" s="365"/>
      <c r="B229" s="368"/>
      <c r="C229" s="371"/>
      <c r="D229" s="374"/>
      <c r="E229" s="252" t="s">
        <v>299</v>
      </c>
      <c r="F229" s="25" t="s">
        <v>4</v>
      </c>
      <c r="G229" s="25" t="s">
        <v>5</v>
      </c>
      <c r="H229" s="25" t="s">
        <v>193</v>
      </c>
      <c r="I229" s="26">
        <v>3</v>
      </c>
      <c r="J229" s="27">
        <v>5</v>
      </c>
      <c r="K229" s="28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>
        <v>8</v>
      </c>
      <c r="X229" s="29"/>
      <c r="Y229" s="29"/>
      <c r="Z229" s="29"/>
      <c r="AA229" s="29"/>
      <c r="AB229" s="30"/>
      <c r="AC229" s="31">
        <f t="shared" si="37"/>
        <v>8</v>
      </c>
    </row>
    <row r="230" spans="1:29" customFormat="1" ht="27.75" x14ac:dyDescent="0.4">
      <c r="A230" s="365"/>
      <c r="B230" s="368"/>
      <c r="C230" s="371"/>
      <c r="D230" s="374"/>
      <c r="E230" s="252" t="s">
        <v>40</v>
      </c>
      <c r="F230" s="25" t="s">
        <v>4</v>
      </c>
      <c r="G230" s="25" t="s">
        <v>5</v>
      </c>
      <c r="H230" s="25" t="s">
        <v>22</v>
      </c>
      <c r="I230" s="26">
        <v>1</v>
      </c>
      <c r="J230" s="27">
        <v>14</v>
      </c>
      <c r="K230" s="28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30"/>
      <c r="AC230" s="31">
        <f t="shared" si="37"/>
        <v>0</v>
      </c>
    </row>
    <row r="231" spans="1:29" customFormat="1" ht="13.9" x14ac:dyDescent="0.4">
      <c r="A231" s="365"/>
      <c r="B231" s="368"/>
      <c r="C231" s="371"/>
      <c r="D231" s="374"/>
      <c r="E231" s="252"/>
      <c r="F231" s="25"/>
      <c r="G231" s="25"/>
      <c r="H231" s="25"/>
      <c r="I231" s="26"/>
      <c r="J231" s="27"/>
      <c r="K231" s="28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30"/>
      <c r="AC231" s="31">
        <f t="shared" si="37"/>
        <v>0</v>
      </c>
    </row>
    <row r="232" spans="1:29" customFormat="1" ht="13.9" x14ac:dyDescent="0.4">
      <c r="A232" s="365"/>
      <c r="B232" s="368"/>
      <c r="C232" s="371"/>
      <c r="D232" s="374"/>
      <c r="E232" s="252" t="s">
        <v>11</v>
      </c>
      <c r="F232" s="25" t="s">
        <v>4</v>
      </c>
      <c r="G232" s="25" t="s">
        <v>5</v>
      </c>
      <c r="H232" s="25" t="s">
        <v>21</v>
      </c>
      <c r="I232" s="26">
        <v>4</v>
      </c>
      <c r="J232" s="27">
        <v>2</v>
      </c>
      <c r="K232" s="28"/>
      <c r="L232" s="29"/>
      <c r="M232" s="29"/>
      <c r="N232" s="29"/>
      <c r="O232" s="29"/>
      <c r="P232" s="29"/>
      <c r="Q232" s="29">
        <v>6</v>
      </c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30"/>
      <c r="AC232" s="31">
        <f t="shared" si="37"/>
        <v>6</v>
      </c>
    </row>
    <row r="233" spans="1:29" customFormat="1" ht="13.9" x14ac:dyDescent="0.4">
      <c r="A233" s="365"/>
      <c r="B233" s="368"/>
      <c r="C233" s="371"/>
      <c r="D233" s="374"/>
      <c r="E233" s="252" t="s">
        <v>11</v>
      </c>
      <c r="F233" s="25" t="s">
        <v>4</v>
      </c>
      <c r="G233" s="25" t="s">
        <v>5</v>
      </c>
      <c r="H233" s="25" t="s">
        <v>22</v>
      </c>
      <c r="I233" s="26">
        <v>2</v>
      </c>
      <c r="J233" s="27">
        <v>2</v>
      </c>
      <c r="K233" s="28"/>
      <c r="L233" s="29"/>
      <c r="M233" s="29"/>
      <c r="N233" s="29"/>
      <c r="O233" s="29"/>
      <c r="P233" s="29"/>
      <c r="Q233" s="29">
        <v>6</v>
      </c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30"/>
      <c r="AC233" s="31">
        <f t="shared" si="37"/>
        <v>6</v>
      </c>
    </row>
    <row r="234" spans="1:29" customFormat="1" ht="13.9" x14ac:dyDescent="0.4">
      <c r="A234" s="365"/>
      <c r="B234" s="368"/>
      <c r="C234" s="371"/>
      <c r="D234" s="374"/>
      <c r="E234" s="252" t="s">
        <v>23</v>
      </c>
      <c r="F234" s="25" t="s">
        <v>4</v>
      </c>
      <c r="G234" s="25" t="s">
        <v>5</v>
      </c>
      <c r="H234" s="25" t="s">
        <v>21</v>
      </c>
      <c r="I234" s="26">
        <v>4</v>
      </c>
      <c r="J234" s="27">
        <v>2</v>
      </c>
      <c r="K234" s="28"/>
      <c r="L234" s="29"/>
      <c r="M234" s="29"/>
      <c r="N234" s="29"/>
      <c r="O234" s="29"/>
      <c r="P234" s="29"/>
      <c r="Q234" s="29"/>
      <c r="R234" s="29"/>
      <c r="S234" s="29">
        <v>4</v>
      </c>
      <c r="T234" s="29"/>
      <c r="U234" s="29"/>
      <c r="V234" s="29"/>
      <c r="W234" s="29"/>
      <c r="X234" s="29"/>
      <c r="Y234" s="29"/>
      <c r="Z234" s="29"/>
      <c r="AA234" s="29"/>
      <c r="AB234" s="30"/>
      <c r="AC234" s="31">
        <f t="shared" si="37"/>
        <v>4</v>
      </c>
    </row>
    <row r="235" spans="1:29" customFormat="1" ht="13.9" x14ac:dyDescent="0.4">
      <c r="A235" s="365"/>
      <c r="B235" s="368"/>
      <c r="C235" s="371"/>
      <c r="D235" s="374"/>
      <c r="E235" s="252" t="s">
        <v>23</v>
      </c>
      <c r="F235" s="25" t="s">
        <v>4</v>
      </c>
      <c r="G235" s="25" t="s">
        <v>5</v>
      </c>
      <c r="H235" s="25" t="s">
        <v>22</v>
      </c>
      <c r="I235" s="26">
        <v>2</v>
      </c>
      <c r="J235" s="27">
        <v>2</v>
      </c>
      <c r="K235" s="28"/>
      <c r="L235" s="29"/>
      <c r="M235" s="29"/>
      <c r="N235" s="29"/>
      <c r="O235" s="29"/>
      <c r="P235" s="29"/>
      <c r="Q235" s="29"/>
      <c r="R235" s="29"/>
      <c r="S235" s="29">
        <v>4</v>
      </c>
      <c r="T235" s="29"/>
      <c r="U235" s="29"/>
      <c r="V235" s="29"/>
      <c r="W235" s="29"/>
      <c r="X235" s="29"/>
      <c r="Y235" s="29"/>
      <c r="Z235" s="29"/>
      <c r="AA235" s="29"/>
      <c r="AB235" s="30"/>
      <c r="AC235" s="31">
        <f t="shared" si="37"/>
        <v>4</v>
      </c>
    </row>
    <row r="236" spans="1:29" customFormat="1" ht="13.9" x14ac:dyDescent="0.4">
      <c r="A236" s="365"/>
      <c r="B236" s="368"/>
      <c r="C236" s="371"/>
      <c r="D236" s="374"/>
      <c r="E236" s="256" t="s">
        <v>127</v>
      </c>
      <c r="F236" s="82" t="s">
        <v>4</v>
      </c>
      <c r="G236" s="83" t="s">
        <v>12</v>
      </c>
      <c r="H236" s="83" t="s">
        <v>300</v>
      </c>
      <c r="I236" s="84" t="s">
        <v>32</v>
      </c>
      <c r="J236" s="85">
        <v>2</v>
      </c>
      <c r="K236" s="78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>
        <v>6</v>
      </c>
      <c r="X236" s="79"/>
      <c r="Y236" s="79"/>
      <c r="Z236" s="79"/>
      <c r="AA236" s="79"/>
      <c r="AB236" s="80"/>
      <c r="AC236" s="81">
        <f>SUM(W236:AB236)</f>
        <v>6</v>
      </c>
    </row>
    <row r="237" spans="1:29" customFormat="1" ht="13.9" thickBot="1" x14ac:dyDescent="0.4">
      <c r="A237" s="365"/>
      <c r="B237" s="368"/>
      <c r="C237" s="371"/>
      <c r="D237" s="374"/>
      <c r="E237" s="257" t="s">
        <v>16</v>
      </c>
      <c r="F237" s="32"/>
      <c r="G237" s="32"/>
      <c r="H237" s="32"/>
      <c r="I237" s="33"/>
      <c r="J237" s="34"/>
      <c r="K237" s="35">
        <f t="shared" ref="K237:V237" si="38">SUM(K220:K235)</f>
        <v>42</v>
      </c>
      <c r="L237" s="36">
        <f t="shared" si="38"/>
        <v>18</v>
      </c>
      <c r="M237" s="36">
        <f t="shared" si="38"/>
        <v>102</v>
      </c>
      <c r="N237" s="36">
        <f t="shared" si="38"/>
        <v>6</v>
      </c>
      <c r="O237" s="36">
        <f t="shared" si="38"/>
        <v>2</v>
      </c>
      <c r="P237" s="36">
        <f t="shared" si="38"/>
        <v>0</v>
      </c>
      <c r="Q237" s="36">
        <f t="shared" si="38"/>
        <v>12</v>
      </c>
      <c r="R237" s="36">
        <f t="shared" si="38"/>
        <v>0</v>
      </c>
      <c r="S237" s="36">
        <f t="shared" si="38"/>
        <v>8</v>
      </c>
      <c r="T237" s="36">
        <f t="shared" si="38"/>
        <v>0</v>
      </c>
      <c r="U237" s="36">
        <f t="shared" si="38"/>
        <v>3</v>
      </c>
      <c r="V237" s="36">
        <f t="shared" si="38"/>
        <v>0</v>
      </c>
      <c r="W237" s="36">
        <f>SUM(W220:W236)</f>
        <v>14</v>
      </c>
      <c r="X237" s="36">
        <f>SUM(X220:X235)</f>
        <v>0</v>
      </c>
      <c r="Y237" s="36">
        <f>SUM(Y220:Y235)</f>
        <v>0</v>
      </c>
      <c r="Z237" s="36">
        <f>SUM(Z220:Z235)</f>
        <v>0</v>
      </c>
      <c r="AA237" s="36">
        <f>SUM(AA220:AA235)</f>
        <v>0</v>
      </c>
      <c r="AB237" s="37">
        <f>SUM(AB220:AB235)</f>
        <v>0</v>
      </c>
      <c r="AC237" s="38">
        <f>SUM(AC220:AC236)</f>
        <v>207</v>
      </c>
    </row>
    <row r="238" spans="1:29" customFormat="1" ht="13.9" x14ac:dyDescent="0.4">
      <c r="A238" s="365"/>
      <c r="B238" s="368"/>
      <c r="C238" s="371"/>
      <c r="D238" s="375"/>
      <c r="E238" s="258" t="s">
        <v>166</v>
      </c>
      <c r="F238" s="25" t="s">
        <v>160</v>
      </c>
      <c r="G238" s="25" t="s">
        <v>5</v>
      </c>
      <c r="H238" s="25" t="s">
        <v>167</v>
      </c>
      <c r="I238" s="26">
        <v>2</v>
      </c>
      <c r="J238" s="27"/>
      <c r="K238" s="28">
        <v>4</v>
      </c>
      <c r="L238" s="29">
        <v>6</v>
      </c>
      <c r="M238" s="29"/>
      <c r="N238" s="29"/>
      <c r="O238" s="29"/>
      <c r="P238" s="29"/>
      <c r="Q238" s="29"/>
      <c r="R238" s="29"/>
      <c r="S238" s="29"/>
      <c r="T238" s="29"/>
      <c r="U238" s="29"/>
      <c r="V238" s="43"/>
      <c r="W238" s="43"/>
      <c r="X238" s="43"/>
      <c r="Y238" s="43"/>
      <c r="Z238" s="43"/>
      <c r="AA238" s="43"/>
      <c r="AB238" s="44"/>
      <c r="AC238" s="45">
        <f>SUM(K238:AB238)</f>
        <v>10</v>
      </c>
    </row>
    <row r="239" spans="1:29" customFormat="1" ht="15.4" x14ac:dyDescent="0.45">
      <c r="A239" s="365"/>
      <c r="B239" s="368"/>
      <c r="C239" s="371"/>
      <c r="D239" s="375"/>
      <c r="E239" s="259"/>
      <c r="F239" s="73"/>
      <c r="G239" s="74"/>
      <c r="H239" s="39"/>
      <c r="I239" s="40"/>
      <c r="J239" s="41"/>
      <c r="K239" s="73"/>
      <c r="L239" s="73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3"/>
      <c r="AC239" s="45">
        <f>SUM(K239:AB239)</f>
        <v>0</v>
      </c>
    </row>
    <row r="240" spans="1:29" customFormat="1" ht="13.9" thickBot="1" x14ac:dyDescent="0.4">
      <c r="A240" s="365"/>
      <c r="B240" s="368"/>
      <c r="C240" s="371"/>
      <c r="D240" s="375"/>
      <c r="E240" s="260" t="s">
        <v>18</v>
      </c>
      <c r="F240" s="46"/>
      <c r="G240" s="46"/>
      <c r="H240" s="46"/>
      <c r="I240" s="47"/>
      <c r="J240" s="48"/>
      <c r="K240" s="49">
        <f t="shared" ref="K240:AB240" si="39">SUM(K238:K238)</f>
        <v>4</v>
      </c>
      <c r="L240" s="50">
        <f t="shared" si="39"/>
        <v>6</v>
      </c>
      <c r="M240" s="50">
        <f t="shared" si="39"/>
        <v>0</v>
      </c>
      <c r="N240" s="50">
        <f t="shared" si="39"/>
        <v>0</v>
      </c>
      <c r="O240" s="50">
        <f t="shared" si="39"/>
        <v>0</v>
      </c>
      <c r="P240" s="50">
        <f t="shared" si="39"/>
        <v>0</v>
      </c>
      <c r="Q240" s="50">
        <f>SUM(Q238:Q239)</f>
        <v>0</v>
      </c>
      <c r="R240" s="50">
        <f t="shared" si="39"/>
        <v>0</v>
      </c>
      <c r="S240" s="50">
        <f>SUM(S238:S239)</f>
        <v>0</v>
      </c>
      <c r="T240" s="50">
        <f t="shared" si="39"/>
        <v>0</v>
      </c>
      <c r="U240" s="50">
        <f t="shared" si="39"/>
        <v>0</v>
      </c>
      <c r="V240" s="50">
        <f t="shared" si="39"/>
        <v>0</v>
      </c>
      <c r="W240" s="50">
        <f t="shared" si="39"/>
        <v>0</v>
      </c>
      <c r="X240" s="50">
        <f t="shared" si="39"/>
        <v>0</v>
      </c>
      <c r="Y240" s="50">
        <f t="shared" si="39"/>
        <v>0</v>
      </c>
      <c r="Z240" s="50">
        <f t="shared" si="39"/>
        <v>0</v>
      </c>
      <c r="AA240" s="50">
        <f t="shared" si="39"/>
        <v>0</v>
      </c>
      <c r="AB240" s="51">
        <f t="shared" si="39"/>
        <v>0</v>
      </c>
      <c r="AC240" s="52">
        <f>SUM(AC238:AC239)</f>
        <v>10</v>
      </c>
    </row>
    <row r="241" spans="1:31" customFormat="1" ht="13.9" thickBot="1" x14ac:dyDescent="0.4">
      <c r="A241" s="365"/>
      <c r="B241" s="368"/>
      <c r="C241" s="371"/>
      <c r="D241" s="374"/>
      <c r="E241" s="261" t="s">
        <v>24</v>
      </c>
      <c r="F241" s="66"/>
      <c r="G241" s="66"/>
      <c r="H241" s="66"/>
      <c r="I241" s="67"/>
      <c r="J241" s="68"/>
      <c r="K241" s="69">
        <f t="shared" ref="K241:AC241" si="40">K237+K240</f>
        <v>46</v>
      </c>
      <c r="L241" s="70">
        <f t="shared" si="40"/>
        <v>24</v>
      </c>
      <c r="M241" s="70">
        <f t="shared" si="40"/>
        <v>102</v>
      </c>
      <c r="N241" s="70">
        <f t="shared" si="40"/>
        <v>6</v>
      </c>
      <c r="O241" s="70">
        <f t="shared" si="40"/>
        <v>2</v>
      </c>
      <c r="P241" s="70">
        <f t="shared" si="40"/>
        <v>0</v>
      </c>
      <c r="Q241" s="70">
        <f t="shared" si="40"/>
        <v>12</v>
      </c>
      <c r="R241" s="70">
        <f t="shared" si="40"/>
        <v>0</v>
      </c>
      <c r="S241" s="70">
        <f t="shared" si="40"/>
        <v>8</v>
      </c>
      <c r="T241" s="70">
        <f t="shared" si="40"/>
        <v>0</v>
      </c>
      <c r="U241" s="70">
        <f t="shared" si="40"/>
        <v>3</v>
      </c>
      <c r="V241" s="70">
        <f t="shared" si="40"/>
        <v>0</v>
      </c>
      <c r="W241" s="70">
        <f t="shared" si="40"/>
        <v>14</v>
      </c>
      <c r="X241" s="70">
        <f t="shared" si="40"/>
        <v>0</v>
      </c>
      <c r="Y241" s="70">
        <f t="shared" si="40"/>
        <v>0</v>
      </c>
      <c r="Z241" s="70">
        <f t="shared" si="40"/>
        <v>0</v>
      </c>
      <c r="AA241" s="70">
        <f t="shared" si="40"/>
        <v>0</v>
      </c>
      <c r="AB241" s="71">
        <f t="shared" si="40"/>
        <v>0</v>
      </c>
      <c r="AC241" s="72">
        <f t="shared" si="40"/>
        <v>217</v>
      </c>
      <c r="AD241" s="87">
        <f>SUM(K241:AA241)</f>
        <v>217</v>
      </c>
    </row>
    <row r="242" spans="1:31" customFormat="1" ht="13.9" thickBot="1" x14ac:dyDescent="0.4">
      <c r="A242" s="366"/>
      <c r="B242" s="369"/>
      <c r="C242" s="372"/>
      <c r="D242" s="376"/>
      <c r="E242" s="102" t="s">
        <v>25</v>
      </c>
      <c r="F242" s="53"/>
      <c r="G242" s="53"/>
      <c r="H242" s="53"/>
      <c r="I242" s="54"/>
      <c r="J242" s="55"/>
      <c r="K242" s="56">
        <f t="shared" ref="K242:AC242" si="41">K208+K241</f>
        <v>130</v>
      </c>
      <c r="L242" s="57">
        <f t="shared" si="41"/>
        <v>40</v>
      </c>
      <c r="M242" s="117">
        <f t="shared" si="41"/>
        <v>280</v>
      </c>
      <c r="N242" s="57">
        <f t="shared" si="41"/>
        <v>18</v>
      </c>
      <c r="O242" s="57">
        <f t="shared" si="41"/>
        <v>6.5</v>
      </c>
      <c r="P242" s="57">
        <f t="shared" si="41"/>
        <v>0</v>
      </c>
      <c r="Q242" s="57">
        <f t="shared" si="41"/>
        <v>34</v>
      </c>
      <c r="R242" s="57">
        <f t="shared" si="41"/>
        <v>0</v>
      </c>
      <c r="S242" s="57">
        <f t="shared" si="41"/>
        <v>12</v>
      </c>
      <c r="T242" s="57">
        <f t="shared" si="41"/>
        <v>0</v>
      </c>
      <c r="U242" s="57">
        <f t="shared" si="41"/>
        <v>11</v>
      </c>
      <c r="V242" s="57">
        <f t="shared" si="41"/>
        <v>0</v>
      </c>
      <c r="W242" s="57">
        <f t="shared" si="41"/>
        <v>26</v>
      </c>
      <c r="X242" s="57">
        <f t="shared" si="41"/>
        <v>0</v>
      </c>
      <c r="Y242" s="57">
        <f t="shared" si="41"/>
        <v>0</v>
      </c>
      <c r="Z242" s="57">
        <f t="shared" si="41"/>
        <v>0</v>
      </c>
      <c r="AA242" s="57">
        <f t="shared" si="41"/>
        <v>0</v>
      </c>
      <c r="AB242" s="58">
        <f t="shared" si="41"/>
        <v>0</v>
      </c>
      <c r="AC242" s="59">
        <f t="shared" si="41"/>
        <v>557.5</v>
      </c>
      <c r="AD242" s="87">
        <f>SUM(K242:AB242)</f>
        <v>557.5</v>
      </c>
      <c r="AE242">
        <v>550</v>
      </c>
    </row>
    <row r="243" spans="1:31" customFormat="1" ht="13.9" x14ac:dyDescent="0.4">
      <c r="A243" s="60"/>
      <c r="B243" s="61"/>
      <c r="C243" s="61"/>
      <c r="D243" s="61"/>
      <c r="E243" s="103"/>
      <c r="F243" s="62"/>
      <c r="G243" s="62"/>
      <c r="H243" s="62"/>
      <c r="I243" s="63"/>
      <c r="J243" s="63"/>
      <c r="K243" s="64"/>
      <c r="L243" s="64"/>
      <c r="M243" s="118"/>
      <c r="N243" s="64"/>
      <c r="O243" s="64"/>
      <c r="P243" s="64"/>
      <c r="Q243" s="64"/>
      <c r="R243" s="64"/>
      <c r="S243" s="64"/>
      <c r="T243" s="64"/>
      <c r="U243" s="64" t="s">
        <v>158</v>
      </c>
      <c r="V243" s="64"/>
      <c r="W243" s="64"/>
      <c r="X243" s="64"/>
      <c r="Y243" s="64"/>
      <c r="Z243" s="64"/>
      <c r="AA243" s="64"/>
      <c r="AB243" s="64"/>
      <c r="AC243" s="64"/>
    </row>
    <row r="244" spans="1:31" customFormat="1" ht="13.9" x14ac:dyDescent="0.4">
      <c r="A244" s="353" t="s">
        <v>340</v>
      </c>
      <c r="B244" s="354"/>
      <c r="C244" s="354"/>
      <c r="D244" s="354"/>
      <c r="E244" s="355"/>
      <c r="F244" s="355"/>
      <c r="G244" s="355"/>
      <c r="H244" s="355"/>
      <c r="I244" s="356"/>
      <c r="J244" s="356"/>
      <c r="K244" s="357"/>
      <c r="L244" s="64"/>
      <c r="M244" s="118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 spans="1:31" customFormat="1" ht="13.9" x14ac:dyDescent="0.4">
      <c r="A245" s="60"/>
      <c r="B245" s="61"/>
      <c r="C245" s="61"/>
      <c r="D245" s="61"/>
      <c r="E245" s="103"/>
      <c r="F245" s="62"/>
      <c r="G245" s="62"/>
      <c r="H245" s="62"/>
      <c r="I245" s="63"/>
      <c r="J245" s="63"/>
      <c r="K245" s="64"/>
      <c r="L245" s="64"/>
      <c r="M245" s="118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 spans="1:31" customFormat="1" ht="13.9" x14ac:dyDescent="0.4">
      <c r="A246" s="60"/>
      <c r="B246" s="61"/>
      <c r="C246" s="61"/>
      <c r="D246" s="61"/>
      <c r="E246" s="103"/>
      <c r="F246" s="62"/>
      <c r="G246" s="62"/>
      <c r="H246" s="62"/>
      <c r="I246" s="63"/>
      <c r="J246" s="63"/>
      <c r="K246" s="64"/>
      <c r="L246" s="64"/>
      <c r="M246" s="118"/>
      <c r="N246" s="64"/>
      <c r="O246" s="64"/>
      <c r="P246" s="64"/>
      <c r="Q246" s="64"/>
      <c r="R246" s="65" t="s">
        <v>355</v>
      </c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 spans="1:31" customFormat="1" ht="13.9" x14ac:dyDescent="0.4">
      <c r="A247" s="60"/>
      <c r="B247" s="61"/>
      <c r="C247" s="61"/>
      <c r="D247" s="61"/>
      <c r="E247" s="103"/>
      <c r="F247" s="62"/>
      <c r="G247" s="62"/>
      <c r="H247" s="62"/>
      <c r="I247" s="63"/>
      <c r="J247" s="63"/>
      <c r="K247" s="64"/>
      <c r="L247" s="64"/>
      <c r="M247" s="118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 spans="1:31" customFormat="1" ht="13.9" x14ac:dyDescent="0.4">
      <c r="A248" s="60"/>
      <c r="B248" s="61"/>
      <c r="C248" s="61"/>
      <c r="D248" s="61"/>
      <c r="E248" s="103"/>
      <c r="F248" s="62"/>
      <c r="G248" s="62"/>
      <c r="H248" s="62"/>
      <c r="I248" s="63"/>
      <c r="J248" s="63"/>
      <c r="K248" s="64"/>
      <c r="L248" s="64"/>
      <c r="M248" s="118"/>
      <c r="N248" s="64"/>
      <c r="O248" s="64"/>
      <c r="P248" s="64"/>
      <c r="Q248" s="64"/>
      <c r="R248" s="64"/>
      <c r="S248" s="64"/>
      <c r="T248" s="64" t="s">
        <v>346</v>
      </c>
      <c r="U248" s="64"/>
      <c r="V248" s="64"/>
      <c r="W248" s="64"/>
      <c r="X248" s="64"/>
      <c r="Y248" s="64"/>
      <c r="Z248" s="64"/>
      <c r="AA248" s="64"/>
      <c r="AB248" s="64"/>
      <c r="AC248" s="64"/>
    </row>
    <row r="249" spans="1:31" customFormat="1" ht="13.9" x14ac:dyDescent="0.4">
      <c r="A249" s="60"/>
      <c r="B249" s="61"/>
      <c r="C249" s="61"/>
      <c r="D249" s="61"/>
      <c r="E249" s="103"/>
      <c r="F249" s="62"/>
      <c r="G249" s="62"/>
      <c r="H249" s="62"/>
      <c r="I249" s="63"/>
      <c r="J249" s="63"/>
      <c r="K249" s="64"/>
      <c r="L249" s="64"/>
      <c r="M249" s="118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 spans="1:31" customFormat="1" ht="13.9" x14ac:dyDescent="0.4">
      <c r="A250" s="60"/>
      <c r="B250" s="61"/>
      <c r="C250" s="61"/>
      <c r="D250" s="61"/>
      <c r="E250" s="103"/>
      <c r="F250" s="62"/>
      <c r="G250" s="62"/>
      <c r="H250" s="62"/>
      <c r="I250" s="63"/>
      <c r="J250" s="63"/>
      <c r="K250" s="64"/>
      <c r="L250" s="64"/>
      <c r="M250" s="118"/>
      <c r="N250" s="64"/>
      <c r="O250" s="64"/>
      <c r="P250" s="64"/>
      <c r="Q250" s="64"/>
      <c r="R250" s="65" t="s">
        <v>164</v>
      </c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 spans="1:31" customFormat="1" ht="13.9" x14ac:dyDescent="0.4">
      <c r="A251" s="60"/>
      <c r="B251" s="61"/>
      <c r="C251" s="61"/>
      <c r="D251" s="61"/>
      <c r="E251" s="103"/>
      <c r="F251" s="62"/>
      <c r="G251" s="62"/>
      <c r="H251" s="62"/>
      <c r="I251" s="63"/>
      <c r="J251" s="63"/>
      <c r="K251" s="64"/>
      <c r="L251" s="64"/>
      <c r="M251" s="118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 spans="1:31" customFormat="1" ht="14.25" thickBot="1" x14ac:dyDescent="0.45">
      <c r="A252" s="60"/>
      <c r="B252" s="61"/>
      <c r="C252" s="61"/>
      <c r="D252" s="61"/>
      <c r="E252" s="103"/>
      <c r="F252" s="62"/>
      <c r="G252" s="62"/>
      <c r="H252" s="62"/>
      <c r="I252" s="63"/>
      <c r="J252" s="63"/>
      <c r="K252" s="64"/>
      <c r="L252" s="64"/>
      <c r="M252" s="118"/>
      <c r="N252" s="64"/>
      <c r="O252" s="64"/>
      <c r="P252" s="64"/>
      <c r="Q252" s="64"/>
      <c r="R252" s="64"/>
      <c r="S252" s="64"/>
      <c r="T252" s="64" t="s">
        <v>346</v>
      </c>
      <c r="U252" s="64"/>
      <c r="V252" s="64"/>
      <c r="W252" s="64"/>
      <c r="X252" s="64"/>
      <c r="Y252" s="64"/>
      <c r="Z252" s="64"/>
      <c r="AA252" s="64"/>
      <c r="AB252" s="64"/>
      <c r="AC252" s="64"/>
    </row>
    <row r="253" spans="1:31" customFormat="1" ht="13.9" thickBot="1" x14ac:dyDescent="0.4">
      <c r="A253" s="358" t="s">
        <v>1</v>
      </c>
      <c r="B253" s="359"/>
      <c r="C253" s="359"/>
      <c r="D253" s="359"/>
      <c r="E253" s="360"/>
      <c r="F253" s="360"/>
      <c r="G253" s="360"/>
      <c r="H253" s="360"/>
      <c r="I253" s="361"/>
      <c r="J253" s="361"/>
      <c r="K253" s="362"/>
      <c r="L253" s="362"/>
      <c r="M253" s="362"/>
      <c r="N253" s="362"/>
      <c r="O253" s="362"/>
      <c r="P253" s="362"/>
      <c r="Q253" s="362"/>
      <c r="R253" s="362"/>
      <c r="S253" s="362"/>
      <c r="T253" s="362"/>
      <c r="U253" s="362"/>
      <c r="V253" s="362"/>
      <c r="W253" s="362"/>
      <c r="X253" s="362"/>
      <c r="Y253" s="362"/>
      <c r="Z253" s="362"/>
      <c r="AA253" s="362"/>
      <c r="AB253" s="362"/>
      <c r="AC253" s="363"/>
    </row>
    <row r="254" spans="1:31" customFormat="1" ht="28.15" thickBot="1" x14ac:dyDescent="0.45">
      <c r="A254" s="364">
        <v>5</v>
      </c>
      <c r="B254" s="367" t="s">
        <v>41</v>
      </c>
      <c r="C254" s="370" t="s">
        <v>3</v>
      </c>
      <c r="D254" s="373">
        <v>1</v>
      </c>
      <c r="E254" s="93" t="s">
        <v>42</v>
      </c>
      <c r="F254" s="25" t="s">
        <v>4</v>
      </c>
      <c r="G254" s="25" t="s">
        <v>5</v>
      </c>
      <c r="H254" s="25" t="s">
        <v>234</v>
      </c>
      <c r="I254" s="26">
        <v>2</v>
      </c>
      <c r="J254" s="27">
        <v>33</v>
      </c>
      <c r="K254" s="28">
        <v>32</v>
      </c>
      <c r="L254" s="29"/>
      <c r="M254" s="112"/>
      <c r="N254" s="29">
        <v>7</v>
      </c>
      <c r="O254" s="29">
        <v>2</v>
      </c>
      <c r="P254" s="29"/>
      <c r="Q254" s="29"/>
      <c r="R254" s="29"/>
      <c r="S254" s="29"/>
      <c r="T254" s="29"/>
      <c r="U254" s="29">
        <v>2</v>
      </c>
      <c r="V254" s="29"/>
      <c r="W254" s="29"/>
      <c r="X254" s="29"/>
      <c r="Y254" s="29"/>
      <c r="Z254" s="29"/>
      <c r="AA254" s="29"/>
      <c r="AB254" s="23"/>
      <c r="AC254" s="24">
        <f t="shared" ref="AC254:AC271" si="42">SUM(K254:AB254)</f>
        <v>43</v>
      </c>
    </row>
    <row r="255" spans="1:31" customFormat="1" ht="28.15" thickBot="1" x14ac:dyDescent="0.45">
      <c r="A255" s="365"/>
      <c r="B255" s="368"/>
      <c r="C255" s="371"/>
      <c r="D255" s="374"/>
      <c r="E255" s="93" t="s">
        <v>42</v>
      </c>
      <c r="F255" s="25" t="s">
        <v>4</v>
      </c>
      <c r="G255" s="25" t="s">
        <v>76</v>
      </c>
      <c r="H255" s="25" t="s">
        <v>192</v>
      </c>
      <c r="I255" s="26">
        <v>1</v>
      </c>
      <c r="J255" s="27">
        <v>7</v>
      </c>
      <c r="K255" s="28"/>
      <c r="L255" s="29"/>
      <c r="M255" s="112">
        <v>16</v>
      </c>
      <c r="N255" s="29">
        <v>2</v>
      </c>
      <c r="O255" s="29">
        <v>1</v>
      </c>
      <c r="P255" s="29"/>
      <c r="Q255" s="29"/>
      <c r="R255" s="29"/>
      <c r="S255" s="29"/>
      <c r="T255" s="29"/>
      <c r="U255" s="29">
        <v>2</v>
      </c>
      <c r="V255" s="29"/>
      <c r="W255" s="29"/>
      <c r="X255" s="29"/>
      <c r="Y255" s="29"/>
      <c r="Z255" s="29"/>
      <c r="AA255" s="29"/>
      <c r="AB255" s="30"/>
      <c r="AC255" s="24">
        <f t="shared" si="42"/>
        <v>21</v>
      </c>
    </row>
    <row r="256" spans="1:31" customFormat="1" ht="14.25" thickBot="1" x14ac:dyDescent="0.45">
      <c r="A256" s="365"/>
      <c r="B256" s="368"/>
      <c r="C256" s="371"/>
      <c r="D256" s="374"/>
      <c r="E256" s="93"/>
      <c r="F256" s="25"/>
      <c r="G256" s="25"/>
      <c r="H256" s="25"/>
      <c r="I256" s="26"/>
      <c r="J256" s="27"/>
      <c r="K256" s="28"/>
      <c r="L256" s="29"/>
      <c r="M256" s="112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30"/>
      <c r="AC256" s="24">
        <f t="shared" si="42"/>
        <v>0</v>
      </c>
    </row>
    <row r="257" spans="1:31" customFormat="1" ht="14.25" thickBot="1" x14ac:dyDescent="0.45">
      <c r="A257" s="365"/>
      <c r="B257" s="368"/>
      <c r="C257" s="371"/>
      <c r="D257" s="374"/>
      <c r="E257" s="93" t="s">
        <v>46</v>
      </c>
      <c r="F257" s="25" t="s">
        <v>4</v>
      </c>
      <c r="G257" s="25" t="s">
        <v>5</v>
      </c>
      <c r="H257" s="25" t="s">
        <v>302</v>
      </c>
      <c r="I257" s="26">
        <v>3</v>
      </c>
      <c r="J257" s="27">
        <v>6</v>
      </c>
      <c r="K257" s="28"/>
      <c r="L257" s="29"/>
      <c r="M257" s="112">
        <v>16</v>
      </c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30"/>
      <c r="AC257" s="24">
        <f t="shared" si="42"/>
        <v>16</v>
      </c>
    </row>
    <row r="258" spans="1:31" customFormat="1" ht="14.25" thickBot="1" x14ac:dyDescent="0.45">
      <c r="A258" s="365"/>
      <c r="B258" s="368"/>
      <c r="C258" s="371"/>
      <c r="D258" s="374"/>
      <c r="E258" s="93" t="s">
        <v>46</v>
      </c>
      <c r="F258" s="25" t="s">
        <v>4</v>
      </c>
      <c r="G258" s="25" t="s">
        <v>5</v>
      </c>
      <c r="H258" s="25" t="s">
        <v>44</v>
      </c>
      <c r="I258" s="26">
        <v>3</v>
      </c>
      <c r="J258" s="27">
        <v>50</v>
      </c>
      <c r="K258" s="28"/>
      <c r="L258" s="29"/>
      <c r="M258" s="112">
        <v>16</v>
      </c>
      <c r="N258" s="29"/>
      <c r="O258" s="29"/>
      <c r="P258" s="29"/>
      <c r="Q258" s="29"/>
      <c r="R258" s="29"/>
      <c r="S258" s="29"/>
      <c r="T258" s="29"/>
      <c r="U258" s="29"/>
      <c r="V258" s="29">
        <v>0</v>
      </c>
      <c r="W258" s="29"/>
      <c r="X258" s="29"/>
      <c r="Y258" s="29"/>
      <c r="Z258" s="29"/>
      <c r="AA258" s="29"/>
      <c r="AB258" s="30"/>
      <c r="AC258" s="24">
        <f t="shared" si="42"/>
        <v>16</v>
      </c>
      <c r="AD258" s="87">
        <f>SUM(AC254:AC258)</f>
        <v>96</v>
      </c>
      <c r="AE258" s="87">
        <f>AD258+AC893</f>
        <v>112</v>
      </c>
    </row>
    <row r="259" spans="1:31" customFormat="1" ht="28.15" thickBot="1" x14ac:dyDescent="0.45">
      <c r="A259" s="365"/>
      <c r="B259" s="368"/>
      <c r="C259" s="371"/>
      <c r="D259" s="374"/>
      <c r="E259" s="93" t="s">
        <v>93</v>
      </c>
      <c r="F259" s="25" t="s">
        <v>4</v>
      </c>
      <c r="G259" s="25" t="s">
        <v>45</v>
      </c>
      <c r="H259" s="25" t="s">
        <v>242</v>
      </c>
      <c r="I259" s="26">
        <v>1</v>
      </c>
      <c r="J259" s="27">
        <v>109</v>
      </c>
      <c r="K259" s="28">
        <v>16</v>
      </c>
      <c r="L259" s="29"/>
      <c r="M259" s="112"/>
      <c r="N259" s="29">
        <v>27</v>
      </c>
      <c r="O259" s="29">
        <v>2</v>
      </c>
      <c r="P259" s="29"/>
      <c r="Q259" s="29"/>
      <c r="R259" s="29"/>
      <c r="S259" s="29"/>
      <c r="T259" s="29"/>
      <c r="U259" s="29">
        <v>10</v>
      </c>
      <c r="V259" s="29"/>
      <c r="W259" s="29"/>
      <c r="X259" s="29"/>
      <c r="Y259" s="29"/>
      <c r="Z259" s="29"/>
      <c r="AA259" s="29"/>
      <c r="AB259" s="30"/>
      <c r="AC259" s="24">
        <f t="shared" si="42"/>
        <v>55</v>
      </c>
    </row>
    <row r="260" spans="1:31" customFormat="1" ht="15.4" thickBot="1" x14ac:dyDescent="0.45">
      <c r="A260" s="365"/>
      <c r="B260" s="368"/>
      <c r="C260" s="371"/>
      <c r="D260" s="374"/>
      <c r="E260" s="93" t="s">
        <v>93</v>
      </c>
      <c r="F260" s="25" t="s">
        <v>4</v>
      </c>
      <c r="G260" s="25" t="s">
        <v>45</v>
      </c>
      <c r="H260" s="25" t="s">
        <v>198</v>
      </c>
      <c r="I260" s="26">
        <v>1</v>
      </c>
      <c r="J260" s="27"/>
      <c r="K260" s="28"/>
      <c r="L260" s="29"/>
      <c r="M260" s="112">
        <v>32</v>
      </c>
      <c r="N260" s="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31"/>
      <c r="AB260" s="30"/>
      <c r="AC260" s="24">
        <f t="shared" si="42"/>
        <v>32</v>
      </c>
    </row>
    <row r="261" spans="1:31" customFormat="1" ht="15.4" thickBot="1" x14ac:dyDescent="0.45">
      <c r="A261" s="365"/>
      <c r="B261" s="368"/>
      <c r="C261" s="371"/>
      <c r="D261" s="374"/>
      <c r="E261" s="93" t="s">
        <v>93</v>
      </c>
      <c r="F261" s="25" t="s">
        <v>4</v>
      </c>
      <c r="G261" s="25" t="s">
        <v>45</v>
      </c>
      <c r="H261" s="25" t="s">
        <v>197</v>
      </c>
      <c r="I261" s="26">
        <v>1</v>
      </c>
      <c r="J261" s="27"/>
      <c r="K261" s="28"/>
      <c r="L261" s="29"/>
      <c r="M261" s="112">
        <v>32</v>
      </c>
      <c r="N261" s="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31"/>
      <c r="AB261" s="30"/>
      <c r="AC261" s="24">
        <f t="shared" si="42"/>
        <v>32</v>
      </c>
    </row>
    <row r="262" spans="1:31" customFormat="1" ht="15.4" thickBot="1" x14ac:dyDescent="0.45">
      <c r="A262" s="365"/>
      <c r="B262" s="368"/>
      <c r="C262" s="371"/>
      <c r="D262" s="374"/>
      <c r="E262" s="93" t="s">
        <v>93</v>
      </c>
      <c r="F262" s="25" t="s">
        <v>4</v>
      </c>
      <c r="G262" s="25" t="s">
        <v>45</v>
      </c>
      <c r="H262" s="25" t="s">
        <v>243</v>
      </c>
      <c r="I262" s="26">
        <v>1</v>
      </c>
      <c r="J262" s="27"/>
      <c r="K262" s="28"/>
      <c r="L262" s="29"/>
      <c r="M262" s="112">
        <v>32</v>
      </c>
      <c r="N262" s="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31"/>
      <c r="AB262" s="30"/>
      <c r="AC262" s="24">
        <f t="shared" si="42"/>
        <v>32</v>
      </c>
    </row>
    <row r="263" spans="1:31" customFormat="1" ht="15.4" thickBot="1" x14ac:dyDescent="0.45">
      <c r="A263" s="365"/>
      <c r="B263" s="368"/>
      <c r="C263" s="371"/>
      <c r="D263" s="374"/>
      <c r="E263" s="93" t="s">
        <v>93</v>
      </c>
      <c r="F263" s="25" t="s">
        <v>4</v>
      </c>
      <c r="G263" s="25" t="s">
        <v>45</v>
      </c>
      <c r="H263" s="25" t="s">
        <v>303</v>
      </c>
      <c r="I263" s="26">
        <v>1</v>
      </c>
      <c r="J263" s="27"/>
      <c r="K263" s="28"/>
      <c r="L263" s="29"/>
      <c r="M263" s="112">
        <v>8</v>
      </c>
      <c r="N263" s="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31"/>
      <c r="AB263" s="64"/>
      <c r="AC263" s="24">
        <f t="shared" si="42"/>
        <v>8</v>
      </c>
    </row>
    <row r="264" spans="1:31" customFormat="1" ht="15.4" thickBot="1" x14ac:dyDescent="0.45">
      <c r="A264" s="365"/>
      <c r="B264" s="368"/>
      <c r="C264" s="371"/>
      <c r="D264" s="374"/>
      <c r="E264" s="93" t="s">
        <v>212</v>
      </c>
      <c r="F264" s="25" t="s">
        <v>4</v>
      </c>
      <c r="G264" s="25"/>
      <c r="H264" s="25" t="s">
        <v>213</v>
      </c>
      <c r="I264" s="26"/>
      <c r="J264" s="27">
        <v>150</v>
      </c>
      <c r="K264" s="28"/>
      <c r="L264" s="29"/>
      <c r="M264" s="112">
        <v>28</v>
      </c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31"/>
      <c r="AB264" s="73"/>
      <c r="AC264" s="24">
        <f t="shared" si="42"/>
        <v>28</v>
      </c>
      <c r="AD264" s="87">
        <f>SUM(AC262:AC264)</f>
        <v>68</v>
      </c>
      <c r="AE264" s="87">
        <f>AD264+160</f>
        <v>228</v>
      </c>
    </row>
    <row r="265" spans="1:31" customFormat="1" ht="15.4" thickBot="1" x14ac:dyDescent="0.45">
      <c r="A265" s="365"/>
      <c r="B265" s="368"/>
      <c r="C265" s="371"/>
      <c r="D265" s="374"/>
      <c r="E265" s="93" t="s">
        <v>212</v>
      </c>
      <c r="F265" s="25" t="s">
        <v>4</v>
      </c>
      <c r="G265" s="25"/>
      <c r="H265" s="25" t="s">
        <v>213</v>
      </c>
      <c r="I265" s="26"/>
      <c r="J265" s="27">
        <v>150</v>
      </c>
      <c r="K265" s="28"/>
      <c r="L265" s="29"/>
      <c r="M265" s="112">
        <v>28</v>
      </c>
      <c r="N265" s="29"/>
      <c r="O265" s="29"/>
      <c r="P265" s="29"/>
      <c r="Q265" s="29"/>
      <c r="R265" s="29"/>
      <c r="S265" s="29"/>
      <c r="T265" s="29"/>
      <c r="U265" s="29"/>
      <c r="V265" s="29">
        <v>0</v>
      </c>
      <c r="W265" s="29"/>
      <c r="X265" s="29"/>
      <c r="Y265" s="29"/>
      <c r="Z265" s="29"/>
      <c r="AA265" s="29"/>
      <c r="AB265" s="73"/>
      <c r="AC265" s="24">
        <f t="shared" si="42"/>
        <v>28</v>
      </c>
    </row>
    <row r="266" spans="1:31" customFormat="1" ht="15.4" thickBot="1" x14ac:dyDescent="0.45">
      <c r="A266" s="365"/>
      <c r="B266" s="368"/>
      <c r="C266" s="371"/>
      <c r="D266" s="374"/>
      <c r="E266" s="93" t="s">
        <v>212</v>
      </c>
      <c r="F266" s="25" t="s">
        <v>4</v>
      </c>
      <c r="G266" s="25"/>
      <c r="H266" s="25" t="s">
        <v>213</v>
      </c>
      <c r="I266" s="26"/>
      <c r="J266" s="27">
        <v>150</v>
      </c>
      <c r="K266" s="28"/>
      <c r="L266" s="29"/>
      <c r="M266" s="112">
        <v>28</v>
      </c>
      <c r="N266" s="129"/>
      <c r="O266" s="129"/>
      <c r="P266" s="129"/>
      <c r="Q266" s="129"/>
      <c r="R266" s="129"/>
      <c r="S266" s="129"/>
      <c r="T266" s="129"/>
      <c r="U266" s="129"/>
      <c r="V266" s="79"/>
      <c r="W266" s="79"/>
      <c r="X266" s="79"/>
      <c r="Y266" s="79"/>
      <c r="Z266" s="79"/>
      <c r="AA266" s="79"/>
      <c r="AB266" s="30"/>
      <c r="AC266" s="24">
        <f t="shared" si="42"/>
        <v>28</v>
      </c>
    </row>
    <row r="267" spans="1:31" customFormat="1" ht="14.25" thickBot="1" x14ac:dyDescent="0.45">
      <c r="A267" s="365"/>
      <c r="B267" s="368"/>
      <c r="C267" s="371"/>
      <c r="D267" s="374"/>
      <c r="E267" s="200" t="s">
        <v>161</v>
      </c>
      <c r="F267" s="75" t="s">
        <v>214</v>
      </c>
      <c r="G267" s="75" t="s">
        <v>5</v>
      </c>
      <c r="H267" s="75" t="s">
        <v>22</v>
      </c>
      <c r="I267" s="76">
        <v>2</v>
      </c>
      <c r="J267" s="77">
        <v>1</v>
      </c>
      <c r="K267" s="78"/>
      <c r="L267" s="79"/>
      <c r="M267" s="113"/>
      <c r="N267" s="79"/>
      <c r="O267" s="79"/>
      <c r="P267" s="79"/>
      <c r="Q267" s="79"/>
      <c r="R267" s="79"/>
      <c r="S267" s="79"/>
      <c r="T267" s="79"/>
      <c r="U267" s="79"/>
      <c r="V267" s="79"/>
      <c r="W267" s="79">
        <v>3</v>
      </c>
      <c r="X267" s="79"/>
      <c r="Y267" s="79"/>
      <c r="Z267" s="79"/>
      <c r="AA267" s="79"/>
      <c r="AB267" s="80"/>
      <c r="AC267" s="24">
        <f t="shared" si="42"/>
        <v>3</v>
      </c>
    </row>
    <row r="268" spans="1:31" customFormat="1" ht="14.25" thickBot="1" x14ac:dyDescent="0.45">
      <c r="A268" s="365"/>
      <c r="B268" s="368"/>
      <c r="C268" s="371"/>
      <c r="D268" s="374"/>
      <c r="E268" s="200" t="s">
        <v>161</v>
      </c>
      <c r="F268" s="75" t="s">
        <v>214</v>
      </c>
      <c r="G268" s="75" t="s">
        <v>5</v>
      </c>
      <c r="H268" s="75" t="s">
        <v>21</v>
      </c>
      <c r="I268" s="76">
        <v>4</v>
      </c>
      <c r="J268" s="77">
        <v>2</v>
      </c>
      <c r="K268" s="78"/>
      <c r="L268" s="79"/>
      <c r="M268" s="113"/>
      <c r="N268" s="79"/>
      <c r="O268" s="79"/>
      <c r="P268" s="79"/>
      <c r="Q268" s="79"/>
      <c r="R268" s="79"/>
      <c r="S268" s="79"/>
      <c r="T268" s="79"/>
      <c r="U268" s="79"/>
      <c r="V268" s="79"/>
      <c r="W268" s="79">
        <v>6</v>
      </c>
      <c r="X268" s="79"/>
      <c r="Y268" s="79"/>
      <c r="Z268" s="79"/>
      <c r="AA268" s="79"/>
      <c r="AB268" s="30"/>
      <c r="AC268" s="24">
        <f t="shared" si="42"/>
        <v>6</v>
      </c>
    </row>
    <row r="269" spans="1:31" customFormat="1" ht="14.25" thickBot="1" x14ac:dyDescent="0.45">
      <c r="A269" s="365"/>
      <c r="B269" s="368"/>
      <c r="C269" s="371"/>
      <c r="D269" s="374"/>
      <c r="E269" s="93"/>
      <c r="F269" s="25"/>
      <c r="G269" s="25"/>
      <c r="H269" s="25"/>
      <c r="I269" s="26"/>
      <c r="J269" s="27"/>
      <c r="K269" s="28"/>
      <c r="L269" s="29"/>
      <c r="M269" s="112"/>
      <c r="N269" s="29"/>
      <c r="O269" s="29"/>
      <c r="P269" s="29"/>
      <c r="Q269" s="29">
        <v>0</v>
      </c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30"/>
      <c r="AC269" s="24">
        <f t="shared" si="42"/>
        <v>0</v>
      </c>
    </row>
    <row r="270" spans="1:31" customFormat="1" ht="14.25" thickBot="1" x14ac:dyDescent="0.45">
      <c r="A270" s="365"/>
      <c r="B270" s="368"/>
      <c r="C270" s="371"/>
      <c r="D270" s="374"/>
      <c r="E270" s="93" t="s">
        <v>11</v>
      </c>
      <c r="F270" s="25" t="s">
        <v>4</v>
      </c>
      <c r="G270" s="25" t="s">
        <v>12</v>
      </c>
      <c r="H270" s="25" t="s">
        <v>31</v>
      </c>
      <c r="I270" s="26" t="s">
        <v>13</v>
      </c>
      <c r="J270" s="27">
        <v>2</v>
      </c>
      <c r="K270" s="28"/>
      <c r="L270" s="29"/>
      <c r="M270" s="112"/>
      <c r="N270" s="29"/>
      <c r="O270" s="29"/>
      <c r="P270" s="29"/>
      <c r="Q270" s="29">
        <v>21</v>
      </c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30"/>
      <c r="AC270" s="24">
        <f t="shared" si="42"/>
        <v>21</v>
      </c>
    </row>
    <row r="271" spans="1:31" customFormat="1" ht="13.9" x14ac:dyDescent="0.4">
      <c r="A271" s="365"/>
      <c r="B271" s="368"/>
      <c r="C271" s="371"/>
      <c r="D271" s="374"/>
      <c r="E271" s="93" t="s">
        <v>14</v>
      </c>
      <c r="F271" s="25" t="s">
        <v>4</v>
      </c>
      <c r="G271" s="25" t="s">
        <v>12</v>
      </c>
      <c r="H271" s="25" t="s">
        <v>31</v>
      </c>
      <c r="I271" s="26" t="s">
        <v>13</v>
      </c>
      <c r="J271" s="27">
        <v>2</v>
      </c>
      <c r="K271" s="28"/>
      <c r="L271" s="29"/>
      <c r="M271" s="112"/>
      <c r="N271" s="29"/>
      <c r="O271" s="29"/>
      <c r="P271" s="29"/>
      <c r="Q271" s="29"/>
      <c r="R271" s="29"/>
      <c r="S271" s="29">
        <v>4</v>
      </c>
      <c r="T271" s="29"/>
      <c r="U271" s="29"/>
      <c r="V271" s="29"/>
      <c r="W271" s="29"/>
      <c r="X271" s="29"/>
      <c r="Y271" s="29"/>
      <c r="Z271" s="29"/>
      <c r="AA271" s="29"/>
      <c r="AB271" s="30"/>
      <c r="AC271" s="24">
        <f t="shared" si="42"/>
        <v>4</v>
      </c>
    </row>
    <row r="272" spans="1:31" customFormat="1" ht="13.9" thickBot="1" x14ac:dyDescent="0.4">
      <c r="A272" s="365"/>
      <c r="B272" s="368"/>
      <c r="C272" s="371"/>
      <c r="D272" s="374"/>
      <c r="E272" s="98" t="s">
        <v>16</v>
      </c>
      <c r="F272" s="32"/>
      <c r="G272" s="32"/>
      <c r="H272" s="32"/>
      <c r="I272" s="33"/>
      <c r="J272" s="34"/>
      <c r="K272" s="35">
        <f t="shared" ref="K272:AC272" si="43">SUM(K254:K271)</f>
        <v>48</v>
      </c>
      <c r="L272" s="36">
        <f t="shared" si="43"/>
        <v>0</v>
      </c>
      <c r="M272" s="114">
        <f t="shared" si="43"/>
        <v>236</v>
      </c>
      <c r="N272" s="36">
        <f t="shared" si="43"/>
        <v>36</v>
      </c>
      <c r="O272" s="36">
        <f t="shared" si="43"/>
        <v>5</v>
      </c>
      <c r="P272" s="36">
        <f t="shared" si="43"/>
        <v>0</v>
      </c>
      <c r="Q272" s="36">
        <f t="shared" si="43"/>
        <v>21</v>
      </c>
      <c r="R272" s="36">
        <f t="shared" si="43"/>
        <v>0</v>
      </c>
      <c r="S272" s="36">
        <f t="shared" si="43"/>
        <v>4</v>
      </c>
      <c r="T272" s="36">
        <f t="shared" si="43"/>
        <v>0</v>
      </c>
      <c r="U272" s="36">
        <f t="shared" si="43"/>
        <v>14</v>
      </c>
      <c r="V272" s="36">
        <f t="shared" si="43"/>
        <v>0</v>
      </c>
      <c r="W272" s="36">
        <f t="shared" si="43"/>
        <v>9</v>
      </c>
      <c r="X272" s="36">
        <f t="shared" si="43"/>
        <v>0</v>
      </c>
      <c r="Y272" s="36">
        <f t="shared" si="43"/>
        <v>0</v>
      </c>
      <c r="Z272" s="36">
        <f t="shared" si="43"/>
        <v>0</v>
      </c>
      <c r="AA272" s="36">
        <f t="shared" si="43"/>
        <v>0</v>
      </c>
      <c r="AB272" s="37">
        <f t="shared" si="43"/>
        <v>0</v>
      </c>
      <c r="AC272" s="38">
        <f t="shared" si="43"/>
        <v>373</v>
      </c>
      <c r="AD272" s="87">
        <f>SUM(K272:AA272)</f>
        <v>373</v>
      </c>
    </row>
    <row r="273" spans="1:29" customFormat="1" ht="13.9" x14ac:dyDescent="0.4">
      <c r="A273" s="365"/>
      <c r="B273" s="368"/>
      <c r="C273" s="371"/>
      <c r="D273" s="374"/>
      <c r="E273" s="106"/>
      <c r="F273" s="39"/>
      <c r="G273" s="39"/>
      <c r="H273" s="39"/>
      <c r="I273" s="40"/>
      <c r="J273" s="41"/>
      <c r="K273" s="42"/>
      <c r="L273" s="43"/>
      <c r="M273" s="115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90"/>
      <c r="Y273" s="90"/>
      <c r="Z273" s="90"/>
      <c r="AA273" s="90"/>
      <c r="AB273" s="91"/>
      <c r="AC273" s="92">
        <f>SUM(W273:AB273)</f>
        <v>0</v>
      </c>
    </row>
    <row r="274" spans="1:29" customFormat="1" ht="13.9" x14ac:dyDescent="0.4">
      <c r="A274" s="365"/>
      <c r="B274" s="368"/>
      <c r="C274" s="371"/>
      <c r="D274" s="375"/>
      <c r="E274" s="100"/>
      <c r="F274" s="25"/>
      <c r="G274" s="25"/>
      <c r="H274" s="25"/>
      <c r="I274" s="26"/>
      <c r="J274" s="27"/>
      <c r="K274" s="42"/>
      <c r="L274" s="43"/>
      <c r="M274" s="115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4"/>
      <c r="AC274" s="92">
        <f t="shared" ref="AC274:AC275" si="44">SUM(W274:AB274)</f>
        <v>0</v>
      </c>
    </row>
    <row r="275" spans="1:29" customFormat="1" ht="13.9" thickBot="1" x14ac:dyDescent="0.4">
      <c r="A275" s="365"/>
      <c r="B275" s="368"/>
      <c r="C275" s="371"/>
      <c r="D275" s="375"/>
      <c r="E275" s="101" t="s">
        <v>18</v>
      </c>
      <c r="F275" s="46"/>
      <c r="G275" s="46"/>
      <c r="H275" s="46"/>
      <c r="I275" s="47"/>
      <c r="J275" s="48"/>
      <c r="K275" s="49">
        <f t="shared" ref="K275:AB275" si="45">SUM(K274:K274)</f>
        <v>0</v>
      </c>
      <c r="L275" s="50">
        <f t="shared" si="45"/>
        <v>0</v>
      </c>
      <c r="M275" s="116">
        <f t="shared" si="45"/>
        <v>0</v>
      </c>
      <c r="N275" s="50">
        <f t="shared" si="45"/>
        <v>0</v>
      </c>
      <c r="O275" s="50">
        <f t="shared" si="45"/>
        <v>0</v>
      </c>
      <c r="P275" s="50">
        <f t="shared" si="45"/>
        <v>0</v>
      </c>
      <c r="Q275" s="50">
        <f t="shared" si="45"/>
        <v>0</v>
      </c>
      <c r="R275" s="50">
        <f t="shared" si="45"/>
        <v>0</v>
      </c>
      <c r="S275" s="50">
        <f t="shared" si="45"/>
        <v>0</v>
      </c>
      <c r="T275" s="50">
        <f t="shared" si="45"/>
        <v>0</v>
      </c>
      <c r="U275" s="50">
        <f t="shared" si="45"/>
        <v>0</v>
      </c>
      <c r="V275" s="50">
        <f t="shared" si="45"/>
        <v>0</v>
      </c>
      <c r="W275" s="50">
        <f>SUM(W273:W274)</f>
        <v>0</v>
      </c>
      <c r="X275" s="50">
        <f t="shared" si="45"/>
        <v>0</v>
      </c>
      <c r="Y275" s="50">
        <f t="shared" si="45"/>
        <v>0</v>
      </c>
      <c r="Z275" s="50">
        <f t="shared" si="45"/>
        <v>0</v>
      </c>
      <c r="AA275" s="50">
        <f t="shared" si="45"/>
        <v>0</v>
      </c>
      <c r="AB275" s="51">
        <f t="shared" si="45"/>
        <v>0</v>
      </c>
      <c r="AC275" s="92">
        <f t="shared" si="44"/>
        <v>0</v>
      </c>
    </row>
    <row r="276" spans="1:29" customFormat="1" ht="13.9" thickBot="1" x14ac:dyDescent="0.4">
      <c r="A276" s="366"/>
      <c r="B276" s="369"/>
      <c r="C276" s="372"/>
      <c r="D276" s="376"/>
      <c r="E276" s="102" t="s">
        <v>19</v>
      </c>
      <c r="F276" s="53"/>
      <c r="G276" s="53"/>
      <c r="H276" s="53"/>
      <c r="I276" s="54"/>
      <c r="J276" s="55"/>
      <c r="K276" s="56">
        <f t="shared" ref="K276:AC276" si="46">K272+K275</f>
        <v>48</v>
      </c>
      <c r="L276" s="57">
        <f t="shared" si="46"/>
        <v>0</v>
      </c>
      <c r="M276" s="117">
        <f t="shared" si="46"/>
        <v>236</v>
      </c>
      <c r="N276" s="57">
        <f t="shared" si="46"/>
        <v>36</v>
      </c>
      <c r="O276" s="57">
        <f t="shared" si="46"/>
        <v>5</v>
      </c>
      <c r="P276" s="57">
        <f t="shared" si="46"/>
        <v>0</v>
      </c>
      <c r="Q276" s="57">
        <f t="shared" si="46"/>
        <v>21</v>
      </c>
      <c r="R276" s="57">
        <f t="shared" si="46"/>
        <v>0</v>
      </c>
      <c r="S276" s="57">
        <f t="shared" si="46"/>
        <v>4</v>
      </c>
      <c r="T276" s="57">
        <f t="shared" si="46"/>
        <v>0</v>
      </c>
      <c r="U276" s="57">
        <f t="shared" si="46"/>
        <v>14</v>
      </c>
      <c r="V276" s="57">
        <f t="shared" si="46"/>
        <v>0</v>
      </c>
      <c r="W276" s="57">
        <f t="shared" si="46"/>
        <v>9</v>
      </c>
      <c r="X276" s="57">
        <f t="shared" si="46"/>
        <v>0</v>
      </c>
      <c r="Y276" s="57">
        <f t="shared" si="46"/>
        <v>0</v>
      </c>
      <c r="Z276" s="57">
        <f t="shared" si="46"/>
        <v>0</v>
      </c>
      <c r="AA276" s="57">
        <f t="shared" si="46"/>
        <v>0</v>
      </c>
      <c r="AB276" s="58">
        <f t="shared" si="46"/>
        <v>0</v>
      </c>
      <c r="AC276" s="59">
        <f t="shared" si="46"/>
        <v>373</v>
      </c>
    </row>
    <row r="277" spans="1:29" customFormat="1" ht="13.9" x14ac:dyDescent="0.4">
      <c r="A277" s="60"/>
      <c r="B277" s="61"/>
      <c r="C277" s="61"/>
      <c r="D277" s="61"/>
      <c r="E277" s="103"/>
      <c r="F277" s="62"/>
      <c r="G277" s="62"/>
      <c r="H277" s="62"/>
      <c r="I277" s="63"/>
      <c r="J277" s="63"/>
      <c r="K277" s="64"/>
      <c r="L277" s="64"/>
      <c r="M277" s="118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 spans="1:29" customFormat="1" ht="13.9" x14ac:dyDescent="0.4">
      <c r="A278" s="353" t="s">
        <v>340</v>
      </c>
      <c r="B278" s="354"/>
      <c r="C278" s="354"/>
      <c r="D278" s="354"/>
      <c r="E278" s="355"/>
      <c r="F278" s="355"/>
      <c r="G278" s="355"/>
      <c r="H278" s="355"/>
      <c r="I278" s="356"/>
      <c r="J278" s="356"/>
      <c r="K278" s="357"/>
      <c r="L278" s="64"/>
      <c r="M278" s="118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 spans="1:29" customFormat="1" ht="13.9" x14ac:dyDescent="0.4">
      <c r="A279" s="60"/>
      <c r="B279" s="61"/>
      <c r="C279" s="61"/>
      <c r="D279" s="61"/>
      <c r="E279" s="103"/>
      <c r="F279" s="62"/>
      <c r="G279" s="62"/>
      <c r="H279" s="62"/>
      <c r="I279" s="63"/>
      <c r="J279" s="63"/>
      <c r="K279" s="64"/>
      <c r="L279" s="64"/>
      <c r="M279" s="118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 spans="1:29" customFormat="1" ht="13.9" x14ac:dyDescent="0.4">
      <c r="A280" s="60"/>
      <c r="B280" s="61"/>
      <c r="C280" s="61"/>
      <c r="D280" s="61"/>
      <c r="E280" s="103"/>
      <c r="F280" s="62"/>
      <c r="G280" s="62"/>
      <c r="H280" s="62"/>
      <c r="I280" s="63"/>
      <c r="J280" s="63"/>
      <c r="K280" s="64"/>
      <c r="L280" s="64"/>
      <c r="M280" s="118"/>
      <c r="N280" s="64"/>
      <c r="O280" s="64"/>
      <c r="P280" s="64"/>
      <c r="Q280" s="64"/>
      <c r="R280" s="65" t="s">
        <v>355</v>
      </c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 spans="1:29" customFormat="1" ht="13.9" x14ac:dyDescent="0.4">
      <c r="A281" s="60"/>
      <c r="B281" s="61"/>
      <c r="C281" s="61"/>
      <c r="D281" s="61"/>
      <c r="E281" s="103"/>
      <c r="F281" s="62"/>
      <c r="G281" s="62"/>
      <c r="H281" s="62"/>
      <c r="I281" s="63"/>
      <c r="J281" s="63"/>
      <c r="K281" s="64"/>
      <c r="L281" s="64"/>
      <c r="M281" s="118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 spans="1:29" customFormat="1" ht="13.9" x14ac:dyDescent="0.4">
      <c r="A282" s="60"/>
      <c r="B282" s="61"/>
      <c r="C282" s="61"/>
      <c r="D282" s="61"/>
      <c r="E282" s="103"/>
      <c r="F282" s="62"/>
      <c r="G282" s="62"/>
      <c r="H282" s="62"/>
      <c r="I282" s="63"/>
      <c r="J282" s="63"/>
      <c r="K282" s="64"/>
      <c r="L282" s="64"/>
      <c r="M282" s="118"/>
      <c r="N282" s="64"/>
      <c r="O282" s="64"/>
      <c r="P282" s="64"/>
      <c r="Q282" s="64"/>
      <c r="R282" s="64"/>
      <c r="S282" s="64"/>
      <c r="T282" s="64" t="s">
        <v>346</v>
      </c>
      <c r="U282" s="64"/>
      <c r="V282" s="64"/>
      <c r="W282" s="64"/>
      <c r="X282" s="64"/>
      <c r="Y282" s="64"/>
      <c r="Z282" s="64"/>
      <c r="AA282" s="64"/>
      <c r="AB282" s="64"/>
      <c r="AC282" s="64"/>
    </row>
    <row r="283" spans="1:29" customFormat="1" ht="13.9" x14ac:dyDescent="0.4">
      <c r="A283" s="60"/>
      <c r="B283" s="61"/>
      <c r="C283" s="61"/>
      <c r="D283" s="61"/>
      <c r="E283" s="103"/>
      <c r="F283" s="62"/>
      <c r="G283" s="62"/>
      <c r="H283" s="62"/>
      <c r="I283" s="63"/>
      <c r="J283" s="63"/>
      <c r="K283" s="64"/>
      <c r="L283" s="64"/>
      <c r="M283" s="118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 spans="1:29" customFormat="1" ht="13.9" x14ac:dyDescent="0.4">
      <c r="A284" s="60"/>
      <c r="B284" s="61"/>
      <c r="C284" s="61"/>
      <c r="D284" s="61"/>
      <c r="E284" s="103"/>
      <c r="F284" s="62"/>
      <c r="G284" s="62"/>
      <c r="H284" s="62"/>
      <c r="I284" s="63"/>
      <c r="J284" s="63"/>
      <c r="K284" s="64"/>
      <c r="L284" s="64"/>
      <c r="M284" s="118"/>
      <c r="N284" s="64"/>
      <c r="O284" s="64"/>
      <c r="P284" s="64"/>
      <c r="Q284" s="64"/>
      <c r="R284" s="65" t="s">
        <v>164</v>
      </c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 spans="1:29" customFormat="1" ht="13.9" x14ac:dyDescent="0.4">
      <c r="A285" s="60"/>
      <c r="B285" s="61"/>
      <c r="C285" s="61"/>
      <c r="D285" s="61"/>
      <c r="E285" s="103"/>
      <c r="F285" s="62"/>
      <c r="G285" s="62"/>
      <c r="H285" s="62"/>
      <c r="I285" s="63"/>
      <c r="J285" s="63"/>
      <c r="K285" s="64"/>
      <c r="L285" s="64"/>
      <c r="M285" s="118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 spans="1:29" customFormat="1" ht="14.25" thickBot="1" x14ac:dyDescent="0.45">
      <c r="A286" s="60"/>
      <c r="B286" s="61"/>
      <c r="C286" s="61"/>
      <c r="D286" s="61"/>
      <c r="E286" s="103"/>
      <c r="F286" s="62"/>
      <c r="G286" s="62"/>
      <c r="H286" s="62"/>
      <c r="I286" s="63"/>
      <c r="J286" s="63"/>
      <c r="K286" s="64"/>
      <c r="L286" s="64"/>
      <c r="M286" s="118"/>
      <c r="N286" s="64"/>
      <c r="O286" s="64"/>
      <c r="P286" s="64"/>
      <c r="Q286" s="64"/>
      <c r="R286" s="64"/>
      <c r="S286" s="64"/>
      <c r="T286" s="64" t="s">
        <v>346</v>
      </c>
      <c r="U286" s="64"/>
      <c r="V286" s="64"/>
      <c r="W286" s="64"/>
      <c r="X286" s="64"/>
      <c r="Y286" s="64"/>
      <c r="Z286" s="64"/>
      <c r="AA286" s="64"/>
      <c r="AB286" s="64"/>
      <c r="AC286" s="64"/>
    </row>
    <row r="287" spans="1:29" customFormat="1" ht="13.9" thickBot="1" x14ac:dyDescent="0.4">
      <c r="A287" s="358" t="s">
        <v>20</v>
      </c>
      <c r="B287" s="359"/>
      <c r="C287" s="359"/>
      <c r="D287" s="359"/>
      <c r="E287" s="360"/>
      <c r="F287" s="360"/>
      <c r="G287" s="360"/>
      <c r="H287" s="360"/>
      <c r="I287" s="361"/>
      <c r="J287" s="361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62"/>
      <c r="Z287" s="362"/>
      <c r="AA287" s="362"/>
      <c r="AB287" s="362"/>
      <c r="AC287" s="363"/>
    </row>
    <row r="288" spans="1:29" customFormat="1" x14ac:dyDescent="0.4">
      <c r="A288" s="364">
        <v>5</v>
      </c>
      <c r="B288" s="367" t="s">
        <v>41</v>
      </c>
      <c r="C288" s="370" t="s">
        <v>3</v>
      </c>
      <c r="D288" s="373">
        <v>1</v>
      </c>
      <c r="E288" s="128"/>
      <c r="F288" s="129"/>
      <c r="G288" s="130"/>
      <c r="H288" s="130"/>
      <c r="I288" s="129"/>
      <c r="J288" s="129"/>
      <c r="K288" s="129"/>
      <c r="L288" s="129"/>
      <c r="M288" s="128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  <c r="AA288" s="129"/>
      <c r="AB288" s="129"/>
      <c r="AC288" s="129"/>
    </row>
    <row r="289" spans="1:30" customFormat="1" ht="27.75" x14ac:dyDescent="0.4">
      <c r="A289" s="365"/>
      <c r="B289" s="368"/>
      <c r="C289" s="371"/>
      <c r="D289" s="374"/>
      <c r="E289" s="93" t="s">
        <v>50</v>
      </c>
      <c r="F289" s="25" t="s">
        <v>4</v>
      </c>
      <c r="G289" s="25" t="s">
        <v>5</v>
      </c>
      <c r="H289" s="25" t="s">
        <v>193</v>
      </c>
      <c r="I289" s="26">
        <v>1</v>
      </c>
      <c r="J289" s="27">
        <v>19</v>
      </c>
      <c r="K289" s="28">
        <v>32</v>
      </c>
      <c r="L289" s="29"/>
      <c r="M289" s="112"/>
      <c r="N289" s="29"/>
      <c r="O289" s="29"/>
      <c r="P289" s="29"/>
      <c r="Q289" s="29"/>
      <c r="R289" s="29"/>
      <c r="S289" s="29"/>
      <c r="T289" s="29"/>
      <c r="U289" s="29">
        <v>2</v>
      </c>
      <c r="V289" s="29"/>
      <c r="W289" s="29"/>
      <c r="X289" s="29"/>
      <c r="Y289" s="29"/>
      <c r="Z289" s="29"/>
      <c r="AA289" s="29"/>
      <c r="AB289" s="30"/>
      <c r="AC289" s="31">
        <f t="shared" ref="AC289:AC302" si="47">SUM(K289:AB289)</f>
        <v>34</v>
      </c>
    </row>
    <row r="290" spans="1:30" customFormat="1" ht="13.9" x14ac:dyDescent="0.4">
      <c r="A290" s="365"/>
      <c r="B290" s="368"/>
      <c r="C290" s="371"/>
      <c r="D290" s="374"/>
      <c r="E290" s="252"/>
      <c r="F290" s="25"/>
      <c r="G290" s="25"/>
      <c r="H290" s="25"/>
      <c r="I290" s="26"/>
      <c r="J290" s="27"/>
      <c r="K290" s="28"/>
      <c r="L290" s="29"/>
      <c r="M290" s="112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30"/>
      <c r="AC290" s="31">
        <f t="shared" si="47"/>
        <v>0</v>
      </c>
    </row>
    <row r="291" spans="1:30" customFormat="1" ht="13.9" x14ac:dyDescent="0.4">
      <c r="A291" s="365"/>
      <c r="B291" s="368"/>
      <c r="C291" s="371"/>
      <c r="D291" s="374"/>
      <c r="E291" s="93" t="s">
        <v>290</v>
      </c>
      <c r="F291" s="25" t="s">
        <v>4</v>
      </c>
      <c r="G291" s="25" t="s">
        <v>291</v>
      </c>
      <c r="H291" s="25" t="s">
        <v>292</v>
      </c>
      <c r="I291" s="26">
        <v>1</v>
      </c>
      <c r="J291" s="27">
        <v>16</v>
      </c>
      <c r="K291" s="28">
        <v>16</v>
      </c>
      <c r="L291" s="29"/>
      <c r="M291" s="112"/>
      <c r="N291" s="29">
        <v>3</v>
      </c>
      <c r="O291" s="29">
        <v>1</v>
      </c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30"/>
      <c r="AC291" s="31">
        <f t="shared" si="47"/>
        <v>20</v>
      </c>
    </row>
    <row r="292" spans="1:30" customFormat="1" ht="27.75" x14ac:dyDescent="0.4">
      <c r="A292" s="365"/>
      <c r="B292" s="368"/>
      <c r="C292" s="371"/>
      <c r="D292" s="374"/>
      <c r="E292" s="93" t="s">
        <v>46</v>
      </c>
      <c r="F292" s="25" t="s">
        <v>4</v>
      </c>
      <c r="G292" s="25" t="s">
        <v>69</v>
      </c>
      <c r="H292" s="25" t="s">
        <v>312</v>
      </c>
      <c r="I292" s="26">
        <v>2</v>
      </c>
      <c r="J292" s="27">
        <v>16</v>
      </c>
      <c r="K292" s="28">
        <v>16</v>
      </c>
      <c r="L292" s="29"/>
      <c r="M292" s="112">
        <v>16</v>
      </c>
      <c r="N292" s="29">
        <v>3</v>
      </c>
      <c r="O292" s="29">
        <v>1</v>
      </c>
      <c r="P292" s="29"/>
      <c r="Q292" s="29"/>
      <c r="R292" s="29"/>
      <c r="S292" s="29"/>
      <c r="T292" s="29"/>
      <c r="U292" s="29">
        <v>2</v>
      </c>
      <c r="V292" s="29"/>
      <c r="W292" s="29"/>
      <c r="X292" s="29"/>
      <c r="Y292" s="29"/>
      <c r="Z292" s="29"/>
      <c r="AA292" s="29"/>
      <c r="AB292" s="30"/>
      <c r="AC292" s="31">
        <f t="shared" si="47"/>
        <v>38</v>
      </c>
    </row>
    <row r="293" spans="1:30" customFormat="1" ht="13.9" x14ac:dyDescent="0.4">
      <c r="A293" s="365"/>
      <c r="B293" s="368"/>
      <c r="C293" s="371"/>
      <c r="D293" s="374"/>
      <c r="E293" s="93" t="s">
        <v>38</v>
      </c>
      <c r="F293" s="25" t="s">
        <v>4</v>
      </c>
      <c r="G293" s="25" t="s">
        <v>5</v>
      </c>
      <c r="H293" s="25" t="s">
        <v>21</v>
      </c>
      <c r="I293" s="26">
        <v>4</v>
      </c>
      <c r="J293" s="27">
        <v>44</v>
      </c>
      <c r="K293" s="28"/>
      <c r="L293" s="29"/>
      <c r="M293" s="112">
        <v>32</v>
      </c>
      <c r="N293" s="29"/>
      <c r="O293" s="29"/>
      <c r="P293" s="29"/>
      <c r="Q293" s="29"/>
      <c r="R293" s="29"/>
      <c r="S293" s="29"/>
      <c r="T293" s="29"/>
      <c r="U293" s="29"/>
      <c r="V293" s="29">
        <v>0</v>
      </c>
      <c r="W293" s="29"/>
      <c r="X293" s="29"/>
      <c r="Y293" s="29"/>
      <c r="Z293" s="29"/>
      <c r="AA293" s="29"/>
      <c r="AB293" s="30"/>
      <c r="AC293" s="31">
        <f t="shared" si="47"/>
        <v>32</v>
      </c>
    </row>
    <row r="294" spans="1:30" customFormat="1" ht="13.9" x14ac:dyDescent="0.4">
      <c r="A294" s="365"/>
      <c r="B294" s="368"/>
      <c r="C294" s="371"/>
      <c r="D294" s="374"/>
      <c r="E294" s="93" t="s">
        <v>317</v>
      </c>
      <c r="F294" s="25" t="s">
        <v>4</v>
      </c>
      <c r="G294" s="25"/>
      <c r="H294" s="25" t="s">
        <v>318</v>
      </c>
      <c r="I294" s="26" t="s">
        <v>319</v>
      </c>
      <c r="J294" s="27">
        <v>20</v>
      </c>
      <c r="K294" s="28"/>
      <c r="L294" s="29"/>
      <c r="M294" s="112">
        <v>18</v>
      </c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30"/>
      <c r="AC294" s="31">
        <f t="shared" si="47"/>
        <v>18</v>
      </c>
    </row>
    <row r="295" spans="1:30" customFormat="1" ht="13.9" x14ac:dyDescent="0.4">
      <c r="A295" s="365"/>
      <c r="B295" s="368"/>
      <c r="C295" s="371"/>
      <c r="D295" s="374"/>
      <c r="E295" s="93" t="s">
        <v>281</v>
      </c>
      <c r="F295" s="25" t="s">
        <v>4</v>
      </c>
      <c r="G295" s="25" t="s">
        <v>191</v>
      </c>
      <c r="H295" s="25" t="s">
        <v>282</v>
      </c>
      <c r="I295" s="26">
        <v>1</v>
      </c>
      <c r="J295" s="27">
        <v>6</v>
      </c>
      <c r="K295" s="28">
        <v>24</v>
      </c>
      <c r="L295" s="29"/>
      <c r="M295" s="112"/>
      <c r="N295" s="29">
        <v>2</v>
      </c>
      <c r="O295" s="29">
        <v>0.5</v>
      </c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30"/>
      <c r="AC295" s="31">
        <f t="shared" si="47"/>
        <v>26.5</v>
      </c>
      <c r="AD295" s="87"/>
    </row>
    <row r="296" spans="1:30" customFormat="1" ht="13.9" x14ac:dyDescent="0.4">
      <c r="A296" s="365"/>
      <c r="B296" s="368"/>
      <c r="C296" s="371"/>
      <c r="D296" s="374"/>
      <c r="E296" s="93" t="s">
        <v>299</v>
      </c>
      <c r="F296" s="25" t="s">
        <v>4</v>
      </c>
      <c r="G296" s="25" t="s">
        <v>5</v>
      </c>
      <c r="H296" s="25" t="s">
        <v>193</v>
      </c>
      <c r="I296" s="26">
        <v>3</v>
      </c>
      <c r="J296" s="27">
        <v>2</v>
      </c>
      <c r="K296" s="28"/>
      <c r="L296" s="29"/>
      <c r="M296" s="112"/>
      <c r="N296" s="29"/>
      <c r="O296" s="29"/>
      <c r="P296" s="29"/>
      <c r="Q296" s="29"/>
      <c r="R296" s="29"/>
      <c r="S296" s="29"/>
      <c r="T296" s="29"/>
      <c r="U296" s="29"/>
      <c r="V296" s="29"/>
      <c r="W296" s="29">
        <v>6</v>
      </c>
      <c r="X296" s="29"/>
      <c r="Y296" s="29"/>
      <c r="Z296" s="29"/>
      <c r="AA296" s="29"/>
      <c r="AB296" s="30"/>
      <c r="AC296" s="31">
        <f t="shared" si="47"/>
        <v>6</v>
      </c>
    </row>
    <row r="297" spans="1:30" customFormat="1" ht="13.9" x14ac:dyDescent="0.4">
      <c r="A297" s="365"/>
      <c r="B297" s="368"/>
      <c r="C297" s="371"/>
      <c r="D297" s="374"/>
      <c r="E297" s="93"/>
      <c r="F297" s="25"/>
      <c r="G297" s="25"/>
      <c r="H297" s="25"/>
      <c r="I297" s="26"/>
      <c r="J297" s="27"/>
      <c r="K297" s="28"/>
      <c r="L297" s="29"/>
      <c r="M297" s="112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30"/>
      <c r="AC297" s="31">
        <f t="shared" si="47"/>
        <v>0</v>
      </c>
    </row>
    <row r="298" spans="1:30" customFormat="1" ht="13.9" x14ac:dyDescent="0.4">
      <c r="A298" s="365"/>
      <c r="B298" s="368"/>
      <c r="C298" s="371"/>
      <c r="D298" s="374"/>
      <c r="E298" s="93" t="s">
        <v>11</v>
      </c>
      <c r="F298" s="25" t="s">
        <v>4</v>
      </c>
      <c r="G298" s="25" t="s">
        <v>5</v>
      </c>
      <c r="H298" s="25" t="s">
        <v>21</v>
      </c>
      <c r="I298" s="26">
        <v>4</v>
      </c>
      <c r="J298" s="27">
        <v>2</v>
      </c>
      <c r="K298" s="28"/>
      <c r="L298" s="29"/>
      <c r="M298" s="112"/>
      <c r="N298" s="29"/>
      <c r="O298" s="29"/>
      <c r="P298" s="29"/>
      <c r="Q298" s="29">
        <v>6</v>
      </c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30"/>
      <c r="AC298" s="31">
        <f t="shared" si="47"/>
        <v>6</v>
      </c>
    </row>
    <row r="299" spans="1:30" customFormat="1" ht="13.9" x14ac:dyDescent="0.4">
      <c r="A299" s="365"/>
      <c r="B299" s="368"/>
      <c r="C299" s="371"/>
      <c r="D299" s="374"/>
      <c r="E299" s="93" t="s">
        <v>11</v>
      </c>
      <c r="F299" s="25" t="s">
        <v>4</v>
      </c>
      <c r="G299" s="25" t="s">
        <v>5</v>
      </c>
      <c r="H299" s="25" t="s">
        <v>22</v>
      </c>
      <c r="I299" s="26">
        <v>2</v>
      </c>
      <c r="J299" s="27">
        <v>1</v>
      </c>
      <c r="K299" s="28"/>
      <c r="L299" s="29"/>
      <c r="M299" s="112"/>
      <c r="N299" s="29"/>
      <c r="O299" s="29"/>
      <c r="P299" s="29"/>
      <c r="Q299" s="29">
        <v>3</v>
      </c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30"/>
      <c r="AC299" s="31">
        <f t="shared" si="47"/>
        <v>3</v>
      </c>
    </row>
    <row r="300" spans="1:30" customFormat="1" ht="13.9" x14ac:dyDescent="0.4">
      <c r="A300" s="365"/>
      <c r="B300" s="368"/>
      <c r="C300" s="371"/>
      <c r="D300" s="374"/>
      <c r="E300" s="93" t="s">
        <v>23</v>
      </c>
      <c r="F300" s="25" t="s">
        <v>4</v>
      </c>
      <c r="G300" s="25" t="s">
        <v>5</v>
      </c>
      <c r="H300" s="25" t="s">
        <v>21</v>
      </c>
      <c r="I300" s="26">
        <v>4</v>
      </c>
      <c r="J300" s="27">
        <v>2</v>
      </c>
      <c r="K300" s="28"/>
      <c r="L300" s="29"/>
      <c r="M300" s="112"/>
      <c r="N300" s="29"/>
      <c r="O300" s="29"/>
      <c r="P300" s="29"/>
      <c r="Q300" s="29"/>
      <c r="R300" s="29"/>
      <c r="S300" s="29">
        <v>4</v>
      </c>
      <c r="T300" s="29"/>
      <c r="U300" s="29"/>
      <c r="V300" s="29"/>
      <c r="W300" s="29"/>
      <c r="X300" s="29"/>
      <c r="Y300" s="29"/>
      <c r="Z300" s="29"/>
      <c r="AA300" s="29"/>
      <c r="AB300" s="30"/>
      <c r="AC300" s="31">
        <f t="shared" si="47"/>
        <v>4</v>
      </c>
    </row>
    <row r="301" spans="1:30" customFormat="1" ht="13.9" x14ac:dyDescent="0.4">
      <c r="A301" s="365"/>
      <c r="B301" s="368"/>
      <c r="C301" s="371"/>
      <c r="D301" s="374"/>
      <c r="E301" s="93" t="s">
        <v>23</v>
      </c>
      <c r="F301" s="25" t="s">
        <v>4</v>
      </c>
      <c r="G301" s="25" t="s">
        <v>5</v>
      </c>
      <c r="H301" s="25" t="s">
        <v>22</v>
      </c>
      <c r="I301" s="26">
        <v>2</v>
      </c>
      <c r="J301" s="27">
        <v>1</v>
      </c>
      <c r="K301" s="28"/>
      <c r="L301" s="29"/>
      <c r="M301" s="112"/>
      <c r="N301" s="29"/>
      <c r="O301" s="29"/>
      <c r="P301" s="29"/>
      <c r="Q301" s="29"/>
      <c r="R301" s="29"/>
      <c r="S301" s="29">
        <v>2</v>
      </c>
      <c r="T301" s="29"/>
      <c r="U301" s="29"/>
      <c r="V301" s="29"/>
      <c r="W301" s="29"/>
      <c r="X301" s="29"/>
      <c r="Y301" s="29"/>
      <c r="Z301" s="29"/>
      <c r="AA301" s="29"/>
      <c r="AB301" s="30"/>
      <c r="AC301" s="31">
        <f t="shared" si="47"/>
        <v>2</v>
      </c>
    </row>
    <row r="302" spans="1:30" customFormat="1" ht="13.9" x14ac:dyDescent="0.4">
      <c r="A302" s="365"/>
      <c r="B302" s="368"/>
      <c r="C302" s="371"/>
      <c r="D302" s="374"/>
      <c r="E302" s="104" t="s">
        <v>127</v>
      </c>
      <c r="F302" s="82" t="s">
        <v>4</v>
      </c>
      <c r="G302" s="83" t="s">
        <v>12</v>
      </c>
      <c r="H302" s="83" t="s">
        <v>300</v>
      </c>
      <c r="I302" s="84" t="s">
        <v>32</v>
      </c>
      <c r="J302" s="85">
        <v>1</v>
      </c>
      <c r="K302" s="78"/>
      <c r="L302" s="79"/>
      <c r="M302" s="113"/>
      <c r="N302" s="79"/>
      <c r="O302" s="79"/>
      <c r="P302" s="79"/>
      <c r="Q302" s="79"/>
      <c r="R302" s="79"/>
      <c r="S302" s="79"/>
      <c r="T302" s="79"/>
      <c r="U302" s="79"/>
      <c r="V302" s="79"/>
      <c r="W302" s="79">
        <v>6</v>
      </c>
      <c r="X302" s="29"/>
      <c r="Y302" s="29"/>
      <c r="Z302" s="29"/>
      <c r="AA302" s="29"/>
      <c r="AB302" s="30"/>
      <c r="AC302" s="31">
        <f t="shared" si="47"/>
        <v>6</v>
      </c>
    </row>
    <row r="303" spans="1:30" customFormat="1" ht="13.9" x14ac:dyDescent="0.4">
      <c r="A303" s="365"/>
      <c r="B303" s="368"/>
      <c r="C303" s="371"/>
      <c r="D303" s="374"/>
      <c r="E303" s="104"/>
      <c r="F303" s="82"/>
      <c r="G303" s="83"/>
      <c r="H303" s="83"/>
      <c r="I303" s="84"/>
      <c r="J303" s="85"/>
      <c r="K303" s="78"/>
      <c r="L303" s="79"/>
      <c r="M303" s="113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80"/>
      <c r="AC303" s="81">
        <f>SUM(W303:AB303)</f>
        <v>0</v>
      </c>
    </row>
    <row r="304" spans="1:30" customFormat="1" ht="13.9" thickBot="1" x14ac:dyDescent="0.4">
      <c r="A304" s="365"/>
      <c r="B304" s="368"/>
      <c r="C304" s="371"/>
      <c r="D304" s="374"/>
      <c r="E304" s="98" t="s">
        <v>16</v>
      </c>
      <c r="F304" s="32"/>
      <c r="G304" s="32"/>
      <c r="H304" s="32"/>
      <c r="I304" s="33"/>
      <c r="J304" s="34"/>
      <c r="K304" s="35">
        <f t="shared" ref="K304:V304" si="48">SUM(K288:K302)</f>
        <v>88</v>
      </c>
      <c r="L304" s="36">
        <f t="shared" si="48"/>
        <v>0</v>
      </c>
      <c r="M304" s="114">
        <f t="shared" si="48"/>
        <v>66</v>
      </c>
      <c r="N304" s="36">
        <f t="shared" si="48"/>
        <v>8</v>
      </c>
      <c r="O304" s="36">
        <f t="shared" si="48"/>
        <v>2.5</v>
      </c>
      <c r="P304" s="36">
        <f t="shared" si="48"/>
        <v>0</v>
      </c>
      <c r="Q304" s="36">
        <f t="shared" si="48"/>
        <v>9</v>
      </c>
      <c r="R304" s="36">
        <f t="shared" si="48"/>
        <v>0</v>
      </c>
      <c r="S304" s="36">
        <f t="shared" si="48"/>
        <v>6</v>
      </c>
      <c r="T304" s="36">
        <f t="shared" si="48"/>
        <v>0</v>
      </c>
      <c r="U304" s="36">
        <f t="shared" si="48"/>
        <v>4</v>
      </c>
      <c r="V304" s="36">
        <f t="shared" si="48"/>
        <v>0</v>
      </c>
      <c r="W304" s="36">
        <f>SUM(W288:W303)</f>
        <v>12</v>
      </c>
      <c r="X304" s="36">
        <f>SUM(X288:X302)</f>
        <v>0</v>
      </c>
      <c r="Y304" s="36">
        <f>SUM(Y288:Y302)</f>
        <v>0</v>
      </c>
      <c r="Z304" s="36">
        <f>SUM(Z288:Z302)</f>
        <v>0</v>
      </c>
      <c r="AA304" s="36">
        <f>SUM(AA288:AA302)</f>
        <v>0</v>
      </c>
      <c r="AB304" s="37">
        <f>SUM(AB288:AB302)</f>
        <v>0</v>
      </c>
      <c r="AC304" s="38">
        <f>SUM(AC288:AC303)</f>
        <v>195.5</v>
      </c>
    </row>
    <row r="305" spans="1:30" customFormat="1" ht="13.9" x14ac:dyDescent="0.4">
      <c r="A305" s="365"/>
      <c r="B305" s="368"/>
      <c r="C305" s="371"/>
      <c r="D305" s="375"/>
      <c r="E305" s="99"/>
      <c r="F305" s="39"/>
      <c r="G305" s="39"/>
      <c r="H305" s="39"/>
      <c r="I305" s="40"/>
      <c r="J305" s="41"/>
      <c r="K305" s="42"/>
      <c r="L305" s="43"/>
      <c r="M305" s="115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4"/>
      <c r="AC305" s="45">
        <f>SUM(S305:AB305)</f>
        <v>0</v>
      </c>
    </row>
    <row r="306" spans="1:30" customFormat="1" ht="13.9" thickBot="1" x14ac:dyDescent="0.4">
      <c r="A306" s="365"/>
      <c r="B306" s="368"/>
      <c r="C306" s="371"/>
      <c r="D306" s="375"/>
      <c r="E306" s="101" t="s">
        <v>18</v>
      </c>
      <c r="F306" s="46"/>
      <c r="G306" s="46"/>
      <c r="H306" s="46"/>
      <c r="I306" s="47"/>
      <c r="J306" s="48"/>
      <c r="K306" s="49">
        <f t="shared" ref="K306:AC306" si="49">SUM(K305:K305)</f>
        <v>0</v>
      </c>
      <c r="L306" s="50">
        <f t="shared" si="49"/>
        <v>0</v>
      </c>
      <c r="M306" s="116">
        <f t="shared" si="49"/>
        <v>0</v>
      </c>
      <c r="N306" s="50">
        <f t="shared" si="49"/>
        <v>0</v>
      </c>
      <c r="O306" s="50">
        <f t="shared" si="49"/>
        <v>0</v>
      </c>
      <c r="P306" s="50">
        <f t="shared" si="49"/>
        <v>0</v>
      </c>
      <c r="Q306" s="50">
        <f t="shared" si="49"/>
        <v>0</v>
      </c>
      <c r="R306" s="50">
        <f t="shared" si="49"/>
        <v>0</v>
      </c>
      <c r="S306" s="50">
        <f t="shared" si="49"/>
        <v>0</v>
      </c>
      <c r="T306" s="50">
        <f t="shared" si="49"/>
        <v>0</v>
      </c>
      <c r="U306" s="50">
        <f t="shared" si="49"/>
        <v>0</v>
      </c>
      <c r="V306" s="50">
        <f t="shared" si="49"/>
        <v>0</v>
      </c>
      <c r="W306" s="50">
        <f t="shared" si="49"/>
        <v>0</v>
      </c>
      <c r="X306" s="50">
        <f t="shared" si="49"/>
        <v>0</v>
      </c>
      <c r="Y306" s="50">
        <f t="shared" si="49"/>
        <v>0</v>
      </c>
      <c r="Z306" s="50">
        <f t="shared" si="49"/>
        <v>0</v>
      </c>
      <c r="AA306" s="50">
        <f t="shared" si="49"/>
        <v>0</v>
      </c>
      <c r="AB306" s="51">
        <f t="shared" si="49"/>
        <v>0</v>
      </c>
      <c r="AC306" s="52">
        <f t="shared" si="49"/>
        <v>0</v>
      </c>
    </row>
    <row r="307" spans="1:30" customFormat="1" ht="13.9" thickBot="1" x14ac:dyDescent="0.4">
      <c r="A307" s="365"/>
      <c r="B307" s="368"/>
      <c r="C307" s="371"/>
      <c r="D307" s="374"/>
      <c r="E307" s="105" t="s">
        <v>24</v>
      </c>
      <c r="F307" s="66"/>
      <c r="G307" s="66"/>
      <c r="H307" s="66"/>
      <c r="I307" s="67"/>
      <c r="J307" s="68"/>
      <c r="K307" s="69">
        <f t="shared" ref="K307:AC307" si="50">K304+K306</f>
        <v>88</v>
      </c>
      <c r="L307" s="70">
        <f t="shared" si="50"/>
        <v>0</v>
      </c>
      <c r="M307" s="119">
        <f t="shared" si="50"/>
        <v>66</v>
      </c>
      <c r="N307" s="70">
        <f t="shared" si="50"/>
        <v>8</v>
      </c>
      <c r="O307" s="70">
        <f t="shared" si="50"/>
        <v>2.5</v>
      </c>
      <c r="P307" s="70">
        <f t="shared" si="50"/>
        <v>0</v>
      </c>
      <c r="Q307" s="70">
        <f t="shared" si="50"/>
        <v>9</v>
      </c>
      <c r="R307" s="70">
        <f t="shared" si="50"/>
        <v>0</v>
      </c>
      <c r="S307" s="70">
        <f t="shared" si="50"/>
        <v>6</v>
      </c>
      <c r="T307" s="70">
        <f t="shared" si="50"/>
        <v>0</v>
      </c>
      <c r="U307" s="70">
        <f t="shared" si="50"/>
        <v>4</v>
      </c>
      <c r="V307" s="70">
        <f t="shared" si="50"/>
        <v>0</v>
      </c>
      <c r="W307" s="70">
        <f t="shared" si="50"/>
        <v>12</v>
      </c>
      <c r="X307" s="70">
        <f t="shared" si="50"/>
        <v>0</v>
      </c>
      <c r="Y307" s="70">
        <f t="shared" si="50"/>
        <v>0</v>
      </c>
      <c r="Z307" s="70">
        <f t="shared" si="50"/>
        <v>0</v>
      </c>
      <c r="AA307" s="70">
        <f t="shared" si="50"/>
        <v>0</v>
      </c>
      <c r="AB307" s="71">
        <f t="shared" si="50"/>
        <v>0</v>
      </c>
      <c r="AC307" s="72">
        <f t="shared" si="50"/>
        <v>195.5</v>
      </c>
      <c r="AD307" s="87">
        <f>SUM(K307:AA307)</f>
        <v>195.5</v>
      </c>
    </row>
    <row r="308" spans="1:30" customFormat="1" ht="13.9" thickBot="1" x14ac:dyDescent="0.4">
      <c r="A308" s="366"/>
      <c r="B308" s="369"/>
      <c r="C308" s="372"/>
      <c r="D308" s="376"/>
      <c r="E308" s="102" t="s">
        <v>25</v>
      </c>
      <c r="F308" s="53"/>
      <c r="G308" s="53"/>
      <c r="H308" s="53"/>
      <c r="I308" s="54"/>
      <c r="J308" s="55"/>
      <c r="K308" s="56">
        <f t="shared" ref="K308:AC308" si="51">K276+K307</f>
        <v>136</v>
      </c>
      <c r="L308" s="57">
        <f t="shared" si="51"/>
        <v>0</v>
      </c>
      <c r="M308" s="117">
        <f t="shared" si="51"/>
        <v>302</v>
      </c>
      <c r="N308" s="57">
        <f t="shared" si="51"/>
        <v>44</v>
      </c>
      <c r="O308" s="57">
        <f t="shared" si="51"/>
        <v>7.5</v>
      </c>
      <c r="P308" s="57">
        <f t="shared" si="51"/>
        <v>0</v>
      </c>
      <c r="Q308" s="57">
        <f t="shared" si="51"/>
        <v>30</v>
      </c>
      <c r="R308" s="57">
        <f t="shared" si="51"/>
        <v>0</v>
      </c>
      <c r="S308" s="57">
        <f t="shared" si="51"/>
        <v>10</v>
      </c>
      <c r="T308" s="57">
        <f t="shared" si="51"/>
        <v>0</v>
      </c>
      <c r="U308" s="57">
        <f t="shared" si="51"/>
        <v>18</v>
      </c>
      <c r="V308" s="57">
        <f t="shared" si="51"/>
        <v>0</v>
      </c>
      <c r="W308" s="57">
        <f t="shared" si="51"/>
        <v>21</v>
      </c>
      <c r="X308" s="57">
        <f t="shared" si="51"/>
        <v>0</v>
      </c>
      <c r="Y308" s="57">
        <f t="shared" si="51"/>
        <v>0</v>
      </c>
      <c r="Z308" s="57">
        <f t="shared" si="51"/>
        <v>0</v>
      </c>
      <c r="AA308" s="57">
        <f t="shared" si="51"/>
        <v>0</v>
      </c>
      <c r="AB308" s="58">
        <f t="shared" si="51"/>
        <v>0</v>
      </c>
      <c r="AC308" s="59">
        <f t="shared" si="51"/>
        <v>568.5</v>
      </c>
      <c r="AD308" s="87">
        <f>SUM(K308:AB308)</f>
        <v>568.5</v>
      </c>
    </row>
    <row r="309" spans="1:30" customFormat="1" ht="13.9" x14ac:dyDescent="0.4">
      <c r="A309" s="60"/>
      <c r="B309" s="61"/>
      <c r="C309" s="61"/>
      <c r="D309" s="61"/>
      <c r="E309" s="103"/>
      <c r="F309" s="62"/>
      <c r="G309" s="62"/>
      <c r="H309" s="62"/>
      <c r="I309" s="63"/>
      <c r="J309" s="63"/>
      <c r="K309" s="64"/>
      <c r="L309" s="64"/>
      <c r="M309" s="118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>
        <f>SUM(K308:AA308)</f>
        <v>568.5</v>
      </c>
    </row>
    <row r="310" spans="1:30" customFormat="1" ht="13.9" x14ac:dyDescent="0.4">
      <c r="A310" s="353" t="s">
        <v>340</v>
      </c>
      <c r="B310" s="354"/>
      <c r="C310" s="354"/>
      <c r="D310" s="354"/>
      <c r="E310" s="355"/>
      <c r="F310" s="355"/>
      <c r="G310" s="355"/>
      <c r="H310" s="355"/>
      <c r="I310" s="356"/>
      <c r="J310" s="356"/>
      <c r="K310" s="357"/>
      <c r="L310" s="64"/>
      <c r="M310" s="118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 spans="1:30" customFormat="1" ht="13.9" x14ac:dyDescent="0.4">
      <c r="A311" s="60"/>
      <c r="B311" s="61"/>
      <c r="C311" s="61"/>
      <c r="D311" s="61"/>
      <c r="E311" s="103"/>
      <c r="F311" s="62"/>
      <c r="G311" s="62"/>
      <c r="H311" s="62"/>
      <c r="I311" s="63"/>
      <c r="J311" s="63"/>
      <c r="K311" s="64"/>
      <c r="L311" s="64"/>
      <c r="M311" s="118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 spans="1:30" customFormat="1" ht="13.9" x14ac:dyDescent="0.4">
      <c r="A312" s="60"/>
      <c r="B312" s="61"/>
      <c r="C312" s="61"/>
      <c r="D312" s="61"/>
      <c r="E312" s="103"/>
      <c r="F312" s="62"/>
      <c r="G312" s="62"/>
      <c r="H312" s="62"/>
      <c r="I312" s="63"/>
      <c r="J312" s="63"/>
      <c r="K312" s="64"/>
      <c r="L312" s="64"/>
      <c r="M312" s="118"/>
      <c r="N312" s="64"/>
      <c r="O312" s="64"/>
      <c r="P312" s="64"/>
      <c r="Q312" s="64"/>
      <c r="R312" s="65" t="s">
        <v>355</v>
      </c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 spans="1:30" customFormat="1" ht="13.9" x14ac:dyDescent="0.4">
      <c r="A313" s="60"/>
      <c r="B313" s="61"/>
      <c r="C313" s="61"/>
      <c r="D313" s="61"/>
      <c r="E313" s="103"/>
      <c r="F313" s="62"/>
      <c r="G313" s="62"/>
      <c r="H313" s="62"/>
      <c r="I313" s="63"/>
      <c r="J313" s="63"/>
      <c r="K313" s="64"/>
      <c r="L313" s="64"/>
      <c r="M313" s="118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 spans="1:30" customFormat="1" ht="13.9" x14ac:dyDescent="0.4">
      <c r="A314" s="60"/>
      <c r="B314" s="61"/>
      <c r="C314" s="61"/>
      <c r="D314" s="61"/>
      <c r="E314" s="103"/>
      <c r="F314" s="62"/>
      <c r="G314" s="62"/>
      <c r="H314" s="62"/>
      <c r="I314" s="63"/>
      <c r="J314" s="63"/>
      <c r="K314" s="64"/>
      <c r="L314" s="64"/>
      <c r="M314" s="118"/>
      <c r="N314" s="64"/>
      <c r="O314" s="64"/>
      <c r="P314" s="64"/>
      <c r="Q314" s="64"/>
      <c r="R314" s="64"/>
      <c r="S314" s="64"/>
      <c r="T314" s="64" t="s">
        <v>346</v>
      </c>
      <c r="U314" s="64"/>
      <c r="V314" s="64"/>
      <c r="W314" s="64"/>
      <c r="X314" s="64"/>
      <c r="Y314" s="64"/>
      <c r="Z314" s="64"/>
      <c r="AA314" s="64"/>
      <c r="AB314" s="64"/>
      <c r="AC314" s="64"/>
    </row>
    <row r="315" spans="1:30" customFormat="1" ht="13.9" x14ac:dyDescent="0.4">
      <c r="A315" s="60"/>
      <c r="B315" s="61"/>
      <c r="C315" s="61"/>
      <c r="D315" s="61"/>
      <c r="E315" s="103"/>
      <c r="F315" s="62"/>
      <c r="G315" s="62"/>
      <c r="H315" s="62"/>
      <c r="I315" s="63"/>
      <c r="J315" s="63"/>
      <c r="K315" s="64"/>
      <c r="L315" s="64"/>
      <c r="M315" s="118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 spans="1:30" customFormat="1" ht="13.9" x14ac:dyDescent="0.4">
      <c r="A316" s="60"/>
      <c r="B316" s="61"/>
      <c r="C316" s="61"/>
      <c r="D316" s="61"/>
      <c r="E316" s="103"/>
      <c r="F316" s="62"/>
      <c r="G316" s="62"/>
      <c r="H316" s="62"/>
      <c r="I316" s="63"/>
      <c r="J316" s="63"/>
      <c r="K316" s="64"/>
      <c r="L316" s="64"/>
      <c r="M316" s="118"/>
      <c r="N316" s="64"/>
      <c r="O316" s="64"/>
      <c r="P316" s="64"/>
      <c r="Q316" s="64"/>
      <c r="R316" s="65" t="s">
        <v>164</v>
      </c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 spans="1:30" customFormat="1" ht="13.9" x14ac:dyDescent="0.4">
      <c r="A317" s="60"/>
      <c r="B317" s="61"/>
      <c r="C317" s="61"/>
      <c r="D317" s="61"/>
      <c r="E317" s="103"/>
      <c r="F317" s="62"/>
      <c r="G317" s="62"/>
      <c r="H317" s="62"/>
      <c r="I317" s="63"/>
      <c r="J317" s="63"/>
      <c r="K317" s="64"/>
      <c r="L317" s="64"/>
      <c r="M317" s="118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 spans="1:30" customFormat="1" ht="14.25" thickBot="1" x14ac:dyDescent="0.45">
      <c r="A318" s="60"/>
      <c r="B318" s="61"/>
      <c r="C318" s="61"/>
      <c r="D318" s="61"/>
      <c r="E318" s="103"/>
      <c r="F318" s="62"/>
      <c r="G318" s="62"/>
      <c r="H318" s="62"/>
      <c r="I318" s="63"/>
      <c r="J318" s="63"/>
      <c r="K318" s="64"/>
      <c r="L318" s="64"/>
      <c r="M318" s="118"/>
      <c r="N318" s="64"/>
      <c r="O318" s="64"/>
      <c r="P318" s="64"/>
      <c r="Q318" s="64"/>
      <c r="R318" s="64"/>
      <c r="S318" s="64"/>
      <c r="T318" s="64" t="s">
        <v>346</v>
      </c>
      <c r="U318" s="64"/>
      <c r="V318" s="64"/>
      <c r="W318" s="64"/>
      <c r="X318" s="64"/>
      <c r="Y318" s="64"/>
      <c r="Z318" s="64"/>
      <c r="AA318" s="64"/>
      <c r="AB318" s="64"/>
      <c r="AC318" s="64"/>
    </row>
    <row r="319" spans="1:30" customFormat="1" ht="13.9" thickBot="1" x14ac:dyDescent="0.4">
      <c r="A319" s="358" t="s">
        <v>1</v>
      </c>
      <c r="B319" s="359"/>
      <c r="C319" s="359"/>
      <c r="D319" s="359"/>
      <c r="E319" s="360"/>
      <c r="F319" s="360"/>
      <c r="G319" s="360"/>
      <c r="H319" s="360"/>
      <c r="I319" s="361"/>
      <c r="J319" s="361"/>
      <c r="K319" s="362"/>
      <c r="L319" s="362"/>
      <c r="M319" s="362"/>
      <c r="N319" s="362"/>
      <c r="O319" s="362"/>
      <c r="P319" s="362"/>
      <c r="Q319" s="362"/>
      <c r="R319" s="362"/>
      <c r="S319" s="362"/>
      <c r="T319" s="362"/>
      <c r="U319" s="362"/>
      <c r="V319" s="362"/>
      <c r="W319" s="362"/>
      <c r="X319" s="362"/>
      <c r="Y319" s="362"/>
      <c r="Z319" s="362"/>
      <c r="AA319" s="362"/>
      <c r="AB319" s="362"/>
      <c r="AC319" s="363"/>
    </row>
    <row r="320" spans="1:30" customFormat="1" ht="28.15" thickBot="1" x14ac:dyDescent="0.45">
      <c r="A320" s="364">
        <v>6</v>
      </c>
      <c r="B320" s="367" t="s">
        <v>55</v>
      </c>
      <c r="C320" s="370" t="s">
        <v>56</v>
      </c>
      <c r="D320" s="373">
        <v>1</v>
      </c>
      <c r="E320" s="97" t="s">
        <v>205</v>
      </c>
      <c r="F320" s="18" t="s">
        <v>4</v>
      </c>
      <c r="G320" s="18" t="s">
        <v>58</v>
      </c>
      <c r="H320" s="18" t="s">
        <v>206</v>
      </c>
      <c r="I320" s="19">
        <v>3</v>
      </c>
      <c r="J320" s="20">
        <v>5</v>
      </c>
      <c r="K320" s="21">
        <v>16</v>
      </c>
      <c r="L320" s="22"/>
      <c r="M320" s="111"/>
      <c r="N320" s="22">
        <v>1</v>
      </c>
      <c r="O320" s="22">
        <v>0.5</v>
      </c>
      <c r="P320" s="22"/>
      <c r="Q320" s="22"/>
      <c r="R320" s="22"/>
      <c r="S320" s="22"/>
      <c r="T320" s="22"/>
      <c r="U320" s="22">
        <v>1</v>
      </c>
      <c r="V320" s="22"/>
      <c r="W320" s="22"/>
      <c r="X320" s="22"/>
      <c r="Y320" s="22"/>
      <c r="Z320" s="22"/>
      <c r="AA320" s="22"/>
      <c r="AB320" s="23"/>
      <c r="AC320" s="24">
        <f t="shared" ref="AC320:AC338" si="52">SUM(K320:AB320)</f>
        <v>18.5</v>
      </c>
      <c r="AD320" s="87">
        <f>AC320+24</f>
        <v>42.5</v>
      </c>
    </row>
    <row r="321" spans="1:31" customFormat="1" ht="14.25" thickBot="1" x14ac:dyDescent="0.45">
      <c r="A321" s="365"/>
      <c r="B321" s="368"/>
      <c r="C321" s="371"/>
      <c r="D321" s="374"/>
      <c r="E321" s="93" t="s">
        <v>60</v>
      </c>
      <c r="F321" s="25" t="s">
        <v>4</v>
      </c>
      <c r="G321" s="25" t="s">
        <v>5</v>
      </c>
      <c r="H321" s="25" t="s">
        <v>43</v>
      </c>
      <c r="I321" s="26">
        <v>3</v>
      </c>
      <c r="J321" s="27">
        <v>50</v>
      </c>
      <c r="K321" s="28"/>
      <c r="L321" s="29"/>
      <c r="M321" s="112">
        <v>16</v>
      </c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30"/>
      <c r="AC321" s="24">
        <f t="shared" si="52"/>
        <v>16</v>
      </c>
    </row>
    <row r="322" spans="1:31" customFormat="1" ht="14.25" thickBot="1" x14ac:dyDescent="0.45">
      <c r="A322" s="365"/>
      <c r="B322" s="368"/>
      <c r="C322" s="371"/>
      <c r="D322" s="374"/>
      <c r="E322" s="93" t="s">
        <v>60</v>
      </c>
      <c r="F322" s="25" t="s">
        <v>4</v>
      </c>
      <c r="G322" s="25" t="s">
        <v>5</v>
      </c>
      <c r="H322" s="25" t="s">
        <v>44</v>
      </c>
      <c r="I322" s="26">
        <v>3</v>
      </c>
      <c r="J322" s="27">
        <v>50</v>
      </c>
      <c r="K322" s="28"/>
      <c r="L322" s="29"/>
      <c r="M322" s="112">
        <v>16</v>
      </c>
      <c r="N322" s="29"/>
      <c r="O322" s="29"/>
      <c r="P322" s="29"/>
      <c r="Q322" s="29"/>
      <c r="R322" s="29"/>
      <c r="S322" s="29"/>
      <c r="T322" s="29"/>
      <c r="U322" s="29"/>
      <c r="V322" s="29">
        <v>0</v>
      </c>
      <c r="W322" s="29"/>
      <c r="X322" s="29"/>
      <c r="Y322" s="29"/>
      <c r="Z322" s="29"/>
      <c r="AA322" s="29"/>
      <c r="AB322" s="30"/>
      <c r="AC322" s="24">
        <f t="shared" si="52"/>
        <v>16</v>
      </c>
    </row>
    <row r="323" spans="1:31" customFormat="1" ht="28.15" thickBot="1" x14ac:dyDescent="0.45">
      <c r="A323" s="365"/>
      <c r="B323" s="368"/>
      <c r="C323" s="371"/>
      <c r="D323" s="374"/>
      <c r="E323" s="93" t="s">
        <v>60</v>
      </c>
      <c r="F323" s="25" t="s">
        <v>4</v>
      </c>
      <c r="G323" s="25" t="s">
        <v>5</v>
      </c>
      <c r="H323" s="25" t="s">
        <v>204</v>
      </c>
      <c r="I323" s="26">
        <v>3</v>
      </c>
      <c r="J323" s="27">
        <v>50</v>
      </c>
      <c r="K323" s="28">
        <v>32</v>
      </c>
      <c r="L323" s="29"/>
      <c r="M323" s="112"/>
      <c r="N323" s="29">
        <v>13</v>
      </c>
      <c r="O323" s="29">
        <v>2</v>
      </c>
      <c r="P323" s="29"/>
      <c r="Q323" s="29"/>
      <c r="R323" s="29"/>
      <c r="S323" s="29"/>
      <c r="T323" s="29"/>
      <c r="U323" s="29">
        <v>6</v>
      </c>
      <c r="V323" s="29"/>
      <c r="W323" s="29"/>
      <c r="X323" s="29"/>
      <c r="Y323" s="29"/>
      <c r="Z323" s="29"/>
      <c r="AA323" s="29"/>
      <c r="AB323" s="30"/>
      <c r="AC323" s="24">
        <f t="shared" si="52"/>
        <v>53</v>
      </c>
      <c r="AD323" s="87">
        <f>SUM(AC321:AC323)</f>
        <v>85</v>
      </c>
      <c r="AE323" s="87">
        <f>AD323+32</f>
        <v>117</v>
      </c>
    </row>
    <row r="324" spans="1:31" customFormat="1" ht="28.15" thickBot="1" x14ac:dyDescent="0.45">
      <c r="A324" s="365"/>
      <c r="B324" s="368"/>
      <c r="C324" s="371"/>
      <c r="D324" s="374"/>
      <c r="E324" s="93" t="s">
        <v>57</v>
      </c>
      <c r="F324" s="25" t="s">
        <v>4</v>
      </c>
      <c r="G324" s="25" t="s">
        <v>58</v>
      </c>
      <c r="H324" s="25" t="s">
        <v>59</v>
      </c>
      <c r="I324" s="26">
        <v>3</v>
      </c>
      <c r="J324" s="27">
        <v>6</v>
      </c>
      <c r="K324" s="28"/>
      <c r="L324" s="29"/>
      <c r="M324" s="112">
        <v>24</v>
      </c>
      <c r="N324" s="129"/>
      <c r="O324" s="129"/>
      <c r="P324" s="129"/>
      <c r="Q324" s="129"/>
      <c r="R324" s="129"/>
      <c r="S324" s="129"/>
      <c r="T324" s="129"/>
      <c r="U324" s="129"/>
      <c r="V324" s="29"/>
      <c r="W324" s="29"/>
      <c r="X324" s="29"/>
      <c r="Y324" s="29"/>
      <c r="Z324" s="29"/>
      <c r="AA324" s="29"/>
      <c r="AB324" s="30"/>
      <c r="AC324" s="24">
        <f t="shared" si="52"/>
        <v>24</v>
      </c>
      <c r="AD324" s="87"/>
      <c r="AE324" s="87"/>
    </row>
    <row r="325" spans="1:31" customFormat="1" ht="15.4" thickBot="1" x14ac:dyDescent="0.45">
      <c r="A325" s="365"/>
      <c r="B325" s="368"/>
      <c r="C325" s="371"/>
      <c r="D325" s="374"/>
      <c r="E325" s="93" t="s">
        <v>93</v>
      </c>
      <c r="F325" s="25" t="s">
        <v>4</v>
      </c>
      <c r="G325" s="25" t="s">
        <v>84</v>
      </c>
      <c r="H325" s="25" t="s">
        <v>248</v>
      </c>
      <c r="I325" s="26">
        <v>1</v>
      </c>
      <c r="J325" s="27">
        <v>128</v>
      </c>
      <c r="K325" s="28"/>
      <c r="L325" s="29"/>
      <c r="M325" s="112">
        <v>32</v>
      </c>
      <c r="N325" s="129"/>
      <c r="O325" s="129"/>
      <c r="P325" s="129"/>
      <c r="Q325" s="129"/>
      <c r="R325" s="129"/>
      <c r="S325" s="129"/>
      <c r="T325" s="129"/>
      <c r="U325" s="129"/>
      <c r="V325" s="29"/>
      <c r="W325" s="29"/>
      <c r="X325" s="29"/>
      <c r="Y325" s="29"/>
      <c r="Z325" s="29"/>
      <c r="AA325" s="29"/>
      <c r="AB325" s="30"/>
      <c r="AC325" s="24">
        <f t="shared" si="52"/>
        <v>32</v>
      </c>
      <c r="AD325" s="87"/>
      <c r="AE325" s="87"/>
    </row>
    <row r="326" spans="1:31" customFormat="1" ht="15.4" thickBot="1" x14ac:dyDescent="0.45">
      <c r="A326" s="365"/>
      <c r="B326" s="368"/>
      <c r="C326" s="371"/>
      <c r="D326" s="374"/>
      <c r="E326" s="93" t="s">
        <v>61</v>
      </c>
      <c r="F326" s="25" t="s">
        <v>4</v>
      </c>
      <c r="G326" s="25" t="s">
        <v>12</v>
      </c>
      <c r="H326" s="25" t="s">
        <v>208</v>
      </c>
      <c r="I326" s="26" t="s">
        <v>32</v>
      </c>
      <c r="J326" s="27">
        <v>22</v>
      </c>
      <c r="K326" s="28"/>
      <c r="L326" s="29"/>
      <c r="M326" s="112">
        <v>16</v>
      </c>
      <c r="N326" s="129"/>
      <c r="O326" s="129"/>
      <c r="P326" s="129"/>
      <c r="Q326" s="129"/>
      <c r="R326" s="129"/>
      <c r="S326" s="129"/>
      <c r="T326" s="129"/>
      <c r="U326" s="129"/>
      <c r="V326" s="29"/>
      <c r="W326" s="29"/>
      <c r="X326" s="29"/>
      <c r="Y326" s="29"/>
      <c r="Z326" s="29"/>
      <c r="AA326" s="29"/>
      <c r="AB326" s="30"/>
      <c r="AC326" s="24">
        <f t="shared" si="52"/>
        <v>16</v>
      </c>
      <c r="AD326" s="87"/>
      <c r="AE326" s="87"/>
    </row>
    <row r="327" spans="1:31" customFormat="1" ht="14.25" thickBot="1" x14ac:dyDescent="0.45">
      <c r="A327" s="365"/>
      <c r="B327" s="368"/>
      <c r="C327" s="371"/>
      <c r="D327" s="374"/>
      <c r="E327" s="93" t="s">
        <v>61</v>
      </c>
      <c r="F327" s="25" t="s">
        <v>4</v>
      </c>
      <c r="G327" s="25" t="s">
        <v>12</v>
      </c>
      <c r="H327" s="25" t="s">
        <v>208</v>
      </c>
      <c r="I327" s="26" t="s">
        <v>32</v>
      </c>
      <c r="J327" s="27">
        <v>22</v>
      </c>
      <c r="K327" s="28"/>
      <c r="L327" s="29"/>
      <c r="M327" s="112">
        <v>16</v>
      </c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30"/>
      <c r="AC327" s="24">
        <f t="shared" si="52"/>
        <v>16</v>
      </c>
    </row>
    <row r="328" spans="1:31" customFormat="1" ht="14.25" thickBot="1" x14ac:dyDescent="0.45">
      <c r="A328" s="365"/>
      <c r="B328" s="368"/>
      <c r="C328" s="371"/>
      <c r="D328" s="374"/>
      <c r="E328" s="93" t="s">
        <v>61</v>
      </c>
      <c r="F328" s="25" t="s">
        <v>4</v>
      </c>
      <c r="G328" s="25" t="s">
        <v>12</v>
      </c>
      <c r="H328" s="25" t="s">
        <v>208</v>
      </c>
      <c r="I328" s="26" t="s">
        <v>32</v>
      </c>
      <c r="J328" s="27">
        <v>22</v>
      </c>
      <c r="K328" s="28">
        <v>26</v>
      </c>
      <c r="L328" s="29"/>
      <c r="M328" s="112"/>
      <c r="N328" s="29"/>
      <c r="O328" s="29"/>
      <c r="P328" s="29"/>
      <c r="Q328" s="29"/>
      <c r="R328" s="29"/>
      <c r="S328" s="29"/>
      <c r="T328" s="29"/>
      <c r="U328" s="29">
        <v>2</v>
      </c>
      <c r="V328" s="29"/>
      <c r="W328" s="29"/>
      <c r="X328" s="29"/>
      <c r="Y328" s="29"/>
      <c r="Z328" s="29"/>
      <c r="AA328" s="29"/>
      <c r="AB328" s="30"/>
      <c r="AC328" s="24">
        <f t="shared" si="52"/>
        <v>28</v>
      </c>
      <c r="AD328" s="87">
        <f>AC328+AC327</f>
        <v>44</v>
      </c>
    </row>
    <row r="329" spans="1:31" customFormat="1" ht="42" thickBot="1" x14ac:dyDescent="0.45">
      <c r="A329" s="365"/>
      <c r="B329" s="368"/>
      <c r="C329" s="371"/>
      <c r="D329" s="374"/>
      <c r="E329" s="93" t="s">
        <v>93</v>
      </c>
      <c r="F329" s="25" t="s">
        <v>4</v>
      </c>
      <c r="G329" s="25" t="s">
        <v>255</v>
      </c>
      <c r="H329" s="25" t="s">
        <v>256</v>
      </c>
      <c r="I329" s="26">
        <v>1</v>
      </c>
      <c r="J329" s="27">
        <v>45</v>
      </c>
      <c r="K329" s="28">
        <v>16</v>
      </c>
      <c r="L329" s="29"/>
      <c r="M329" s="112"/>
      <c r="N329" s="29">
        <v>3</v>
      </c>
      <c r="O329" s="29">
        <v>1</v>
      </c>
      <c r="P329" s="29"/>
      <c r="Q329" s="29"/>
      <c r="R329" s="29"/>
      <c r="S329" s="29"/>
      <c r="T329" s="29"/>
      <c r="U329" s="29">
        <v>6</v>
      </c>
      <c r="V329" s="29"/>
      <c r="W329" s="29"/>
      <c r="X329" s="29"/>
      <c r="Y329" s="29"/>
      <c r="Z329" s="29"/>
      <c r="AA329" s="29"/>
      <c r="AB329" s="30"/>
      <c r="AC329" s="24">
        <f t="shared" si="52"/>
        <v>26</v>
      </c>
    </row>
    <row r="330" spans="1:31" customFormat="1" ht="14.25" thickBot="1" x14ac:dyDescent="0.45">
      <c r="A330" s="365"/>
      <c r="B330" s="368"/>
      <c r="C330" s="371"/>
      <c r="D330" s="374"/>
      <c r="E330" s="93" t="s">
        <v>34</v>
      </c>
      <c r="F330" s="25" t="s">
        <v>4</v>
      </c>
      <c r="G330" s="25" t="s">
        <v>5</v>
      </c>
      <c r="H330" s="25" t="s">
        <v>22</v>
      </c>
      <c r="I330" s="26">
        <v>2</v>
      </c>
      <c r="J330" s="27">
        <v>12</v>
      </c>
      <c r="K330" s="28">
        <v>28</v>
      </c>
      <c r="L330" s="29"/>
      <c r="M330" s="112">
        <v>16</v>
      </c>
      <c r="N330" s="29">
        <v>3</v>
      </c>
      <c r="O330" s="29">
        <v>1</v>
      </c>
      <c r="P330" s="29"/>
      <c r="Q330" s="29"/>
      <c r="R330" s="29"/>
      <c r="S330" s="29"/>
      <c r="T330" s="29"/>
      <c r="U330" s="29">
        <v>1</v>
      </c>
      <c r="V330" s="29"/>
      <c r="W330" s="29"/>
      <c r="X330" s="29"/>
      <c r="Y330" s="29"/>
      <c r="Z330" s="29"/>
      <c r="AA330" s="29"/>
      <c r="AB330" s="30"/>
      <c r="AC330" s="24">
        <f t="shared" si="52"/>
        <v>49</v>
      </c>
    </row>
    <row r="331" spans="1:31" customFormat="1" ht="14.25" thickBot="1" x14ac:dyDescent="0.45">
      <c r="A331" s="365"/>
      <c r="B331" s="368"/>
      <c r="C331" s="371"/>
      <c r="D331" s="374"/>
      <c r="E331" s="93" t="s">
        <v>62</v>
      </c>
      <c r="F331" s="25" t="s">
        <v>4</v>
      </c>
      <c r="G331" s="25" t="s">
        <v>5</v>
      </c>
      <c r="H331" s="25" t="s">
        <v>22</v>
      </c>
      <c r="I331" s="26">
        <v>2</v>
      </c>
      <c r="J331" s="27">
        <v>12</v>
      </c>
      <c r="K331" s="28"/>
      <c r="L331" s="29"/>
      <c r="M331" s="112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30"/>
      <c r="AC331" s="24">
        <f t="shared" si="52"/>
        <v>0</v>
      </c>
    </row>
    <row r="332" spans="1:31" customFormat="1" ht="14.25" thickBot="1" x14ac:dyDescent="0.45">
      <c r="A332" s="365"/>
      <c r="B332" s="368"/>
      <c r="C332" s="371"/>
      <c r="D332" s="374"/>
      <c r="E332" s="200" t="s">
        <v>161</v>
      </c>
      <c r="F332" s="75" t="s">
        <v>214</v>
      </c>
      <c r="G332" s="75" t="s">
        <v>5</v>
      </c>
      <c r="H332" s="75" t="s">
        <v>22</v>
      </c>
      <c r="I332" s="76">
        <v>2</v>
      </c>
      <c r="J332" s="77">
        <v>1</v>
      </c>
      <c r="K332" s="78"/>
      <c r="L332" s="79"/>
      <c r="M332" s="113"/>
      <c r="N332" s="79"/>
      <c r="O332" s="79"/>
      <c r="P332" s="79"/>
      <c r="Q332" s="79"/>
      <c r="R332" s="79"/>
      <c r="S332" s="79"/>
      <c r="T332" s="79"/>
      <c r="U332" s="79"/>
      <c r="V332" s="79"/>
      <c r="W332" s="79">
        <v>3</v>
      </c>
      <c r="X332" s="79"/>
      <c r="Y332" s="79"/>
      <c r="Z332" s="79"/>
      <c r="AA332" s="79"/>
      <c r="AB332" s="80"/>
      <c r="AC332" s="24">
        <f t="shared" si="52"/>
        <v>3</v>
      </c>
    </row>
    <row r="333" spans="1:31" customFormat="1" ht="14.25" thickBot="1" x14ac:dyDescent="0.45">
      <c r="A333" s="365"/>
      <c r="B333" s="368"/>
      <c r="C333" s="371"/>
      <c r="D333" s="374"/>
      <c r="E333" s="93" t="s">
        <v>62</v>
      </c>
      <c r="F333" s="25" t="s">
        <v>4</v>
      </c>
      <c r="G333" s="25" t="s">
        <v>5</v>
      </c>
      <c r="H333" s="25" t="s">
        <v>48</v>
      </c>
      <c r="I333" s="26">
        <v>4</v>
      </c>
      <c r="J333" s="27">
        <v>22</v>
      </c>
      <c r="K333" s="28"/>
      <c r="L333" s="29"/>
      <c r="M333" s="112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4">
        <f t="shared" si="52"/>
        <v>0</v>
      </c>
    </row>
    <row r="334" spans="1:31" customFormat="1" ht="14.25" thickBot="1" x14ac:dyDescent="0.45">
      <c r="A334" s="365"/>
      <c r="B334" s="368"/>
      <c r="C334" s="371"/>
      <c r="D334" s="374"/>
      <c r="E334" s="200" t="s">
        <v>161</v>
      </c>
      <c r="F334" s="75" t="s">
        <v>214</v>
      </c>
      <c r="G334" s="75" t="s">
        <v>5</v>
      </c>
      <c r="H334" s="75" t="s">
        <v>21</v>
      </c>
      <c r="I334" s="76">
        <v>4</v>
      </c>
      <c r="J334" s="77">
        <v>3</v>
      </c>
      <c r="K334" s="78"/>
      <c r="L334" s="79"/>
      <c r="M334" s="113"/>
      <c r="N334" s="79"/>
      <c r="O334" s="79"/>
      <c r="P334" s="79"/>
      <c r="Q334" s="79"/>
      <c r="R334" s="79"/>
      <c r="S334" s="79"/>
      <c r="T334" s="79"/>
      <c r="U334" s="79"/>
      <c r="V334" s="79"/>
      <c r="W334" s="79">
        <v>9</v>
      </c>
      <c r="X334" s="79"/>
      <c r="Y334" s="79"/>
      <c r="Z334" s="79"/>
      <c r="AA334" s="79"/>
      <c r="AB334" s="30"/>
      <c r="AC334" s="24">
        <f t="shared" si="52"/>
        <v>9</v>
      </c>
    </row>
    <row r="335" spans="1:31" customFormat="1" ht="14.25" thickBot="1" x14ac:dyDescent="0.45">
      <c r="A335" s="365"/>
      <c r="B335" s="368"/>
      <c r="C335" s="371"/>
      <c r="D335" s="374"/>
      <c r="E335" s="93" t="s">
        <v>11</v>
      </c>
      <c r="F335" s="25" t="s">
        <v>4</v>
      </c>
      <c r="G335" s="25" t="s">
        <v>12</v>
      </c>
      <c r="H335" s="25" t="s">
        <v>31</v>
      </c>
      <c r="I335" s="26" t="s">
        <v>13</v>
      </c>
      <c r="J335" s="27">
        <v>4</v>
      </c>
      <c r="K335" s="28"/>
      <c r="L335" s="29"/>
      <c r="M335" s="112"/>
      <c r="N335" s="29"/>
      <c r="O335" s="29"/>
      <c r="P335" s="29"/>
      <c r="Q335" s="29">
        <v>46</v>
      </c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30"/>
      <c r="AC335" s="24">
        <f t="shared" si="52"/>
        <v>46</v>
      </c>
    </row>
    <row r="336" spans="1:31" customFormat="1" ht="14.25" thickBot="1" x14ac:dyDescent="0.45">
      <c r="A336" s="365"/>
      <c r="B336" s="368"/>
      <c r="C336" s="371"/>
      <c r="D336" s="374"/>
      <c r="E336" s="93"/>
      <c r="F336" s="25"/>
      <c r="G336" s="25"/>
      <c r="H336" s="25"/>
      <c r="I336" s="26"/>
      <c r="J336" s="27"/>
      <c r="K336" s="28"/>
      <c r="L336" s="29"/>
      <c r="M336" s="112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30"/>
      <c r="AC336" s="24">
        <f t="shared" si="52"/>
        <v>0</v>
      </c>
    </row>
    <row r="337" spans="1:30" customFormat="1" ht="14.25" thickBot="1" x14ac:dyDescent="0.45">
      <c r="A337" s="365"/>
      <c r="B337" s="368"/>
      <c r="C337" s="371"/>
      <c r="D337" s="374"/>
      <c r="E337" s="93" t="s">
        <v>14</v>
      </c>
      <c r="F337" s="25" t="s">
        <v>4</v>
      </c>
      <c r="G337" s="25" t="s">
        <v>12</v>
      </c>
      <c r="H337" s="25" t="s">
        <v>31</v>
      </c>
      <c r="I337" s="26" t="s">
        <v>13</v>
      </c>
      <c r="J337" s="27">
        <v>3</v>
      </c>
      <c r="K337" s="28"/>
      <c r="L337" s="29"/>
      <c r="M337" s="112"/>
      <c r="N337" s="29"/>
      <c r="O337" s="29"/>
      <c r="P337" s="29"/>
      <c r="Q337" s="29"/>
      <c r="R337" s="29"/>
      <c r="S337" s="29">
        <v>8</v>
      </c>
      <c r="T337" s="29"/>
      <c r="U337" s="29"/>
      <c r="V337" s="29"/>
      <c r="W337" s="29"/>
      <c r="X337" s="29"/>
      <c r="Y337" s="29"/>
      <c r="Z337" s="29"/>
      <c r="AA337" s="29"/>
      <c r="AB337" s="30"/>
      <c r="AC337" s="24">
        <f t="shared" si="52"/>
        <v>8</v>
      </c>
    </row>
    <row r="338" spans="1:30" customFormat="1" ht="13.9" x14ac:dyDescent="0.4">
      <c r="A338" s="365"/>
      <c r="B338" s="368"/>
      <c r="C338" s="371"/>
      <c r="D338" s="374"/>
      <c r="E338" s="93"/>
      <c r="F338" s="25"/>
      <c r="G338" s="25"/>
      <c r="H338" s="25"/>
      <c r="I338" s="26"/>
      <c r="J338" s="27"/>
      <c r="K338" s="28"/>
      <c r="L338" s="29"/>
      <c r="M338" s="112"/>
      <c r="N338" s="29"/>
      <c r="O338" s="29"/>
      <c r="P338" s="29"/>
      <c r="Q338" s="29"/>
      <c r="R338" s="29"/>
      <c r="S338" s="29"/>
      <c r="T338" s="79"/>
      <c r="U338" s="79"/>
      <c r="V338" s="79"/>
      <c r="W338" s="79"/>
      <c r="X338" s="79"/>
      <c r="Y338" s="79"/>
      <c r="Z338" s="79"/>
      <c r="AA338" s="79"/>
      <c r="AB338" s="80"/>
      <c r="AC338" s="24">
        <f t="shared" si="52"/>
        <v>0</v>
      </c>
    </row>
    <row r="339" spans="1:30" customFormat="1" ht="13.9" thickBot="1" x14ac:dyDescent="0.4">
      <c r="A339" s="365"/>
      <c r="B339" s="368"/>
      <c r="C339" s="371"/>
      <c r="D339" s="374"/>
      <c r="E339" s="98" t="s">
        <v>16</v>
      </c>
      <c r="F339" s="32"/>
      <c r="G339" s="32"/>
      <c r="H339" s="32"/>
      <c r="I339" s="33"/>
      <c r="J339" s="34"/>
      <c r="K339" s="35">
        <f>SUM(K320:K338)</f>
        <v>118</v>
      </c>
      <c r="L339" s="35">
        <f t="shared" ref="L339:AC339" si="53">SUM(L320:L338)</f>
        <v>0</v>
      </c>
      <c r="M339" s="35">
        <f t="shared" si="53"/>
        <v>136</v>
      </c>
      <c r="N339" s="35">
        <f t="shared" si="53"/>
        <v>20</v>
      </c>
      <c r="O339" s="35">
        <f t="shared" si="53"/>
        <v>4.5</v>
      </c>
      <c r="P339" s="35">
        <f t="shared" si="53"/>
        <v>0</v>
      </c>
      <c r="Q339" s="35">
        <f t="shared" si="53"/>
        <v>46</v>
      </c>
      <c r="R339" s="35">
        <f t="shared" si="53"/>
        <v>0</v>
      </c>
      <c r="S339" s="35">
        <f t="shared" si="53"/>
        <v>8</v>
      </c>
      <c r="T339" s="35">
        <f t="shared" si="53"/>
        <v>0</v>
      </c>
      <c r="U339" s="35">
        <f t="shared" si="53"/>
        <v>16</v>
      </c>
      <c r="V339" s="35">
        <f t="shared" si="53"/>
        <v>0</v>
      </c>
      <c r="W339" s="35">
        <f t="shared" si="53"/>
        <v>12</v>
      </c>
      <c r="X339" s="35">
        <f t="shared" si="53"/>
        <v>0</v>
      </c>
      <c r="Y339" s="35">
        <f t="shared" si="53"/>
        <v>0</v>
      </c>
      <c r="Z339" s="35">
        <f t="shared" si="53"/>
        <v>0</v>
      </c>
      <c r="AA339" s="35">
        <f t="shared" si="53"/>
        <v>0</v>
      </c>
      <c r="AB339" s="35">
        <f t="shared" si="53"/>
        <v>0</v>
      </c>
      <c r="AC339" s="35">
        <f t="shared" si="53"/>
        <v>360.5</v>
      </c>
      <c r="AD339" s="87">
        <f>SUM(K339:AA339)</f>
        <v>360.5</v>
      </c>
    </row>
    <row r="340" spans="1:30" customFormat="1" ht="13.9" x14ac:dyDescent="0.4">
      <c r="A340" s="365"/>
      <c r="B340" s="368"/>
      <c r="C340" s="371"/>
      <c r="D340" s="375"/>
      <c r="E340" s="99"/>
      <c r="F340" s="39"/>
      <c r="G340" s="39"/>
      <c r="H340" s="39"/>
      <c r="I340" s="40"/>
      <c r="J340" s="41"/>
      <c r="K340" s="42"/>
      <c r="L340" s="43"/>
      <c r="M340" s="115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4"/>
      <c r="AC340" s="45"/>
    </row>
    <row r="341" spans="1:30" customFormat="1" ht="13.9" x14ac:dyDescent="0.4">
      <c r="A341" s="365"/>
      <c r="B341" s="368"/>
      <c r="C341" s="371"/>
      <c r="D341" s="375"/>
      <c r="E341" s="100"/>
      <c r="F341" s="25"/>
      <c r="G341" s="25"/>
      <c r="H341" s="25"/>
      <c r="I341" s="26"/>
      <c r="J341" s="27"/>
      <c r="K341" s="28"/>
      <c r="L341" s="29"/>
      <c r="M341" s="112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30"/>
      <c r="AC341" s="31">
        <f>SUM(K341:AB341)</f>
        <v>0</v>
      </c>
    </row>
    <row r="342" spans="1:30" customFormat="1" ht="13.9" x14ac:dyDescent="0.4">
      <c r="A342" s="365"/>
      <c r="B342" s="368"/>
      <c r="C342" s="371"/>
      <c r="D342" s="375"/>
      <c r="E342" s="100"/>
      <c r="F342" s="25"/>
      <c r="G342" s="25"/>
      <c r="H342" s="25"/>
      <c r="I342" s="26"/>
      <c r="J342" s="27"/>
      <c r="K342" s="28"/>
      <c r="L342" s="29"/>
      <c r="M342" s="112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30"/>
      <c r="AC342" s="31">
        <f>SUM(K342:AB342)</f>
        <v>0</v>
      </c>
    </row>
    <row r="343" spans="1:30" customFormat="1" ht="13.9" thickBot="1" x14ac:dyDescent="0.4">
      <c r="A343" s="365"/>
      <c r="B343" s="368"/>
      <c r="C343" s="371"/>
      <c r="D343" s="375"/>
      <c r="E343" s="101" t="s">
        <v>18</v>
      </c>
      <c r="F343" s="46"/>
      <c r="G343" s="46"/>
      <c r="H343" s="46"/>
      <c r="I343" s="47"/>
      <c r="J343" s="48"/>
      <c r="K343" s="49">
        <f t="shared" ref="K343:AC343" si="54">SUM(K340:K342)</f>
        <v>0</v>
      </c>
      <c r="L343" s="50">
        <f t="shared" si="54"/>
        <v>0</v>
      </c>
      <c r="M343" s="116">
        <f t="shared" si="54"/>
        <v>0</v>
      </c>
      <c r="N343" s="50">
        <f t="shared" si="54"/>
        <v>0</v>
      </c>
      <c r="O343" s="50">
        <f t="shared" si="54"/>
        <v>0</v>
      </c>
      <c r="P343" s="50">
        <f t="shared" si="54"/>
        <v>0</v>
      </c>
      <c r="Q343" s="50">
        <f t="shared" si="54"/>
        <v>0</v>
      </c>
      <c r="R343" s="50">
        <f t="shared" si="54"/>
        <v>0</v>
      </c>
      <c r="S343" s="50">
        <f t="shared" si="54"/>
        <v>0</v>
      </c>
      <c r="T343" s="50">
        <f t="shared" si="54"/>
        <v>0</v>
      </c>
      <c r="U343" s="50">
        <f t="shared" si="54"/>
        <v>0</v>
      </c>
      <c r="V343" s="50">
        <f t="shared" si="54"/>
        <v>0</v>
      </c>
      <c r="W343" s="50">
        <f t="shared" si="54"/>
        <v>0</v>
      </c>
      <c r="X343" s="50">
        <f t="shared" si="54"/>
        <v>0</v>
      </c>
      <c r="Y343" s="50">
        <f t="shared" si="54"/>
        <v>0</v>
      </c>
      <c r="Z343" s="50">
        <f t="shared" si="54"/>
        <v>0</v>
      </c>
      <c r="AA343" s="50">
        <f t="shared" si="54"/>
        <v>0</v>
      </c>
      <c r="AB343" s="51">
        <f t="shared" si="54"/>
        <v>0</v>
      </c>
      <c r="AC343" s="52">
        <f t="shared" si="54"/>
        <v>0</v>
      </c>
    </row>
    <row r="344" spans="1:30" customFormat="1" ht="13.9" thickBot="1" x14ac:dyDescent="0.4">
      <c r="A344" s="366"/>
      <c r="B344" s="369"/>
      <c r="C344" s="372"/>
      <c r="D344" s="376"/>
      <c r="E344" s="102" t="s">
        <v>19</v>
      </c>
      <c r="F344" s="53"/>
      <c r="G344" s="53"/>
      <c r="H344" s="53"/>
      <c r="I344" s="54"/>
      <c r="J344" s="55"/>
      <c r="K344" s="56">
        <f t="shared" ref="K344:AC344" si="55">K339+K343</f>
        <v>118</v>
      </c>
      <c r="L344" s="57">
        <f t="shared" si="55"/>
        <v>0</v>
      </c>
      <c r="M344" s="117">
        <f t="shared" si="55"/>
        <v>136</v>
      </c>
      <c r="N344" s="57">
        <f t="shared" si="55"/>
        <v>20</v>
      </c>
      <c r="O344" s="57">
        <f t="shared" si="55"/>
        <v>4.5</v>
      </c>
      <c r="P344" s="57">
        <f t="shared" si="55"/>
        <v>0</v>
      </c>
      <c r="Q344" s="57">
        <f t="shared" si="55"/>
        <v>46</v>
      </c>
      <c r="R344" s="57">
        <f t="shared" si="55"/>
        <v>0</v>
      </c>
      <c r="S344" s="57">
        <f t="shared" si="55"/>
        <v>8</v>
      </c>
      <c r="T344" s="57">
        <f t="shared" si="55"/>
        <v>0</v>
      </c>
      <c r="U344" s="57">
        <f t="shared" si="55"/>
        <v>16</v>
      </c>
      <c r="V344" s="57">
        <f t="shared" si="55"/>
        <v>0</v>
      </c>
      <c r="W344" s="57">
        <f t="shared" si="55"/>
        <v>12</v>
      </c>
      <c r="X344" s="57">
        <f t="shared" si="55"/>
        <v>0</v>
      </c>
      <c r="Y344" s="57">
        <f t="shared" si="55"/>
        <v>0</v>
      </c>
      <c r="Z344" s="57">
        <f t="shared" si="55"/>
        <v>0</v>
      </c>
      <c r="AA344" s="57">
        <f t="shared" si="55"/>
        <v>0</v>
      </c>
      <c r="AB344" s="58">
        <f t="shared" si="55"/>
        <v>0</v>
      </c>
      <c r="AC344" s="59">
        <f t="shared" si="55"/>
        <v>360.5</v>
      </c>
    </row>
    <row r="345" spans="1:30" customFormat="1" ht="13.9" x14ac:dyDescent="0.4">
      <c r="A345" s="60"/>
      <c r="B345" s="61"/>
      <c r="C345" s="61"/>
      <c r="D345" s="61"/>
      <c r="E345" s="103"/>
      <c r="F345" s="62"/>
      <c r="G345" s="62"/>
      <c r="H345" s="62"/>
      <c r="I345" s="63"/>
      <c r="J345" s="63"/>
      <c r="K345" s="64"/>
      <c r="L345" s="64"/>
      <c r="M345" s="118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 spans="1:30" customFormat="1" ht="13.9" x14ac:dyDescent="0.4">
      <c r="A346" s="353" t="s">
        <v>340</v>
      </c>
      <c r="B346" s="354"/>
      <c r="C346" s="354"/>
      <c r="D346" s="354"/>
      <c r="E346" s="355"/>
      <c r="F346" s="355"/>
      <c r="G346" s="355"/>
      <c r="H346" s="355"/>
      <c r="I346" s="356"/>
      <c r="J346" s="356"/>
      <c r="K346" s="357"/>
      <c r="L346" s="64"/>
      <c r="M346" s="118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 spans="1:30" customFormat="1" ht="13.9" x14ac:dyDescent="0.4">
      <c r="A347" s="60"/>
      <c r="B347" s="61"/>
      <c r="C347" s="61"/>
      <c r="D347" s="61"/>
      <c r="E347" s="103"/>
      <c r="F347" s="62"/>
      <c r="G347" s="62"/>
      <c r="H347" s="62"/>
      <c r="I347" s="63"/>
      <c r="J347" s="63"/>
      <c r="K347" s="64"/>
      <c r="L347" s="64"/>
      <c r="M347" s="118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 spans="1:30" customFormat="1" ht="13.9" x14ac:dyDescent="0.4">
      <c r="A348" s="60"/>
      <c r="B348" s="61"/>
      <c r="C348" s="61"/>
      <c r="D348" s="61"/>
      <c r="E348" s="103"/>
      <c r="F348" s="62"/>
      <c r="G348" s="62"/>
      <c r="H348" s="62"/>
      <c r="I348" s="63"/>
      <c r="J348" s="63"/>
      <c r="K348" s="64"/>
      <c r="L348" s="64"/>
      <c r="M348" s="118"/>
      <c r="N348" s="64"/>
      <c r="O348" s="64"/>
      <c r="P348" s="64"/>
      <c r="Q348" s="64"/>
      <c r="R348" s="65" t="s">
        <v>355</v>
      </c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 spans="1:30" customFormat="1" ht="13.9" x14ac:dyDescent="0.4">
      <c r="A349" s="60"/>
      <c r="B349" s="61"/>
      <c r="C349" s="61"/>
      <c r="D349" s="61"/>
      <c r="E349" s="103"/>
      <c r="F349" s="62"/>
      <c r="G349" s="62"/>
      <c r="H349" s="62"/>
      <c r="I349" s="63"/>
      <c r="J349" s="63"/>
      <c r="K349" s="64"/>
      <c r="L349" s="64"/>
      <c r="M349" s="118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 spans="1:30" customFormat="1" ht="13.9" x14ac:dyDescent="0.4">
      <c r="A350" s="60"/>
      <c r="B350" s="61"/>
      <c r="C350" s="61"/>
      <c r="D350" s="61"/>
      <c r="E350" s="103"/>
      <c r="F350" s="62"/>
      <c r="G350" s="62"/>
      <c r="H350" s="62"/>
      <c r="I350" s="63"/>
      <c r="J350" s="63"/>
      <c r="K350" s="64"/>
      <c r="L350" s="64"/>
      <c r="M350" s="118"/>
      <c r="N350" s="64"/>
      <c r="O350" s="64"/>
      <c r="P350" s="64"/>
      <c r="Q350" s="64"/>
      <c r="R350" s="64"/>
      <c r="S350" s="64"/>
      <c r="T350" s="64" t="s">
        <v>346</v>
      </c>
      <c r="U350" s="64"/>
      <c r="V350" s="64"/>
      <c r="W350" s="64"/>
      <c r="X350" s="64"/>
      <c r="Y350" s="64"/>
      <c r="Z350" s="64"/>
      <c r="AA350" s="64"/>
      <c r="AB350" s="64"/>
      <c r="AC350" s="64"/>
    </row>
    <row r="351" spans="1:30" customFormat="1" ht="13.9" x14ac:dyDescent="0.4">
      <c r="A351" s="60"/>
      <c r="B351" s="61"/>
      <c r="C351" s="61"/>
      <c r="D351" s="61"/>
      <c r="E351" s="103"/>
      <c r="F351" s="62"/>
      <c r="G351" s="62"/>
      <c r="H351" s="62"/>
      <c r="I351" s="63"/>
      <c r="J351" s="63"/>
      <c r="K351" s="64"/>
      <c r="L351" s="64"/>
      <c r="M351" s="118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 spans="1:30" customFormat="1" ht="13.9" x14ac:dyDescent="0.4">
      <c r="A352" s="60"/>
      <c r="B352" s="61"/>
      <c r="C352" s="61"/>
      <c r="D352" s="61"/>
      <c r="E352" s="103"/>
      <c r="F352" s="62"/>
      <c r="G352" s="62"/>
      <c r="H352" s="62"/>
      <c r="I352" s="63"/>
      <c r="J352" s="63"/>
      <c r="K352" s="64"/>
      <c r="L352" s="64"/>
      <c r="M352" s="118"/>
      <c r="N352" s="64"/>
      <c r="O352" s="64"/>
      <c r="P352" s="64"/>
      <c r="Q352" s="64"/>
      <c r="R352" s="65" t="s">
        <v>164</v>
      </c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 spans="1:30" customFormat="1" ht="13.9" x14ac:dyDescent="0.4">
      <c r="A353" s="60"/>
      <c r="B353" s="61"/>
      <c r="C353" s="61"/>
      <c r="D353" s="61"/>
      <c r="E353" s="103"/>
      <c r="F353" s="62"/>
      <c r="G353" s="62"/>
      <c r="H353" s="62"/>
      <c r="I353" s="63"/>
      <c r="J353" s="63"/>
      <c r="K353" s="64"/>
      <c r="L353" s="64"/>
      <c r="M353" s="118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 spans="1:30" customFormat="1" ht="14.25" thickBot="1" x14ac:dyDescent="0.45">
      <c r="A354" s="60"/>
      <c r="B354" s="61"/>
      <c r="C354" s="61"/>
      <c r="D354" s="61"/>
      <c r="E354" s="103"/>
      <c r="F354" s="62"/>
      <c r="G354" s="62"/>
      <c r="H354" s="62"/>
      <c r="I354" s="63"/>
      <c r="J354" s="63"/>
      <c r="K354" s="64"/>
      <c r="L354" s="64"/>
      <c r="M354" s="118"/>
      <c r="N354" s="64"/>
      <c r="O354" s="64"/>
      <c r="P354" s="64"/>
      <c r="Q354" s="64"/>
      <c r="R354" s="64"/>
      <c r="S354" s="64"/>
      <c r="T354" s="64" t="s">
        <v>346</v>
      </c>
      <c r="U354" s="64"/>
      <c r="V354" s="64"/>
      <c r="W354" s="64"/>
      <c r="X354" s="64"/>
      <c r="Y354" s="64"/>
      <c r="Z354" s="64"/>
      <c r="AA354" s="64"/>
      <c r="AB354" s="64"/>
      <c r="AC354" s="64"/>
    </row>
    <row r="355" spans="1:30" customFormat="1" ht="13.9" thickBot="1" x14ac:dyDescent="0.4">
      <c r="A355" s="358" t="s">
        <v>20</v>
      </c>
      <c r="B355" s="359"/>
      <c r="C355" s="359"/>
      <c r="D355" s="359"/>
      <c r="E355" s="360"/>
      <c r="F355" s="360"/>
      <c r="G355" s="360"/>
      <c r="H355" s="360"/>
      <c r="I355" s="361"/>
      <c r="J355" s="361"/>
      <c r="K355" s="362"/>
      <c r="L355" s="362"/>
      <c r="M355" s="362"/>
      <c r="N355" s="362"/>
      <c r="O355" s="362"/>
      <c r="P355" s="362"/>
      <c r="Q355" s="362"/>
      <c r="R355" s="362"/>
      <c r="S355" s="362"/>
      <c r="T355" s="362"/>
      <c r="U355" s="362"/>
      <c r="V355" s="362"/>
      <c r="W355" s="362"/>
      <c r="X355" s="362"/>
      <c r="Y355" s="362"/>
      <c r="Z355" s="362"/>
      <c r="AA355" s="362"/>
      <c r="AB355" s="362"/>
      <c r="AC355" s="363"/>
    </row>
    <row r="356" spans="1:30" customFormat="1" ht="13.9" x14ac:dyDescent="0.4">
      <c r="A356" s="364">
        <v>6</v>
      </c>
      <c r="B356" s="367" t="s">
        <v>55</v>
      </c>
      <c r="C356" s="370" t="s">
        <v>56</v>
      </c>
      <c r="D356" s="373">
        <v>1</v>
      </c>
      <c r="E356" s="262" t="s">
        <v>63</v>
      </c>
      <c r="F356" s="18" t="s">
        <v>4</v>
      </c>
      <c r="G356" s="18" t="s">
        <v>64</v>
      </c>
      <c r="H356" s="18" t="s">
        <v>220</v>
      </c>
      <c r="I356" s="19">
        <v>1</v>
      </c>
      <c r="J356" s="20">
        <v>30</v>
      </c>
      <c r="K356" s="21"/>
      <c r="L356" s="22"/>
      <c r="M356" s="111">
        <v>24</v>
      </c>
      <c r="N356" s="22"/>
      <c r="O356" s="22"/>
      <c r="P356" s="22"/>
      <c r="Q356" s="22"/>
      <c r="R356" s="22"/>
      <c r="S356" s="22"/>
      <c r="T356" s="22"/>
      <c r="U356" s="22"/>
      <c r="V356" s="22">
        <v>0</v>
      </c>
      <c r="W356" s="22"/>
      <c r="X356" s="22"/>
      <c r="Y356" s="22"/>
      <c r="Z356" s="22"/>
      <c r="AA356" s="22"/>
      <c r="AB356" s="23"/>
      <c r="AC356" s="24">
        <f t="shared" ref="AC356:AC372" si="56">SUM(K356:AB356)</f>
        <v>24</v>
      </c>
    </row>
    <row r="357" spans="1:30" customFormat="1" ht="13.9" x14ac:dyDescent="0.4">
      <c r="A357" s="365"/>
      <c r="B357" s="368"/>
      <c r="C357" s="371"/>
      <c r="D357" s="374"/>
      <c r="E357" s="252" t="s">
        <v>63</v>
      </c>
      <c r="F357" s="25" t="s">
        <v>4</v>
      </c>
      <c r="G357" s="25" t="s">
        <v>64</v>
      </c>
      <c r="H357" s="25" t="s">
        <v>221</v>
      </c>
      <c r="I357" s="26">
        <v>2</v>
      </c>
      <c r="J357" s="27">
        <v>22</v>
      </c>
      <c r="K357" s="28"/>
      <c r="L357" s="29"/>
      <c r="M357" s="287">
        <v>8</v>
      </c>
      <c r="N357" s="29"/>
      <c r="O357" s="29"/>
      <c r="P357" s="29"/>
      <c r="Q357" s="29"/>
      <c r="R357" s="29"/>
      <c r="S357" s="29"/>
      <c r="T357" s="29"/>
      <c r="U357" s="29"/>
      <c r="V357" s="29">
        <v>0</v>
      </c>
      <c r="W357" s="29"/>
      <c r="X357" s="29"/>
      <c r="Y357" s="29"/>
      <c r="Z357" s="29"/>
      <c r="AA357" s="29"/>
      <c r="AB357" s="30"/>
      <c r="AC357" s="31">
        <f t="shared" si="56"/>
        <v>8</v>
      </c>
    </row>
    <row r="358" spans="1:30" customFormat="1" ht="13.9" x14ac:dyDescent="0.4">
      <c r="A358" s="365"/>
      <c r="B358" s="368"/>
      <c r="C358" s="371"/>
      <c r="D358" s="374"/>
      <c r="E358" s="252"/>
      <c r="F358" s="25"/>
      <c r="G358" s="25"/>
      <c r="H358" s="25"/>
      <c r="I358" s="26"/>
      <c r="J358" s="27"/>
      <c r="K358" s="28"/>
      <c r="L358" s="29"/>
      <c r="M358" s="112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30"/>
      <c r="AC358" s="31">
        <f t="shared" si="56"/>
        <v>0</v>
      </c>
    </row>
    <row r="359" spans="1:30" customFormat="1" ht="13.9" x14ac:dyDescent="0.4">
      <c r="A359" s="365"/>
      <c r="B359" s="368"/>
      <c r="C359" s="371"/>
      <c r="D359" s="374"/>
      <c r="E359" s="252" t="s">
        <v>93</v>
      </c>
      <c r="F359" s="25" t="s">
        <v>4</v>
      </c>
      <c r="G359" s="25" t="s">
        <v>297</v>
      </c>
      <c r="H359" s="25" t="s">
        <v>298</v>
      </c>
      <c r="I359" s="26">
        <v>1</v>
      </c>
      <c r="J359" s="27">
        <v>5</v>
      </c>
      <c r="K359" s="28">
        <v>14</v>
      </c>
      <c r="L359" s="29"/>
      <c r="M359" s="112"/>
      <c r="N359" s="29">
        <v>1</v>
      </c>
      <c r="O359" s="29">
        <v>0.5</v>
      </c>
      <c r="P359" s="29"/>
      <c r="Q359" s="29"/>
      <c r="R359" s="29"/>
      <c r="S359" s="29"/>
      <c r="T359" s="29"/>
      <c r="U359" s="29">
        <v>1</v>
      </c>
      <c r="V359" s="29"/>
      <c r="W359" s="29"/>
      <c r="X359" s="29"/>
      <c r="Y359" s="29"/>
      <c r="Z359" s="29"/>
      <c r="AA359" s="29"/>
      <c r="AB359" s="30"/>
      <c r="AC359" s="31">
        <f t="shared" si="56"/>
        <v>16.5</v>
      </c>
    </row>
    <row r="360" spans="1:30" customFormat="1" ht="13.9" x14ac:dyDescent="0.4">
      <c r="A360" s="365"/>
      <c r="B360" s="368"/>
      <c r="C360" s="371"/>
      <c r="D360" s="374"/>
      <c r="E360" s="252" t="s">
        <v>93</v>
      </c>
      <c r="F360" s="25" t="s">
        <v>4</v>
      </c>
      <c r="G360" s="25" t="s">
        <v>297</v>
      </c>
      <c r="H360" s="25" t="s">
        <v>298</v>
      </c>
      <c r="I360" s="26">
        <v>1</v>
      </c>
      <c r="J360" s="27">
        <v>5</v>
      </c>
      <c r="K360" s="28"/>
      <c r="L360" s="29"/>
      <c r="M360" s="112">
        <v>28</v>
      </c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30"/>
      <c r="AC360" s="31">
        <f t="shared" si="56"/>
        <v>28</v>
      </c>
    </row>
    <row r="361" spans="1:30" customFormat="1" ht="13.9" x14ac:dyDescent="0.4">
      <c r="A361" s="365"/>
      <c r="B361" s="368"/>
      <c r="C361" s="371"/>
      <c r="D361" s="374"/>
      <c r="E361" s="252"/>
      <c r="F361" s="25"/>
      <c r="G361" s="25"/>
      <c r="H361" s="25"/>
      <c r="I361" s="26"/>
      <c r="J361" s="27"/>
      <c r="K361" s="28"/>
      <c r="L361" s="29"/>
      <c r="M361" s="112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30"/>
      <c r="AC361" s="31">
        <f t="shared" si="56"/>
        <v>0</v>
      </c>
      <c r="AD361" s="87"/>
    </row>
    <row r="362" spans="1:30" customFormat="1" ht="13.9" x14ac:dyDescent="0.4">
      <c r="A362" s="365"/>
      <c r="B362" s="368"/>
      <c r="C362" s="371"/>
      <c r="D362" s="374"/>
      <c r="E362" s="252" t="s">
        <v>34</v>
      </c>
      <c r="F362" s="25" t="s">
        <v>4</v>
      </c>
      <c r="G362" s="25" t="s">
        <v>5</v>
      </c>
      <c r="H362" s="25" t="s">
        <v>43</v>
      </c>
      <c r="I362" s="26">
        <v>4</v>
      </c>
      <c r="J362" s="27">
        <v>44</v>
      </c>
      <c r="K362" s="28"/>
      <c r="L362" s="29"/>
      <c r="M362" s="112">
        <v>24</v>
      </c>
      <c r="N362" s="29"/>
      <c r="O362" s="29"/>
      <c r="P362" s="29"/>
      <c r="Q362" s="29"/>
      <c r="R362" s="29"/>
      <c r="S362" s="29"/>
      <c r="T362" s="29"/>
      <c r="U362" s="29"/>
      <c r="V362" s="29">
        <v>0</v>
      </c>
      <c r="W362" s="29"/>
      <c r="X362" s="29"/>
      <c r="Y362" s="29"/>
      <c r="Z362" s="29"/>
      <c r="AA362" s="29"/>
      <c r="AB362" s="30"/>
      <c r="AC362" s="31">
        <f t="shared" si="56"/>
        <v>24</v>
      </c>
    </row>
    <row r="363" spans="1:30" customFormat="1" ht="27.75" x14ac:dyDescent="0.4">
      <c r="A363" s="365"/>
      <c r="B363" s="368"/>
      <c r="C363" s="371"/>
      <c r="D363" s="374"/>
      <c r="E363" s="252" t="s">
        <v>34</v>
      </c>
      <c r="F363" s="25" t="s">
        <v>4</v>
      </c>
      <c r="G363" s="25" t="s">
        <v>5</v>
      </c>
      <c r="H363" s="25" t="s">
        <v>275</v>
      </c>
      <c r="I363" s="26">
        <v>4</v>
      </c>
      <c r="J363" s="27">
        <v>44</v>
      </c>
      <c r="K363" s="28">
        <v>32</v>
      </c>
      <c r="L363" s="29"/>
      <c r="M363" s="112"/>
      <c r="N363" s="29">
        <v>11</v>
      </c>
      <c r="O363" s="29">
        <v>2</v>
      </c>
      <c r="P363" s="29"/>
      <c r="Q363" s="29"/>
      <c r="R363" s="29"/>
      <c r="S363" s="29"/>
      <c r="T363" s="29"/>
      <c r="U363" s="29">
        <v>4</v>
      </c>
      <c r="V363" s="29"/>
      <c r="W363" s="29"/>
      <c r="X363" s="29"/>
      <c r="Y363" s="29"/>
      <c r="Z363" s="29"/>
      <c r="AA363" s="29"/>
      <c r="AB363" s="30"/>
      <c r="AC363" s="31">
        <f t="shared" si="56"/>
        <v>49</v>
      </c>
      <c r="AD363" s="87">
        <f>SUM(AC361:AC363)+48</f>
        <v>121</v>
      </c>
    </row>
    <row r="364" spans="1:30" customFormat="1" ht="13.9" x14ac:dyDescent="0.4">
      <c r="A364" s="365"/>
      <c r="B364" s="368"/>
      <c r="C364" s="371"/>
      <c r="D364" s="374"/>
      <c r="E364" s="252" t="s">
        <v>96</v>
      </c>
      <c r="F364" s="25" t="s">
        <v>4</v>
      </c>
      <c r="G364" s="25" t="s">
        <v>98</v>
      </c>
      <c r="H364" s="25" t="s">
        <v>276</v>
      </c>
      <c r="I364" s="26">
        <v>1</v>
      </c>
      <c r="J364" s="27">
        <v>43</v>
      </c>
      <c r="K364" s="28"/>
      <c r="L364" s="29"/>
      <c r="M364" s="29">
        <v>16</v>
      </c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30"/>
      <c r="AC364" s="31">
        <f t="shared" si="56"/>
        <v>16</v>
      </c>
    </row>
    <row r="365" spans="1:30" customFormat="1" ht="13.9" x14ac:dyDescent="0.4">
      <c r="A365" s="365"/>
      <c r="B365" s="368"/>
      <c r="C365" s="371"/>
      <c r="D365" s="374"/>
      <c r="E365" s="252"/>
      <c r="F365" s="25"/>
      <c r="G365" s="25"/>
      <c r="H365" s="25"/>
      <c r="I365" s="26"/>
      <c r="J365" s="27"/>
      <c r="K365" s="28"/>
      <c r="L365" s="29"/>
      <c r="M365" s="112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30"/>
      <c r="AC365" s="31">
        <f t="shared" si="56"/>
        <v>0</v>
      </c>
    </row>
    <row r="366" spans="1:30" customFormat="1" ht="13.9" x14ac:dyDescent="0.4">
      <c r="A366" s="365"/>
      <c r="B366" s="368"/>
      <c r="C366" s="371"/>
      <c r="D366" s="374"/>
      <c r="E366" s="252" t="s">
        <v>299</v>
      </c>
      <c r="F366" s="25" t="s">
        <v>4</v>
      </c>
      <c r="G366" s="25" t="s">
        <v>5</v>
      </c>
      <c r="H366" s="25" t="s">
        <v>193</v>
      </c>
      <c r="I366" s="26">
        <v>3</v>
      </c>
      <c r="J366" s="27">
        <v>4</v>
      </c>
      <c r="K366" s="28"/>
      <c r="L366" s="29"/>
      <c r="M366" s="112"/>
      <c r="N366" s="29"/>
      <c r="O366" s="29"/>
      <c r="P366" s="29"/>
      <c r="Q366" s="29"/>
      <c r="R366" s="29"/>
      <c r="S366" s="29"/>
      <c r="T366" s="29"/>
      <c r="U366" s="29"/>
      <c r="V366" s="29"/>
      <c r="W366" s="29">
        <v>6</v>
      </c>
      <c r="X366" s="29"/>
      <c r="Y366" s="29"/>
      <c r="Z366" s="29"/>
      <c r="AA366" s="29"/>
      <c r="AB366" s="30"/>
      <c r="AC366" s="31">
        <f t="shared" si="56"/>
        <v>6</v>
      </c>
    </row>
    <row r="367" spans="1:30" customFormat="1" ht="13.9" x14ac:dyDescent="0.4">
      <c r="A367" s="365"/>
      <c r="B367" s="368"/>
      <c r="C367" s="371"/>
      <c r="D367" s="374"/>
      <c r="E367" s="252" t="s">
        <v>11</v>
      </c>
      <c r="F367" s="25" t="s">
        <v>4</v>
      </c>
      <c r="G367" s="25" t="s">
        <v>5</v>
      </c>
      <c r="H367" s="25" t="s">
        <v>21</v>
      </c>
      <c r="I367" s="26">
        <v>4</v>
      </c>
      <c r="J367" s="27">
        <v>3</v>
      </c>
      <c r="K367" s="28"/>
      <c r="L367" s="29"/>
      <c r="M367" s="112"/>
      <c r="N367" s="29"/>
      <c r="O367" s="29"/>
      <c r="P367" s="29"/>
      <c r="Q367" s="29">
        <v>9</v>
      </c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30"/>
      <c r="AC367" s="31">
        <f t="shared" si="56"/>
        <v>9</v>
      </c>
    </row>
    <row r="368" spans="1:30" customFormat="1" ht="13.9" x14ac:dyDescent="0.4">
      <c r="A368" s="365"/>
      <c r="B368" s="368"/>
      <c r="C368" s="371"/>
      <c r="D368" s="374"/>
      <c r="E368" s="252" t="s">
        <v>11</v>
      </c>
      <c r="F368" s="25" t="s">
        <v>4</v>
      </c>
      <c r="G368" s="25" t="s">
        <v>5</v>
      </c>
      <c r="H368" s="25" t="s">
        <v>22</v>
      </c>
      <c r="I368" s="26">
        <v>2</v>
      </c>
      <c r="J368" s="27">
        <v>1</v>
      </c>
      <c r="K368" s="28"/>
      <c r="L368" s="29"/>
      <c r="M368" s="112"/>
      <c r="N368" s="29"/>
      <c r="O368" s="29"/>
      <c r="P368" s="29"/>
      <c r="Q368" s="29">
        <v>3</v>
      </c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30"/>
      <c r="AC368" s="31">
        <f t="shared" si="56"/>
        <v>3</v>
      </c>
    </row>
    <row r="369" spans="1:30" customFormat="1" ht="13.9" x14ac:dyDescent="0.4">
      <c r="A369" s="365"/>
      <c r="B369" s="368"/>
      <c r="C369" s="371"/>
      <c r="D369" s="374"/>
      <c r="E369" s="252" t="s">
        <v>23</v>
      </c>
      <c r="F369" s="25" t="s">
        <v>4</v>
      </c>
      <c r="G369" s="25" t="s">
        <v>5</v>
      </c>
      <c r="H369" s="25" t="s">
        <v>21</v>
      </c>
      <c r="I369" s="26">
        <v>4</v>
      </c>
      <c r="J369" s="27">
        <v>2</v>
      </c>
      <c r="K369" s="28"/>
      <c r="L369" s="29"/>
      <c r="M369" s="112"/>
      <c r="N369" s="29"/>
      <c r="O369" s="29"/>
      <c r="P369" s="29"/>
      <c r="Q369" s="29"/>
      <c r="R369" s="29"/>
      <c r="S369" s="29">
        <v>6</v>
      </c>
      <c r="T369" s="29"/>
      <c r="U369" s="29"/>
      <c r="V369" s="29"/>
      <c r="W369" s="29"/>
      <c r="X369" s="29"/>
      <c r="Y369" s="29"/>
      <c r="Z369" s="29"/>
      <c r="AA369" s="29"/>
      <c r="AB369" s="30"/>
      <c r="AC369" s="31">
        <f t="shared" si="56"/>
        <v>6</v>
      </c>
    </row>
    <row r="370" spans="1:30" customFormat="1" ht="13.9" x14ac:dyDescent="0.4">
      <c r="A370" s="365"/>
      <c r="B370" s="368"/>
      <c r="C370" s="371"/>
      <c r="D370" s="374"/>
      <c r="E370" s="252" t="s">
        <v>23</v>
      </c>
      <c r="F370" s="25" t="s">
        <v>4</v>
      </c>
      <c r="G370" s="25" t="s">
        <v>5</v>
      </c>
      <c r="H370" s="25" t="s">
        <v>22</v>
      </c>
      <c r="I370" s="26">
        <v>2</v>
      </c>
      <c r="J370" s="27">
        <v>1</v>
      </c>
      <c r="K370" s="28"/>
      <c r="L370" s="29"/>
      <c r="M370" s="112"/>
      <c r="N370" s="29"/>
      <c r="O370" s="29"/>
      <c r="P370" s="29"/>
      <c r="Q370" s="29"/>
      <c r="R370" s="29"/>
      <c r="S370" s="29">
        <v>2</v>
      </c>
      <c r="T370" s="29"/>
      <c r="U370" s="29"/>
      <c r="V370" s="29"/>
      <c r="W370" s="29"/>
      <c r="X370" s="29"/>
      <c r="Y370" s="29"/>
      <c r="Z370" s="29"/>
      <c r="AA370" s="29"/>
      <c r="AB370" s="30"/>
      <c r="AC370" s="31">
        <f t="shared" si="56"/>
        <v>2</v>
      </c>
    </row>
    <row r="371" spans="1:30" customFormat="1" ht="13.9" x14ac:dyDescent="0.4">
      <c r="A371" s="365"/>
      <c r="B371" s="368"/>
      <c r="C371" s="371"/>
      <c r="D371" s="374"/>
      <c r="E371" s="252" t="s">
        <v>15</v>
      </c>
      <c r="F371" s="25" t="s">
        <v>4</v>
      </c>
      <c r="G371" s="25" t="s">
        <v>5</v>
      </c>
      <c r="H371" s="25" t="s">
        <v>48</v>
      </c>
      <c r="I371" s="26">
        <v>4</v>
      </c>
      <c r="J371" s="27">
        <v>22</v>
      </c>
      <c r="K371" s="28"/>
      <c r="L371" s="29"/>
      <c r="M371" s="112"/>
      <c r="N371" s="29"/>
      <c r="O371" s="29"/>
      <c r="P371" s="29"/>
      <c r="Q371" s="29">
        <v>11</v>
      </c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30"/>
      <c r="AC371" s="31">
        <f t="shared" si="56"/>
        <v>11</v>
      </c>
    </row>
    <row r="372" spans="1:30" customFormat="1" ht="13.9" x14ac:dyDescent="0.4">
      <c r="A372" s="365"/>
      <c r="B372" s="368"/>
      <c r="C372" s="371"/>
      <c r="D372" s="374"/>
      <c r="E372" s="252" t="s">
        <v>15</v>
      </c>
      <c r="F372" s="25" t="s">
        <v>4</v>
      </c>
      <c r="G372" s="25" t="s">
        <v>5</v>
      </c>
      <c r="H372" s="25" t="s">
        <v>22</v>
      </c>
      <c r="I372" s="26">
        <v>4</v>
      </c>
      <c r="J372" s="27">
        <v>12</v>
      </c>
      <c r="K372" s="28"/>
      <c r="L372" s="29"/>
      <c r="M372" s="112"/>
      <c r="N372" s="29"/>
      <c r="O372" s="29"/>
      <c r="P372" s="29"/>
      <c r="Q372" s="29">
        <v>6</v>
      </c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30"/>
      <c r="AC372" s="31">
        <f t="shared" si="56"/>
        <v>6</v>
      </c>
    </row>
    <row r="373" spans="1:30" customFormat="1" ht="13.9" x14ac:dyDescent="0.4">
      <c r="A373" s="365"/>
      <c r="B373" s="368"/>
      <c r="C373" s="371"/>
      <c r="D373" s="374"/>
      <c r="E373" s="256" t="s">
        <v>127</v>
      </c>
      <c r="F373" s="82" t="s">
        <v>4</v>
      </c>
      <c r="G373" s="83" t="s">
        <v>12</v>
      </c>
      <c r="H373" s="83" t="s">
        <v>300</v>
      </c>
      <c r="I373" s="84" t="s">
        <v>32</v>
      </c>
      <c r="J373" s="85">
        <v>1</v>
      </c>
      <c r="K373" s="78"/>
      <c r="L373" s="79"/>
      <c r="M373" s="113"/>
      <c r="N373" s="79"/>
      <c r="O373" s="79"/>
      <c r="P373" s="79"/>
      <c r="Q373" s="79"/>
      <c r="R373" s="79"/>
      <c r="S373" s="79"/>
      <c r="T373" s="79"/>
      <c r="U373" s="79"/>
      <c r="V373" s="79"/>
      <c r="W373" s="79">
        <v>6</v>
      </c>
      <c r="X373" s="79"/>
      <c r="Y373" s="79"/>
      <c r="Z373" s="79"/>
      <c r="AA373" s="79"/>
      <c r="AB373" s="80"/>
      <c r="AC373" s="81">
        <f>SUM(W373:AB373)</f>
        <v>6</v>
      </c>
    </row>
    <row r="374" spans="1:30" customFormat="1" ht="13.9" thickBot="1" x14ac:dyDescent="0.4">
      <c r="A374" s="365"/>
      <c r="B374" s="368"/>
      <c r="C374" s="371"/>
      <c r="D374" s="374"/>
      <c r="E374" s="257" t="s">
        <v>16</v>
      </c>
      <c r="F374" s="32"/>
      <c r="G374" s="32"/>
      <c r="H374" s="32"/>
      <c r="I374" s="33"/>
      <c r="J374" s="34"/>
      <c r="K374" s="35">
        <f t="shared" ref="K374:V374" si="57">SUM(K356:K372)</f>
        <v>46</v>
      </c>
      <c r="L374" s="36">
        <f t="shared" si="57"/>
        <v>0</v>
      </c>
      <c r="M374" s="114">
        <f t="shared" si="57"/>
        <v>100</v>
      </c>
      <c r="N374" s="36">
        <f t="shared" si="57"/>
        <v>12</v>
      </c>
      <c r="O374" s="36">
        <f t="shared" si="57"/>
        <v>2.5</v>
      </c>
      <c r="P374" s="36">
        <f t="shared" si="57"/>
        <v>0</v>
      </c>
      <c r="Q374" s="36">
        <f t="shared" si="57"/>
        <v>29</v>
      </c>
      <c r="R374" s="36">
        <f t="shared" si="57"/>
        <v>0</v>
      </c>
      <c r="S374" s="36">
        <f t="shared" si="57"/>
        <v>8</v>
      </c>
      <c r="T374" s="36">
        <f t="shared" si="57"/>
        <v>0</v>
      </c>
      <c r="U374" s="36">
        <f t="shared" si="57"/>
        <v>5</v>
      </c>
      <c r="V374" s="36">
        <f t="shared" si="57"/>
        <v>0</v>
      </c>
      <c r="W374" s="36">
        <f>SUM(W356:W373)</f>
        <v>12</v>
      </c>
      <c r="X374" s="36">
        <f>SUM(X356:X372)</f>
        <v>0</v>
      </c>
      <c r="Y374" s="36">
        <f>SUM(Y356:Y372)</f>
        <v>0</v>
      </c>
      <c r="Z374" s="36">
        <f>SUM(Z356:Z372)</f>
        <v>0</v>
      </c>
      <c r="AA374" s="36">
        <f>SUM(AA356:AA372)</f>
        <v>0</v>
      </c>
      <c r="AB374" s="37">
        <f>SUM(AB356:AB372)</f>
        <v>0</v>
      </c>
      <c r="AC374" s="38">
        <f>SUM(AC356:AC373)</f>
        <v>214.5</v>
      </c>
    </row>
    <row r="375" spans="1:30" customFormat="1" ht="13.9" x14ac:dyDescent="0.4">
      <c r="A375" s="365"/>
      <c r="B375" s="368"/>
      <c r="C375" s="371"/>
      <c r="D375" s="375"/>
      <c r="E375" s="100"/>
      <c r="F375" s="25"/>
      <c r="G375" s="25"/>
      <c r="H375" s="25"/>
      <c r="I375" s="26"/>
      <c r="J375" s="27"/>
      <c r="K375" s="42"/>
      <c r="L375" s="43"/>
      <c r="M375" s="115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4"/>
      <c r="AC375" s="45">
        <f>SUM(K375:AB375)</f>
        <v>0</v>
      </c>
    </row>
    <row r="376" spans="1:30" customFormat="1" ht="13.9" x14ac:dyDescent="0.4">
      <c r="A376" s="365"/>
      <c r="B376" s="368"/>
      <c r="C376" s="371"/>
      <c r="D376" s="375"/>
      <c r="E376" s="93"/>
      <c r="F376" s="25"/>
      <c r="G376" s="25"/>
      <c r="H376" s="25"/>
      <c r="I376" s="26"/>
      <c r="J376" s="27"/>
      <c r="K376" s="28"/>
      <c r="L376" s="29"/>
      <c r="M376" s="112"/>
      <c r="N376" s="29"/>
      <c r="O376" s="29"/>
      <c r="P376" s="29"/>
      <c r="Q376" s="29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4"/>
      <c r="AC376" s="45">
        <f>SUM(Q376:AB376)</f>
        <v>0</v>
      </c>
    </row>
    <row r="377" spans="1:30" customFormat="1" ht="13.9" thickBot="1" x14ac:dyDescent="0.4">
      <c r="A377" s="365"/>
      <c r="B377" s="368"/>
      <c r="C377" s="371"/>
      <c r="D377" s="375"/>
      <c r="E377" s="101" t="s">
        <v>18</v>
      </c>
      <c r="F377" s="46"/>
      <c r="G377" s="46"/>
      <c r="H377" s="46"/>
      <c r="I377" s="47"/>
      <c r="J377" s="48"/>
      <c r="K377" s="49">
        <f t="shared" ref="K377:AB377" si="58">SUM(K375:K375)</f>
        <v>0</v>
      </c>
      <c r="L377" s="50">
        <f t="shared" si="58"/>
        <v>0</v>
      </c>
      <c r="M377" s="116">
        <f t="shared" si="58"/>
        <v>0</v>
      </c>
      <c r="N377" s="50">
        <f t="shared" si="58"/>
        <v>0</v>
      </c>
      <c r="O377" s="50">
        <f t="shared" si="58"/>
        <v>0</v>
      </c>
      <c r="P377" s="50">
        <f t="shared" si="58"/>
        <v>0</v>
      </c>
      <c r="Q377" s="50">
        <f>SUM(Q375:Q376)</f>
        <v>0</v>
      </c>
      <c r="R377" s="50">
        <f t="shared" si="58"/>
        <v>0</v>
      </c>
      <c r="S377" s="50">
        <f t="shared" si="58"/>
        <v>0</v>
      </c>
      <c r="T377" s="50">
        <f t="shared" si="58"/>
        <v>0</v>
      </c>
      <c r="U377" s="50">
        <f t="shared" si="58"/>
        <v>0</v>
      </c>
      <c r="V377" s="50">
        <f t="shared" si="58"/>
        <v>0</v>
      </c>
      <c r="W377" s="50">
        <f t="shared" si="58"/>
        <v>0</v>
      </c>
      <c r="X377" s="50">
        <f t="shared" si="58"/>
        <v>0</v>
      </c>
      <c r="Y377" s="50">
        <f t="shared" si="58"/>
        <v>0</v>
      </c>
      <c r="Z377" s="50">
        <f t="shared" si="58"/>
        <v>0</v>
      </c>
      <c r="AA377" s="50">
        <f t="shared" si="58"/>
        <v>0</v>
      </c>
      <c r="AB377" s="51">
        <f t="shared" si="58"/>
        <v>0</v>
      </c>
      <c r="AC377" s="52">
        <f>SUM(AC375:AC376)</f>
        <v>0</v>
      </c>
    </row>
    <row r="378" spans="1:30" customFormat="1" ht="13.9" thickBot="1" x14ac:dyDescent="0.4">
      <c r="A378" s="365"/>
      <c r="B378" s="368"/>
      <c r="C378" s="371"/>
      <c r="D378" s="374"/>
      <c r="E378" s="105" t="s">
        <v>24</v>
      </c>
      <c r="F378" s="66"/>
      <c r="G378" s="66"/>
      <c r="H378" s="66"/>
      <c r="I378" s="67"/>
      <c r="J378" s="68"/>
      <c r="K378" s="69">
        <f t="shared" ref="K378:AC378" si="59">K374+K377</f>
        <v>46</v>
      </c>
      <c r="L378" s="70">
        <f t="shared" si="59"/>
        <v>0</v>
      </c>
      <c r="M378" s="119">
        <f t="shared" si="59"/>
        <v>100</v>
      </c>
      <c r="N378" s="70">
        <f t="shared" si="59"/>
        <v>12</v>
      </c>
      <c r="O378" s="70">
        <f t="shared" si="59"/>
        <v>2.5</v>
      </c>
      <c r="P378" s="70">
        <f t="shared" si="59"/>
        <v>0</v>
      </c>
      <c r="Q378" s="70">
        <f t="shared" si="59"/>
        <v>29</v>
      </c>
      <c r="R378" s="70">
        <f t="shared" si="59"/>
        <v>0</v>
      </c>
      <c r="S378" s="70">
        <f t="shared" si="59"/>
        <v>8</v>
      </c>
      <c r="T378" s="70">
        <f t="shared" si="59"/>
        <v>0</v>
      </c>
      <c r="U378" s="70">
        <f t="shared" si="59"/>
        <v>5</v>
      </c>
      <c r="V378" s="70">
        <f t="shared" si="59"/>
        <v>0</v>
      </c>
      <c r="W378" s="70">
        <f t="shared" si="59"/>
        <v>12</v>
      </c>
      <c r="X378" s="70">
        <f t="shared" si="59"/>
        <v>0</v>
      </c>
      <c r="Y378" s="70">
        <f t="shared" si="59"/>
        <v>0</v>
      </c>
      <c r="Z378" s="70">
        <f t="shared" si="59"/>
        <v>0</v>
      </c>
      <c r="AA378" s="70">
        <f t="shared" si="59"/>
        <v>0</v>
      </c>
      <c r="AB378" s="71">
        <f t="shared" si="59"/>
        <v>0</v>
      </c>
      <c r="AC378" s="72">
        <f t="shared" si="59"/>
        <v>214.5</v>
      </c>
      <c r="AD378" s="87">
        <f>SUM(K378:Z378)</f>
        <v>214.5</v>
      </c>
    </row>
    <row r="379" spans="1:30" customFormat="1" ht="13.9" thickBot="1" x14ac:dyDescent="0.4">
      <c r="A379" s="366"/>
      <c r="B379" s="369"/>
      <c r="C379" s="372"/>
      <c r="D379" s="376"/>
      <c r="E379" s="102" t="s">
        <v>25</v>
      </c>
      <c r="F379" s="53"/>
      <c r="G379" s="53"/>
      <c r="H379" s="53"/>
      <c r="I379" s="54"/>
      <c r="J379" s="55"/>
      <c r="K379" s="56">
        <f t="shared" ref="K379:AC379" si="60">K344+K378</f>
        <v>164</v>
      </c>
      <c r="L379" s="57">
        <f t="shared" si="60"/>
        <v>0</v>
      </c>
      <c r="M379" s="117">
        <f t="shared" si="60"/>
        <v>236</v>
      </c>
      <c r="N379" s="57">
        <f t="shared" si="60"/>
        <v>32</v>
      </c>
      <c r="O379" s="57">
        <f t="shared" si="60"/>
        <v>7</v>
      </c>
      <c r="P379" s="57">
        <f t="shared" si="60"/>
        <v>0</v>
      </c>
      <c r="Q379" s="57">
        <f t="shared" si="60"/>
        <v>75</v>
      </c>
      <c r="R379" s="57">
        <f t="shared" si="60"/>
        <v>0</v>
      </c>
      <c r="S379" s="57">
        <f t="shared" si="60"/>
        <v>16</v>
      </c>
      <c r="T379" s="57">
        <f t="shared" si="60"/>
        <v>0</v>
      </c>
      <c r="U379" s="57">
        <f t="shared" si="60"/>
        <v>21</v>
      </c>
      <c r="V379" s="57">
        <f t="shared" si="60"/>
        <v>0</v>
      </c>
      <c r="W379" s="57">
        <f t="shared" si="60"/>
        <v>24</v>
      </c>
      <c r="X379" s="57">
        <f t="shared" si="60"/>
        <v>0</v>
      </c>
      <c r="Y379" s="57">
        <f t="shared" si="60"/>
        <v>0</v>
      </c>
      <c r="Z379" s="57">
        <f t="shared" si="60"/>
        <v>0</v>
      </c>
      <c r="AA379" s="57">
        <f t="shared" si="60"/>
        <v>0</v>
      </c>
      <c r="AB379" s="58">
        <f t="shared" si="60"/>
        <v>0</v>
      </c>
      <c r="AC379" s="59">
        <f t="shared" si="60"/>
        <v>575</v>
      </c>
      <c r="AD379" s="87">
        <f>SUM(K379:AB379)</f>
        <v>575</v>
      </c>
    </row>
    <row r="380" spans="1:30" customFormat="1" ht="13.9" x14ac:dyDescent="0.4">
      <c r="A380" s="60"/>
      <c r="B380" s="61"/>
      <c r="C380" s="61"/>
      <c r="D380" s="61"/>
      <c r="E380" s="103"/>
      <c r="F380" s="62"/>
      <c r="G380" s="62"/>
      <c r="H380" s="62"/>
      <c r="I380" s="63"/>
      <c r="J380" s="63"/>
      <c r="K380" s="64"/>
      <c r="L380" s="64"/>
      <c r="M380" s="118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 spans="1:30" customFormat="1" ht="13.9" x14ac:dyDescent="0.4">
      <c r="A381" s="353" t="s">
        <v>340</v>
      </c>
      <c r="B381" s="354"/>
      <c r="C381" s="354"/>
      <c r="D381" s="354"/>
      <c r="E381" s="355"/>
      <c r="F381" s="355"/>
      <c r="G381" s="355"/>
      <c r="H381" s="355"/>
      <c r="I381" s="356"/>
      <c r="J381" s="356"/>
      <c r="K381" s="357"/>
      <c r="L381" s="64"/>
      <c r="M381" s="118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 spans="1:30" customFormat="1" ht="13.9" x14ac:dyDescent="0.4">
      <c r="A382" s="60"/>
      <c r="B382" s="61"/>
      <c r="C382" s="61"/>
      <c r="D382" s="61"/>
      <c r="E382" s="103"/>
      <c r="F382" s="62"/>
      <c r="G382" s="62"/>
      <c r="H382" s="62"/>
      <c r="I382" s="63"/>
      <c r="J382" s="63"/>
      <c r="K382" s="64"/>
      <c r="L382" s="64"/>
      <c r="M382" s="118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 spans="1:30" customFormat="1" ht="13.9" x14ac:dyDescent="0.4">
      <c r="A383" s="60"/>
      <c r="B383" s="61"/>
      <c r="C383" s="61"/>
      <c r="D383" s="61"/>
      <c r="E383" s="103"/>
      <c r="F383" s="62"/>
      <c r="G383" s="62"/>
      <c r="H383" s="62"/>
      <c r="I383" s="63"/>
      <c r="J383" s="63"/>
      <c r="K383" s="64"/>
      <c r="L383" s="64"/>
      <c r="M383" s="118"/>
      <c r="N383" s="64"/>
      <c r="O383" s="64"/>
      <c r="P383" s="64"/>
      <c r="Q383" s="64"/>
      <c r="R383" s="65" t="s">
        <v>355</v>
      </c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 spans="1:30" customFormat="1" ht="13.9" x14ac:dyDescent="0.4">
      <c r="A384" s="60"/>
      <c r="B384" s="61"/>
      <c r="C384" s="61"/>
      <c r="D384" s="61"/>
      <c r="E384" s="103"/>
      <c r="F384" s="62"/>
      <c r="G384" s="62"/>
      <c r="H384" s="62"/>
      <c r="I384" s="63"/>
      <c r="J384" s="63"/>
      <c r="K384" s="64"/>
      <c r="L384" s="64"/>
      <c r="M384" s="118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 spans="1:31" customFormat="1" ht="13.9" x14ac:dyDescent="0.4">
      <c r="A385" s="60"/>
      <c r="B385" s="61"/>
      <c r="C385" s="61"/>
      <c r="D385" s="61"/>
      <c r="E385" s="103"/>
      <c r="F385" s="62"/>
      <c r="G385" s="62"/>
      <c r="H385" s="62"/>
      <c r="I385" s="63"/>
      <c r="J385" s="63"/>
      <c r="K385" s="64"/>
      <c r="L385" s="64"/>
      <c r="M385" s="118"/>
      <c r="N385" s="64"/>
      <c r="O385" s="64"/>
      <c r="P385" s="64"/>
      <c r="Q385" s="64"/>
      <c r="R385" s="64"/>
      <c r="S385" s="64"/>
      <c r="T385" s="64" t="s">
        <v>346</v>
      </c>
      <c r="U385" s="64"/>
      <c r="V385" s="64"/>
      <c r="W385" s="64"/>
      <c r="X385" s="64"/>
      <c r="Y385" s="64"/>
      <c r="Z385" s="64"/>
      <c r="AA385" s="64"/>
      <c r="AB385" s="64"/>
      <c r="AC385" s="64"/>
    </row>
    <row r="386" spans="1:31" customFormat="1" ht="13.9" x14ac:dyDescent="0.4">
      <c r="A386" s="60"/>
      <c r="B386" s="61"/>
      <c r="C386" s="61"/>
      <c r="D386" s="61"/>
      <c r="E386" s="103"/>
      <c r="F386" s="62"/>
      <c r="G386" s="62"/>
      <c r="H386" s="62"/>
      <c r="I386" s="63"/>
      <c r="J386" s="63"/>
      <c r="K386" s="64"/>
      <c r="L386" s="64"/>
      <c r="M386" s="118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 spans="1:31" customFormat="1" ht="13.9" x14ac:dyDescent="0.4">
      <c r="A387" s="60"/>
      <c r="B387" s="61"/>
      <c r="C387" s="61"/>
      <c r="D387" s="61"/>
      <c r="E387" s="103"/>
      <c r="F387" s="62"/>
      <c r="G387" s="62"/>
      <c r="H387" s="62"/>
      <c r="I387" s="63"/>
      <c r="J387" s="63"/>
      <c r="K387" s="64"/>
      <c r="L387" s="64"/>
      <c r="M387" s="118"/>
      <c r="N387" s="64"/>
      <c r="O387" s="64"/>
      <c r="P387" s="64"/>
      <c r="Q387" s="64"/>
      <c r="R387" s="65" t="s">
        <v>164</v>
      </c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 spans="1:31" customFormat="1" ht="13.9" x14ac:dyDescent="0.4">
      <c r="A388" s="60"/>
      <c r="B388" s="61"/>
      <c r="C388" s="61"/>
      <c r="D388" s="61"/>
      <c r="E388" s="103"/>
      <c r="F388" s="62"/>
      <c r="G388" s="62"/>
      <c r="H388" s="62"/>
      <c r="I388" s="63"/>
      <c r="J388" s="63"/>
      <c r="K388" s="64"/>
      <c r="L388" s="64"/>
      <c r="M388" s="118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 spans="1:31" customFormat="1" ht="14.25" thickBot="1" x14ac:dyDescent="0.45">
      <c r="A389" s="60"/>
      <c r="B389" s="61"/>
      <c r="C389" s="61"/>
      <c r="D389" s="61"/>
      <c r="E389" s="103"/>
      <c r="F389" s="62"/>
      <c r="G389" s="62"/>
      <c r="H389" s="62"/>
      <c r="I389" s="63"/>
      <c r="J389" s="63"/>
      <c r="K389" s="64"/>
      <c r="L389" s="64"/>
      <c r="M389" s="118"/>
      <c r="N389" s="64"/>
      <c r="O389" s="64"/>
      <c r="P389" s="64"/>
      <c r="Q389" s="64"/>
      <c r="R389" s="64"/>
      <c r="S389" s="64"/>
      <c r="T389" s="64" t="s">
        <v>346</v>
      </c>
      <c r="U389" s="64"/>
      <c r="V389" s="64"/>
      <c r="W389" s="64"/>
      <c r="X389" s="64"/>
      <c r="Y389" s="64"/>
      <c r="Z389" s="64"/>
      <c r="AA389" s="64"/>
      <c r="AB389" s="64"/>
      <c r="AC389" s="64"/>
    </row>
    <row r="390" spans="1:31" customFormat="1" ht="13.9" thickBot="1" x14ac:dyDescent="0.4">
      <c r="A390" s="358" t="s">
        <v>1</v>
      </c>
      <c r="B390" s="359"/>
      <c r="C390" s="359"/>
      <c r="D390" s="359"/>
      <c r="E390" s="360"/>
      <c r="F390" s="360"/>
      <c r="G390" s="360"/>
      <c r="H390" s="360"/>
      <c r="I390" s="361"/>
      <c r="J390" s="361"/>
      <c r="K390" s="362"/>
      <c r="L390" s="362"/>
      <c r="M390" s="362"/>
      <c r="N390" s="362"/>
      <c r="O390" s="362"/>
      <c r="P390" s="362"/>
      <c r="Q390" s="362"/>
      <c r="R390" s="362"/>
      <c r="S390" s="362"/>
      <c r="T390" s="362"/>
      <c r="U390" s="362"/>
      <c r="V390" s="362"/>
      <c r="W390" s="362"/>
      <c r="X390" s="362"/>
      <c r="Y390" s="362"/>
      <c r="Z390" s="362"/>
      <c r="AA390" s="362"/>
      <c r="AB390" s="362"/>
      <c r="AC390" s="363"/>
    </row>
    <row r="391" spans="1:31" customFormat="1" ht="14.25" thickBot="1" x14ac:dyDescent="0.45">
      <c r="A391" s="364">
        <v>7</v>
      </c>
      <c r="B391" s="367" t="s">
        <v>67</v>
      </c>
      <c r="C391" s="370" t="s">
        <v>3</v>
      </c>
      <c r="D391" s="373">
        <v>1</v>
      </c>
      <c r="E391" s="97" t="s">
        <v>68</v>
      </c>
      <c r="F391" s="216" t="s">
        <v>4</v>
      </c>
      <c r="G391" s="216" t="s">
        <v>5</v>
      </c>
      <c r="H391" s="216" t="s">
        <v>193</v>
      </c>
      <c r="I391" s="217">
        <v>1</v>
      </c>
      <c r="J391" s="218">
        <v>28</v>
      </c>
      <c r="K391" s="219"/>
      <c r="L391" s="111"/>
      <c r="M391" s="111">
        <v>16</v>
      </c>
      <c r="N391" s="22"/>
      <c r="O391" s="22"/>
      <c r="P391" s="22"/>
      <c r="Q391" s="22"/>
      <c r="R391" s="22"/>
      <c r="S391" s="22"/>
      <c r="T391" s="22"/>
      <c r="U391" s="22"/>
      <c r="V391" s="22">
        <v>0</v>
      </c>
      <c r="W391" s="22"/>
      <c r="X391" s="22"/>
      <c r="Y391" s="22"/>
      <c r="Z391" s="22"/>
      <c r="AA391" s="22"/>
      <c r="AB391" s="23"/>
      <c r="AC391" s="24">
        <f>SUM(K391:AB391)</f>
        <v>16</v>
      </c>
    </row>
    <row r="392" spans="1:31" customFormat="1" ht="42" thickBot="1" x14ac:dyDescent="0.45">
      <c r="A392" s="365"/>
      <c r="B392" s="368"/>
      <c r="C392" s="371"/>
      <c r="D392" s="374"/>
      <c r="E392" s="93" t="s">
        <v>68</v>
      </c>
      <c r="F392" s="203" t="s">
        <v>4</v>
      </c>
      <c r="G392" s="203" t="s">
        <v>47</v>
      </c>
      <c r="H392" s="203" t="s">
        <v>257</v>
      </c>
      <c r="I392" s="204">
        <v>1</v>
      </c>
      <c r="J392" s="205">
        <v>2</v>
      </c>
      <c r="K392" s="206">
        <v>16</v>
      </c>
      <c r="L392" s="112"/>
      <c r="M392" s="112"/>
      <c r="N392" s="29"/>
      <c r="O392" s="29"/>
      <c r="P392" s="29"/>
      <c r="Q392" s="29"/>
      <c r="R392" s="29"/>
      <c r="S392" s="29"/>
      <c r="T392" s="29"/>
      <c r="U392" s="29">
        <v>0</v>
      </c>
      <c r="V392" s="29"/>
      <c r="W392" s="29"/>
      <c r="X392" s="29"/>
      <c r="Y392" s="29"/>
      <c r="Z392" s="29"/>
      <c r="AA392" s="29"/>
      <c r="AB392" s="30"/>
      <c r="AC392" s="24">
        <f t="shared" ref="AC392:AC412" si="61">SUM(K392:AB392)</f>
        <v>16</v>
      </c>
    </row>
    <row r="393" spans="1:31" customFormat="1" ht="14.25" thickBot="1" x14ac:dyDescent="0.45">
      <c r="A393" s="365"/>
      <c r="B393" s="368"/>
      <c r="C393" s="371"/>
      <c r="D393" s="374"/>
      <c r="E393" s="93" t="s">
        <v>68</v>
      </c>
      <c r="F393" s="203" t="s">
        <v>4</v>
      </c>
      <c r="G393" s="203" t="s">
        <v>69</v>
      </c>
      <c r="H393" s="203" t="s">
        <v>194</v>
      </c>
      <c r="I393" s="204">
        <v>1</v>
      </c>
      <c r="J393" s="205">
        <v>2</v>
      </c>
      <c r="K393" s="206"/>
      <c r="L393" s="112"/>
      <c r="M393" s="112"/>
      <c r="N393" s="29"/>
      <c r="O393" s="29"/>
      <c r="P393" s="29"/>
      <c r="Q393" s="29"/>
      <c r="R393" s="29"/>
      <c r="S393" s="29"/>
      <c r="T393" s="29"/>
      <c r="U393" s="29">
        <v>1</v>
      </c>
      <c r="V393" s="29"/>
      <c r="W393" s="29"/>
      <c r="X393" s="29"/>
      <c r="Y393" s="29"/>
      <c r="Z393" s="29"/>
      <c r="AA393" s="29"/>
      <c r="AB393" s="30"/>
      <c r="AC393" s="24">
        <f t="shared" si="61"/>
        <v>1</v>
      </c>
    </row>
    <row r="394" spans="1:31" customFormat="1" ht="14.25" thickBot="1" x14ac:dyDescent="0.45">
      <c r="A394" s="365"/>
      <c r="B394" s="368"/>
      <c r="C394" s="371"/>
      <c r="D394" s="374"/>
      <c r="E394" s="93" t="s">
        <v>68</v>
      </c>
      <c r="F394" s="203" t="s">
        <v>4</v>
      </c>
      <c r="G394" s="203" t="s">
        <v>5</v>
      </c>
      <c r="H394" s="203" t="s">
        <v>195</v>
      </c>
      <c r="I394" s="204">
        <v>1</v>
      </c>
      <c r="J394" s="205">
        <v>28</v>
      </c>
      <c r="K394" s="206"/>
      <c r="L394" s="112"/>
      <c r="M394" s="112"/>
      <c r="N394" s="29"/>
      <c r="O394" s="29"/>
      <c r="P394" s="29"/>
      <c r="Q394" s="29"/>
      <c r="R394" s="29"/>
      <c r="S394" s="29"/>
      <c r="T394" s="29"/>
      <c r="U394" s="29">
        <v>2</v>
      </c>
      <c r="V394" s="29"/>
      <c r="W394" s="29"/>
      <c r="X394" s="29"/>
      <c r="Y394" s="29"/>
      <c r="Z394" s="29"/>
      <c r="AA394" s="29"/>
      <c r="AB394" s="30"/>
      <c r="AC394" s="24">
        <f t="shared" si="61"/>
        <v>2</v>
      </c>
    </row>
    <row r="395" spans="1:31" customFormat="1" ht="14.25" thickBot="1" x14ac:dyDescent="0.45">
      <c r="A395" s="365"/>
      <c r="B395" s="368"/>
      <c r="C395" s="371"/>
      <c r="D395" s="374"/>
      <c r="E395" s="93" t="s">
        <v>68</v>
      </c>
      <c r="F395" s="203" t="s">
        <v>4</v>
      </c>
      <c r="G395" s="203" t="s">
        <v>5</v>
      </c>
      <c r="H395" s="203" t="s">
        <v>196</v>
      </c>
      <c r="I395" s="204">
        <v>1</v>
      </c>
      <c r="J395" s="205">
        <v>12</v>
      </c>
      <c r="K395" s="206"/>
      <c r="L395" s="112"/>
      <c r="M395" s="112"/>
      <c r="N395" s="29"/>
      <c r="O395" s="29"/>
      <c r="P395" s="29"/>
      <c r="Q395" s="29"/>
      <c r="R395" s="29"/>
      <c r="S395" s="29"/>
      <c r="T395" s="29"/>
      <c r="U395" s="29">
        <v>1</v>
      </c>
      <c r="V395" s="29"/>
      <c r="W395" s="29"/>
      <c r="X395" s="29"/>
      <c r="Y395" s="29"/>
      <c r="Z395" s="29"/>
      <c r="AA395" s="29"/>
      <c r="AB395" s="30"/>
      <c r="AC395" s="24">
        <f t="shared" si="61"/>
        <v>1</v>
      </c>
    </row>
    <row r="396" spans="1:31" customFormat="1" ht="15.4" thickBot="1" x14ac:dyDescent="0.45">
      <c r="A396" s="365"/>
      <c r="B396" s="368"/>
      <c r="C396" s="371"/>
      <c r="D396" s="374"/>
      <c r="E396" s="97" t="s">
        <v>258</v>
      </c>
      <c r="F396" s="216" t="s">
        <v>4</v>
      </c>
      <c r="G396" s="216" t="s">
        <v>259</v>
      </c>
      <c r="H396" s="216" t="s">
        <v>260</v>
      </c>
      <c r="I396" s="217">
        <v>4</v>
      </c>
      <c r="J396" s="218">
        <v>26</v>
      </c>
      <c r="K396" s="220"/>
      <c r="L396" s="122">
        <v>16</v>
      </c>
      <c r="M396" s="107"/>
      <c r="N396" s="73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30"/>
      <c r="AC396" s="24">
        <f t="shared" si="61"/>
        <v>16</v>
      </c>
      <c r="AD396" s="87">
        <f>SUM(AC391:AC396)</f>
        <v>52</v>
      </c>
      <c r="AE396" s="87">
        <f>AD396+32</f>
        <v>84</v>
      </c>
    </row>
    <row r="397" spans="1:31" customFormat="1" ht="14.25" thickBot="1" x14ac:dyDescent="0.45">
      <c r="A397" s="365"/>
      <c r="B397" s="368"/>
      <c r="C397" s="371"/>
      <c r="D397" s="374"/>
      <c r="E397" s="93" t="s">
        <v>71</v>
      </c>
      <c r="F397" s="203" t="s">
        <v>4</v>
      </c>
      <c r="G397" s="203" t="s">
        <v>5</v>
      </c>
      <c r="H397" s="203" t="s">
        <v>72</v>
      </c>
      <c r="I397" s="204">
        <v>2</v>
      </c>
      <c r="J397" s="205">
        <v>32</v>
      </c>
      <c r="K397" s="206"/>
      <c r="L397" s="112"/>
      <c r="M397" s="112">
        <v>28</v>
      </c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30"/>
      <c r="AC397" s="24">
        <f t="shared" si="61"/>
        <v>28</v>
      </c>
    </row>
    <row r="398" spans="1:31" customFormat="1" ht="14.25" thickBot="1" x14ac:dyDescent="0.45">
      <c r="A398" s="365"/>
      <c r="B398" s="368"/>
      <c r="C398" s="371"/>
      <c r="D398" s="374"/>
      <c r="E398" s="93" t="s">
        <v>71</v>
      </c>
      <c r="F398" s="203" t="s">
        <v>4</v>
      </c>
      <c r="G398" s="203" t="s">
        <v>5</v>
      </c>
      <c r="H398" s="203" t="s">
        <v>72</v>
      </c>
      <c r="I398" s="204">
        <v>2</v>
      </c>
      <c r="J398" s="205">
        <v>66</v>
      </c>
      <c r="K398" s="206"/>
      <c r="L398" s="112"/>
      <c r="M398" s="112">
        <v>28</v>
      </c>
      <c r="N398" s="29"/>
      <c r="O398" s="29"/>
      <c r="P398" s="29"/>
      <c r="Q398" s="29"/>
      <c r="R398" s="29"/>
      <c r="S398" s="29"/>
      <c r="T398" s="29"/>
      <c r="U398" s="29"/>
      <c r="V398" s="29">
        <v>0</v>
      </c>
      <c r="W398" s="29"/>
      <c r="X398" s="29"/>
      <c r="Y398" s="29"/>
      <c r="Z398" s="29"/>
      <c r="AA398" s="29"/>
      <c r="AB398" s="30"/>
      <c r="AC398" s="24">
        <f t="shared" si="61"/>
        <v>28</v>
      </c>
      <c r="AD398" s="87">
        <f>AC397+AC398</f>
        <v>56</v>
      </c>
    </row>
    <row r="399" spans="1:31" customFormat="1" ht="14.25" thickBot="1" x14ac:dyDescent="0.45">
      <c r="A399" s="365"/>
      <c r="B399" s="368"/>
      <c r="C399" s="371"/>
      <c r="D399" s="374"/>
      <c r="E399" s="93" t="s">
        <v>71</v>
      </c>
      <c r="F399" s="203" t="s">
        <v>4</v>
      </c>
      <c r="G399" s="203" t="s">
        <v>5</v>
      </c>
      <c r="H399" s="203" t="s">
        <v>72</v>
      </c>
      <c r="I399" s="204">
        <v>2</v>
      </c>
      <c r="J399" s="205">
        <v>66</v>
      </c>
      <c r="K399" s="206">
        <v>28</v>
      </c>
      <c r="L399" s="112"/>
      <c r="M399" s="112"/>
      <c r="N399" s="29"/>
      <c r="O399" s="29"/>
      <c r="P399" s="29"/>
      <c r="Q399" s="29"/>
      <c r="R399" s="29"/>
      <c r="S399" s="29"/>
      <c r="T399" s="29"/>
      <c r="U399" s="29">
        <v>7</v>
      </c>
      <c r="V399" s="29"/>
      <c r="W399" s="29"/>
      <c r="X399" s="29"/>
      <c r="Y399" s="29"/>
      <c r="Z399" s="29"/>
      <c r="AA399" s="29"/>
      <c r="AB399" s="30"/>
      <c r="AC399" s="24">
        <f t="shared" si="61"/>
        <v>35</v>
      </c>
    </row>
    <row r="400" spans="1:31" customFormat="1" ht="14.25" thickBot="1" x14ac:dyDescent="0.45">
      <c r="A400" s="365"/>
      <c r="B400" s="368"/>
      <c r="C400" s="371"/>
      <c r="D400" s="374"/>
      <c r="E400" s="93" t="s">
        <v>73</v>
      </c>
      <c r="F400" s="203" t="s">
        <v>4</v>
      </c>
      <c r="G400" s="203" t="s">
        <v>5</v>
      </c>
      <c r="H400" s="203" t="s">
        <v>74</v>
      </c>
      <c r="I400" s="204">
        <v>2</v>
      </c>
      <c r="J400" s="205">
        <v>41</v>
      </c>
      <c r="K400" s="206"/>
      <c r="L400" s="112"/>
      <c r="M400" s="112">
        <v>22</v>
      </c>
      <c r="N400" s="29"/>
      <c r="O400" s="29"/>
      <c r="P400" s="29"/>
      <c r="Q400" s="29"/>
      <c r="R400" s="29"/>
      <c r="S400" s="29"/>
      <c r="T400" s="29"/>
      <c r="U400" s="29"/>
      <c r="V400" s="29">
        <v>0</v>
      </c>
      <c r="W400" s="29"/>
      <c r="X400" s="29"/>
      <c r="Y400" s="29"/>
      <c r="Z400" s="29"/>
      <c r="AA400" s="29"/>
      <c r="AB400" s="30"/>
      <c r="AC400" s="24">
        <f t="shared" si="61"/>
        <v>22</v>
      </c>
      <c r="AD400" s="87">
        <f>AC399+AC400</f>
        <v>57</v>
      </c>
      <c r="AE400" s="87">
        <f>AD400+56+56</f>
        <v>169</v>
      </c>
    </row>
    <row r="401" spans="1:31" customFormat="1" ht="14.25" thickBot="1" x14ac:dyDescent="0.45">
      <c r="A401" s="365"/>
      <c r="B401" s="368"/>
      <c r="C401" s="371"/>
      <c r="D401" s="374"/>
      <c r="E401" s="93" t="s">
        <v>73</v>
      </c>
      <c r="F401" s="203" t="s">
        <v>4</v>
      </c>
      <c r="G401" s="203" t="s">
        <v>5</v>
      </c>
      <c r="H401" s="203" t="s">
        <v>74</v>
      </c>
      <c r="I401" s="204">
        <v>2</v>
      </c>
      <c r="J401" s="205">
        <v>41</v>
      </c>
      <c r="K401" s="206">
        <v>28</v>
      </c>
      <c r="L401" s="112"/>
      <c r="M401" s="112"/>
      <c r="N401" s="29"/>
      <c r="O401" s="29"/>
      <c r="P401" s="29"/>
      <c r="Q401" s="29"/>
      <c r="R401" s="29"/>
      <c r="S401" s="29"/>
      <c r="T401" s="29"/>
      <c r="U401" s="29">
        <v>4</v>
      </c>
      <c r="V401" s="29"/>
      <c r="W401" s="29"/>
      <c r="X401" s="29"/>
      <c r="Y401" s="29"/>
      <c r="Z401" s="29"/>
      <c r="AA401" s="29"/>
      <c r="AB401" s="30"/>
      <c r="AC401" s="24">
        <f t="shared" si="61"/>
        <v>32</v>
      </c>
    </row>
    <row r="402" spans="1:31" customFormat="1" ht="14.25" thickBot="1" x14ac:dyDescent="0.45">
      <c r="A402" s="365"/>
      <c r="B402" s="368"/>
      <c r="C402" s="371"/>
      <c r="D402" s="374"/>
      <c r="E402" s="93" t="s">
        <v>75</v>
      </c>
      <c r="F402" s="203" t="s">
        <v>4</v>
      </c>
      <c r="G402" s="203" t="s">
        <v>12</v>
      </c>
      <c r="H402" s="203" t="s">
        <v>208</v>
      </c>
      <c r="I402" s="204" t="s">
        <v>32</v>
      </c>
      <c r="J402" s="205">
        <v>15</v>
      </c>
      <c r="K402" s="206"/>
      <c r="L402" s="112"/>
      <c r="M402" s="112">
        <v>26</v>
      </c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30"/>
      <c r="AC402" s="24">
        <f t="shared" si="61"/>
        <v>26</v>
      </c>
      <c r="AD402" s="87">
        <f>AC401+AC402</f>
        <v>58</v>
      </c>
      <c r="AE402" s="87">
        <f>AD402+56</f>
        <v>114</v>
      </c>
    </row>
    <row r="403" spans="1:31" customFormat="1" ht="14.25" thickBot="1" x14ac:dyDescent="0.45">
      <c r="A403" s="365"/>
      <c r="B403" s="368"/>
      <c r="C403" s="371"/>
      <c r="D403" s="374"/>
      <c r="E403" s="93" t="s">
        <v>212</v>
      </c>
      <c r="F403" s="25" t="s">
        <v>4</v>
      </c>
      <c r="G403" s="25"/>
      <c r="H403" s="25" t="s">
        <v>213</v>
      </c>
      <c r="I403" s="26"/>
      <c r="J403" s="27">
        <v>150</v>
      </c>
      <c r="K403" s="28"/>
      <c r="L403" s="29"/>
      <c r="M403" s="112">
        <v>22</v>
      </c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30"/>
      <c r="AC403" s="24">
        <f t="shared" si="61"/>
        <v>22</v>
      </c>
    </row>
    <row r="404" spans="1:31" customFormat="1" ht="14.25" thickBot="1" x14ac:dyDescent="0.45">
      <c r="A404" s="365"/>
      <c r="B404" s="368"/>
      <c r="C404" s="371"/>
      <c r="D404" s="374"/>
      <c r="E404" s="93" t="s">
        <v>212</v>
      </c>
      <c r="F404" s="25" t="s">
        <v>4</v>
      </c>
      <c r="G404" s="25"/>
      <c r="H404" s="25" t="s">
        <v>213</v>
      </c>
      <c r="I404" s="26"/>
      <c r="J404" s="27">
        <v>150</v>
      </c>
      <c r="K404" s="28"/>
      <c r="L404" s="29"/>
      <c r="M404" s="112">
        <v>22</v>
      </c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30"/>
      <c r="AC404" s="24">
        <f t="shared" si="61"/>
        <v>22</v>
      </c>
    </row>
    <row r="405" spans="1:31" customFormat="1" ht="15.4" thickBot="1" x14ac:dyDescent="0.45">
      <c r="A405" s="365"/>
      <c r="B405" s="368"/>
      <c r="C405" s="371"/>
      <c r="D405" s="374"/>
      <c r="E405" s="196"/>
      <c r="F405" s="129"/>
      <c r="G405" s="130"/>
      <c r="H405" s="130"/>
      <c r="I405" s="129"/>
      <c r="J405" s="131"/>
      <c r="K405" s="199"/>
      <c r="L405" s="129"/>
      <c r="M405" s="128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  <c r="AA405" s="129"/>
      <c r="AB405" s="131"/>
      <c r="AC405" s="24">
        <f t="shared" si="61"/>
        <v>0</v>
      </c>
      <c r="AD405" s="16"/>
    </row>
    <row r="406" spans="1:31" customFormat="1" ht="14.25" thickBot="1" x14ac:dyDescent="0.45">
      <c r="A406" s="365"/>
      <c r="B406" s="368"/>
      <c r="C406" s="371"/>
      <c r="D406" s="374"/>
      <c r="E406" s="200" t="s">
        <v>161</v>
      </c>
      <c r="F406" s="75" t="s">
        <v>214</v>
      </c>
      <c r="G406" s="75" t="s">
        <v>5</v>
      </c>
      <c r="H406" s="75" t="s">
        <v>22</v>
      </c>
      <c r="I406" s="76">
        <v>2</v>
      </c>
      <c r="J406" s="77">
        <v>1</v>
      </c>
      <c r="K406" s="78"/>
      <c r="L406" s="79"/>
      <c r="M406" s="113"/>
      <c r="N406" s="79"/>
      <c r="O406" s="79"/>
      <c r="P406" s="79"/>
      <c r="Q406" s="79"/>
      <c r="R406" s="79"/>
      <c r="S406" s="79"/>
      <c r="T406" s="79"/>
      <c r="U406" s="79"/>
      <c r="V406" s="79"/>
      <c r="W406" s="79">
        <v>3</v>
      </c>
      <c r="X406" s="79"/>
      <c r="Y406" s="79"/>
      <c r="Z406" s="79"/>
      <c r="AA406" s="79"/>
      <c r="AB406" s="80"/>
      <c r="AC406" s="24">
        <f t="shared" si="61"/>
        <v>3</v>
      </c>
    </row>
    <row r="407" spans="1:31" customFormat="1" ht="14.25" thickBot="1" x14ac:dyDescent="0.45">
      <c r="A407" s="365"/>
      <c r="B407" s="368"/>
      <c r="C407" s="371"/>
      <c r="D407" s="374"/>
      <c r="E407" s="200" t="s">
        <v>161</v>
      </c>
      <c r="F407" s="75" t="s">
        <v>214</v>
      </c>
      <c r="G407" s="75" t="s">
        <v>5</v>
      </c>
      <c r="H407" s="75" t="s">
        <v>21</v>
      </c>
      <c r="I407" s="76">
        <v>4</v>
      </c>
      <c r="J407" s="77">
        <v>2</v>
      </c>
      <c r="K407" s="78"/>
      <c r="L407" s="79"/>
      <c r="M407" s="113"/>
      <c r="N407" s="79"/>
      <c r="O407" s="79"/>
      <c r="P407" s="79"/>
      <c r="Q407" s="79"/>
      <c r="R407" s="79"/>
      <c r="S407" s="79"/>
      <c r="T407" s="79"/>
      <c r="U407" s="79"/>
      <c r="V407" s="79"/>
      <c r="W407" s="79">
        <v>6</v>
      </c>
      <c r="X407" s="79"/>
      <c r="Y407" s="79"/>
      <c r="Z407" s="79"/>
      <c r="AA407" s="79"/>
      <c r="AB407" s="30"/>
      <c r="AC407" s="24">
        <f>SUM(K407:AB407)</f>
        <v>6</v>
      </c>
    </row>
    <row r="408" spans="1:31" customFormat="1" ht="14.25" thickBot="1" x14ac:dyDescent="0.45">
      <c r="A408" s="365"/>
      <c r="B408" s="368"/>
      <c r="C408" s="371"/>
      <c r="D408" s="374"/>
      <c r="E408" s="93" t="s">
        <v>11</v>
      </c>
      <c r="F408" s="25" t="s">
        <v>4</v>
      </c>
      <c r="G408" s="25" t="s">
        <v>12</v>
      </c>
      <c r="H408" s="25" t="s">
        <v>31</v>
      </c>
      <c r="I408" s="26" t="s">
        <v>13</v>
      </c>
      <c r="J408" s="27">
        <v>2</v>
      </c>
      <c r="K408" s="28"/>
      <c r="L408" s="29"/>
      <c r="M408" s="112"/>
      <c r="N408" s="29"/>
      <c r="O408" s="29"/>
      <c r="P408" s="29"/>
      <c r="Q408" s="29">
        <v>20</v>
      </c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30"/>
      <c r="AC408" s="24">
        <f t="shared" si="61"/>
        <v>20</v>
      </c>
      <c r="AD408" s="87">
        <f>SUM(AC403:AC408)</f>
        <v>73</v>
      </c>
    </row>
    <row r="409" spans="1:31" customFormat="1" ht="14.25" thickBot="1" x14ac:dyDescent="0.45">
      <c r="A409" s="365"/>
      <c r="B409" s="368"/>
      <c r="C409" s="371"/>
      <c r="D409" s="374"/>
      <c r="E409" s="93" t="s">
        <v>77</v>
      </c>
      <c r="F409" s="25" t="s">
        <v>4</v>
      </c>
      <c r="G409" s="25" t="s">
        <v>12</v>
      </c>
      <c r="H409" s="25" t="s">
        <v>31</v>
      </c>
      <c r="I409" s="26" t="s">
        <v>13</v>
      </c>
      <c r="J409" s="27">
        <v>42</v>
      </c>
      <c r="K409" s="28"/>
      <c r="L409" s="29"/>
      <c r="M409" s="112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30"/>
      <c r="AC409" s="24">
        <f t="shared" si="61"/>
        <v>0</v>
      </c>
      <c r="AD409" s="87"/>
    </row>
    <row r="410" spans="1:31" customFormat="1" ht="14.25" thickBot="1" x14ac:dyDescent="0.45">
      <c r="A410" s="365"/>
      <c r="B410" s="368"/>
      <c r="C410" s="371"/>
      <c r="D410" s="374"/>
      <c r="E410" s="93"/>
      <c r="F410" s="25"/>
      <c r="G410" s="25"/>
      <c r="H410" s="25"/>
      <c r="I410" s="26"/>
      <c r="J410" s="27"/>
      <c r="K410" s="28"/>
      <c r="L410" s="29"/>
      <c r="M410" s="112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80"/>
      <c r="AC410" s="24">
        <f t="shared" si="61"/>
        <v>0</v>
      </c>
    </row>
    <row r="411" spans="1:31" customFormat="1" ht="14.25" thickBot="1" x14ac:dyDescent="0.45">
      <c r="A411" s="365"/>
      <c r="B411" s="368"/>
      <c r="C411" s="371"/>
      <c r="D411" s="374"/>
      <c r="E411" s="93" t="s">
        <v>14</v>
      </c>
      <c r="F411" s="25" t="s">
        <v>4</v>
      </c>
      <c r="G411" s="25" t="s">
        <v>12</v>
      </c>
      <c r="H411" s="25" t="s">
        <v>31</v>
      </c>
      <c r="I411" s="26" t="s">
        <v>13</v>
      </c>
      <c r="J411" s="27">
        <v>2</v>
      </c>
      <c r="K411" s="28"/>
      <c r="L411" s="29"/>
      <c r="M411" s="112"/>
      <c r="N411" s="29"/>
      <c r="O411" s="29"/>
      <c r="P411" s="29"/>
      <c r="Q411" s="29"/>
      <c r="R411" s="29"/>
      <c r="S411" s="29">
        <v>4</v>
      </c>
      <c r="T411" s="29"/>
      <c r="U411" s="29"/>
      <c r="V411" s="29"/>
      <c r="W411" s="29"/>
      <c r="X411" s="29"/>
      <c r="Y411" s="29"/>
      <c r="Z411" s="29"/>
      <c r="AA411" s="29"/>
      <c r="AB411" s="30"/>
      <c r="AC411" s="24">
        <f t="shared" si="61"/>
        <v>4</v>
      </c>
    </row>
    <row r="412" spans="1:31" customFormat="1" ht="13.9" x14ac:dyDescent="0.4">
      <c r="A412" s="365"/>
      <c r="B412" s="368"/>
      <c r="C412" s="371"/>
      <c r="D412" s="374"/>
      <c r="E412" s="93"/>
      <c r="F412" s="25"/>
      <c r="G412" s="25"/>
      <c r="H412" s="25"/>
      <c r="I412" s="26"/>
      <c r="J412" s="27"/>
      <c r="K412" s="28"/>
      <c r="L412" s="29"/>
      <c r="M412" s="112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30"/>
      <c r="AC412" s="24">
        <f t="shared" si="61"/>
        <v>0</v>
      </c>
    </row>
    <row r="413" spans="1:31" customFormat="1" ht="13.9" thickBot="1" x14ac:dyDescent="0.4">
      <c r="A413" s="365"/>
      <c r="B413" s="368"/>
      <c r="C413" s="371"/>
      <c r="D413" s="374"/>
      <c r="E413" s="98" t="s">
        <v>16</v>
      </c>
      <c r="F413" s="32"/>
      <c r="G413" s="32"/>
      <c r="H413" s="32"/>
      <c r="I413" s="33"/>
      <c r="J413" s="34"/>
      <c r="K413" s="35">
        <f t="shared" ref="K413:AC413" si="62">SUM(K391:K412)</f>
        <v>72</v>
      </c>
      <c r="L413" s="35">
        <f t="shared" si="62"/>
        <v>16</v>
      </c>
      <c r="M413" s="35">
        <f t="shared" si="62"/>
        <v>164</v>
      </c>
      <c r="N413" s="35">
        <f t="shared" si="62"/>
        <v>0</v>
      </c>
      <c r="O413" s="35">
        <f t="shared" si="62"/>
        <v>0</v>
      </c>
      <c r="P413" s="35">
        <f t="shared" si="62"/>
        <v>0</v>
      </c>
      <c r="Q413" s="35">
        <f t="shared" si="62"/>
        <v>20</v>
      </c>
      <c r="R413" s="35">
        <f t="shared" si="62"/>
        <v>0</v>
      </c>
      <c r="S413" s="35">
        <f t="shared" si="62"/>
        <v>4</v>
      </c>
      <c r="T413" s="35">
        <f t="shared" si="62"/>
        <v>0</v>
      </c>
      <c r="U413" s="35">
        <f t="shared" si="62"/>
        <v>15</v>
      </c>
      <c r="V413" s="35">
        <f t="shared" si="62"/>
        <v>0</v>
      </c>
      <c r="W413" s="35">
        <f t="shared" si="62"/>
        <v>9</v>
      </c>
      <c r="X413" s="35">
        <f t="shared" si="62"/>
        <v>0</v>
      </c>
      <c r="Y413" s="35">
        <f t="shared" si="62"/>
        <v>0</v>
      </c>
      <c r="Z413" s="35">
        <f t="shared" si="62"/>
        <v>0</v>
      </c>
      <c r="AA413" s="35">
        <f t="shared" si="62"/>
        <v>0</v>
      </c>
      <c r="AB413" s="37">
        <f t="shared" si="62"/>
        <v>0</v>
      </c>
      <c r="AC413" s="38">
        <f t="shared" si="62"/>
        <v>300</v>
      </c>
      <c r="AD413" s="87">
        <f>SUM(K413:AA413)</f>
        <v>300</v>
      </c>
    </row>
    <row r="414" spans="1:31" customFormat="1" ht="14.25" thickBot="1" x14ac:dyDescent="0.45">
      <c r="A414" s="365"/>
      <c r="B414" s="368"/>
      <c r="C414" s="371"/>
      <c r="D414" s="374"/>
      <c r="E414" s="97"/>
      <c r="F414" s="18"/>
      <c r="G414" s="18"/>
      <c r="H414" s="18"/>
      <c r="I414" s="19"/>
      <c r="J414" s="20"/>
      <c r="K414" s="191"/>
      <c r="L414" s="22"/>
      <c r="M414" s="111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123"/>
      <c r="AC414" s="24"/>
      <c r="AD414" s="87"/>
    </row>
    <row r="415" spans="1:31" customFormat="1" ht="13.9" x14ac:dyDescent="0.4">
      <c r="A415" s="365"/>
      <c r="B415" s="368"/>
      <c r="C415" s="371"/>
      <c r="D415" s="374"/>
      <c r="E415" s="214"/>
      <c r="F415" s="25"/>
      <c r="G415" s="25"/>
      <c r="H415" s="25"/>
      <c r="I415" s="26"/>
      <c r="J415" s="27"/>
      <c r="K415" s="192"/>
      <c r="L415" s="29"/>
      <c r="M415" s="112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123"/>
      <c r="AC415" s="24"/>
      <c r="AD415" s="87"/>
    </row>
    <row r="416" spans="1:31" customFormat="1" ht="13.9" x14ac:dyDescent="0.4">
      <c r="A416" s="365"/>
      <c r="B416" s="368"/>
      <c r="C416" s="371"/>
      <c r="D416" s="375"/>
      <c r="E416" s="106"/>
      <c r="F416" s="39"/>
      <c r="G416" s="39"/>
      <c r="H416" s="39"/>
      <c r="I416" s="40"/>
      <c r="J416" s="41"/>
      <c r="K416" s="42"/>
      <c r="L416" s="43"/>
      <c r="M416" s="115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4"/>
      <c r="AC416" s="45"/>
    </row>
    <row r="417" spans="1:29" customFormat="1" ht="13.9" thickBot="1" x14ac:dyDescent="0.4">
      <c r="A417" s="365"/>
      <c r="B417" s="368"/>
      <c r="C417" s="371"/>
      <c r="D417" s="375"/>
      <c r="E417" s="101" t="s">
        <v>18</v>
      </c>
      <c r="F417" s="46"/>
      <c r="G417" s="46"/>
      <c r="H417" s="46"/>
      <c r="I417" s="47"/>
      <c r="J417" s="48"/>
      <c r="K417" s="49">
        <f>SUM(K414:K416)</f>
        <v>0</v>
      </c>
      <c r="L417" s="49">
        <f t="shared" ref="L417:AA417" si="63">SUM(L414:L416)</f>
        <v>0</v>
      </c>
      <c r="M417" s="49">
        <f t="shared" si="63"/>
        <v>0</v>
      </c>
      <c r="N417" s="49">
        <f t="shared" si="63"/>
        <v>0</v>
      </c>
      <c r="O417" s="49">
        <f t="shared" si="63"/>
        <v>0</v>
      </c>
      <c r="P417" s="49">
        <f t="shared" si="63"/>
        <v>0</v>
      </c>
      <c r="Q417" s="49">
        <f t="shared" si="63"/>
        <v>0</v>
      </c>
      <c r="R417" s="49">
        <f t="shared" si="63"/>
        <v>0</v>
      </c>
      <c r="S417" s="49">
        <f t="shared" si="63"/>
        <v>0</v>
      </c>
      <c r="T417" s="49">
        <f t="shared" si="63"/>
        <v>0</v>
      </c>
      <c r="U417" s="49">
        <f t="shared" si="63"/>
        <v>0</v>
      </c>
      <c r="V417" s="49">
        <f t="shared" si="63"/>
        <v>0</v>
      </c>
      <c r="W417" s="49">
        <f t="shared" si="63"/>
        <v>0</v>
      </c>
      <c r="X417" s="49">
        <f t="shared" si="63"/>
        <v>0</v>
      </c>
      <c r="Y417" s="49">
        <f t="shared" si="63"/>
        <v>0</v>
      </c>
      <c r="Z417" s="49">
        <f t="shared" si="63"/>
        <v>0</v>
      </c>
      <c r="AA417" s="49">
        <f t="shared" si="63"/>
        <v>0</v>
      </c>
      <c r="AB417" s="51">
        <f t="shared" ref="AB417" si="64">SUM(AB416:AB416)</f>
        <v>0</v>
      </c>
      <c r="AC417" s="52">
        <f>SUM(AC414:AC416)</f>
        <v>0</v>
      </c>
    </row>
    <row r="418" spans="1:29" customFormat="1" ht="13.9" thickBot="1" x14ac:dyDescent="0.4">
      <c r="A418" s="366"/>
      <c r="B418" s="369"/>
      <c r="C418" s="372"/>
      <c r="D418" s="376"/>
      <c r="E418" s="102" t="s">
        <v>19</v>
      </c>
      <c r="F418" s="53"/>
      <c r="G418" s="53"/>
      <c r="H418" s="53"/>
      <c r="I418" s="54"/>
      <c r="J418" s="55"/>
      <c r="K418" s="56">
        <f t="shared" ref="K418:AC418" si="65">K413+K417</f>
        <v>72</v>
      </c>
      <c r="L418" s="56">
        <f t="shared" si="65"/>
        <v>16</v>
      </c>
      <c r="M418" s="56">
        <f t="shared" si="65"/>
        <v>164</v>
      </c>
      <c r="N418" s="56">
        <f t="shared" si="65"/>
        <v>0</v>
      </c>
      <c r="O418" s="56">
        <f t="shared" si="65"/>
        <v>0</v>
      </c>
      <c r="P418" s="56">
        <f t="shared" si="65"/>
        <v>0</v>
      </c>
      <c r="Q418" s="56">
        <f t="shared" si="65"/>
        <v>20</v>
      </c>
      <c r="R418" s="56">
        <f t="shared" si="65"/>
        <v>0</v>
      </c>
      <c r="S418" s="56">
        <f t="shared" si="65"/>
        <v>4</v>
      </c>
      <c r="T418" s="56">
        <f t="shared" si="65"/>
        <v>0</v>
      </c>
      <c r="U418" s="56">
        <f t="shared" si="65"/>
        <v>15</v>
      </c>
      <c r="V418" s="56">
        <f t="shared" si="65"/>
        <v>0</v>
      </c>
      <c r="W418" s="56">
        <f t="shared" si="65"/>
        <v>9</v>
      </c>
      <c r="X418" s="56">
        <f t="shared" si="65"/>
        <v>0</v>
      </c>
      <c r="Y418" s="56">
        <f t="shared" si="65"/>
        <v>0</v>
      </c>
      <c r="Z418" s="56">
        <f t="shared" si="65"/>
        <v>0</v>
      </c>
      <c r="AA418" s="56">
        <f t="shared" si="65"/>
        <v>0</v>
      </c>
      <c r="AB418" s="58">
        <f t="shared" si="65"/>
        <v>0</v>
      </c>
      <c r="AC418" s="59">
        <f t="shared" si="65"/>
        <v>300</v>
      </c>
    </row>
    <row r="419" spans="1:29" customFormat="1" ht="13.9" x14ac:dyDescent="0.4">
      <c r="A419" s="60"/>
      <c r="B419" s="61"/>
      <c r="C419" s="61"/>
      <c r="D419" s="61"/>
      <c r="E419" s="103"/>
      <c r="F419" s="62"/>
      <c r="G419" s="62"/>
      <c r="H419" s="62"/>
      <c r="I419" s="63"/>
      <c r="J419" s="63"/>
      <c r="K419" s="64"/>
      <c r="L419" s="64"/>
      <c r="M419" s="118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 spans="1:29" customFormat="1" ht="13.9" x14ac:dyDescent="0.4">
      <c r="A420" s="353" t="s">
        <v>340</v>
      </c>
      <c r="B420" s="354"/>
      <c r="C420" s="354"/>
      <c r="D420" s="354"/>
      <c r="E420" s="355"/>
      <c r="F420" s="355"/>
      <c r="G420" s="355"/>
      <c r="H420" s="355"/>
      <c r="I420" s="356"/>
      <c r="J420" s="356"/>
      <c r="K420" s="357"/>
      <c r="L420" s="64"/>
      <c r="M420" s="118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 spans="1:29" customFormat="1" ht="13.9" x14ac:dyDescent="0.4">
      <c r="A421" s="60"/>
      <c r="B421" s="61"/>
      <c r="C421" s="61"/>
      <c r="D421" s="61"/>
      <c r="E421" s="103"/>
      <c r="F421" s="62"/>
      <c r="G421" s="62"/>
      <c r="H421" s="62"/>
      <c r="I421" s="63"/>
      <c r="J421" s="63"/>
      <c r="K421" s="64"/>
      <c r="L421" s="64"/>
      <c r="M421" s="118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 spans="1:29" customFormat="1" ht="13.9" x14ac:dyDescent="0.4">
      <c r="A422" s="60"/>
      <c r="B422" s="61"/>
      <c r="C422" s="61"/>
      <c r="D422" s="61"/>
      <c r="E422" s="103"/>
      <c r="F422" s="62"/>
      <c r="G422" s="62"/>
      <c r="H422" s="62"/>
      <c r="I422" s="63"/>
      <c r="J422" s="63"/>
      <c r="K422" s="64"/>
      <c r="L422" s="64"/>
      <c r="M422" s="118"/>
      <c r="N422" s="64"/>
      <c r="O422" s="64"/>
      <c r="P422" s="64"/>
      <c r="Q422" s="64"/>
      <c r="R422" s="65" t="s">
        <v>355</v>
      </c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 spans="1:29" customFormat="1" ht="13.9" x14ac:dyDescent="0.4">
      <c r="A423" s="60"/>
      <c r="B423" s="61"/>
      <c r="C423" s="61"/>
      <c r="D423" s="61"/>
      <c r="E423" s="103"/>
      <c r="F423" s="62"/>
      <c r="G423" s="62"/>
      <c r="H423" s="62"/>
      <c r="I423" s="63"/>
      <c r="J423" s="63"/>
      <c r="K423" s="64"/>
      <c r="L423" s="64"/>
      <c r="M423" s="118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 spans="1:29" customFormat="1" ht="13.9" x14ac:dyDescent="0.4">
      <c r="A424" s="60"/>
      <c r="B424" s="61"/>
      <c r="C424" s="61"/>
      <c r="D424" s="61"/>
      <c r="E424" s="103"/>
      <c r="F424" s="62"/>
      <c r="G424" s="62"/>
      <c r="H424" s="62"/>
      <c r="I424" s="63"/>
      <c r="J424" s="63"/>
      <c r="K424" s="64"/>
      <c r="L424" s="64"/>
      <c r="M424" s="118"/>
      <c r="N424" s="64"/>
      <c r="O424" s="64"/>
      <c r="P424" s="64"/>
      <c r="Q424" s="64"/>
      <c r="R424" s="64"/>
      <c r="S424" s="64"/>
      <c r="T424" s="64" t="s">
        <v>346</v>
      </c>
      <c r="U424" s="64"/>
      <c r="V424" s="64"/>
      <c r="W424" s="64"/>
      <c r="X424" s="64"/>
      <c r="Y424" s="64"/>
      <c r="Z424" s="64"/>
      <c r="AA424" s="64"/>
      <c r="AB424" s="64"/>
      <c r="AC424" s="64"/>
    </row>
    <row r="425" spans="1:29" customFormat="1" ht="13.9" x14ac:dyDescent="0.4">
      <c r="A425" s="60"/>
      <c r="B425" s="61"/>
      <c r="C425" s="61"/>
      <c r="D425" s="61"/>
      <c r="E425" s="103"/>
      <c r="F425" s="62"/>
      <c r="G425" s="62"/>
      <c r="H425" s="62"/>
      <c r="I425" s="63"/>
      <c r="J425" s="63"/>
      <c r="K425" s="64"/>
      <c r="L425" s="64"/>
      <c r="M425" s="118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 spans="1:29" customFormat="1" ht="13.9" x14ac:dyDescent="0.4">
      <c r="A426" s="60"/>
      <c r="B426" s="61"/>
      <c r="C426" s="61"/>
      <c r="D426" s="61"/>
      <c r="E426" s="103"/>
      <c r="F426" s="62"/>
      <c r="G426" s="62"/>
      <c r="H426" s="62"/>
      <c r="I426" s="63"/>
      <c r="J426" s="63"/>
      <c r="K426" s="64"/>
      <c r="L426" s="64"/>
      <c r="M426" s="118"/>
      <c r="N426" s="64"/>
      <c r="O426" s="64"/>
      <c r="P426" s="64"/>
      <c r="Q426" s="64"/>
      <c r="R426" s="65" t="s">
        <v>164</v>
      </c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 spans="1:29" customFormat="1" ht="13.9" x14ac:dyDescent="0.4">
      <c r="A427" s="60"/>
      <c r="B427" s="61"/>
      <c r="C427" s="61"/>
      <c r="D427" s="61"/>
      <c r="E427" s="103"/>
      <c r="F427" s="62"/>
      <c r="G427" s="62"/>
      <c r="H427" s="62"/>
      <c r="I427" s="63"/>
      <c r="J427" s="63"/>
      <c r="K427" s="64"/>
      <c r="L427" s="64"/>
      <c r="M427" s="118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 spans="1:29" customFormat="1" ht="14.25" thickBot="1" x14ac:dyDescent="0.45">
      <c r="A428" s="60"/>
      <c r="B428" s="61"/>
      <c r="C428" s="61"/>
      <c r="D428" s="61"/>
      <c r="E428" s="103"/>
      <c r="F428" s="62"/>
      <c r="G428" s="62"/>
      <c r="H428" s="62"/>
      <c r="I428" s="63"/>
      <c r="J428" s="63"/>
      <c r="K428" s="64"/>
      <c r="L428" s="64"/>
      <c r="M428" s="118"/>
      <c r="N428" s="64"/>
      <c r="O428" s="64"/>
      <c r="P428" s="64"/>
      <c r="Q428" s="64"/>
      <c r="R428" s="64"/>
      <c r="S428" s="64"/>
      <c r="T428" s="64" t="s">
        <v>346</v>
      </c>
      <c r="U428" s="64"/>
      <c r="V428" s="64"/>
      <c r="W428" s="64"/>
      <c r="X428" s="64"/>
      <c r="Y428" s="64"/>
      <c r="Z428" s="64"/>
      <c r="AA428" s="64"/>
      <c r="AB428" s="64"/>
      <c r="AC428" s="64"/>
    </row>
    <row r="429" spans="1:29" customFormat="1" ht="13.9" thickBot="1" x14ac:dyDescent="0.4">
      <c r="A429" s="358" t="s">
        <v>20</v>
      </c>
      <c r="B429" s="359"/>
      <c r="C429" s="359"/>
      <c r="D429" s="359"/>
      <c r="E429" s="360"/>
      <c r="F429" s="360"/>
      <c r="G429" s="360"/>
      <c r="H429" s="360"/>
      <c r="I429" s="361"/>
      <c r="J429" s="361"/>
      <c r="K429" s="362"/>
      <c r="L429" s="362"/>
      <c r="M429" s="362"/>
      <c r="N429" s="362"/>
      <c r="O429" s="362"/>
      <c r="P429" s="362"/>
      <c r="Q429" s="362"/>
      <c r="R429" s="362"/>
      <c r="S429" s="362"/>
      <c r="T429" s="362"/>
      <c r="U429" s="362"/>
      <c r="V429" s="362"/>
      <c r="W429" s="362"/>
      <c r="X429" s="362"/>
      <c r="Y429" s="362"/>
      <c r="Z429" s="362"/>
      <c r="AA429" s="362"/>
      <c r="AB429" s="362"/>
      <c r="AC429" s="363"/>
    </row>
    <row r="430" spans="1:29" customFormat="1" ht="138.75" x14ac:dyDescent="0.4">
      <c r="A430" s="364">
        <v>7</v>
      </c>
      <c r="B430" s="367" t="s">
        <v>67</v>
      </c>
      <c r="C430" s="370" t="s">
        <v>3</v>
      </c>
      <c r="D430" s="373">
        <v>1</v>
      </c>
      <c r="E430" s="97" t="s">
        <v>78</v>
      </c>
      <c r="F430" s="18" t="s">
        <v>4</v>
      </c>
      <c r="G430" s="18" t="s">
        <v>79</v>
      </c>
      <c r="H430" s="18" t="s">
        <v>277</v>
      </c>
      <c r="I430" s="19">
        <v>1</v>
      </c>
      <c r="J430" s="20">
        <v>16</v>
      </c>
      <c r="K430" s="21">
        <v>16</v>
      </c>
      <c r="L430" s="22"/>
      <c r="M430" s="111"/>
      <c r="N430" s="22"/>
      <c r="O430" s="22"/>
      <c r="P430" s="22"/>
      <c r="Q430" s="22"/>
      <c r="R430" s="22"/>
      <c r="S430" s="22"/>
      <c r="T430" s="22"/>
      <c r="U430" s="22">
        <v>10</v>
      </c>
      <c r="V430" s="22"/>
      <c r="W430" s="22"/>
      <c r="X430" s="22"/>
      <c r="Y430" s="22"/>
      <c r="Z430" s="22"/>
      <c r="AA430" s="22"/>
      <c r="AB430" s="23"/>
      <c r="AC430" s="24">
        <f t="shared" ref="AC430:AC446" si="66">SUM(K430:AB430)</f>
        <v>26</v>
      </c>
    </row>
    <row r="431" spans="1:29" customFormat="1" ht="27.75" x14ac:dyDescent="0.4">
      <c r="A431" s="365"/>
      <c r="B431" s="368"/>
      <c r="C431" s="371"/>
      <c r="D431" s="374"/>
      <c r="E431" s="93" t="s">
        <v>78</v>
      </c>
      <c r="F431" s="25" t="s">
        <v>4</v>
      </c>
      <c r="G431" s="25" t="s">
        <v>79</v>
      </c>
      <c r="H431" s="25" t="s">
        <v>310</v>
      </c>
      <c r="I431" s="26">
        <v>1</v>
      </c>
      <c r="J431" s="27">
        <v>16</v>
      </c>
      <c r="K431" s="28"/>
      <c r="L431" s="112">
        <v>16</v>
      </c>
      <c r="M431" s="112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30"/>
      <c r="AC431" s="31">
        <f t="shared" si="66"/>
        <v>16</v>
      </c>
    </row>
    <row r="432" spans="1:29" customFormat="1" ht="27.75" x14ac:dyDescent="0.4">
      <c r="A432" s="365"/>
      <c r="B432" s="368"/>
      <c r="C432" s="371"/>
      <c r="D432" s="374"/>
      <c r="E432" s="93" t="s">
        <v>287</v>
      </c>
      <c r="F432" s="25" t="s">
        <v>4</v>
      </c>
      <c r="G432" s="25" t="s">
        <v>259</v>
      </c>
      <c r="H432" s="25" t="s">
        <v>288</v>
      </c>
      <c r="I432" s="26">
        <v>1</v>
      </c>
      <c r="J432" s="27">
        <v>102</v>
      </c>
      <c r="K432" s="28">
        <v>16</v>
      </c>
      <c r="L432" s="29"/>
      <c r="M432" s="112"/>
      <c r="N432" s="29">
        <v>25</v>
      </c>
      <c r="O432" s="29">
        <v>2</v>
      </c>
      <c r="P432" s="29"/>
      <c r="Q432" s="29"/>
      <c r="R432" s="29"/>
      <c r="S432" s="29"/>
      <c r="T432" s="29"/>
      <c r="U432" s="29">
        <v>4</v>
      </c>
      <c r="V432" s="29"/>
      <c r="W432" s="29"/>
      <c r="X432" s="29"/>
      <c r="Y432" s="29"/>
      <c r="Z432" s="29"/>
      <c r="AA432" s="29"/>
      <c r="AB432" s="30"/>
      <c r="AC432" s="31">
        <f t="shared" si="66"/>
        <v>47</v>
      </c>
    </row>
    <row r="433" spans="1:30" customFormat="1" ht="13.9" x14ac:dyDescent="0.4">
      <c r="A433" s="365"/>
      <c r="B433" s="368"/>
      <c r="C433" s="371"/>
      <c r="D433" s="374"/>
      <c r="E433" s="93" t="s">
        <v>287</v>
      </c>
      <c r="F433" s="25" t="s">
        <v>4</v>
      </c>
      <c r="G433" s="25" t="s">
        <v>259</v>
      </c>
      <c r="H433" s="25" t="s">
        <v>289</v>
      </c>
      <c r="I433" s="26">
        <v>1</v>
      </c>
      <c r="J433" s="27">
        <v>102</v>
      </c>
      <c r="K433" s="28"/>
      <c r="L433" s="29"/>
      <c r="M433" s="112">
        <v>24</v>
      </c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30"/>
      <c r="AC433" s="31">
        <f t="shared" si="66"/>
        <v>24</v>
      </c>
    </row>
    <row r="434" spans="1:30" customFormat="1" ht="13.9" x14ac:dyDescent="0.4">
      <c r="A434" s="365"/>
      <c r="B434" s="368"/>
      <c r="C434" s="371"/>
      <c r="D434" s="374"/>
      <c r="E434" s="93"/>
      <c r="F434" s="25"/>
      <c r="G434" s="25"/>
      <c r="H434" s="25"/>
      <c r="I434" s="26"/>
      <c r="J434" s="27"/>
      <c r="K434" s="28"/>
      <c r="L434" s="29"/>
      <c r="M434" s="112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30"/>
      <c r="AC434" s="31">
        <f t="shared" si="66"/>
        <v>0</v>
      </c>
    </row>
    <row r="435" spans="1:30" customFormat="1" ht="13.9" x14ac:dyDescent="0.4">
      <c r="A435" s="365"/>
      <c r="B435" s="368"/>
      <c r="C435" s="371"/>
      <c r="D435" s="374"/>
      <c r="E435" s="93" t="s">
        <v>295</v>
      </c>
      <c r="F435" s="25" t="s">
        <v>4</v>
      </c>
      <c r="G435" s="25"/>
      <c r="H435" s="25" t="s">
        <v>296</v>
      </c>
      <c r="I435" s="26"/>
      <c r="J435" s="27">
        <v>32</v>
      </c>
      <c r="K435" s="28">
        <v>28</v>
      </c>
      <c r="L435" s="29"/>
      <c r="M435" s="112"/>
      <c r="N435" s="29"/>
      <c r="O435" s="29"/>
      <c r="P435" s="29"/>
      <c r="Q435" s="29"/>
      <c r="R435" s="29"/>
      <c r="S435" s="29"/>
      <c r="T435" s="29"/>
      <c r="U435" s="29">
        <v>3</v>
      </c>
      <c r="V435" s="29"/>
      <c r="W435" s="29"/>
      <c r="X435" s="29"/>
      <c r="Y435" s="29"/>
      <c r="Z435" s="29"/>
      <c r="AA435" s="29"/>
      <c r="AB435" s="30"/>
      <c r="AC435" s="31">
        <f t="shared" si="66"/>
        <v>31</v>
      </c>
    </row>
    <row r="436" spans="1:30" customFormat="1" ht="13.9" x14ac:dyDescent="0.4">
      <c r="A436" s="365"/>
      <c r="B436" s="368"/>
      <c r="C436" s="371"/>
      <c r="D436" s="374"/>
      <c r="E436" s="93" t="s">
        <v>295</v>
      </c>
      <c r="F436" s="25" t="s">
        <v>4</v>
      </c>
      <c r="G436" s="25"/>
      <c r="H436" s="25" t="s">
        <v>296</v>
      </c>
      <c r="I436" s="26"/>
      <c r="J436" s="27">
        <v>32</v>
      </c>
      <c r="K436" s="28"/>
      <c r="L436" s="247">
        <v>28</v>
      </c>
      <c r="M436" s="112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30"/>
      <c r="AC436" s="31">
        <f t="shared" si="66"/>
        <v>28</v>
      </c>
      <c r="AD436" s="87">
        <f>SUM(AC430:AC436)</f>
        <v>172</v>
      </c>
    </row>
    <row r="437" spans="1:30" customFormat="1" ht="13.9" x14ac:dyDescent="0.4">
      <c r="A437" s="365"/>
      <c r="B437" s="368"/>
      <c r="C437" s="371"/>
      <c r="D437" s="374"/>
      <c r="E437" s="93" t="s">
        <v>322</v>
      </c>
      <c r="F437" s="25"/>
      <c r="G437" s="25"/>
      <c r="H437" s="25" t="s">
        <v>323</v>
      </c>
      <c r="I437" s="26"/>
      <c r="J437" s="27">
        <v>20</v>
      </c>
      <c r="K437" s="28"/>
      <c r="L437" s="29"/>
      <c r="M437" s="112">
        <v>18</v>
      </c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30"/>
      <c r="AC437" s="31">
        <f t="shared" si="66"/>
        <v>18</v>
      </c>
    </row>
    <row r="438" spans="1:30" customFormat="1" ht="13.9" x14ac:dyDescent="0.4">
      <c r="A438" s="365"/>
      <c r="B438" s="368"/>
      <c r="C438" s="371"/>
      <c r="D438" s="374"/>
      <c r="E438" s="93"/>
      <c r="F438" s="25"/>
      <c r="G438" s="25"/>
      <c r="H438" s="25"/>
      <c r="I438" s="26"/>
      <c r="J438" s="27"/>
      <c r="K438" s="28"/>
      <c r="L438" s="29"/>
      <c r="M438" s="112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30"/>
      <c r="AC438" s="31">
        <f t="shared" si="66"/>
        <v>0</v>
      </c>
    </row>
    <row r="439" spans="1:30" customFormat="1" ht="13.9" x14ac:dyDescent="0.4">
      <c r="A439" s="365"/>
      <c r="B439" s="368"/>
      <c r="C439" s="371"/>
      <c r="D439" s="374"/>
      <c r="E439" s="93" t="s">
        <v>299</v>
      </c>
      <c r="F439" s="25" t="s">
        <v>4</v>
      </c>
      <c r="G439" s="25" t="s">
        <v>5</v>
      </c>
      <c r="H439" s="25" t="s">
        <v>193</v>
      </c>
      <c r="I439" s="26">
        <v>3</v>
      </c>
      <c r="J439" s="27">
        <v>2</v>
      </c>
      <c r="K439" s="28"/>
      <c r="L439" s="29"/>
      <c r="M439" s="112"/>
      <c r="N439" s="29"/>
      <c r="O439" s="29"/>
      <c r="P439" s="29"/>
      <c r="Q439" s="29"/>
      <c r="R439" s="29"/>
      <c r="S439" s="29"/>
      <c r="T439" s="29"/>
      <c r="U439" s="29"/>
      <c r="V439" s="29"/>
      <c r="W439" s="29">
        <v>6</v>
      </c>
      <c r="X439" s="29"/>
      <c r="Y439" s="29"/>
      <c r="Z439" s="29"/>
      <c r="AA439" s="29"/>
      <c r="AB439" s="30"/>
      <c r="AC439" s="31">
        <f t="shared" si="66"/>
        <v>6</v>
      </c>
    </row>
    <row r="440" spans="1:30" customFormat="1" ht="13.9" x14ac:dyDescent="0.4">
      <c r="A440" s="365"/>
      <c r="B440" s="368"/>
      <c r="C440" s="371"/>
      <c r="D440" s="374"/>
      <c r="E440" s="93"/>
      <c r="F440" s="25"/>
      <c r="G440" s="25"/>
      <c r="H440" s="25"/>
      <c r="I440" s="26"/>
      <c r="J440" s="27"/>
      <c r="K440" s="28"/>
      <c r="L440" s="29"/>
      <c r="M440" s="112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30"/>
      <c r="AC440" s="31">
        <f t="shared" si="66"/>
        <v>0</v>
      </c>
    </row>
    <row r="441" spans="1:30" customFormat="1" ht="13.9" x14ac:dyDescent="0.4">
      <c r="A441" s="365"/>
      <c r="B441" s="368"/>
      <c r="C441" s="371"/>
      <c r="D441" s="374"/>
      <c r="E441" s="93" t="s">
        <v>11</v>
      </c>
      <c r="F441" s="25" t="s">
        <v>4</v>
      </c>
      <c r="G441" s="25" t="s">
        <v>5</v>
      </c>
      <c r="H441" s="25" t="s">
        <v>21</v>
      </c>
      <c r="I441" s="26">
        <v>4</v>
      </c>
      <c r="J441" s="27">
        <v>2</v>
      </c>
      <c r="K441" s="28"/>
      <c r="L441" s="29"/>
      <c r="M441" s="112"/>
      <c r="N441" s="29"/>
      <c r="O441" s="29"/>
      <c r="P441" s="29"/>
      <c r="Q441" s="29">
        <v>6</v>
      </c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30"/>
      <c r="AC441" s="31">
        <f t="shared" si="66"/>
        <v>6</v>
      </c>
    </row>
    <row r="442" spans="1:30" customFormat="1" ht="13.9" x14ac:dyDescent="0.4">
      <c r="A442" s="365"/>
      <c r="B442" s="368"/>
      <c r="C442" s="371"/>
      <c r="D442" s="374"/>
      <c r="E442" s="93" t="s">
        <v>11</v>
      </c>
      <c r="F442" s="25" t="s">
        <v>4</v>
      </c>
      <c r="G442" s="25" t="s">
        <v>5</v>
      </c>
      <c r="H442" s="25" t="s">
        <v>22</v>
      </c>
      <c r="I442" s="26">
        <v>2</v>
      </c>
      <c r="J442" s="27">
        <v>1</v>
      </c>
      <c r="K442" s="28"/>
      <c r="L442" s="29"/>
      <c r="M442" s="112"/>
      <c r="N442" s="29"/>
      <c r="O442" s="29"/>
      <c r="P442" s="29"/>
      <c r="Q442" s="29">
        <v>3</v>
      </c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30"/>
      <c r="AC442" s="31">
        <f t="shared" si="66"/>
        <v>3</v>
      </c>
    </row>
    <row r="443" spans="1:30" customFormat="1" ht="13.9" x14ac:dyDescent="0.4">
      <c r="A443" s="365"/>
      <c r="B443" s="368"/>
      <c r="C443" s="371"/>
      <c r="D443" s="374"/>
      <c r="E443" s="93" t="s">
        <v>23</v>
      </c>
      <c r="F443" s="25" t="s">
        <v>4</v>
      </c>
      <c r="G443" s="25" t="s">
        <v>5</v>
      </c>
      <c r="H443" s="25" t="s">
        <v>21</v>
      </c>
      <c r="I443" s="26">
        <v>4</v>
      </c>
      <c r="J443" s="27">
        <v>2</v>
      </c>
      <c r="K443" s="28"/>
      <c r="L443" s="29"/>
      <c r="M443" s="112"/>
      <c r="N443" s="29"/>
      <c r="O443" s="29"/>
      <c r="P443" s="29"/>
      <c r="Q443" s="29"/>
      <c r="R443" s="29"/>
      <c r="S443" s="29">
        <v>4</v>
      </c>
      <c r="T443" s="29"/>
      <c r="U443" s="29"/>
      <c r="V443" s="29"/>
      <c r="W443" s="29"/>
      <c r="X443" s="29"/>
      <c r="Y443" s="29"/>
      <c r="Z443" s="29"/>
      <c r="AA443" s="29"/>
      <c r="AB443" s="30"/>
      <c r="AC443" s="31">
        <f t="shared" si="66"/>
        <v>4</v>
      </c>
    </row>
    <row r="444" spans="1:30" customFormat="1" ht="13.9" x14ac:dyDescent="0.4">
      <c r="A444" s="365"/>
      <c r="B444" s="368"/>
      <c r="C444" s="371"/>
      <c r="D444" s="374"/>
      <c r="E444" s="252" t="s">
        <v>23</v>
      </c>
      <c r="F444" s="25" t="s">
        <v>4</v>
      </c>
      <c r="G444" s="25" t="s">
        <v>5</v>
      </c>
      <c r="H444" s="25" t="s">
        <v>22</v>
      </c>
      <c r="I444" s="26">
        <v>2</v>
      </c>
      <c r="J444" s="27">
        <v>1</v>
      </c>
      <c r="K444" s="28"/>
      <c r="L444" s="29"/>
      <c r="M444" s="112"/>
      <c r="N444" s="29"/>
      <c r="O444" s="29"/>
      <c r="P444" s="29"/>
      <c r="Q444" s="29"/>
      <c r="R444" s="29"/>
      <c r="S444" s="29">
        <v>2</v>
      </c>
      <c r="T444" s="29"/>
      <c r="U444" s="29"/>
      <c r="V444" s="29"/>
      <c r="W444" s="29"/>
      <c r="X444" s="29"/>
      <c r="Y444" s="29"/>
      <c r="Z444" s="29"/>
      <c r="AA444" s="29"/>
      <c r="AB444" s="30"/>
      <c r="AC444" s="31">
        <f t="shared" si="66"/>
        <v>2</v>
      </c>
    </row>
    <row r="445" spans="1:30" customFormat="1" ht="13.9" x14ac:dyDescent="0.4">
      <c r="A445" s="365"/>
      <c r="B445" s="368"/>
      <c r="C445" s="371"/>
      <c r="D445" s="374"/>
      <c r="E445" s="93" t="s">
        <v>15</v>
      </c>
      <c r="F445" s="25" t="s">
        <v>4</v>
      </c>
      <c r="G445" s="25" t="s">
        <v>5</v>
      </c>
      <c r="H445" s="25" t="s">
        <v>48</v>
      </c>
      <c r="I445" s="26">
        <v>4</v>
      </c>
      <c r="J445" s="27">
        <v>22</v>
      </c>
      <c r="K445" s="28"/>
      <c r="L445" s="29"/>
      <c r="M445" s="112"/>
      <c r="N445" s="29"/>
      <c r="O445" s="29"/>
      <c r="P445" s="29"/>
      <c r="Q445" s="29">
        <v>11</v>
      </c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30"/>
      <c r="AC445" s="31">
        <f t="shared" si="66"/>
        <v>11</v>
      </c>
    </row>
    <row r="446" spans="1:30" customFormat="1" ht="13.9" x14ac:dyDescent="0.4">
      <c r="A446" s="365"/>
      <c r="B446" s="368"/>
      <c r="C446" s="371"/>
      <c r="D446" s="374"/>
      <c r="E446" s="93" t="s">
        <v>15</v>
      </c>
      <c r="F446" s="25" t="s">
        <v>4</v>
      </c>
      <c r="G446" s="25" t="s">
        <v>5</v>
      </c>
      <c r="H446" s="25" t="s">
        <v>22</v>
      </c>
      <c r="I446" s="26">
        <v>4</v>
      </c>
      <c r="J446" s="27">
        <v>12</v>
      </c>
      <c r="K446" s="28"/>
      <c r="L446" s="29"/>
      <c r="M446" s="112"/>
      <c r="N446" s="29"/>
      <c r="O446" s="29"/>
      <c r="P446" s="29"/>
      <c r="Q446" s="29">
        <v>6</v>
      </c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30"/>
      <c r="AC446" s="31">
        <f t="shared" si="66"/>
        <v>6</v>
      </c>
    </row>
    <row r="447" spans="1:30" customFormat="1" ht="13.9" x14ac:dyDescent="0.4">
      <c r="A447" s="365"/>
      <c r="B447" s="368"/>
      <c r="C447" s="371"/>
      <c r="D447" s="374"/>
      <c r="E447" s="104" t="s">
        <v>127</v>
      </c>
      <c r="F447" s="82" t="s">
        <v>4</v>
      </c>
      <c r="G447" s="83" t="s">
        <v>12</v>
      </c>
      <c r="H447" s="83" t="s">
        <v>300</v>
      </c>
      <c r="I447" s="84" t="s">
        <v>32</v>
      </c>
      <c r="J447" s="85">
        <v>1</v>
      </c>
      <c r="K447" s="78"/>
      <c r="L447" s="79"/>
      <c r="M447" s="113"/>
      <c r="N447" s="79"/>
      <c r="O447" s="79"/>
      <c r="P447" s="79"/>
      <c r="Q447" s="79"/>
      <c r="R447" s="79"/>
      <c r="S447" s="79"/>
      <c r="T447" s="79"/>
      <c r="U447" s="79"/>
      <c r="V447" s="79"/>
      <c r="W447" s="79">
        <v>6</v>
      </c>
      <c r="X447" s="79"/>
      <c r="Y447" s="79"/>
      <c r="Z447" s="79"/>
      <c r="AA447" s="79"/>
      <c r="AB447" s="80"/>
      <c r="AC447" s="81">
        <f>SUM(W447:AB447)</f>
        <v>6</v>
      </c>
    </row>
    <row r="448" spans="1:30" customFormat="1" ht="13.9" thickBot="1" x14ac:dyDescent="0.4">
      <c r="A448" s="365"/>
      <c r="B448" s="368"/>
      <c r="C448" s="371"/>
      <c r="D448" s="374"/>
      <c r="E448" s="98" t="s">
        <v>16</v>
      </c>
      <c r="F448" s="32"/>
      <c r="G448" s="32"/>
      <c r="H448" s="32"/>
      <c r="I448" s="33"/>
      <c r="J448" s="34"/>
      <c r="K448" s="35">
        <f t="shared" ref="K448:V448" si="67">SUM(K430:K446)</f>
        <v>60</v>
      </c>
      <c r="L448" s="36">
        <f t="shared" si="67"/>
        <v>44</v>
      </c>
      <c r="M448" s="114">
        <f t="shared" si="67"/>
        <v>42</v>
      </c>
      <c r="N448" s="36">
        <f t="shared" si="67"/>
        <v>25</v>
      </c>
      <c r="O448" s="36">
        <f t="shared" si="67"/>
        <v>2</v>
      </c>
      <c r="P448" s="36">
        <f t="shared" si="67"/>
        <v>0</v>
      </c>
      <c r="Q448" s="36">
        <f t="shared" si="67"/>
        <v>26</v>
      </c>
      <c r="R448" s="36">
        <f t="shared" si="67"/>
        <v>0</v>
      </c>
      <c r="S448" s="36">
        <f t="shared" si="67"/>
        <v>6</v>
      </c>
      <c r="T448" s="36">
        <f t="shared" si="67"/>
        <v>0</v>
      </c>
      <c r="U448" s="36">
        <f t="shared" si="67"/>
        <v>17</v>
      </c>
      <c r="V448" s="36">
        <f t="shared" si="67"/>
        <v>0</v>
      </c>
      <c r="W448" s="36">
        <f>SUM(W430:W447)</f>
        <v>12</v>
      </c>
      <c r="X448" s="36">
        <f>SUM(X430:X446)</f>
        <v>0</v>
      </c>
      <c r="Y448" s="36">
        <f>SUM(Y430:Y446)</f>
        <v>0</v>
      </c>
      <c r="Z448" s="36">
        <f>SUM(Z430:Z446)</f>
        <v>0</v>
      </c>
      <c r="AA448" s="36">
        <f>SUM(AA430:AA446)</f>
        <v>0</v>
      </c>
      <c r="AB448" s="37">
        <f>SUM(AB430:AB446)</f>
        <v>0</v>
      </c>
      <c r="AC448" s="38">
        <f>SUM(AC430:AC447)</f>
        <v>234</v>
      </c>
    </row>
    <row r="449" spans="1:31" customFormat="1" ht="13.9" x14ac:dyDescent="0.4">
      <c r="A449" s="365"/>
      <c r="B449" s="368"/>
      <c r="C449" s="371"/>
      <c r="D449" s="375"/>
      <c r="E449" s="97"/>
      <c r="F449" s="263"/>
      <c r="G449" s="18"/>
      <c r="H449" s="18"/>
      <c r="I449" s="19"/>
      <c r="J449" s="41"/>
      <c r="K449" s="42"/>
      <c r="L449" s="43"/>
      <c r="M449" s="115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4"/>
      <c r="AC449" s="45">
        <f>SUM(S449:AB449)</f>
        <v>0</v>
      </c>
    </row>
    <row r="450" spans="1:31" customFormat="1" ht="15.4" x14ac:dyDescent="0.45">
      <c r="A450" s="365"/>
      <c r="B450" s="368"/>
      <c r="C450" s="371"/>
      <c r="D450" s="375"/>
      <c r="E450" s="267"/>
      <c r="F450" s="268"/>
      <c r="G450" s="269"/>
      <c r="H450" s="263"/>
      <c r="I450" s="264"/>
      <c r="J450" s="265"/>
      <c r="K450" s="73"/>
      <c r="L450" s="73"/>
      <c r="M450" s="122"/>
      <c r="N450" s="121"/>
      <c r="O450" s="121"/>
      <c r="P450" s="121"/>
      <c r="Q450" s="121"/>
      <c r="R450" s="29"/>
      <c r="S450" s="29"/>
      <c r="T450" s="29"/>
      <c r="U450" s="121"/>
      <c r="V450" s="121"/>
      <c r="W450" s="121"/>
      <c r="X450" s="121"/>
      <c r="Y450" s="121"/>
      <c r="Z450" s="121"/>
      <c r="AA450" s="121"/>
      <c r="AB450" s="123"/>
      <c r="AC450" s="45">
        <f>SUM(Q450:AB450)</f>
        <v>0</v>
      </c>
    </row>
    <row r="451" spans="1:31" customFormat="1" ht="13.9" x14ac:dyDescent="0.4">
      <c r="A451" s="365"/>
      <c r="B451" s="368"/>
      <c r="C451" s="371"/>
      <c r="D451" s="375"/>
      <c r="E451" s="93"/>
      <c r="F451" s="25"/>
      <c r="G451" s="25"/>
      <c r="H451" s="25"/>
      <c r="I451" s="26"/>
      <c r="J451" s="27"/>
      <c r="K451" s="28"/>
      <c r="L451" s="29"/>
      <c r="M451" s="112"/>
      <c r="N451" s="29"/>
      <c r="O451" s="29"/>
      <c r="P451" s="29"/>
      <c r="Q451" s="29"/>
      <c r="R451" s="43"/>
      <c r="S451" s="43"/>
      <c r="T451" s="43"/>
      <c r="U451" s="29"/>
      <c r="V451" s="29"/>
      <c r="W451" s="29"/>
      <c r="X451" s="29"/>
      <c r="Y451" s="29"/>
      <c r="Z451" s="29"/>
      <c r="AA451" s="29"/>
      <c r="AB451" s="159"/>
      <c r="AC451" s="45">
        <f>SUM(Q451:AB451)</f>
        <v>0</v>
      </c>
    </row>
    <row r="452" spans="1:31" customFormat="1" ht="13.9" thickBot="1" x14ac:dyDescent="0.4">
      <c r="A452" s="365"/>
      <c r="B452" s="368"/>
      <c r="C452" s="371"/>
      <c r="D452" s="375"/>
      <c r="E452" s="101" t="s">
        <v>18</v>
      </c>
      <c r="F452" s="46"/>
      <c r="G452" s="46"/>
      <c r="H452" s="46"/>
      <c r="I452" s="47"/>
      <c r="J452" s="48"/>
      <c r="K452" s="49">
        <f t="shared" ref="K452:P452" si="68">SUM(K449:K449)</f>
        <v>0</v>
      </c>
      <c r="L452" s="50">
        <f t="shared" si="68"/>
        <v>0</v>
      </c>
      <c r="M452" s="116">
        <f t="shared" si="68"/>
        <v>0</v>
      </c>
      <c r="N452" s="50">
        <f t="shared" si="68"/>
        <v>0</v>
      </c>
      <c r="O452" s="50">
        <f t="shared" si="68"/>
        <v>0</v>
      </c>
      <c r="P452" s="50">
        <f t="shared" si="68"/>
        <v>0</v>
      </c>
      <c r="Q452" s="50">
        <f>SUM(Q449:Q451)</f>
        <v>0</v>
      </c>
      <c r="R452" s="50">
        <f>SUM(R449:R449)</f>
        <v>0</v>
      </c>
      <c r="S452" s="50">
        <f>SUM(S449:S450)</f>
        <v>0</v>
      </c>
      <c r="T452" s="50">
        <f t="shared" ref="T452:AB452" si="69">SUM(T449:T449)</f>
        <v>0</v>
      </c>
      <c r="U452" s="50">
        <f t="shared" si="69"/>
        <v>0</v>
      </c>
      <c r="V452" s="50">
        <f t="shared" si="69"/>
        <v>0</v>
      </c>
      <c r="W452" s="50">
        <f t="shared" si="69"/>
        <v>0</v>
      </c>
      <c r="X452" s="50">
        <f t="shared" si="69"/>
        <v>0</v>
      </c>
      <c r="Y452" s="50">
        <f t="shared" si="69"/>
        <v>0</v>
      </c>
      <c r="Z452" s="50">
        <f t="shared" si="69"/>
        <v>0</v>
      </c>
      <c r="AA452" s="50">
        <f t="shared" si="69"/>
        <v>0</v>
      </c>
      <c r="AB452" s="51">
        <f t="shared" si="69"/>
        <v>0</v>
      </c>
      <c r="AC452" s="52">
        <f>SUM(AC449:AC451)</f>
        <v>0</v>
      </c>
    </row>
    <row r="453" spans="1:31" customFormat="1" ht="13.9" thickBot="1" x14ac:dyDescent="0.4">
      <c r="A453" s="365"/>
      <c r="B453" s="368"/>
      <c r="C453" s="371"/>
      <c r="D453" s="374"/>
      <c r="E453" s="105" t="s">
        <v>24</v>
      </c>
      <c r="F453" s="66"/>
      <c r="G453" s="66"/>
      <c r="H453" s="66"/>
      <c r="I453" s="67"/>
      <c r="J453" s="68"/>
      <c r="K453" s="69">
        <f t="shared" ref="K453:AC453" si="70">K448+K452</f>
        <v>60</v>
      </c>
      <c r="L453" s="70">
        <f t="shared" si="70"/>
        <v>44</v>
      </c>
      <c r="M453" s="119">
        <f t="shared" si="70"/>
        <v>42</v>
      </c>
      <c r="N453" s="70">
        <f t="shared" si="70"/>
        <v>25</v>
      </c>
      <c r="O453" s="70">
        <f t="shared" si="70"/>
        <v>2</v>
      </c>
      <c r="P453" s="70">
        <f t="shared" si="70"/>
        <v>0</v>
      </c>
      <c r="Q453" s="70">
        <f t="shared" si="70"/>
        <v>26</v>
      </c>
      <c r="R453" s="70">
        <f t="shared" si="70"/>
        <v>0</v>
      </c>
      <c r="S453" s="70">
        <f t="shared" si="70"/>
        <v>6</v>
      </c>
      <c r="T453" s="70">
        <f t="shared" si="70"/>
        <v>0</v>
      </c>
      <c r="U453" s="70">
        <f t="shared" si="70"/>
        <v>17</v>
      </c>
      <c r="V453" s="70">
        <f t="shared" si="70"/>
        <v>0</v>
      </c>
      <c r="W453" s="70">
        <f t="shared" si="70"/>
        <v>12</v>
      </c>
      <c r="X453" s="70">
        <f t="shared" si="70"/>
        <v>0</v>
      </c>
      <c r="Y453" s="70">
        <f t="shared" si="70"/>
        <v>0</v>
      </c>
      <c r="Z453" s="70">
        <f t="shared" si="70"/>
        <v>0</v>
      </c>
      <c r="AA453" s="70">
        <f t="shared" si="70"/>
        <v>0</v>
      </c>
      <c r="AB453" s="71">
        <f t="shared" si="70"/>
        <v>0</v>
      </c>
      <c r="AC453" s="72">
        <f t="shared" si="70"/>
        <v>234</v>
      </c>
      <c r="AD453" s="87">
        <f>SUM(K453:AA453)</f>
        <v>234</v>
      </c>
    </row>
    <row r="454" spans="1:31" customFormat="1" ht="13.9" thickBot="1" x14ac:dyDescent="0.4">
      <c r="A454" s="366"/>
      <c r="B454" s="369"/>
      <c r="C454" s="372"/>
      <c r="D454" s="376"/>
      <c r="E454" s="102" t="s">
        <v>25</v>
      </c>
      <c r="F454" s="53"/>
      <c r="G454" s="53"/>
      <c r="H454" s="53"/>
      <c r="I454" s="54"/>
      <c r="J454" s="55"/>
      <c r="K454" s="56">
        <f t="shared" ref="K454:AC454" si="71">K418+K453</f>
        <v>132</v>
      </c>
      <c r="L454" s="57">
        <f t="shared" si="71"/>
        <v>60</v>
      </c>
      <c r="M454" s="117">
        <f t="shared" si="71"/>
        <v>206</v>
      </c>
      <c r="N454" s="57">
        <f t="shared" si="71"/>
        <v>25</v>
      </c>
      <c r="O454" s="57">
        <f t="shared" si="71"/>
        <v>2</v>
      </c>
      <c r="P454" s="57">
        <f t="shared" si="71"/>
        <v>0</v>
      </c>
      <c r="Q454" s="57">
        <f t="shared" si="71"/>
        <v>46</v>
      </c>
      <c r="R454" s="57">
        <f t="shared" si="71"/>
        <v>0</v>
      </c>
      <c r="S454" s="57">
        <f t="shared" si="71"/>
        <v>10</v>
      </c>
      <c r="T454" s="57">
        <f t="shared" si="71"/>
        <v>0</v>
      </c>
      <c r="U454" s="57">
        <f t="shared" si="71"/>
        <v>32</v>
      </c>
      <c r="V454" s="57">
        <f t="shared" si="71"/>
        <v>0</v>
      </c>
      <c r="W454" s="57">
        <f t="shared" si="71"/>
        <v>21</v>
      </c>
      <c r="X454" s="57">
        <f t="shared" si="71"/>
        <v>0</v>
      </c>
      <c r="Y454" s="57">
        <f t="shared" si="71"/>
        <v>0</v>
      </c>
      <c r="Z454" s="57">
        <f t="shared" si="71"/>
        <v>0</v>
      </c>
      <c r="AA454" s="57">
        <f t="shared" si="71"/>
        <v>0</v>
      </c>
      <c r="AB454" s="58">
        <f t="shared" si="71"/>
        <v>0</v>
      </c>
      <c r="AC454" s="59">
        <f t="shared" si="71"/>
        <v>534</v>
      </c>
      <c r="AD454" s="87">
        <f>SUM(K454:AA454)</f>
        <v>534</v>
      </c>
      <c r="AE454">
        <v>530</v>
      </c>
    </row>
    <row r="455" spans="1:31" customFormat="1" ht="13.9" x14ac:dyDescent="0.4">
      <c r="A455" s="60"/>
      <c r="B455" s="61"/>
      <c r="C455" s="61"/>
      <c r="D455" s="61"/>
      <c r="E455" s="103"/>
      <c r="F455" s="62"/>
      <c r="G455" s="62"/>
      <c r="H455" s="62"/>
      <c r="I455" s="63"/>
      <c r="J455" s="63"/>
      <c r="K455" s="64"/>
      <c r="L455" s="64"/>
      <c r="M455" s="118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>
        <f>SUM(K454:AA454)</f>
        <v>534</v>
      </c>
    </row>
    <row r="456" spans="1:31" customFormat="1" ht="13.9" x14ac:dyDescent="0.4">
      <c r="A456" s="353" t="s">
        <v>340</v>
      </c>
      <c r="B456" s="354"/>
      <c r="C456" s="354"/>
      <c r="D456" s="354"/>
      <c r="E456" s="355"/>
      <c r="F456" s="355"/>
      <c r="G456" s="355"/>
      <c r="H456" s="355"/>
      <c r="I456" s="356"/>
      <c r="J456" s="356"/>
      <c r="K456" s="357"/>
      <c r="L456" s="64"/>
      <c r="M456" s="118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 spans="1:31" customFormat="1" ht="13.9" x14ac:dyDescent="0.4">
      <c r="A457" s="60"/>
      <c r="B457" s="61"/>
      <c r="C457" s="61"/>
      <c r="D457" s="61"/>
      <c r="E457" s="103"/>
      <c r="F457" s="62"/>
      <c r="G457" s="62"/>
      <c r="H457" s="62"/>
      <c r="I457" s="63"/>
      <c r="J457" s="63"/>
      <c r="K457" s="64"/>
      <c r="L457" s="64"/>
      <c r="M457" s="118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 spans="1:31" customFormat="1" ht="13.9" x14ac:dyDescent="0.4">
      <c r="A458" s="60"/>
      <c r="B458" s="61"/>
      <c r="C458" s="61"/>
      <c r="D458" s="61"/>
      <c r="E458" s="103"/>
      <c r="F458" s="62"/>
      <c r="G458" s="62"/>
      <c r="H458" s="62"/>
      <c r="I458" s="63"/>
      <c r="J458" s="63"/>
      <c r="K458" s="64"/>
      <c r="L458" s="64"/>
      <c r="M458" s="118"/>
      <c r="N458" s="64"/>
      <c r="O458" s="64"/>
      <c r="P458" s="64"/>
      <c r="Q458" s="64"/>
      <c r="R458" s="65" t="s">
        <v>355</v>
      </c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 spans="1:31" customFormat="1" ht="13.9" x14ac:dyDescent="0.4">
      <c r="A459" s="60"/>
      <c r="B459" s="61"/>
      <c r="C459" s="61"/>
      <c r="D459" s="61"/>
      <c r="E459" s="103"/>
      <c r="F459" s="62"/>
      <c r="G459" s="62"/>
      <c r="H459" s="62"/>
      <c r="I459" s="63"/>
      <c r="J459" s="63"/>
      <c r="K459" s="64"/>
      <c r="L459" s="64"/>
      <c r="M459" s="118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 spans="1:31" customFormat="1" ht="13.9" x14ac:dyDescent="0.4">
      <c r="A460" s="60"/>
      <c r="B460" s="61"/>
      <c r="C460" s="61"/>
      <c r="D460" s="61"/>
      <c r="E460" s="103"/>
      <c r="F460" s="62"/>
      <c r="G460" s="62"/>
      <c r="H460" s="62"/>
      <c r="I460" s="63"/>
      <c r="J460" s="63"/>
      <c r="K460" s="64"/>
      <c r="L460" s="64"/>
      <c r="M460" s="118"/>
      <c r="N460" s="64"/>
      <c r="O460" s="64"/>
      <c r="P460" s="64"/>
      <c r="Q460" s="64"/>
      <c r="R460" s="64"/>
      <c r="S460" s="64"/>
      <c r="T460" s="64" t="s">
        <v>346</v>
      </c>
      <c r="U460" s="64"/>
      <c r="V460" s="64"/>
      <c r="W460" s="64"/>
      <c r="X460" s="64"/>
      <c r="Y460" s="64"/>
      <c r="Z460" s="64"/>
      <c r="AA460" s="64"/>
      <c r="AB460" s="64"/>
      <c r="AC460" s="64"/>
    </row>
    <row r="461" spans="1:31" customFormat="1" ht="13.9" x14ac:dyDescent="0.4">
      <c r="A461" s="60"/>
      <c r="B461" s="61"/>
      <c r="C461" s="61"/>
      <c r="D461" s="61"/>
      <c r="E461" s="103"/>
      <c r="F461" s="62"/>
      <c r="G461" s="62"/>
      <c r="H461" s="62"/>
      <c r="I461" s="63"/>
      <c r="J461" s="63"/>
      <c r="K461" s="64"/>
      <c r="L461" s="64"/>
      <c r="M461" s="118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 spans="1:31" customFormat="1" ht="13.9" x14ac:dyDescent="0.4">
      <c r="A462" s="60"/>
      <c r="B462" s="61"/>
      <c r="C462" s="61"/>
      <c r="D462" s="61"/>
      <c r="E462" s="103"/>
      <c r="F462" s="62"/>
      <c r="G462" s="62"/>
      <c r="H462" s="62"/>
      <c r="I462" s="63"/>
      <c r="J462" s="63"/>
      <c r="K462" s="64"/>
      <c r="L462" s="64"/>
      <c r="M462" s="118"/>
      <c r="N462" s="64"/>
      <c r="O462" s="64"/>
      <c r="P462" s="64"/>
      <c r="Q462" s="64"/>
      <c r="R462" s="65" t="s">
        <v>164</v>
      </c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 spans="1:31" customFormat="1" ht="13.9" x14ac:dyDescent="0.4">
      <c r="A463" s="60"/>
      <c r="B463" s="61"/>
      <c r="C463" s="61"/>
      <c r="D463" s="61"/>
      <c r="E463" s="103"/>
      <c r="F463" s="62"/>
      <c r="G463" s="62"/>
      <c r="H463" s="62"/>
      <c r="I463" s="63"/>
      <c r="J463" s="63"/>
      <c r="K463" s="64"/>
      <c r="L463" s="64"/>
      <c r="M463" s="118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 spans="1:31" customFormat="1" ht="14.25" thickBot="1" x14ac:dyDescent="0.45">
      <c r="A464" s="60"/>
      <c r="B464" s="61"/>
      <c r="C464" s="61"/>
      <c r="D464" s="61"/>
      <c r="E464" s="103"/>
      <c r="F464" s="62"/>
      <c r="G464" s="62"/>
      <c r="H464" s="62"/>
      <c r="I464" s="63"/>
      <c r="J464" s="63"/>
      <c r="K464" s="64"/>
      <c r="L464" s="64"/>
      <c r="M464" s="118"/>
      <c r="N464" s="64"/>
      <c r="O464" s="64"/>
      <c r="P464" s="64"/>
      <c r="Q464" s="64"/>
      <c r="R464" s="64"/>
      <c r="S464" s="64"/>
      <c r="T464" s="64" t="s">
        <v>346</v>
      </c>
      <c r="U464" s="64"/>
      <c r="V464" s="64"/>
      <c r="W464" s="64"/>
      <c r="X464" s="64"/>
      <c r="Y464" s="64"/>
      <c r="Z464" s="64"/>
      <c r="AA464" s="64"/>
      <c r="AB464" s="64"/>
      <c r="AC464" s="64"/>
    </row>
    <row r="465" spans="1:31" customFormat="1" ht="13.9" thickBot="1" x14ac:dyDescent="0.4">
      <c r="A465" s="389" t="s">
        <v>1</v>
      </c>
      <c r="B465" s="405"/>
      <c r="C465" s="405"/>
      <c r="D465" s="405"/>
      <c r="E465" s="406"/>
      <c r="F465" s="406"/>
      <c r="G465" s="406"/>
      <c r="H465" s="406"/>
      <c r="I465" s="407"/>
      <c r="J465" s="407"/>
      <c r="K465" s="408"/>
      <c r="L465" s="408"/>
      <c r="M465" s="408"/>
      <c r="N465" s="408"/>
      <c r="O465" s="408"/>
      <c r="P465" s="408"/>
      <c r="Q465" s="408"/>
      <c r="R465" s="408"/>
      <c r="S465" s="408"/>
      <c r="T465" s="408"/>
      <c r="U465" s="408"/>
      <c r="V465" s="408"/>
      <c r="W465" s="408"/>
      <c r="X465" s="408"/>
      <c r="Y465" s="408"/>
      <c r="Z465" s="408"/>
      <c r="AA465" s="408"/>
      <c r="AB465" s="408"/>
      <c r="AC465" s="409"/>
    </row>
    <row r="466" spans="1:31" customFormat="1" ht="28.35" customHeight="1" thickBot="1" x14ac:dyDescent="0.45">
      <c r="A466" s="392">
        <v>8</v>
      </c>
      <c r="B466" s="403" t="s">
        <v>83</v>
      </c>
      <c r="C466" s="383" t="s">
        <v>56</v>
      </c>
      <c r="D466" s="404">
        <v>1</v>
      </c>
      <c r="E466" s="266" t="s">
        <v>93</v>
      </c>
      <c r="F466" s="39" t="s">
        <v>4</v>
      </c>
      <c r="G466" s="39" t="s">
        <v>84</v>
      </c>
      <c r="H466" s="39" t="s">
        <v>245</v>
      </c>
      <c r="I466" s="40">
        <v>1</v>
      </c>
      <c r="J466" s="41">
        <v>128</v>
      </c>
      <c r="K466" s="42">
        <v>16</v>
      </c>
      <c r="L466" s="43"/>
      <c r="M466" s="115"/>
      <c r="N466" s="43">
        <v>32</v>
      </c>
      <c r="O466" s="43">
        <v>2</v>
      </c>
      <c r="P466" s="43"/>
      <c r="Q466" s="43"/>
      <c r="R466" s="43"/>
      <c r="S466" s="43"/>
      <c r="T466" s="43"/>
      <c r="U466" s="43">
        <v>12</v>
      </c>
      <c r="V466" s="43">
        <v>0</v>
      </c>
      <c r="W466" s="43"/>
      <c r="X466" s="43"/>
      <c r="Y466" s="43"/>
      <c r="Z466" s="43"/>
      <c r="AA466" s="43"/>
      <c r="AB466" s="44"/>
      <c r="AC466" s="45">
        <f>SUM(K466:AA466)</f>
        <v>62</v>
      </c>
    </row>
    <row r="467" spans="1:31" customFormat="1" ht="14.25" thickBot="1" x14ac:dyDescent="0.45">
      <c r="A467" s="365"/>
      <c r="B467" s="368"/>
      <c r="C467" s="384"/>
      <c r="D467" s="400"/>
      <c r="E467" s="93" t="s">
        <v>93</v>
      </c>
      <c r="F467" s="25" t="s">
        <v>4</v>
      </c>
      <c r="G467" s="25" t="s">
        <v>84</v>
      </c>
      <c r="H467" s="25" t="s">
        <v>246</v>
      </c>
      <c r="I467" s="26">
        <v>1</v>
      </c>
      <c r="J467" s="27">
        <v>128</v>
      </c>
      <c r="K467" s="28"/>
      <c r="L467" s="29"/>
      <c r="M467" s="112">
        <v>32</v>
      </c>
      <c r="N467" s="29"/>
      <c r="O467" s="29"/>
      <c r="P467" s="29"/>
      <c r="Q467" s="29"/>
      <c r="R467" s="29"/>
      <c r="S467" s="29"/>
      <c r="T467" s="29"/>
      <c r="U467" s="29"/>
      <c r="V467" s="29">
        <v>0</v>
      </c>
      <c r="W467" s="29"/>
      <c r="X467" s="29"/>
      <c r="Y467" s="29"/>
      <c r="Z467" s="29"/>
      <c r="AA467" s="29"/>
      <c r="AB467" s="30"/>
      <c r="AC467" s="24">
        <f t="shared" ref="AC467:AC482" si="72">SUM(K467:AA467)</f>
        <v>32</v>
      </c>
    </row>
    <row r="468" spans="1:31" customFormat="1" ht="14.25" thickBot="1" x14ac:dyDescent="0.45">
      <c r="A468" s="365"/>
      <c r="B468" s="368"/>
      <c r="C468" s="384"/>
      <c r="D468" s="400"/>
      <c r="E468" s="93" t="s">
        <v>93</v>
      </c>
      <c r="F468" s="25" t="s">
        <v>4</v>
      </c>
      <c r="G468" s="25" t="s">
        <v>84</v>
      </c>
      <c r="H468" s="25" t="s">
        <v>247</v>
      </c>
      <c r="I468" s="26">
        <v>1</v>
      </c>
      <c r="J468" s="27">
        <v>128</v>
      </c>
      <c r="K468" s="28"/>
      <c r="L468" s="29"/>
      <c r="M468" s="112">
        <v>32</v>
      </c>
      <c r="N468" s="29"/>
      <c r="O468" s="29"/>
      <c r="P468" s="29"/>
      <c r="Q468" s="29"/>
      <c r="R468" s="29"/>
      <c r="S468" s="29"/>
      <c r="T468" s="29"/>
      <c r="U468" s="29"/>
      <c r="V468" s="29">
        <v>0</v>
      </c>
      <c r="W468" s="29"/>
      <c r="X468" s="29"/>
      <c r="Y468" s="29"/>
      <c r="Z468" s="29"/>
      <c r="AA468" s="29"/>
      <c r="AB468" s="30"/>
      <c r="AC468" s="24">
        <f t="shared" si="72"/>
        <v>32</v>
      </c>
    </row>
    <row r="469" spans="1:31" customFormat="1" ht="14.25" thickBot="1" x14ac:dyDescent="0.45">
      <c r="A469" s="365"/>
      <c r="B469" s="368"/>
      <c r="C469" s="384"/>
      <c r="D469" s="400"/>
      <c r="E469" s="93"/>
      <c r="F469" s="25"/>
      <c r="G469" s="25"/>
      <c r="H469" s="25"/>
      <c r="I469" s="26"/>
      <c r="J469" s="27"/>
      <c r="K469" s="28"/>
      <c r="L469" s="29"/>
      <c r="M469" s="112"/>
      <c r="N469" s="29"/>
      <c r="O469" s="29"/>
      <c r="P469" s="29"/>
      <c r="Q469" s="29"/>
      <c r="R469" s="29"/>
      <c r="S469" s="29"/>
      <c r="T469" s="29"/>
      <c r="U469" s="29"/>
      <c r="V469" s="29">
        <v>0</v>
      </c>
      <c r="W469" s="29"/>
      <c r="X469" s="29"/>
      <c r="Y469" s="29"/>
      <c r="Z469" s="29"/>
      <c r="AA469" s="29"/>
      <c r="AB469" s="30"/>
      <c r="AC469" s="24">
        <f t="shared" si="72"/>
        <v>0</v>
      </c>
    </row>
    <row r="470" spans="1:31" customFormat="1" ht="28.15" thickBot="1" x14ac:dyDescent="0.45">
      <c r="A470" s="365"/>
      <c r="B470" s="368"/>
      <c r="C470" s="384"/>
      <c r="D470" s="400"/>
      <c r="E470" s="93" t="s">
        <v>85</v>
      </c>
      <c r="F470" s="25" t="s">
        <v>4</v>
      </c>
      <c r="G470" s="25" t="s">
        <v>86</v>
      </c>
      <c r="H470" s="25" t="s">
        <v>200</v>
      </c>
      <c r="I470" s="26">
        <v>1</v>
      </c>
      <c r="J470" s="27">
        <v>36</v>
      </c>
      <c r="K470" s="28">
        <v>16</v>
      </c>
      <c r="L470" s="29"/>
      <c r="M470" s="112"/>
      <c r="N470" s="29"/>
      <c r="O470" s="29"/>
      <c r="P470" s="29"/>
      <c r="Q470" s="29"/>
      <c r="R470" s="29"/>
      <c r="S470" s="29"/>
      <c r="T470" s="29"/>
      <c r="U470" s="29">
        <v>3</v>
      </c>
      <c r="V470" s="29"/>
      <c r="W470" s="29"/>
      <c r="X470" s="29"/>
      <c r="Y470" s="29"/>
      <c r="Z470" s="29"/>
      <c r="AA470" s="29"/>
      <c r="AB470" s="30"/>
      <c r="AC470" s="24">
        <f t="shared" si="72"/>
        <v>19</v>
      </c>
      <c r="AD470" s="87" t="e">
        <f>AC469+AC470+#REF!+AC945</f>
        <v>#REF!</v>
      </c>
    </row>
    <row r="471" spans="1:31" customFormat="1" ht="28.15" thickBot="1" x14ac:dyDescent="0.45">
      <c r="A471" s="365"/>
      <c r="B471" s="368"/>
      <c r="C471" s="384"/>
      <c r="D471" s="400"/>
      <c r="E471" s="93" t="s">
        <v>87</v>
      </c>
      <c r="F471" s="25" t="s">
        <v>4</v>
      </c>
      <c r="G471" s="25" t="s">
        <v>88</v>
      </c>
      <c r="H471" s="25" t="s">
        <v>89</v>
      </c>
      <c r="I471" s="26">
        <v>1</v>
      </c>
      <c r="J471" s="27">
        <v>12</v>
      </c>
      <c r="K471" s="28">
        <v>16</v>
      </c>
      <c r="L471" s="29"/>
      <c r="M471" s="112"/>
      <c r="N471" s="29">
        <v>2</v>
      </c>
      <c r="O471" s="29">
        <v>1</v>
      </c>
      <c r="P471" s="29"/>
      <c r="Q471" s="29"/>
      <c r="R471" s="29"/>
      <c r="S471" s="29"/>
      <c r="T471" s="29"/>
      <c r="U471" s="29">
        <v>1</v>
      </c>
      <c r="V471" s="29"/>
      <c r="W471" s="29"/>
      <c r="X471" s="29"/>
      <c r="Y471" s="29"/>
      <c r="Z471" s="29"/>
      <c r="AA471" s="29"/>
      <c r="AB471" s="30"/>
      <c r="AC471" s="24">
        <f t="shared" si="72"/>
        <v>20</v>
      </c>
    </row>
    <row r="472" spans="1:31" customFormat="1" ht="28.15" thickBot="1" x14ac:dyDescent="0.45">
      <c r="A472" s="365"/>
      <c r="B472" s="368"/>
      <c r="C472" s="384"/>
      <c r="D472" s="400"/>
      <c r="E472" s="93" t="s">
        <v>87</v>
      </c>
      <c r="F472" s="25" t="s">
        <v>4</v>
      </c>
      <c r="G472" s="25" t="s">
        <v>88</v>
      </c>
      <c r="H472" s="25" t="s">
        <v>89</v>
      </c>
      <c r="I472" s="26">
        <v>1</v>
      </c>
      <c r="J472" s="27">
        <v>12</v>
      </c>
      <c r="K472" s="28"/>
      <c r="L472" s="29">
        <v>16</v>
      </c>
      <c r="M472" s="112"/>
      <c r="N472" s="29"/>
      <c r="O472" s="29"/>
      <c r="P472" s="29"/>
      <c r="Q472" s="29"/>
      <c r="R472" s="29"/>
      <c r="S472" s="29"/>
      <c r="T472" s="29"/>
      <c r="U472" s="29"/>
      <c r="V472" s="29">
        <v>0</v>
      </c>
      <c r="W472" s="29"/>
      <c r="X472" s="29"/>
      <c r="Y472" s="29"/>
      <c r="Z472" s="29"/>
      <c r="AA472" s="29"/>
      <c r="AB472" s="30"/>
      <c r="AC472" s="24">
        <f t="shared" si="72"/>
        <v>16</v>
      </c>
    </row>
    <row r="473" spans="1:31" customFormat="1" ht="14.25" thickBot="1" x14ac:dyDescent="0.45">
      <c r="A473" s="365"/>
      <c r="B473" s="368"/>
      <c r="C473" s="384"/>
      <c r="D473" s="400"/>
      <c r="E473" s="93" t="s">
        <v>90</v>
      </c>
      <c r="F473" s="25" t="s">
        <v>4</v>
      </c>
      <c r="G473" s="25" t="s">
        <v>92</v>
      </c>
      <c r="H473" s="25" t="s">
        <v>237</v>
      </c>
      <c r="I473" s="26">
        <v>1</v>
      </c>
      <c r="J473" s="27">
        <v>20</v>
      </c>
      <c r="K473" s="28"/>
      <c r="L473" s="29"/>
      <c r="M473" s="112">
        <v>16</v>
      </c>
      <c r="N473" s="29"/>
      <c r="O473" s="29"/>
      <c r="P473" s="29"/>
      <c r="Q473" s="29"/>
      <c r="R473" s="29"/>
      <c r="S473" s="29"/>
      <c r="T473" s="29"/>
      <c r="U473" s="29"/>
      <c r="V473" s="29">
        <v>0</v>
      </c>
      <c r="W473" s="29"/>
      <c r="X473" s="29"/>
      <c r="Y473" s="29"/>
      <c r="Z473" s="29"/>
      <c r="AA473" s="29"/>
      <c r="AB473" s="30"/>
      <c r="AC473" s="24">
        <f t="shared" si="72"/>
        <v>16</v>
      </c>
    </row>
    <row r="474" spans="1:31" customFormat="1" ht="42" thickBot="1" x14ac:dyDescent="0.45">
      <c r="A474" s="365"/>
      <c r="B474" s="368"/>
      <c r="C474" s="384"/>
      <c r="D474" s="400"/>
      <c r="E474" s="93" t="s">
        <v>90</v>
      </c>
      <c r="F474" s="25" t="s">
        <v>4</v>
      </c>
      <c r="G474" s="25" t="s">
        <v>92</v>
      </c>
      <c r="H474" s="25" t="s">
        <v>238</v>
      </c>
      <c r="I474" s="26">
        <v>1</v>
      </c>
      <c r="J474" s="27">
        <v>70</v>
      </c>
      <c r="K474" s="28">
        <v>16</v>
      </c>
      <c r="L474" s="29"/>
      <c r="M474" s="112"/>
      <c r="N474" s="29"/>
      <c r="O474" s="29"/>
      <c r="P474" s="29"/>
      <c r="Q474" s="29"/>
      <c r="R474" s="29"/>
      <c r="S474" s="29"/>
      <c r="T474" s="29"/>
      <c r="U474" s="29">
        <v>6</v>
      </c>
      <c r="V474" s="29"/>
      <c r="W474" s="29"/>
      <c r="X474" s="29"/>
      <c r="Y474" s="29"/>
      <c r="Z474" s="29"/>
      <c r="AA474" s="29"/>
      <c r="AB474" s="30"/>
      <c r="AC474" s="24">
        <f t="shared" si="72"/>
        <v>22</v>
      </c>
      <c r="AD474" s="87">
        <f>SUM(AC473:AC474)</f>
        <v>38</v>
      </c>
      <c r="AE474" s="87">
        <f>AD474+64</f>
        <v>102</v>
      </c>
    </row>
    <row r="475" spans="1:31" customFormat="1" ht="14.25" thickBot="1" x14ac:dyDescent="0.45">
      <c r="A475" s="365"/>
      <c r="B475" s="368"/>
      <c r="C475" s="384"/>
      <c r="D475" s="400"/>
      <c r="E475" s="93" t="s">
        <v>85</v>
      </c>
      <c r="F475" s="25" t="s">
        <v>4</v>
      </c>
      <c r="G475" s="25" t="s">
        <v>86</v>
      </c>
      <c r="H475" s="25" t="s">
        <v>241</v>
      </c>
      <c r="I475" s="26">
        <v>1</v>
      </c>
      <c r="J475" s="27">
        <v>15</v>
      </c>
      <c r="K475" s="28"/>
      <c r="L475" s="29"/>
      <c r="M475" s="112">
        <v>16</v>
      </c>
      <c r="N475" s="29"/>
      <c r="O475" s="29"/>
      <c r="P475" s="29"/>
      <c r="Q475" s="29"/>
      <c r="R475" s="29"/>
      <c r="S475" s="29"/>
      <c r="T475" s="29"/>
      <c r="U475" s="29">
        <v>0</v>
      </c>
      <c r="V475" s="29"/>
      <c r="W475" s="29"/>
      <c r="X475" s="29"/>
      <c r="Y475" s="29"/>
      <c r="Z475" s="29"/>
      <c r="AA475" s="29"/>
      <c r="AB475" s="30"/>
      <c r="AC475" s="24">
        <f t="shared" si="72"/>
        <v>16</v>
      </c>
    </row>
    <row r="476" spans="1:31" customFormat="1" ht="14.25" thickBot="1" x14ac:dyDescent="0.45">
      <c r="A476" s="365"/>
      <c r="B476" s="368"/>
      <c r="C476" s="384"/>
      <c r="D476" s="400"/>
      <c r="E476" s="200" t="s">
        <v>161</v>
      </c>
      <c r="F476" s="75" t="s">
        <v>214</v>
      </c>
      <c r="G476" s="75" t="s">
        <v>5</v>
      </c>
      <c r="H476" s="75" t="s">
        <v>22</v>
      </c>
      <c r="I476" s="76">
        <v>2</v>
      </c>
      <c r="J476" s="77">
        <v>2</v>
      </c>
      <c r="K476" s="78"/>
      <c r="L476" s="79"/>
      <c r="M476" s="113"/>
      <c r="N476" s="79"/>
      <c r="O476" s="79"/>
      <c r="P476" s="79"/>
      <c r="Q476" s="79"/>
      <c r="R476" s="79"/>
      <c r="S476" s="79"/>
      <c r="T476" s="79"/>
      <c r="U476" s="79"/>
      <c r="V476" s="79"/>
      <c r="W476" s="79">
        <v>6</v>
      </c>
      <c r="X476" s="79"/>
      <c r="Y476" s="79"/>
      <c r="Z476" s="79"/>
      <c r="AA476" s="79"/>
      <c r="AB476" s="80"/>
      <c r="AC476" s="24">
        <f t="shared" si="72"/>
        <v>6</v>
      </c>
    </row>
    <row r="477" spans="1:31" customFormat="1" ht="14.25" thickBot="1" x14ac:dyDescent="0.45">
      <c r="A477" s="365"/>
      <c r="B477" s="368"/>
      <c r="C477" s="384"/>
      <c r="D477" s="400"/>
      <c r="E477" s="93" t="s">
        <v>62</v>
      </c>
      <c r="F477" s="25" t="s">
        <v>4</v>
      </c>
      <c r="G477" s="25" t="s">
        <v>5</v>
      </c>
      <c r="H477" s="25" t="s">
        <v>22</v>
      </c>
      <c r="I477" s="26">
        <v>2</v>
      </c>
      <c r="J477" s="27">
        <v>14</v>
      </c>
      <c r="K477" s="28"/>
      <c r="L477" s="29"/>
      <c r="M477" s="112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30"/>
      <c r="AC477" s="24">
        <f t="shared" si="72"/>
        <v>0</v>
      </c>
    </row>
    <row r="478" spans="1:31" customFormat="1" ht="14.25" thickBot="1" x14ac:dyDescent="0.45">
      <c r="A478" s="365"/>
      <c r="B478" s="368"/>
      <c r="C478" s="384"/>
      <c r="D478" s="400"/>
      <c r="E478" s="200" t="s">
        <v>161</v>
      </c>
      <c r="F478" s="75" t="s">
        <v>214</v>
      </c>
      <c r="G478" s="75" t="s">
        <v>5</v>
      </c>
      <c r="H478" s="75" t="s">
        <v>21</v>
      </c>
      <c r="I478" s="76">
        <v>4</v>
      </c>
      <c r="J478" s="77">
        <v>2</v>
      </c>
      <c r="K478" s="78"/>
      <c r="L478" s="79"/>
      <c r="M478" s="113"/>
      <c r="N478" s="79"/>
      <c r="O478" s="79"/>
      <c r="P478" s="79"/>
      <c r="Q478" s="79"/>
      <c r="R478" s="79"/>
      <c r="S478" s="79"/>
      <c r="T478" s="79"/>
      <c r="U478" s="79"/>
      <c r="V478" s="79"/>
      <c r="W478" s="79">
        <v>6</v>
      </c>
      <c r="X478" s="79"/>
      <c r="Y478" s="79"/>
      <c r="Z478" s="79"/>
      <c r="AA478" s="79"/>
      <c r="AB478" s="30"/>
      <c r="AC478" s="24">
        <f t="shared" si="72"/>
        <v>6</v>
      </c>
    </row>
    <row r="479" spans="1:31" customFormat="1" ht="14.25" thickBot="1" x14ac:dyDescent="0.45">
      <c r="A479" s="365"/>
      <c r="B479" s="368"/>
      <c r="C479" s="384"/>
      <c r="D479" s="400"/>
      <c r="E479" s="93" t="s">
        <v>62</v>
      </c>
      <c r="F479" s="25" t="s">
        <v>4</v>
      </c>
      <c r="G479" s="25" t="s">
        <v>5</v>
      </c>
      <c r="H479" s="25" t="s">
        <v>21</v>
      </c>
      <c r="I479" s="26">
        <v>4</v>
      </c>
      <c r="J479" s="27">
        <v>19</v>
      </c>
      <c r="K479" s="28"/>
      <c r="L479" s="29"/>
      <c r="M479" s="112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30"/>
      <c r="AC479" s="24">
        <f t="shared" si="72"/>
        <v>0</v>
      </c>
    </row>
    <row r="480" spans="1:31" customFormat="1" ht="14.25" thickBot="1" x14ac:dyDescent="0.45">
      <c r="A480" s="365"/>
      <c r="B480" s="368"/>
      <c r="C480" s="384"/>
      <c r="D480" s="400"/>
      <c r="E480" s="93" t="s">
        <v>11</v>
      </c>
      <c r="F480" s="25" t="s">
        <v>4</v>
      </c>
      <c r="G480" s="25" t="s">
        <v>12</v>
      </c>
      <c r="H480" s="25" t="s">
        <v>31</v>
      </c>
      <c r="I480" s="26" t="s">
        <v>13</v>
      </c>
      <c r="J480" s="27">
        <v>2</v>
      </c>
      <c r="K480" s="28"/>
      <c r="L480" s="29"/>
      <c r="M480" s="112"/>
      <c r="N480" s="29"/>
      <c r="O480" s="29"/>
      <c r="P480" s="29"/>
      <c r="Q480" s="29">
        <v>20</v>
      </c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30"/>
      <c r="AC480" s="24">
        <f t="shared" si="72"/>
        <v>20</v>
      </c>
    </row>
    <row r="481" spans="1:30" customFormat="1" ht="14.25" thickBot="1" x14ac:dyDescent="0.45">
      <c r="A481" s="365"/>
      <c r="B481" s="368"/>
      <c r="C481" s="384"/>
      <c r="D481" s="400"/>
      <c r="E481" s="93" t="s">
        <v>14</v>
      </c>
      <c r="F481" s="25" t="s">
        <v>4</v>
      </c>
      <c r="G481" s="25" t="s">
        <v>12</v>
      </c>
      <c r="H481" s="25" t="s">
        <v>31</v>
      </c>
      <c r="I481" s="26" t="s">
        <v>13</v>
      </c>
      <c r="J481" s="27">
        <v>2</v>
      </c>
      <c r="K481" s="28"/>
      <c r="L481" s="29"/>
      <c r="M481" s="112"/>
      <c r="N481" s="29"/>
      <c r="O481" s="29"/>
      <c r="P481" s="29"/>
      <c r="Q481" s="29"/>
      <c r="R481" s="29"/>
      <c r="S481" s="29">
        <v>4</v>
      </c>
      <c r="T481" s="29"/>
      <c r="U481" s="29"/>
      <c r="V481" s="29"/>
      <c r="W481" s="29"/>
      <c r="X481" s="29"/>
      <c r="Y481" s="29"/>
      <c r="Z481" s="29"/>
      <c r="AA481" s="29"/>
      <c r="AB481" s="30"/>
      <c r="AC481" s="24">
        <f t="shared" si="72"/>
        <v>4</v>
      </c>
    </row>
    <row r="482" spans="1:30" customFormat="1" x14ac:dyDescent="0.4">
      <c r="A482" s="365"/>
      <c r="B482" s="368"/>
      <c r="C482" s="384"/>
      <c r="D482" s="400"/>
      <c r="E482" s="252"/>
      <c r="F482" s="25"/>
      <c r="G482" s="25"/>
      <c r="H482" s="25"/>
      <c r="I482" s="26"/>
      <c r="J482" s="129"/>
      <c r="K482" s="129"/>
      <c r="L482" s="129"/>
      <c r="M482" s="128"/>
      <c r="N482" s="129"/>
      <c r="O482" s="129"/>
      <c r="P482" s="129"/>
      <c r="Q482" s="1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30"/>
      <c r="AC482" s="24">
        <f t="shared" si="72"/>
        <v>0</v>
      </c>
    </row>
    <row r="483" spans="1:30" customFormat="1" ht="13.9" thickBot="1" x14ac:dyDescent="0.4">
      <c r="A483" s="365"/>
      <c r="B483" s="368"/>
      <c r="C483" s="384"/>
      <c r="D483" s="400"/>
      <c r="E483" s="98" t="s">
        <v>16</v>
      </c>
      <c r="F483" s="32"/>
      <c r="G483" s="32"/>
      <c r="H483" s="32"/>
      <c r="I483" s="33"/>
      <c r="J483" s="34"/>
      <c r="K483" s="35">
        <f t="shared" ref="K483:Y483" si="73">SUM(K466:K481)</f>
        <v>64</v>
      </c>
      <c r="L483" s="35">
        <f t="shared" si="73"/>
        <v>16</v>
      </c>
      <c r="M483" s="35">
        <f t="shared" si="73"/>
        <v>96</v>
      </c>
      <c r="N483" s="35">
        <f t="shared" si="73"/>
        <v>34</v>
      </c>
      <c r="O483" s="35">
        <f t="shared" si="73"/>
        <v>3</v>
      </c>
      <c r="P483" s="35">
        <f t="shared" si="73"/>
        <v>0</v>
      </c>
      <c r="Q483" s="35">
        <f t="shared" si="73"/>
        <v>20</v>
      </c>
      <c r="R483" s="35">
        <f t="shared" si="73"/>
        <v>0</v>
      </c>
      <c r="S483" s="35">
        <f t="shared" si="73"/>
        <v>4</v>
      </c>
      <c r="T483" s="35">
        <f t="shared" si="73"/>
        <v>0</v>
      </c>
      <c r="U483" s="35">
        <f t="shared" si="73"/>
        <v>22</v>
      </c>
      <c r="V483" s="35">
        <f t="shared" si="73"/>
        <v>0</v>
      </c>
      <c r="W483" s="35">
        <f t="shared" si="73"/>
        <v>12</v>
      </c>
      <c r="X483" s="35">
        <f t="shared" si="73"/>
        <v>0</v>
      </c>
      <c r="Y483" s="35">
        <f t="shared" si="73"/>
        <v>0</v>
      </c>
      <c r="Z483" s="36">
        <f>SUM(Z466:Z482)</f>
        <v>0</v>
      </c>
      <c r="AA483" s="36">
        <f>SUM(AA466:AA482)</f>
        <v>0</v>
      </c>
      <c r="AB483" s="37">
        <f>SUM(AB466:AB482)</f>
        <v>0</v>
      </c>
      <c r="AC483" s="38">
        <f>SUM(AC466:AC482)</f>
        <v>271</v>
      </c>
      <c r="AD483" s="87">
        <f>SUM(K483:AA483)</f>
        <v>271</v>
      </c>
    </row>
    <row r="484" spans="1:30" customFormat="1" ht="13.9" x14ac:dyDescent="0.4">
      <c r="A484" s="365"/>
      <c r="B484" s="368"/>
      <c r="C484" s="384"/>
      <c r="D484" s="401"/>
      <c r="E484" s="93" t="s">
        <v>85</v>
      </c>
      <c r="F484" s="25" t="s">
        <v>4</v>
      </c>
      <c r="G484" s="25" t="s">
        <v>86</v>
      </c>
      <c r="H484" s="25" t="s">
        <v>261</v>
      </c>
      <c r="I484" s="26">
        <v>1</v>
      </c>
      <c r="J484" s="27">
        <v>36</v>
      </c>
      <c r="K484" s="42">
        <v>4</v>
      </c>
      <c r="L484" s="43"/>
      <c r="M484" s="115">
        <v>2</v>
      </c>
      <c r="N484" s="43"/>
      <c r="O484" s="43"/>
      <c r="P484" s="43">
        <v>1</v>
      </c>
      <c r="Q484" s="43"/>
      <c r="R484" s="43"/>
      <c r="S484" s="43"/>
      <c r="T484" s="43"/>
      <c r="U484" s="43">
        <v>1</v>
      </c>
      <c r="V484" s="43"/>
      <c r="W484" s="43"/>
      <c r="X484" s="43"/>
      <c r="Y484" s="43"/>
      <c r="Z484" s="43"/>
      <c r="AA484" s="43"/>
      <c r="AB484" s="44"/>
      <c r="AC484" s="45">
        <f>SUM(K484:AA484)</f>
        <v>8</v>
      </c>
    </row>
    <row r="485" spans="1:30" customFormat="1" ht="27.75" x14ac:dyDescent="0.4">
      <c r="A485" s="365"/>
      <c r="B485" s="368"/>
      <c r="C485" s="384"/>
      <c r="D485" s="401"/>
      <c r="E485" s="100" t="s">
        <v>93</v>
      </c>
      <c r="F485" s="25" t="s">
        <v>17</v>
      </c>
      <c r="G485" s="25" t="s">
        <v>251</v>
      </c>
      <c r="H485" s="25" t="s">
        <v>252</v>
      </c>
      <c r="I485" s="26">
        <v>1</v>
      </c>
      <c r="J485" s="27">
        <v>71</v>
      </c>
      <c r="K485" s="28">
        <v>4</v>
      </c>
      <c r="L485" s="29"/>
      <c r="M485" s="112">
        <v>18</v>
      </c>
      <c r="N485" s="29">
        <v>14</v>
      </c>
      <c r="O485" s="29">
        <v>2</v>
      </c>
      <c r="P485" s="29"/>
      <c r="Q485" s="29"/>
      <c r="R485" s="29"/>
      <c r="S485" s="29"/>
      <c r="T485" s="29"/>
      <c r="U485" s="29">
        <v>11</v>
      </c>
      <c r="V485" s="29">
        <v>0</v>
      </c>
      <c r="W485" s="29"/>
      <c r="X485" s="29"/>
      <c r="Y485" s="29"/>
      <c r="Z485" s="29"/>
      <c r="AA485" s="29"/>
      <c r="AB485" s="30"/>
      <c r="AC485" s="45">
        <f>SUM(K485:AA485)</f>
        <v>49</v>
      </c>
    </row>
    <row r="486" spans="1:30" customFormat="1" x14ac:dyDescent="0.4">
      <c r="A486" s="365"/>
      <c r="B486" s="368"/>
      <c r="C486" s="384"/>
      <c r="D486" s="401"/>
      <c r="E486" s="100"/>
      <c r="F486" s="25"/>
      <c r="G486" s="25"/>
      <c r="H486" s="25"/>
      <c r="I486" s="26"/>
      <c r="J486" s="27"/>
      <c r="K486" s="28"/>
      <c r="L486" s="29"/>
      <c r="M486" s="112"/>
      <c r="N486" s="29"/>
      <c r="O486" s="29"/>
      <c r="P486" s="29"/>
      <c r="Q486" s="29"/>
      <c r="R486" s="29"/>
      <c r="S486" s="29"/>
      <c r="T486" s="29"/>
      <c r="U486" s="73"/>
      <c r="V486" s="29"/>
      <c r="W486" s="29"/>
      <c r="X486" s="29"/>
      <c r="Y486" s="29"/>
      <c r="Z486" s="29"/>
      <c r="AA486" s="29"/>
      <c r="AB486" s="30"/>
      <c r="AC486" s="45"/>
    </row>
    <row r="487" spans="1:30" customFormat="1" ht="13.9" thickBot="1" x14ac:dyDescent="0.4">
      <c r="A487" s="365"/>
      <c r="B487" s="368"/>
      <c r="C487" s="384"/>
      <c r="D487" s="401"/>
      <c r="E487" s="101" t="s">
        <v>18</v>
      </c>
      <c r="F487" s="46"/>
      <c r="G487" s="46"/>
      <c r="H487" s="46"/>
      <c r="I487" s="47"/>
      <c r="J487" s="48"/>
      <c r="K487" s="49">
        <f t="shared" ref="K487:AC487" si="74">SUM(K484:K486)</f>
        <v>8</v>
      </c>
      <c r="L487" s="50">
        <f t="shared" si="74"/>
        <v>0</v>
      </c>
      <c r="M487" s="116">
        <f t="shared" si="74"/>
        <v>20</v>
      </c>
      <c r="N487" s="50">
        <f t="shared" si="74"/>
        <v>14</v>
      </c>
      <c r="O487" s="50">
        <f t="shared" si="74"/>
        <v>2</v>
      </c>
      <c r="P487" s="50">
        <f t="shared" si="74"/>
        <v>1</v>
      </c>
      <c r="Q487" s="50">
        <f t="shared" si="74"/>
        <v>0</v>
      </c>
      <c r="R487" s="50">
        <f t="shared" si="74"/>
        <v>0</v>
      </c>
      <c r="S487" s="50">
        <f t="shared" si="74"/>
        <v>0</v>
      </c>
      <c r="T487" s="50">
        <f t="shared" si="74"/>
        <v>0</v>
      </c>
      <c r="U487" s="50">
        <f>SUM(U484:U485)</f>
        <v>12</v>
      </c>
      <c r="V487" s="50">
        <f t="shared" si="74"/>
        <v>0</v>
      </c>
      <c r="W487" s="50">
        <f t="shared" si="74"/>
        <v>0</v>
      </c>
      <c r="X487" s="50">
        <f t="shared" si="74"/>
        <v>0</v>
      </c>
      <c r="Y487" s="50">
        <f t="shared" si="74"/>
        <v>0</v>
      </c>
      <c r="Z487" s="50">
        <f t="shared" si="74"/>
        <v>0</v>
      </c>
      <c r="AA487" s="50">
        <f t="shared" si="74"/>
        <v>0</v>
      </c>
      <c r="AB487" s="51">
        <f t="shared" si="74"/>
        <v>0</v>
      </c>
      <c r="AC487" s="52">
        <f t="shared" si="74"/>
        <v>57</v>
      </c>
    </row>
    <row r="488" spans="1:30" customFormat="1" ht="13.9" thickBot="1" x14ac:dyDescent="0.4">
      <c r="A488" s="366"/>
      <c r="B488" s="369"/>
      <c r="C488" s="385"/>
      <c r="D488" s="402"/>
      <c r="E488" s="102" t="s">
        <v>19</v>
      </c>
      <c r="F488" s="53"/>
      <c r="G488" s="53"/>
      <c r="H488" s="53"/>
      <c r="I488" s="54"/>
      <c r="J488" s="55"/>
      <c r="K488" s="56">
        <f t="shared" ref="K488" si="75">K483+K487</f>
        <v>72</v>
      </c>
      <c r="L488" s="56">
        <f t="shared" ref="L488" si="76">L483+L487</f>
        <v>16</v>
      </c>
      <c r="M488" s="56">
        <f t="shared" ref="M488" si="77">M483+M487</f>
        <v>116</v>
      </c>
      <c r="N488" s="56">
        <f t="shared" ref="N488" si="78">N483+N487</f>
        <v>48</v>
      </c>
      <c r="O488" s="56">
        <f t="shared" ref="O488" si="79">O483+O487</f>
        <v>5</v>
      </c>
      <c r="P488" s="56">
        <f t="shared" ref="P488" si="80">P483+P487</f>
        <v>1</v>
      </c>
      <c r="Q488" s="56">
        <f t="shared" ref="Q488" si="81">Q483+Q487</f>
        <v>20</v>
      </c>
      <c r="R488" s="56">
        <f t="shared" ref="R488" si="82">R483+R487</f>
        <v>0</v>
      </c>
      <c r="S488" s="56">
        <f t="shared" ref="S488" si="83">S483+S487</f>
        <v>4</v>
      </c>
      <c r="T488" s="56">
        <f t="shared" ref="T488" si="84">T483+T487</f>
        <v>0</v>
      </c>
      <c r="U488" s="56">
        <f t="shared" ref="U488" si="85">U483+U487</f>
        <v>34</v>
      </c>
      <c r="V488" s="56">
        <f t="shared" ref="V488" si="86">V483+V487</f>
        <v>0</v>
      </c>
      <c r="W488" s="56">
        <f t="shared" ref="W488" si="87">W483+W487</f>
        <v>12</v>
      </c>
      <c r="X488" s="56">
        <f t="shared" ref="X488" si="88">X483+X487</f>
        <v>0</v>
      </c>
      <c r="Y488" s="56">
        <f t="shared" ref="Y488" si="89">Y483+Y487</f>
        <v>0</v>
      </c>
      <c r="Z488" s="56">
        <f t="shared" ref="Z488" si="90">Z483+Z487</f>
        <v>0</v>
      </c>
      <c r="AA488" s="56">
        <f t="shared" ref="AA488" si="91">AA483+AA487</f>
        <v>0</v>
      </c>
      <c r="AB488" s="56">
        <f t="shared" ref="AB488" si="92">AB483+AB487</f>
        <v>0</v>
      </c>
      <c r="AC488" s="56">
        <f t="shared" ref="AC488" si="93">AC483+AC487</f>
        <v>328</v>
      </c>
      <c r="AD488" s="87">
        <f>SUM(K488:AB488)</f>
        <v>328</v>
      </c>
    </row>
    <row r="489" spans="1:30" customFormat="1" ht="13.9" x14ac:dyDescent="0.4">
      <c r="A489" s="60"/>
      <c r="B489" s="61"/>
      <c r="C489" s="61"/>
      <c r="D489" s="61"/>
      <c r="E489" s="103"/>
      <c r="F489" s="62"/>
      <c r="G489" s="62"/>
      <c r="H489" s="62"/>
      <c r="I489" s="63"/>
      <c r="J489" s="63"/>
      <c r="K489" s="64"/>
      <c r="L489" s="64"/>
      <c r="M489" s="118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 spans="1:30" customFormat="1" ht="13.9" x14ac:dyDescent="0.4">
      <c r="A490" s="353" t="s">
        <v>340</v>
      </c>
      <c r="B490" s="354"/>
      <c r="C490" s="354"/>
      <c r="D490" s="354"/>
      <c r="E490" s="355"/>
      <c r="F490" s="355"/>
      <c r="G490" s="355"/>
      <c r="H490" s="355"/>
      <c r="I490" s="356"/>
      <c r="J490" s="356"/>
      <c r="K490" s="357"/>
      <c r="L490" s="64"/>
      <c r="M490" s="118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 spans="1:30" customFormat="1" ht="13.9" x14ac:dyDescent="0.4">
      <c r="A491" s="60"/>
      <c r="B491" s="61"/>
      <c r="C491" s="61"/>
      <c r="D491" s="61"/>
      <c r="E491" s="103"/>
      <c r="F491" s="62"/>
      <c r="G491" s="62"/>
      <c r="H491" s="62"/>
      <c r="I491" s="63"/>
      <c r="J491" s="63"/>
      <c r="K491" s="64"/>
      <c r="L491" s="64"/>
      <c r="M491" s="118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 spans="1:30" customFormat="1" ht="13.9" x14ac:dyDescent="0.4">
      <c r="A492" s="60"/>
      <c r="B492" s="61"/>
      <c r="C492" s="61"/>
      <c r="D492" s="61"/>
      <c r="E492" s="103"/>
      <c r="F492" s="62"/>
      <c r="G492" s="62"/>
      <c r="H492" s="62"/>
      <c r="I492" s="63"/>
      <c r="J492" s="63"/>
      <c r="K492" s="64"/>
      <c r="L492" s="64"/>
      <c r="M492" s="118"/>
      <c r="N492" s="64"/>
      <c r="O492" s="64"/>
      <c r="P492" s="64"/>
      <c r="Q492" s="64"/>
      <c r="R492" s="65" t="s">
        <v>355</v>
      </c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 spans="1:30" customFormat="1" ht="13.9" x14ac:dyDescent="0.4">
      <c r="A493" s="60"/>
      <c r="B493" s="61"/>
      <c r="C493" s="61"/>
      <c r="D493" s="61"/>
      <c r="E493" s="103"/>
      <c r="F493" s="62"/>
      <c r="G493" s="62"/>
      <c r="H493" s="62"/>
      <c r="I493" s="63"/>
      <c r="J493" s="63"/>
      <c r="K493" s="64"/>
      <c r="L493" s="64"/>
      <c r="M493" s="118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 spans="1:30" customFormat="1" ht="13.9" x14ac:dyDescent="0.4">
      <c r="A494" s="60"/>
      <c r="B494" s="61"/>
      <c r="C494" s="61"/>
      <c r="D494" s="61"/>
      <c r="E494" s="103"/>
      <c r="F494" s="62"/>
      <c r="G494" s="62"/>
      <c r="H494" s="62"/>
      <c r="I494" s="63"/>
      <c r="J494" s="63"/>
      <c r="K494" s="64"/>
      <c r="L494" s="64"/>
      <c r="M494" s="118"/>
      <c r="N494" s="64"/>
      <c r="O494" s="64"/>
      <c r="P494" s="64"/>
      <c r="Q494" s="64"/>
      <c r="R494" s="64"/>
      <c r="S494" s="64"/>
      <c r="T494" s="64" t="s">
        <v>346</v>
      </c>
      <c r="U494" s="64"/>
      <c r="V494" s="64"/>
      <c r="W494" s="64"/>
      <c r="X494" s="64"/>
      <c r="Y494" s="64"/>
      <c r="Z494" s="64"/>
      <c r="AA494" s="64"/>
      <c r="AB494" s="64"/>
      <c r="AC494" s="64"/>
    </row>
    <row r="495" spans="1:30" customFormat="1" ht="13.9" x14ac:dyDescent="0.4">
      <c r="A495" s="60"/>
      <c r="B495" s="61"/>
      <c r="C495" s="61"/>
      <c r="D495" s="61"/>
      <c r="E495" s="103"/>
      <c r="F495" s="62"/>
      <c r="G495" s="62"/>
      <c r="H495" s="62"/>
      <c r="I495" s="63"/>
      <c r="J495" s="63"/>
      <c r="K495" s="64"/>
      <c r="L495" s="64"/>
      <c r="M495" s="118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 spans="1:30" customFormat="1" ht="13.9" x14ac:dyDescent="0.4">
      <c r="A496" s="60"/>
      <c r="B496" s="61"/>
      <c r="C496" s="61"/>
      <c r="D496" s="61"/>
      <c r="E496" s="103"/>
      <c r="F496" s="62"/>
      <c r="G496" s="62"/>
      <c r="H496" s="62"/>
      <c r="I496" s="63"/>
      <c r="J496" s="63"/>
      <c r="K496" s="64"/>
      <c r="L496" s="64"/>
      <c r="M496" s="118"/>
      <c r="N496" s="64"/>
      <c r="O496" s="64"/>
      <c r="P496" s="64"/>
      <c r="Q496" s="64"/>
      <c r="R496" s="65" t="s">
        <v>164</v>
      </c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 spans="1:29" customFormat="1" ht="13.9" x14ac:dyDescent="0.4">
      <c r="A497" s="60"/>
      <c r="B497" s="61"/>
      <c r="C497" s="61"/>
      <c r="D497" s="61"/>
      <c r="E497" s="103"/>
      <c r="F497" s="62"/>
      <c r="G497" s="62"/>
      <c r="H497" s="62"/>
      <c r="I497" s="63"/>
      <c r="J497" s="63"/>
      <c r="K497" s="64"/>
      <c r="L497" s="64"/>
      <c r="M497" s="118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 spans="1:29" customFormat="1" ht="14.25" thickBot="1" x14ac:dyDescent="0.45">
      <c r="A498" s="60"/>
      <c r="B498" s="61"/>
      <c r="C498" s="61"/>
      <c r="D498" s="61"/>
      <c r="E498" s="103"/>
      <c r="F498" s="62"/>
      <c r="G498" s="62"/>
      <c r="H498" s="62"/>
      <c r="I498" s="63"/>
      <c r="J498" s="63"/>
      <c r="K498" s="64"/>
      <c r="L498" s="64"/>
      <c r="M498" s="118"/>
      <c r="N498" s="64"/>
      <c r="O498" s="64"/>
      <c r="P498" s="64"/>
      <c r="Q498" s="64"/>
      <c r="R498" s="64"/>
      <c r="S498" s="64"/>
      <c r="T498" s="64" t="s">
        <v>346</v>
      </c>
      <c r="U498" s="64"/>
      <c r="V498" s="64"/>
      <c r="W498" s="64"/>
      <c r="X498" s="64"/>
      <c r="Y498" s="64"/>
      <c r="Z498" s="64"/>
      <c r="AA498" s="64"/>
      <c r="AB498" s="64"/>
      <c r="AC498" s="64"/>
    </row>
    <row r="499" spans="1:29" customFormat="1" ht="13.9" thickBot="1" x14ac:dyDescent="0.4">
      <c r="A499" s="358" t="s">
        <v>20</v>
      </c>
      <c r="B499" s="359"/>
      <c r="C499" s="359"/>
      <c r="D499" s="359"/>
      <c r="E499" s="360"/>
      <c r="F499" s="360"/>
      <c r="G499" s="360"/>
      <c r="H499" s="360"/>
      <c r="I499" s="361"/>
      <c r="J499" s="361"/>
      <c r="K499" s="362"/>
      <c r="L499" s="362"/>
      <c r="M499" s="362"/>
      <c r="N499" s="362"/>
      <c r="O499" s="362"/>
      <c r="P499" s="362"/>
      <c r="Q499" s="362"/>
      <c r="R499" s="362"/>
      <c r="S499" s="362"/>
      <c r="T499" s="362"/>
      <c r="U499" s="362"/>
      <c r="V499" s="362"/>
      <c r="W499" s="362"/>
      <c r="X499" s="362"/>
      <c r="Y499" s="362"/>
      <c r="Z499" s="362"/>
      <c r="AA499" s="362"/>
      <c r="AB499" s="362"/>
      <c r="AC499" s="363"/>
    </row>
    <row r="500" spans="1:29" customFormat="1" ht="14.25" thickBot="1" x14ac:dyDescent="0.45">
      <c r="A500" s="364">
        <v>8</v>
      </c>
      <c r="B500" s="367" t="s">
        <v>83</v>
      </c>
      <c r="C500" s="370" t="s">
        <v>56</v>
      </c>
      <c r="D500" s="399">
        <v>1</v>
      </c>
      <c r="E500" s="262" t="s">
        <v>94</v>
      </c>
      <c r="F500" s="18" t="s">
        <v>4</v>
      </c>
      <c r="G500" s="125"/>
      <c r="H500" s="125" t="s">
        <v>95</v>
      </c>
      <c r="I500" s="126"/>
      <c r="J500" s="127">
        <v>138</v>
      </c>
      <c r="K500" s="187">
        <v>28</v>
      </c>
      <c r="L500" s="183"/>
      <c r="M500" s="188"/>
      <c r="N500" s="22"/>
      <c r="O500" s="183"/>
      <c r="P500" s="183"/>
      <c r="Q500" s="22"/>
      <c r="R500" s="183"/>
      <c r="S500" s="183"/>
      <c r="T500" s="183"/>
      <c r="U500" s="22">
        <v>7</v>
      </c>
      <c r="V500" s="22"/>
      <c r="W500" s="22"/>
      <c r="X500" s="22"/>
      <c r="Y500" s="22"/>
      <c r="Z500" s="22"/>
      <c r="AA500" s="22"/>
      <c r="AB500" s="23"/>
      <c r="AC500" s="24">
        <f t="shared" ref="AC500:AC514" si="94">SUM(K500:AB500)</f>
        <v>35</v>
      </c>
    </row>
    <row r="501" spans="1:29" customFormat="1" ht="14.25" thickBot="1" x14ac:dyDescent="0.45">
      <c r="A501" s="392"/>
      <c r="B501" s="403"/>
      <c r="C501" s="393"/>
      <c r="D501" s="404"/>
      <c r="E501" s="270" t="s">
        <v>94</v>
      </c>
      <c r="F501" s="263" t="s">
        <v>4</v>
      </c>
      <c r="G501" s="25"/>
      <c r="H501" s="75" t="s">
        <v>95</v>
      </c>
      <c r="I501" s="76"/>
      <c r="J501" s="27">
        <v>138</v>
      </c>
      <c r="K501" s="192">
        <v>28</v>
      </c>
      <c r="L501" s="29"/>
      <c r="M501" s="112"/>
      <c r="N501" s="43"/>
      <c r="O501" s="29"/>
      <c r="P501" s="29"/>
      <c r="Q501" s="43"/>
      <c r="R501" s="29"/>
      <c r="S501" s="29"/>
      <c r="T501" s="29"/>
      <c r="U501" s="43">
        <v>7</v>
      </c>
      <c r="V501" s="43"/>
      <c r="W501" s="43"/>
      <c r="X501" s="43"/>
      <c r="Y501" s="43"/>
      <c r="Z501" s="43"/>
      <c r="AA501" s="43"/>
      <c r="AB501" s="44"/>
      <c r="AC501" s="24">
        <f t="shared" si="94"/>
        <v>35</v>
      </c>
    </row>
    <row r="502" spans="1:29" customFormat="1" ht="14.25" thickBot="1" x14ac:dyDescent="0.45">
      <c r="A502" s="392"/>
      <c r="B502" s="403"/>
      <c r="C502" s="393"/>
      <c r="D502" s="404"/>
      <c r="E502" s="271" t="s">
        <v>94</v>
      </c>
      <c r="F502" s="75" t="s">
        <v>4</v>
      </c>
      <c r="G502" s="25"/>
      <c r="H502" s="75" t="s">
        <v>95</v>
      </c>
      <c r="I502" s="76"/>
      <c r="J502" s="27">
        <v>145</v>
      </c>
      <c r="K502" s="42"/>
      <c r="L502" s="43"/>
      <c r="M502" s="115">
        <v>28</v>
      </c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4"/>
      <c r="AC502" s="24">
        <f t="shared" si="94"/>
        <v>28</v>
      </c>
    </row>
    <row r="503" spans="1:29" customFormat="1" ht="13.9" x14ac:dyDescent="0.4">
      <c r="A503" s="392"/>
      <c r="B503" s="403"/>
      <c r="C503" s="393"/>
      <c r="D503" s="404"/>
      <c r="E503" s="252" t="s">
        <v>94</v>
      </c>
      <c r="F503" s="25" t="s">
        <v>4</v>
      </c>
      <c r="G503" s="25"/>
      <c r="H503" s="25" t="s">
        <v>95</v>
      </c>
      <c r="I503" s="26"/>
      <c r="J503" s="27">
        <v>145</v>
      </c>
      <c r="K503" s="42"/>
      <c r="L503" s="43"/>
      <c r="M503" s="115">
        <v>28</v>
      </c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4"/>
      <c r="AC503" s="24">
        <f t="shared" si="94"/>
        <v>28</v>
      </c>
    </row>
    <row r="504" spans="1:29" customFormat="1" ht="55.5" x14ac:dyDescent="0.4">
      <c r="A504" s="365"/>
      <c r="B504" s="368"/>
      <c r="C504" s="371"/>
      <c r="D504" s="400"/>
      <c r="E504" s="93" t="s">
        <v>96</v>
      </c>
      <c r="F504" s="25" t="s">
        <v>4</v>
      </c>
      <c r="G504" s="25" t="s">
        <v>97</v>
      </c>
      <c r="H504" s="25" t="s">
        <v>222</v>
      </c>
      <c r="I504" s="26">
        <v>1</v>
      </c>
      <c r="J504" s="27">
        <v>97</v>
      </c>
      <c r="K504" s="28">
        <v>16</v>
      </c>
      <c r="L504" s="29"/>
      <c r="M504" s="112"/>
      <c r="N504" s="29"/>
      <c r="O504" s="29"/>
      <c r="P504" s="29"/>
      <c r="Q504" s="29"/>
      <c r="R504" s="29"/>
      <c r="S504" s="29"/>
      <c r="T504" s="29"/>
      <c r="U504" s="29">
        <v>9</v>
      </c>
      <c r="V504" s="29"/>
      <c r="W504" s="29"/>
      <c r="X504" s="29"/>
      <c r="Y504" s="29"/>
      <c r="Z504" s="29"/>
      <c r="AA504" s="29"/>
      <c r="AB504" s="30"/>
      <c r="AC504" s="31">
        <f t="shared" si="94"/>
        <v>25</v>
      </c>
    </row>
    <row r="505" spans="1:29" customFormat="1" ht="13.9" x14ac:dyDescent="0.4">
      <c r="A505" s="365"/>
      <c r="B505" s="368"/>
      <c r="C505" s="371"/>
      <c r="D505" s="400"/>
      <c r="E505" s="93" t="s">
        <v>96</v>
      </c>
      <c r="F505" s="25" t="s">
        <v>4</v>
      </c>
      <c r="G505" s="25" t="s">
        <v>97</v>
      </c>
      <c r="H505" s="25" t="s">
        <v>223</v>
      </c>
      <c r="I505" s="26">
        <v>1</v>
      </c>
      <c r="J505" s="27">
        <v>25</v>
      </c>
      <c r="K505" s="28"/>
      <c r="L505" s="29"/>
      <c r="M505" s="112">
        <v>16</v>
      </c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30"/>
      <c r="AC505" s="31">
        <f t="shared" si="94"/>
        <v>16</v>
      </c>
    </row>
    <row r="506" spans="1:29" customFormat="1" ht="13.9" x14ac:dyDescent="0.4">
      <c r="A506" s="365"/>
      <c r="B506" s="368"/>
      <c r="C506" s="371"/>
      <c r="D506" s="400"/>
      <c r="E506" s="93"/>
      <c r="F506" s="25"/>
      <c r="G506" s="25"/>
      <c r="H506" s="25"/>
      <c r="I506" s="26"/>
      <c r="J506" s="27"/>
      <c r="K506" s="28"/>
      <c r="L506" s="29"/>
      <c r="M506" s="112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30"/>
      <c r="AC506" s="31">
        <f t="shared" si="94"/>
        <v>0</v>
      </c>
    </row>
    <row r="507" spans="1:29" customFormat="1" ht="13.9" x14ac:dyDescent="0.4">
      <c r="A507" s="365"/>
      <c r="B507" s="368"/>
      <c r="C507" s="371"/>
      <c r="D507" s="400"/>
      <c r="E507" s="93" t="s">
        <v>299</v>
      </c>
      <c r="F507" s="25" t="s">
        <v>4</v>
      </c>
      <c r="G507" s="25" t="s">
        <v>5</v>
      </c>
      <c r="H507" s="25" t="s">
        <v>43</v>
      </c>
      <c r="I507" s="26">
        <v>3</v>
      </c>
      <c r="J507" s="27">
        <v>3</v>
      </c>
      <c r="K507" s="28"/>
      <c r="L507" s="29"/>
      <c r="M507" s="112"/>
      <c r="N507" s="29"/>
      <c r="O507" s="29"/>
      <c r="P507" s="29"/>
      <c r="Q507" s="29"/>
      <c r="R507" s="29"/>
      <c r="S507" s="29"/>
      <c r="T507" s="29"/>
      <c r="U507" s="29"/>
      <c r="V507" s="29"/>
      <c r="W507" s="29">
        <v>8</v>
      </c>
      <c r="X507" s="29"/>
      <c r="Y507" s="29"/>
      <c r="Z507" s="29"/>
      <c r="AA507" s="29"/>
      <c r="AB507" s="30"/>
      <c r="AC507" s="31">
        <f t="shared" si="94"/>
        <v>8</v>
      </c>
    </row>
    <row r="508" spans="1:29" customFormat="1" ht="13.9" x14ac:dyDescent="0.4">
      <c r="A508" s="365"/>
      <c r="B508" s="368"/>
      <c r="C508" s="371"/>
      <c r="D508" s="400"/>
      <c r="E508" s="93" t="s">
        <v>11</v>
      </c>
      <c r="F508" s="25" t="s">
        <v>4</v>
      </c>
      <c r="G508" s="25" t="s">
        <v>5</v>
      </c>
      <c r="H508" s="25" t="s">
        <v>21</v>
      </c>
      <c r="I508" s="26">
        <v>4</v>
      </c>
      <c r="J508" s="27">
        <v>2</v>
      </c>
      <c r="K508" s="28"/>
      <c r="L508" s="29"/>
      <c r="M508" s="112"/>
      <c r="N508" s="29"/>
      <c r="O508" s="29"/>
      <c r="P508" s="29"/>
      <c r="Q508" s="29">
        <v>6</v>
      </c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30"/>
      <c r="AC508" s="31">
        <f t="shared" si="94"/>
        <v>6</v>
      </c>
    </row>
    <row r="509" spans="1:29" customFormat="1" ht="13.9" x14ac:dyDescent="0.4">
      <c r="A509" s="365"/>
      <c r="B509" s="368"/>
      <c r="C509" s="371"/>
      <c r="D509" s="400"/>
      <c r="E509" s="93" t="s">
        <v>11</v>
      </c>
      <c r="F509" s="25" t="s">
        <v>4</v>
      </c>
      <c r="G509" s="25" t="s">
        <v>5</v>
      </c>
      <c r="H509" s="25" t="s">
        <v>22</v>
      </c>
      <c r="I509" s="26">
        <v>2</v>
      </c>
      <c r="J509" s="27">
        <v>1</v>
      </c>
      <c r="K509" s="28"/>
      <c r="L509" s="29"/>
      <c r="M509" s="112"/>
      <c r="N509" s="29"/>
      <c r="O509" s="29"/>
      <c r="P509" s="29"/>
      <c r="Q509" s="29">
        <v>3</v>
      </c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30"/>
      <c r="AC509" s="31">
        <f t="shared" si="94"/>
        <v>3</v>
      </c>
    </row>
    <row r="510" spans="1:29" customFormat="1" ht="13.9" x14ac:dyDescent="0.4">
      <c r="A510" s="365"/>
      <c r="B510" s="368"/>
      <c r="C510" s="371"/>
      <c r="D510" s="400"/>
      <c r="E510" s="93" t="s">
        <v>23</v>
      </c>
      <c r="F510" s="25" t="s">
        <v>4</v>
      </c>
      <c r="G510" s="25" t="s">
        <v>5</v>
      </c>
      <c r="H510" s="25" t="s">
        <v>21</v>
      </c>
      <c r="I510" s="26">
        <v>4</v>
      </c>
      <c r="J510" s="27">
        <v>2</v>
      </c>
      <c r="K510" s="28"/>
      <c r="L510" s="29"/>
      <c r="M510" s="112"/>
      <c r="N510" s="29"/>
      <c r="O510" s="29"/>
      <c r="P510" s="29"/>
      <c r="Q510" s="29"/>
      <c r="R510" s="29"/>
      <c r="S510" s="29">
        <v>4</v>
      </c>
      <c r="T510" s="29"/>
      <c r="U510" s="29"/>
      <c r="V510" s="29"/>
      <c r="W510" s="29"/>
      <c r="X510" s="29"/>
      <c r="Y510" s="29"/>
      <c r="Z510" s="29"/>
      <c r="AA510" s="29"/>
      <c r="AB510" s="30"/>
      <c r="AC510" s="31">
        <f t="shared" si="94"/>
        <v>4</v>
      </c>
    </row>
    <row r="511" spans="1:29" customFormat="1" ht="13.9" x14ac:dyDescent="0.4">
      <c r="A511" s="365"/>
      <c r="B511" s="368"/>
      <c r="C511" s="371"/>
      <c r="D511" s="400"/>
      <c r="E511" s="93" t="s">
        <v>23</v>
      </c>
      <c r="F511" s="25" t="s">
        <v>4</v>
      </c>
      <c r="G511" s="25" t="s">
        <v>5</v>
      </c>
      <c r="H511" s="25" t="s">
        <v>22</v>
      </c>
      <c r="I511" s="26">
        <v>2</v>
      </c>
      <c r="J511" s="27">
        <v>1</v>
      </c>
      <c r="K511" s="28"/>
      <c r="L511" s="29"/>
      <c r="M511" s="112"/>
      <c r="N511" s="29"/>
      <c r="O511" s="29"/>
      <c r="P511" s="29"/>
      <c r="Q511" s="29"/>
      <c r="R511" s="29"/>
      <c r="S511" s="29">
        <v>2</v>
      </c>
      <c r="T511" s="29"/>
      <c r="U511" s="29"/>
      <c r="V511" s="29"/>
      <c r="W511" s="29"/>
      <c r="X511" s="29"/>
      <c r="Y511" s="29"/>
      <c r="Z511" s="29"/>
      <c r="AA511" s="29"/>
      <c r="AB511" s="30"/>
      <c r="AC511" s="31">
        <f t="shared" si="94"/>
        <v>2</v>
      </c>
    </row>
    <row r="512" spans="1:29" customFormat="1" ht="13.9" x14ac:dyDescent="0.4">
      <c r="A512" s="365"/>
      <c r="B512" s="368"/>
      <c r="C512" s="371"/>
      <c r="D512" s="400"/>
      <c r="E512" s="106" t="s">
        <v>127</v>
      </c>
      <c r="F512" s="82" t="s">
        <v>4</v>
      </c>
      <c r="G512" s="83" t="s">
        <v>12</v>
      </c>
      <c r="H512" s="83" t="s">
        <v>300</v>
      </c>
      <c r="I512" s="84" t="s">
        <v>32</v>
      </c>
      <c r="J512" s="85">
        <v>1</v>
      </c>
      <c r="K512" s="78"/>
      <c r="L512" s="79"/>
      <c r="M512" s="113"/>
      <c r="N512" s="79"/>
      <c r="O512" s="79"/>
      <c r="P512" s="79"/>
      <c r="Q512" s="79"/>
      <c r="R512" s="79"/>
      <c r="S512" s="79"/>
      <c r="T512" s="79"/>
      <c r="U512" s="79"/>
      <c r="V512" s="79"/>
      <c r="W512" s="79">
        <v>6</v>
      </c>
      <c r="X512" s="29"/>
      <c r="Y512" s="29"/>
      <c r="Z512" s="29"/>
      <c r="AA512" s="29"/>
      <c r="AB512" s="30"/>
      <c r="AC512" s="31">
        <f t="shared" si="94"/>
        <v>6</v>
      </c>
    </row>
    <row r="513" spans="1:30" customFormat="1" ht="13.9" x14ac:dyDescent="0.4">
      <c r="A513" s="365"/>
      <c r="B513" s="368"/>
      <c r="C513" s="371"/>
      <c r="D513" s="400"/>
      <c r="E513" s="224"/>
      <c r="F513" s="25"/>
      <c r="G513" s="25"/>
      <c r="H513" s="25"/>
      <c r="I513" s="26"/>
      <c r="J513" s="226"/>
      <c r="K513" s="227"/>
      <c r="L513" s="228"/>
      <c r="M513" s="229"/>
      <c r="N513" s="230">
        <v>12</v>
      </c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30"/>
      <c r="AC513" s="31">
        <f t="shared" si="94"/>
        <v>12</v>
      </c>
    </row>
    <row r="514" spans="1:30" customFormat="1" ht="13.9" x14ac:dyDescent="0.4">
      <c r="A514" s="365"/>
      <c r="B514" s="368"/>
      <c r="C514" s="371"/>
      <c r="D514" s="400"/>
      <c r="E514" s="272" t="s">
        <v>325</v>
      </c>
      <c r="F514" s="25"/>
      <c r="G514" s="25"/>
      <c r="H514" s="25"/>
      <c r="I514" s="26"/>
      <c r="J514" s="226">
        <v>120</v>
      </c>
      <c r="K514" s="227">
        <v>10</v>
      </c>
      <c r="L514" s="228"/>
      <c r="M514" s="228"/>
      <c r="N514" s="230">
        <v>30</v>
      </c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30"/>
      <c r="AC514" s="31">
        <f t="shared" si="94"/>
        <v>40</v>
      </c>
    </row>
    <row r="515" spans="1:30" customFormat="1" ht="13.9" x14ac:dyDescent="0.4">
      <c r="A515" s="365"/>
      <c r="B515" s="368"/>
      <c r="C515" s="371"/>
      <c r="D515" s="400"/>
      <c r="E515" s="104"/>
      <c r="F515" s="82"/>
      <c r="G515" s="83"/>
      <c r="H515" s="83"/>
      <c r="I515" s="84"/>
      <c r="J515" s="85"/>
      <c r="K515" s="78"/>
      <c r="L515" s="79"/>
      <c r="M515" s="113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80"/>
      <c r="AC515" s="81">
        <f>SUM(W515:AB515)</f>
        <v>0</v>
      </c>
    </row>
    <row r="516" spans="1:30" customFormat="1" ht="13.9" thickBot="1" x14ac:dyDescent="0.4">
      <c r="A516" s="365"/>
      <c r="B516" s="368"/>
      <c r="C516" s="371"/>
      <c r="D516" s="400"/>
      <c r="E516" s="98" t="s">
        <v>16</v>
      </c>
      <c r="F516" s="32"/>
      <c r="G516" s="32"/>
      <c r="H516" s="32"/>
      <c r="I516" s="33"/>
      <c r="J516" s="34"/>
      <c r="K516" s="35">
        <f t="shared" ref="K516:V516" si="95">SUM(K500:K514)</f>
        <v>82</v>
      </c>
      <c r="L516" s="36">
        <f t="shared" si="95"/>
        <v>0</v>
      </c>
      <c r="M516" s="114">
        <f t="shared" si="95"/>
        <v>72</v>
      </c>
      <c r="N516" s="36">
        <f t="shared" si="95"/>
        <v>42</v>
      </c>
      <c r="O516" s="36">
        <f t="shared" si="95"/>
        <v>0</v>
      </c>
      <c r="P516" s="36">
        <f t="shared" si="95"/>
        <v>0</v>
      </c>
      <c r="Q516" s="36">
        <f t="shared" si="95"/>
        <v>9</v>
      </c>
      <c r="R516" s="36">
        <f t="shared" si="95"/>
        <v>0</v>
      </c>
      <c r="S516" s="36">
        <f t="shared" si="95"/>
        <v>6</v>
      </c>
      <c r="T516" s="36">
        <f t="shared" si="95"/>
        <v>0</v>
      </c>
      <c r="U516" s="36">
        <f t="shared" si="95"/>
        <v>23</v>
      </c>
      <c r="V516" s="36">
        <f t="shared" si="95"/>
        <v>0</v>
      </c>
      <c r="W516" s="36">
        <f>SUM(W500:W515)</f>
        <v>14</v>
      </c>
      <c r="X516" s="36">
        <f>SUM(X500:X514)</f>
        <v>0</v>
      </c>
      <c r="Y516" s="36">
        <f>SUM(Y500:Y514)</f>
        <v>0</v>
      </c>
      <c r="Z516" s="36">
        <f>SUM(Z500:Z514)</f>
        <v>0</v>
      </c>
      <c r="AA516" s="36">
        <f>SUM(AA500:AA514)</f>
        <v>0</v>
      </c>
      <c r="AB516" s="37">
        <f>SUM(AB500:AB514)</f>
        <v>0</v>
      </c>
      <c r="AC516" s="38">
        <f>SUM(AC500:AC515)</f>
        <v>248</v>
      </c>
      <c r="AD516" s="87">
        <f>SUM(K516:AA516)</f>
        <v>248</v>
      </c>
    </row>
    <row r="517" spans="1:30" customFormat="1" ht="13.9" x14ac:dyDescent="0.4">
      <c r="A517" s="365"/>
      <c r="B517" s="368"/>
      <c r="C517" s="371"/>
      <c r="D517" s="401"/>
      <c r="E517" s="99"/>
      <c r="F517" s="39"/>
      <c r="G517" s="39"/>
      <c r="H517" s="39"/>
      <c r="I517" s="40"/>
      <c r="J517" s="41"/>
      <c r="K517" s="42"/>
      <c r="L517" s="43"/>
      <c r="M517" s="115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4"/>
      <c r="AC517" s="45">
        <f>SUM(S517:AB517)</f>
        <v>0</v>
      </c>
    </row>
    <row r="518" spans="1:30" customFormat="1" ht="13.9" x14ac:dyDescent="0.4">
      <c r="A518" s="365"/>
      <c r="B518" s="368"/>
      <c r="C518" s="371"/>
      <c r="D518" s="401"/>
      <c r="E518" s="100"/>
      <c r="F518" s="25"/>
      <c r="G518" s="25"/>
      <c r="H518" s="25"/>
      <c r="I518" s="26"/>
      <c r="J518" s="27"/>
      <c r="K518" s="28"/>
      <c r="L518" s="29"/>
      <c r="M518" s="112"/>
      <c r="N518" s="29"/>
      <c r="O518" s="29"/>
      <c r="P518" s="29"/>
      <c r="Q518" s="29"/>
      <c r="R518" s="29"/>
      <c r="S518" s="29"/>
      <c r="T518" s="29"/>
      <c r="U518" s="29"/>
      <c r="V518" s="121"/>
      <c r="W518" s="121"/>
      <c r="X518" s="121"/>
      <c r="Y518" s="121"/>
      <c r="Z518" s="121"/>
      <c r="AA518" s="121"/>
      <c r="AB518" s="123"/>
      <c r="AC518" s="45">
        <f>P518</f>
        <v>0</v>
      </c>
    </row>
    <row r="519" spans="1:30" customFormat="1" ht="13.9" thickBot="1" x14ac:dyDescent="0.4">
      <c r="A519" s="365"/>
      <c r="B519" s="368"/>
      <c r="C519" s="371"/>
      <c r="D519" s="401"/>
      <c r="E519" s="101" t="s">
        <v>18</v>
      </c>
      <c r="F519" s="46"/>
      <c r="G519" s="46"/>
      <c r="H519" s="46"/>
      <c r="I519" s="47"/>
      <c r="J519" s="48"/>
      <c r="K519" s="49">
        <f t="shared" ref="K519:O519" si="96">SUM(K517:K517)</f>
        <v>0</v>
      </c>
      <c r="L519" s="50">
        <f t="shared" si="96"/>
        <v>0</v>
      </c>
      <c r="M519" s="116">
        <f t="shared" si="96"/>
        <v>0</v>
      </c>
      <c r="N519" s="50">
        <f t="shared" si="96"/>
        <v>0</v>
      </c>
      <c r="O519" s="50">
        <f t="shared" si="96"/>
        <v>0</v>
      </c>
      <c r="P519" s="50">
        <f>SUM(P518)</f>
        <v>0</v>
      </c>
      <c r="Q519" s="50">
        <f t="shared" ref="Q519:AC519" si="97">SUM(Q518)</f>
        <v>0</v>
      </c>
      <c r="R519" s="50">
        <f t="shared" si="97"/>
        <v>0</v>
      </c>
      <c r="S519" s="50">
        <f t="shared" si="97"/>
        <v>0</v>
      </c>
      <c r="T519" s="50">
        <f t="shared" si="97"/>
        <v>0</v>
      </c>
      <c r="U519" s="50">
        <f t="shared" si="97"/>
        <v>0</v>
      </c>
      <c r="V519" s="50">
        <f t="shared" si="97"/>
        <v>0</v>
      </c>
      <c r="W519" s="50">
        <f t="shared" si="97"/>
        <v>0</v>
      </c>
      <c r="X519" s="50">
        <f t="shared" si="97"/>
        <v>0</v>
      </c>
      <c r="Y519" s="50">
        <f t="shared" si="97"/>
        <v>0</v>
      </c>
      <c r="Z519" s="50">
        <f t="shared" si="97"/>
        <v>0</v>
      </c>
      <c r="AA519" s="50">
        <f t="shared" si="97"/>
        <v>0</v>
      </c>
      <c r="AB519" s="50">
        <f t="shared" si="97"/>
        <v>0</v>
      </c>
      <c r="AC519" s="50">
        <f t="shared" si="97"/>
        <v>0</v>
      </c>
    </row>
    <row r="520" spans="1:30" customFormat="1" ht="13.9" thickBot="1" x14ac:dyDescent="0.4">
      <c r="A520" s="365"/>
      <c r="B520" s="368"/>
      <c r="C520" s="371"/>
      <c r="D520" s="400"/>
      <c r="E520" s="105" t="s">
        <v>24</v>
      </c>
      <c r="F520" s="66"/>
      <c r="G520" s="66"/>
      <c r="H520" s="66"/>
      <c r="I520" s="67"/>
      <c r="J520" s="68"/>
      <c r="K520" s="69">
        <f t="shared" ref="K520:AC520" si="98">K516+K519</f>
        <v>82</v>
      </c>
      <c r="L520" s="70">
        <f t="shared" si="98"/>
        <v>0</v>
      </c>
      <c r="M520" s="119">
        <f t="shared" si="98"/>
        <v>72</v>
      </c>
      <c r="N520" s="70">
        <f t="shared" si="98"/>
        <v>42</v>
      </c>
      <c r="O520" s="70">
        <f t="shared" si="98"/>
        <v>0</v>
      </c>
      <c r="P520" s="70">
        <f t="shared" si="98"/>
        <v>0</v>
      </c>
      <c r="Q520" s="70">
        <f t="shared" si="98"/>
        <v>9</v>
      </c>
      <c r="R520" s="70">
        <f t="shared" si="98"/>
        <v>0</v>
      </c>
      <c r="S520" s="70">
        <f t="shared" si="98"/>
        <v>6</v>
      </c>
      <c r="T520" s="70">
        <f t="shared" si="98"/>
        <v>0</v>
      </c>
      <c r="U520" s="70">
        <f t="shared" si="98"/>
        <v>23</v>
      </c>
      <c r="V520" s="70">
        <f t="shared" si="98"/>
        <v>0</v>
      </c>
      <c r="W520" s="70">
        <f t="shared" si="98"/>
        <v>14</v>
      </c>
      <c r="X520" s="70">
        <f t="shared" si="98"/>
        <v>0</v>
      </c>
      <c r="Y520" s="70">
        <f t="shared" si="98"/>
        <v>0</v>
      </c>
      <c r="Z520" s="70">
        <f t="shared" si="98"/>
        <v>0</v>
      </c>
      <c r="AA520" s="70">
        <f t="shared" si="98"/>
        <v>0</v>
      </c>
      <c r="AB520" s="71">
        <f t="shared" si="98"/>
        <v>0</v>
      </c>
      <c r="AC520" s="72">
        <f t="shared" si="98"/>
        <v>248</v>
      </c>
    </row>
    <row r="521" spans="1:30" customFormat="1" ht="13.9" thickBot="1" x14ac:dyDescent="0.4">
      <c r="A521" s="366"/>
      <c r="B521" s="369"/>
      <c r="C521" s="372"/>
      <c r="D521" s="402"/>
      <c r="E521" s="102" t="s">
        <v>25</v>
      </c>
      <c r="F521" s="53"/>
      <c r="G521" s="53"/>
      <c r="H521" s="53"/>
      <c r="I521" s="54"/>
      <c r="J521" s="55"/>
      <c r="K521" s="56">
        <f t="shared" ref="K521:AC521" si="99">K488+K520</f>
        <v>154</v>
      </c>
      <c r="L521" s="57">
        <f t="shared" si="99"/>
        <v>16</v>
      </c>
      <c r="M521" s="117">
        <f t="shared" si="99"/>
        <v>188</v>
      </c>
      <c r="N521" s="57">
        <f t="shared" si="99"/>
        <v>90</v>
      </c>
      <c r="O521" s="57">
        <f t="shared" si="99"/>
        <v>5</v>
      </c>
      <c r="P521" s="57">
        <f t="shared" si="99"/>
        <v>1</v>
      </c>
      <c r="Q521" s="57">
        <f t="shared" si="99"/>
        <v>29</v>
      </c>
      <c r="R521" s="57">
        <f t="shared" si="99"/>
        <v>0</v>
      </c>
      <c r="S521" s="57">
        <f t="shared" si="99"/>
        <v>10</v>
      </c>
      <c r="T521" s="57">
        <f t="shared" si="99"/>
        <v>0</v>
      </c>
      <c r="U521" s="57">
        <f t="shared" si="99"/>
        <v>57</v>
      </c>
      <c r="V521" s="57">
        <f t="shared" si="99"/>
        <v>0</v>
      </c>
      <c r="W521" s="57">
        <f t="shared" si="99"/>
        <v>26</v>
      </c>
      <c r="X521" s="57">
        <f t="shared" si="99"/>
        <v>0</v>
      </c>
      <c r="Y521" s="57">
        <f t="shared" si="99"/>
        <v>0</v>
      </c>
      <c r="Z521" s="57">
        <f t="shared" si="99"/>
        <v>0</v>
      </c>
      <c r="AA521" s="57">
        <f t="shared" si="99"/>
        <v>0</v>
      </c>
      <c r="AB521" s="58">
        <f t="shared" si="99"/>
        <v>0</v>
      </c>
      <c r="AC521" s="59">
        <f t="shared" si="99"/>
        <v>576</v>
      </c>
      <c r="AD521" s="87">
        <f>SUM(K521:AB521)</f>
        <v>576</v>
      </c>
    </row>
    <row r="522" spans="1:30" customFormat="1" ht="13.9" x14ac:dyDescent="0.4">
      <c r="A522" s="60"/>
      <c r="B522" s="61"/>
      <c r="C522" s="61"/>
      <c r="D522" s="61"/>
      <c r="E522" s="103"/>
      <c r="F522" s="62"/>
      <c r="G522" s="62"/>
      <c r="H522" s="62"/>
      <c r="I522" s="63"/>
      <c r="J522" s="63"/>
      <c r="K522" s="64"/>
      <c r="L522" s="64"/>
      <c r="M522" s="118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 spans="1:30" customFormat="1" ht="13.9" x14ac:dyDescent="0.4">
      <c r="A523" s="353" t="s">
        <v>340</v>
      </c>
      <c r="B523" s="354"/>
      <c r="C523" s="354"/>
      <c r="D523" s="354"/>
      <c r="E523" s="355"/>
      <c r="F523" s="355"/>
      <c r="G523" s="355"/>
      <c r="H523" s="355"/>
      <c r="I523" s="356"/>
      <c r="J523" s="356"/>
      <c r="K523" s="357"/>
      <c r="L523" s="64"/>
      <c r="M523" s="118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 spans="1:30" customFormat="1" ht="13.9" x14ac:dyDescent="0.4">
      <c r="A524" s="60"/>
      <c r="B524" s="61"/>
      <c r="C524" s="61"/>
      <c r="D524" s="61"/>
      <c r="E524" s="103"/>
      <c r="F524" s="62"/>
      <c r="G524" s="62"/>
      <c r="H524" s="62"/>
      <c r="I524" s="63"/>
      <c r="J524" s="63"/>
      <c r="K524" s="64"/>
      <c r="L524" s="64"/>
      <c r="M524" s="118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 spans="1:30" customFormat="1" ht="13.9" x14ac:dyDescent="0.4">
      <c r="A525" s="60"/>
      <c r="B525" s="61"/>
      <c r="C525" s="61"/>
      <c r="D525" s="61"/>
      <c r="E525" s="103"/>
      <c r="F525" s="62"/>
      <c r="G525" s="62"/>
      <c r="H525" s="62"/>
      <c r="I525" s="63"/>
      <c r="J525" s="63"/>
      <c r="K525" s="64"/>
      <c r="L525" s="64"/>
      <c r="M525" s="118"/>
      <c r="N525" s="64"/>
      <c r="O525" s="64"/>
      <c r="P525" s="64"/>
      <c r="Q525" s="64"/>
      <c r="R525" s="65" t="s">
        <v>355</v>
      </c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 spans="1:30" customFormat="1" ht="13.9" x14ac:dyDescent="0.4">
      <c r="A526" s="60"/>
      <c r="B526" s="61"/>
      <c r="C526" s="61"/>
      <c r="D526" s="61"/>
      <c r="E526" s="103"/>
      <c r="F526" s="62"/>
      <c r="G526" s="62"/>
      <c r="H526" s="62"/>
      <c r="I526" s="63"/>
      <c r="J526" s="63"/>
      <c r="K526" s="64"/>
      <c r="L526" s="64"/>
      <c r="M526" s="118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 spans="1:30" customFormat="1" ht="13.9" x14ac:dyDescent="0.4">
      <c r="A527" s="60"/>
      <c r="B527" s="61"/>
      <c r="C527" s="61"/>
      <c r="D527" s="61"/>
      <c r="E527" s="103"/>
      <c r="F527" s="62"/>
      <c r="G527" s="62"/>
      <c r="H527" s="62"/>
      <c r="I527" s="63"/>
      <c r="J527" s="63"/>
      <c r="K527" s="64"/>
      <c r="L527" s="64"/>
      <c r="M527" s="118"/>
      <c r="N527" s="64"/>
      <c r="O527" s="64"/>
      <c r="P527" s="64"/>
      <c r="Q527" s="64"/>
      <c r="R527" s="64"/>
      <c r="S527" s="64"/>
      <c r="T527" s="64" t="s">
        <v>346</v>
      </c>
      <c r="U527" s="64"/>
      <c r="V527" s="64"/>
      <c r="W527" s="64"/>
      <c r="X527" s="64"/>
      <c r="Y527" s="64"/>
      <c r="Z527" s="64"/>
      <c r="AA527" s="64"/>
      <c r="AB527" s="64"/>
      <c r="AC527" s="64"/>
    </row>
    <row r="528" spans="1:30" customFormat="1" ht="13.9" x14ac:dyDescent="0.4">
      <c r="A528" s="60"/>
      <c r="B528" s="61"/>
      <c r="C528" s="61"/>
      <c r="D528" s="61"/>
      <c r="E528" s="103"/>
      <c r="F528" s="62"/>
      <c r="G528" s="62"/>
      <c r="H528" s="62"/>
      <c r="I528" s="63"/>
      <c r="J528" s="63"/>
      <c r="K528" s="64"/>
      <c r="L528" s="64"/>
      <c r="M528" s="118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 spans="1:31" customFormat="1" ht="13.9" x14ac:dyDescent="0.4">
      <c r="A529" s="60"/>
      <c r="B529" s="61"/>
      <c r="C529" s="61"/>
      <c r="D529" s="61"/>
      <c r="E529" s="103"/>
      <c r="F529" s="62"/>
      <c r="G529" s="62"/>
      <c r="H529" s="62"/>
      <c r="I529" s="63"/>
      <c r="J529" s="63"/>
      <c r="K529" s="64"/>
      <c r="L529" s="64"/>
      <c r="M529" s="118"/>
      <c r="N529" s="64"/>
      <c r="O529" s="64"/>
      <c r="P529" s="64"/>
      <c r="Q529" s="64"/>
      <c r="R529" s="65" t="s">
        <v>164</v>
      </c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 spans="1:31" customFormat="1" ht="13.9" x14ac:dyDescent="0.4">
      <c r="A530" s="60"/>
      <c r="B530" s="61"/>
      <c r="C530" s="61"/>
      <c r="D530" s="61"/>
      <c r="E530" s="103"/>
      <c r="F530" s="62"/>
      <c r="G530" s="62"/>
      <c r="H530" s="62"/>
      <c r="I530" s="63"/>
      <c r="J530" s="63"/>
      <c r="K530" s="64"/>
      <c r="L530" s="64"/>
      <c r="M530" s="118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 spans="1:31" customFormat="1" ht="14.25" thickBot="1" x14ac:dyDescent="0.45">
      <c r="A531" s="60"/>
      <c r="B531" s="61"/>
      <c r="C531" s="61"/>
      <c r="D531" s="61"/>
      <c r="E531" s="103"/>
      <c r="F531" s="62"/>
      <c r="G531" s="62"/>
      <c r="H531" s="62"/>
      <c r="I531" s="63"/>
      <c r="J531" s="63"/>
      <c r="K531" s="64"/>
      <c r="L531" s="64"/>
      <c r="M531" s="118"/>
      <c r="N531" s="64"/>
      <c r="O531" s="64"/>
      <c r="P531" s="64"/>
      <c r="Q531" s="64"/>
      <c r="R531" s="64"/>
      <c r="S531" s="64"/>
      <c r="T531" s="64" t="s">
        <v>346</v>
      </c>
      <c r="U531" s="64"/>
      <c r="V531" s="64"/>
      <c r="W531" s="64"/>
      <c r="X531" s="64"/>
      <c r="Y531" s="64"/>
      <c r="Z531" s="64"/>
      <c r="AA531" s="64"/>
      <c r="AB531" s="64"/>
      <c r="AC531" s="64"/>
    </row>
    <row r="532" spans="1:31" customFormat="1" ht="13.9" thickBot="1" x14ac:dyDescent="0.4">
      <c r="A532" s="358" t="s">
        <v>1</v>
      </c>
      <c r="B532" s="359"/>
      <c r="C532" s="359"/>
      <c r="D532" s="359"/>
      <c r="E532" s="360"/>
      <c r="F532" s="360"/>
      <c r="G532" s="360"/>
      <c r="H532" s="360"/>
      <c r="I532" s="361"/>
      <c r="J532" s="361"/>
      <c r="K532" s="362"/>
      <c r="L532" s="362"/>
      <c r="M532" s="362"/>
      <c r="N532" s="362"/>
      <c r="O532" s="362"/>
      <c r="P532" s="362"/>
      <c r="Q532" s="362"/>
      <c r="R532" s="362"/>
      <c r="S532" s="362"/>
      <c r="T532" s="362"/>
      <c r="U532" s="362"/>
      <c r="V532" s="362"/>
      <c r="W532" s="362"/>
      <c r="X532" s="362"/>
      <c r="Y532" s="362"/>
      <c r="Z532" s="362"/>
      <c r="AA532" s="362"/>
      <c r="AB532" s="362"/>
      <c r="AC532" s="363"/>
    </row>
    <row r="533" spans="1:31" customFormat="1" ht="14.45" customHeight="1" thickBot="1" x14ac:dyDescent="0.45">
      <c r="A533" s="364">
        <v>9</v>
      </c>
      <c r="B533" s="380" t="s">
        <v>100</v>
      </c>
      <c r="C533" s="383" t="s">
        <v>348</v>
      </c>
      <c r="D533" s="399">
        <v>1</v>
      </c>
      <c r="E533" s="93" t="s">
        <v>168</v>
      </c>
      <c r="F533" s="25"/>
      <c r="G533" s="25"/>
      <c r="H533" s="25" t="s">
        <v>215</v>
      </c>
      <c r="I533" s="26"/>
      <c r="J533" s="27">
        <v>37</v>
      </c>
      <c r="K533" s="28">
        <v>28</v>
      </c>
      <c r="L533" s="29"/>
      <c r="M533" s="112"/>
      <c r="N533" s="29"/>
      <c r="O533" s="29"/>
      <c r="P533" s="29"/>
      <c r="Q533" s="29"/>
      <c r="R533" s="29"/>
      <c r="S533" s="29"/>
      <c r="T533" s="29"/>
      <c r="U533" s="29">
        <v>4</v>
      </c>
      <c r="V533" s="29"/>
      <c r="W533" s="29"/>
      <c r="X533" s="29"/>
      <c r="Y533" s="29"/>
      <c r="Z533" s="29"/>
      <c r="AA533" s="29"/>
      <c r="AB533" s="23"/>
      <c r="AC533" s="24">
        <f t="shared" ref="AC533:AC554" si="100">SUM(K533:AB533)</f>
        <v>32</v>
      </c>
    </row>
    <row r="534" spans="1:31" customFormat="1" ht="14.25" thickBot="1" x14ac:dyDescent="0.45">
      <c r="A534" s="365"/>
      <c r="B534" s="381"/>
      <c r="C534" s="384"/>
      <c r="D534" s="400"/>
      <c r="E534" s="93" t="s">
        <v>168</v>
      </c>
      <c r="F534" s="25"/>
      <c r="G534" s="25"/>
      <c r="H534" s="25" t="s">
        <v>215</v>
      </c>
      <c r="I534" s="26"/>
      <c r="J534" s="27">
        <v>37</v>
      </c>
      <c r="K534" s="28"/>
      <c r="L534" s="29"/>
      <c r="M534" s="112">
        <v>28</v>
      </c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30"/>
      <c r="AC534" s="24">
        <f t="shared" si="100"/>
        <v>28</v>
      </c>
    </row>
    <row r="535" spans="1:31" customFormat="1" ht="42" thickBot="1" x14ac:dyDescent="0.45">
      <c r="A535" s="365"/>
      <c r="B535" s="381"/>
      <c r="C535" s="384"/>
      <c r="D535" s="400"/>
      <c r="E535" s="93" t="s">
        <v>93</v>
      </c>
      <c r="F535" s="25" t="s">
        <v>4</v>
      </c>
      <c r="G535" s="25" t="s">
        <v>255</v>
      </c>
      <c r="H535" s="25" t="s">
        <v>256</v>
      </c>
      <c r="I535" s="26">
        <v>1</v>
      </c>
      <c r="J535" s="27">
        <v>45</v>
      </c>
      <c r="K535" s="78"/>
      <c r="L535" s="79"/>
      <c r="M535" s="113">
        <v>16</v>
      </c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30"/>
      <c r="AC535" s="24">
        <f t="shared" si="100"/>
        <v>16</v>
      </c>
    </row>
    <row r="536" spans="1:31" customFormat="1" ht="42" thickBot="1" x14ac:dyDescent="0.45">
      <c r="A536" s="365"/>
      <c r="B536" s="381"/>
      <c r="C536" s="384"/>
      <c r="D536" s="400"/>
      <c r="E536" s="93" t="s">
        <v>93</v>
      </c>
      <c r="F536" s="25" t="s">
        <v>4</v>
      </c>
      <c r="G536" s="25" t="s">
        <v>255</v>
      </c>
      <c r="H536" s="25" t="s">
        <v>256</v>
      </c>
      <c r="I536" s="26">
        <v>1</v>
      </c>
      <c r="J536" s="27">
        <v>45</v>
      </c>
      <c r="K536" s="78"/>
      <c r="L536" s="79"/>
      <c r="M536" s="113">
        <v>16</v>
      </c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30"/>
      <c r="AC536" s="24">
        <f t="shared" si="100"/>
        <v>16</v>
      </c>
    </row>
    <row r="537" spans="1:31" customFormat="1" ht="69.75" thickBot="1" x14ac:dyDescent="0.45">
      <c r="A537" s="365"/>
      <c r="B537" s="381"/>
      <c r="C537" s="384"/>
      <c r="D537" s="400"/>
      <c r="E537" s="93" t="s">
        <v>262</v>
      </c>
      <c r="F537" s="203" t="s">
        <v>4</v>
      </c>
      <c r="G537" s="203" t="s">
        <v>102</v>
      </c>
      <c r="H537" s="203" t="s">
        <v>263</v>
      </c>
      <c r="I537" s="204">
        <v>1</v>
      </c>
      <c r="J537" s="205">
        <v>41</v>
      </c>
      <c r="K537" s="206">
        <v>16</v>
      </c>
      <c r="L537" s="112"/>
      <c r="M537" s="112"/>
      <c r="N537" s="112">
        <v>6</v>
      </c>
      <c r="O537" s="112">
        <v>4</v>
      </c>
      <c r="P537" s="112"/>
      <c r="Q537" s="112"/>
      <c r="R537" s="112"/>
      <c r="S537" s="112"/>
      <c r="T537" s="112"/>
      <c r="U537" s="112">
        <v>5</v>
      </c>
      <c r="V537" s="112"/>
      <c r="W537" s="112"/>
      <c r="X537" s="112"/>
      <c r="Y537" s="112"/>
      <c r="Z537" s="112"/>
      <c r="AA537" s="112"/>
      <c r="AB537" s="30"/>
      <c r="AC537" s="24">
        <f t="shared" si="100"/>
        <v>31</v>
      </c>
    </row>
    <row r="538" spans="1:31" customFormat="1" ht="55.9" thickBot="1" x14ac:dyDescent="0.45">
      <c r="A538" s="365"/>
      <c r="B538" s="381"/>
      <c r="C538" s="384"/>
      <c r="D538" s="400"/>
      <c r="E538" s="93" t="s">
        <v>262</v>
      </c>
      <c r="F538" s="203" t="s">
        <v>4</v>
      </c>
      <c r="G538" s="203" t="s">
        <v>102</v>
      </c>
      <c r="H538" s="203" t="s">
        <v>264</v>
      </c>
      <c r="I538" s="204">
        <v>1</v>
      </c>
      <c r="J538" s="205">
        <v>31</v>
      </c>
      <c r="K538" s="206"/>
      <c r="L538" s="112">
        <v>16</v>
      </c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30"/>
      <c r="AC538" s="24">
        <f t="shared" si="100"/>
        <v>16</v>
      </c>
    </row>
    <row r="539" spans="1:31" customFormat="1" ht="55.9" thickBot="1" x14ac:dyDescent="0.45">
      <c r="A539" s="365"/>
      <c r="B539" s="381"/>
      <c r="C539" s="384"/>
      <c r="D539" s="400"/>
      <c r="E539" s="93" t="s">
        <v>262</v>
      </c>
      <c r="F539" s="203" t="s">
        <v>4</v>
      </c>
      <c r="G539" s="203" t="s">
        <v>191</v>
      </c>
      <c r="H539" s="203" t="s">
        <v>264</v>
      </c>
      <c r="I539" s="204">
        <v>1</v>
      </c>
      <c r="J539" s="205">
        <v>10</v>
      </c>
      <c r="K539" s="206"/>
      <c r="L539" s="112"/>
      <c r="M539" s="112">
        <v>32</v>
      </c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30"/>
      <c r="AC539" s="24">
        <f t="shared" si="100"/>
        <v>32</v>
      </c>
    </row>
    <row r="540" spans="1:31" customFormat="1" ht="28.15" thickBot="1" x14ac:dyDescent="0.45">
      <c r="A540" s="365"/>
      <c r="B540" s="381"/>
      <c r="C540" s="384"/>
      <c r="D540" s="400"/>
      <c r="E540" s="93" t="s">
        <v>103</v>
      </c>
      <c r="F540" s="25" t="s">
        <v>4</v>
      </c>
      <c r="G540" s="25" t="s">
        <v>104</v>
      </c>
      <c r="H540" s="25" t="s">
        <v>240</v>
      </c>
      <c r="I540" s="26">
        <v>1</v>
      </c>
      <c r="J540" s="27">
        <v>49</v>
      </c>
      <c r="K540" s="28">
        <v>16</v>
      </c>
      <c r="L540" s="29"/>
      <c r="M540" s="112"/>
      <c r="N540" s="29"/>
      <c r="O540" s="29"/>
      <c r="P540" s="29"/>
      <c r="Q540" s="29"/>
      <c r="R540" s="29"/>
      <c r="S540" s="29"/>
      <c r="T540" s="29"/>
      <c r="U540" s="29">
        <v>4</v>
      </c>
      <c r="V540" s="29"/>
      <c r="W540" s="29"/>
      <c r="X540" s="29"/>
      <c r="Y540" s="29"/>
      <c r="Z540" s="29"/>
      <c r="AA540" s="112"/>
      <c r="AB540" s="30"/>
      <c r="AC540" s="24">
        <f t="shared" si="100"/>
        <v>20</v>
      </c>
    </row>
    <row r="541" spans="1:31" customFormat="1" ht="14.25" thickBot="1" x14ac:dyDescent="0.45">
      <c r="A541" s="365"/>
      <c r="B541" s="381"/>
      <c r="C541" s="384"/>
      <c r="D541" s="400"/>
      <c r="E541" s="93" t="s">
        <v>103</v>
      </c>
      <c r="F541" s="25" t="s">
        <v>4</v>
      </c>
      <c r="G541" s="25" t="s">
        <v>104</v>
      </c>
      <c r="H541" s="25" t="s">
        <v>201</v>
      </c>
      <c r="I541" s="26">
        <v>1</v>
      </c>
      <c r="J541" s="27">
        <v>72</v>
      </c>
      <c r="K541" s="28"/>
      <c r="L541" s="29">
        <v>16</v>
      </c>
      <c r="M541" s="112"/>
      <c r="N541" s="29"/>
      <c r="O541" s="29"/>
      <c r="P541" s="29"/>
      <c r="Q541" s="29"/>
      <c r="R541" s="29"/>
      <c r="S541" s="29"/>
      <c r="T541" s="29"/>
      <c r="U541" s="29"/>
      <c r="V541" s="29">
        <v>0</v>
      </c>
      <c r="W541" s="29"/>
      <c r="X541" s="29"/>
      <c r="Y541" s="29"/>
      <c r="Z541" s="29"/>
      <c r="AA541" s="112"/>
      <c r="AB541" s="30"/>
      <c r="AC541" s="24">
        <f t="shared" si="100"/>
        <v>16</v>
      </c>
    </row>
    <row r="542" spans="1:31" customFormat="1" ht="14.25" thickBot="1" x14ac:dyDescent="0.45">
      <c r="A542" s="365"/>
      <c r="B542" s="381"/>
      <c r="C542" s="384"/>
      <c r="D542" s="400"/>
      <c r="E542" s="93" t="s">
        <v>103</v>
      </c>
      <c r="F542" s="25" t="s">
        <v>4</v>
      </c>
      <c r="G542" s="25" t="s">
        <v>104</v>
      </c>
      <c r="H542" s="25" t="s">
        <v>202</v>
      </c>
      <c r="I542" s="26">
        <v>1</v>
      </c>
      <c r="J542" s="27">
        <v>72</v>
      </c>
      <c r="K542" s="28"/>
      <c r="L542" s="29">
        <v>16</v>
      </c>
      <c r="M542" s="112"/>
      <c r="N542" s="29"/>
      <c r="O542" s="29"/>
      <c r="P542" s="29"/>
      <c r="Q542" s="29"/>
      <c r="R542" s="29"/>
      <c r="S542" s="29"/>
      <c r="T542" s="29"/>
      <c r="U542" s="29"/>
      <c r="V542" s="29">
        <v>0</v>
      </c>
      <c r="W542" s="29"/>
      <c r="X542" s="29"/>
      <c r="Y542" s="29"/>
      <c r="Z542" s="29"/>
      <c r="AA542" s="112"/>
      <c r="AB542" s="30"/>
      <c r="AC542" s="24">
        <f t="shared" si="100"/>
        <v>16</v>
      </c>
    </row>
    <row r="543" spans="1:31" customFormat="1" ht="14.25" thickBot="1" x14ac:dyDescent="0.45">
      <c r="A543" s="365"/>
      <c r="B543" s="381"/>
      <c r="C543" s="384"/>
      <c r="D543" s="400"/>
      <c r="E543" s="97"/>
      <c r="F543" s="18"/>
      <c r="G543" s="18"/>
      <c r="H543" s="18"/>
      <c r="I543" s="19"/>
      <c r="J543" s="20"/>
      <c r="K543" s="21"/>
      <c r="L543" s="22"/>
      <c r="M543" s="111"/>
      <c r="N543" s="22"/>
      <c r="O543" s="22"/>
      <c r="P543" s="22"/>
      <c r="Q543" s="22"/>
      <c r="R543" s="22"/>
      <c r="S543" s="22"/>
      <c r="T543" s="22"/>
      <c r="U543" s="22"/>
      <c r="V543" s="29">
        <v>0</v>
      </c>
      <c r="W543" s="29"/>
      <c r="X543" s="29"/>
      <c r="Y543" s="29"/>
      <c r="Z543" s="29"/>
      <c r="AA543" s="112"/>
      <c r="AB543" s="30"/>
      <c r="AC543" s="24">
        <f t="shared" si="100"/>
        <v>0</v>
      </c>
    </row>
    <row r="544" spans="1:31" customFormat="1" ht="14.25" thickBot="1" x14ac:dyDescent="0.45">
      <c r="A544" s="365"/>
      <c r="B544" s="381"/>
      <c r="C544" s="384"/>
      <c r="D544" s="400"/>
      <c r="E544" s="93" t="s">
        <v>111</v>
      </c>
      <c r="F544" s="25" t="s">
        <v>4</v>
      </c>
      <c r="G544" s="25" t="s">
        <v>112</v>
      </c>
      <c r="H544" s="25" t="s">
        <v>244</v>
      </c>
      <c r="I544" s="26">
        <v>1</v>
      </c>
      <c r="J544" s="27">
        <v>26</v>
      </c>
      <c r="K544" s="28">
        <v>16</v>
      </c>
      <c r="L544" s="29"/>
      <c r="M544" s="112"/>
      <c r="N544" s="29"/>
      <c r="O544" s="29"/>
      <c r="P544" s="29"/>
      <c r="Q544" s="29"/>
      <c r="R544" s="29"/>
      <c r="S544" s="29"/>
      <c r="T544" s="29"/>
      <c r="U544" s="29">
        <v>2</v>
      </c>
      <c r="V544" s="29"/>
      <c r="W544" s="29"/>
      <c r="X544" s="29"/>
      <c r="Y544" s="29"/>
      <c r="Z544" s="29"/>
      <c r="AA544" s="112"/>
      <c r="AB544" s="30"/>
      <c r="AC544" s="24">
        <f t="shared" si="100"/>
        <v>18</v>
      </c>
      <c r="AD544" s="87">
        <f>SUM(AC536:AC544)</f>
        <v>165</v>
      </c>
      <c r="AE544" s="87" t="e">
        <f>AD544+AC683+#REF!+#REF!</f>
        <v>#REF!</v>
      </c>
    </row>
    <row r="545" spans="1:30" customFormat="1" ht="14.25" thickBot="1" x14ac:dyDescent="0.45">
      <c r="A545" s="365"/>
      <c r="B545" s="381"/>
      <c r="C545" s="384"/>
      <c r="D545" s="400"/>
      <c r="E545" s="97" t="s">
        <v>258</v>
      </c>
      <c r="F545" s="18" t="s">
        <v>4</v>
      </c>
      <c r="G545" s="18" t="s">
        <v>259</v>
      </c>
      <c r="H545" s="18" t="s">
        <v>265</v>
      </c>
      <c r="I545" s="19">
        <v>4</v>
      </c>
      <c r="J545" s="20">
        <v>89</v>
      </c>
      <c r="K545" s="21">
        <v>16</v>
      </c>
      <c r="L545" s="22"/>
      <c r="M545" s="111"/>
      <c r="N545" s="78"/>
      <c r="O545" s="78"/>
      <c r="P545" s="78"/>
      <c r="Q545" s="78"/>
      <c r="R545" s="78"/>
      <c r="S545" s="78"/>
      <c r="T545" s="78"/>
      <c r="U545" s="78">
        <v>7</v>
      </c>
      <c r="V545" s="29">
        <v>0</v>
      </c>
      <c r="W545" s="29"/>
      <c r="X545" s="29"/>
      <c r="Y545" s="29"/>
      <c r="Z545" s="29"/>
      <c r="AA545" s="29"/>
      <c r="AB545" s="30"/>
      <c r="AC545" s="24">
        <f t="shared" si="100"/>
        <v>23</v>
      </c>
      <c r="AD545" s="87"/>
    </row>
    <row r="546" spans="1:30" customFormat="1" ht="14.25" thickBot="1" x14ac:dyDescent="0.45">
      <c r="A546" s="365"/>
      <c r="B546" s="381"/>
      <c r="C546" s="384"/>
      <c r="D546" s="400"/>
      <c r="E546" s="97" t="s">
        <v>258</v>
      </c>
      <c r="F546" s="18" t="s">
        <v>4</v>
      </c>
      <c r="G546" s="18" t="s">
        <v>266</v>
      </c>
      <c r="H546" s="18" t="s">
        <v>265</v>
      </c>
      <c r="I546" s="19">
        <v>4</v>
      </c>
      <c r="J546" s="20">
        <v>63</v>
      </c>
      <c r="K546" s="202"/>
      <c r="L546" s="121">
        <v>16</v>
      </c>
      <c r="M546" s="122"/>
      <c r="N546" s="78"/>
      <c r="O546" s="78"/>
      <c r="P546" s="78"/>
      <c r="Q546" s="78"/>
      <c r="R546" s="78"/>
      <c r="S546" s="78"/>
      <c r="T546" s="78"/>
      <c r="U546" s="78"/>
      <c r="V546" s="79"/>
      <c r="W546" s="79"/>
      <c r="X546" s="79"/>
      <c r="Y546" s="79"/>
      <c r="Z546" s="79"/>
      <c r="AA546" s="29"/>
      <c r="AB546" s="30"/>
      <c r="AC546" s="24">
        <f t="shared" si="100"/>
        <v>16</v>
      </c>
    </row>
    <row r="547" spans="1:30" customFormat="1" ht="14.25" thickBot="1" x14ac:dyDescent="0.45">
      <c r="A547" s="365"/>
      <c r="B547" s="381"/>
      <c r="C547" s="384"/>
      <c r="D547" s="400"/>
      <c r="E547" s="200" t="s">
        <v>161</v>
      </c>
      <c r="F547" s="75" t="s">
        <v>214</v>
      </c>
      <c r="G547" s="75" t="s">
        <v>5</v>
      </c>
      <c r="H547" s="75" t="s">
        <v>22</v>
      </c>
      <c r="I547" s="76">
        <v>2</v>
      </c>
      <c r="J547" s="77">
        <v>1</v>
      </c>
      <c r="K547" s="78"/>
      <c r="L547" s="79"/>
      <c r="M547" s="113"/>
      <c r="N547" s="79"/>
      <c r="O547" s="79"/>
      <c r="P547" s="79"/>
      <c r="Q547" s="79"/>
      <c r="R547" s="79"/>
      <c r="S547" s="79"/>
      <c r="T547" s="79"/>
      <c r="U547" s="79"/>
      <c r="V547" s="79"/>
      <c r="W547" s="79">
        <v>3</v>
      </c>
      <c r="X547" s="79"/>
      <c r="Y547" s="79"/>
      <c r="Z547" s="79"/>
      <c r="AA547" s="29"/>
      <c r="AB547" s="30"/>
      <c r="AC547" s="24">
        <f t="shared" si="100"/>
        <v>3</v>
      </c>
    </row>
    <row r="548" spans="1:30" customFormat="1" ht="14.25" thickBot="1" x14ac:dyDescent="0.45">
      <c r="A548" s="365"/>
      <c r="B548" s="381"/>
      <c r="C548" s="384"/>
      <c r="D548" s="400"/>
      <c r="E548" s="200" t="s">
        <v>161</v>
      </c>
      <c r="F548" s="75" t="s">
        <v>214</v>
      </c>
      <c r="G548" s="75" t="s">
        <v>5</v>
      </c>
      <c r="H548" s="75" t="s">
        <v>21</v>
      </c>
      <c r="I548" s="76">
        <v>4</v>
      </c>
      <c r="J548" s="77">
        <v>2</v>
      </c>
      <c r="K548" s="78"/>
      <c r="L548" s="79"/>
      <c r="M548" s="113"/>
      <c r="N548" s="79"/>
      <c r="O548" s="79"/>
      <c r="P548" s="79"/>
      <c r="Q548" s="79"/>
      <c r="R548" s="79"/>
      <c r="S548" s="79"/>
      <c r="T548" s="79"/>
      <c r="U548" s="79"/>
      <c r="V548" s="79"/>
      <c r="W548" s="79">
        <v>6</v>
      </c>
      <c r="X548" s="79"/>
      <c r="Y548" s="79"/>
      <c r="Z548" s="79"/>
      <c r="AA548" s="29"/>
      <c r="AB548" s="30"/>
      <c r="AC548" s="24">
        <f t="shared" si="100"/>
        <v>6</v>
      </c>
    </row>
    <row r="549" spans="1:30" customFormat="1" ht="14.25" thickBot="1" x14ac:dyDescent="0.45">
      <c r="A549" s="365"/>
      <c r="B549" s="381"/>
      <c r="C549" s="384"/>
      <c r="D549" s="400"/>
      <c r="E549" s="93"/>
      <c r="F549" s="25"/>
      <c r="G549" s="25"/>
      <c r="H549" s="25"/>
      <c r="I549" s="26"/>
      <c r="J549" s="27"/>
      <c r="K549" s="28"/>
      <c r="L549" s="29"/>
      <c r="M549" s="112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30"/>
      <c r="AC549" s="24">
        <f t="shared" si="100"/>
        <v>0</v>
      </c>
      <c r="AD549" s="87"/>
    </row>
    <row r="550" spans="1:30" customFormat="1" ht="14.25" thickBot="1" x14ac:dyDescent="0.45">
      <c r="A550" s="365"/>
      <c r="B550" s="381"/>
      <c r="C550" s="384"/>
      <c r="D550" s="400"/>
      <c r="E550" s="93" t="s">
        <v>11</v>
      </c>
      <c r="F550" s="25" t="s">
        <v>4</v>
      </c>
      <c r="G550" s="25" t="s">
        <v>12</v>
      </c>
      <c r="H550" s="25" t="s">
        <v>31</v>
      </c>
      <c r="I550" s="26" t="s">
        <v>13</v>
      </c>
      <c r="J550" s="27">
        <v>2</v>
      </c>
      <c r="K550" s="28"/>
      <c r="L550" s="29"/>
      <c r="M550" s="112"/>
      <c r="N550" s="29"/>
      <c r="O550" s="29"/>
      <c r="P550" s="29"/>
      <c r="Q550" s="29">
        <v>21</v>
      </c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30"/>
      <c r="AC550" s="24">
        <f t="shared" si="100"/>
        <v>21</v>
      </c>
    </row>
    <row r="551" spans="1:30" customFormat="1" ht="14.25" thickBot="1" x14ac:dyDescent="0.45">
      <c r="A551" s="365"/>
      <c r="B551" s="381"/>
      <c r="C551" s="384"/>
      <c r="D551" s="400"/>
      <c r="E551" s="93" t="s">
        <v>77</v>
      </c>
      <c r="F551" s="25" t="s">
        <v>4</v>
      </c>
      <c r="G551" s="25" t="s">
        <v>12</v>
      </c>
      <c r="H551" s="25" t="s">
        <v>31</v>
      </c>
      <c r="I551" s="26" t="s">
        <v>13</v>
      </c>
      <c r="J551" s="27">
        <v>22</v>
      </c>
      <c r="K551" s="28"/>
      <c r="L551" s="29"/>
      <c r="M551" s="112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30"/>
      <c r="AC551" s="24">
        <f t="shared" si="100"/>
        <v>0</v>
      </c>
      <c r="AD551" s="87"/>
    </row>
    <row r="552" spans="1:30" customFormat="1" ht="14.25" thickBot="1" x14ac:dyDescent="0.45">
      <c r="A552" s="365"/>
      <c r="B552" s="381"/>
      <c r="C552" s="384"/>
      <c r="D552" s="400"/>
      <c r="E552" s="93"/>
      <c r="F552" s="25"/>
      <c r="G552" s="25"/>
      <c r="H552" s="25"/>
      <c r="I552" s="26"/>
      <c r="J552" s="27"/>
      <c r="K552" s="28"/>
      <c r="L552" s="29"/>
      <c r="M552" s="112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79"/>
      <c r="AB552" s="80"/>
      <c r="AC552" s="24">
        <f t="shared" si="100"/>
        <v>0</v>
      </c>
    </row>
    <row r="553" spans="1:30" customFormat="1" ht="14.25" thickBot="1" x14ac:dyDescent="0.45">
      <c r="A553" s="365"/>
      <c r="B553" s="381"/>
      <c r="C553" s="384"/>
      <c r="D553" s="400"/>
      <c r="E553" s="93" t="s">
        <v>14</v>
      </c>
      <c r="F553" s="25" t="s">
        <v>4</v>
      </c>
      <c r="G553" s="25" t="s">
        <v>12</v>
      </c>
      <c r="H553" s="25" t="s">
        <v>31</v>
      </c>
      <c r="I553" s="26" t="s">
        <v>13</v>
      </c>
      <c r="J553" s="27">
        <v>2</v>
      </c>
      <c r="K553" s="28"/>
      <c r="L553" s="29"/>
      <c r="M553" s="112"/>
      <c r="N553" s="29"/>
      <c r="O553" s="29"/>
      <c r="P553" s="29"/>
      <c r="Q553" s="29"/>
      <c r="R553" s="29"/>
      <c r="S553" s="29">
        <v>4</v>
      </c>
      <c r="T553" s="29"/>
      <c r="U553" s="29"/>
      <c r="V553" s="29"/>
      <c r="W553" s="29"/>
      <c r="X553" s="29"/>
      <c r="Y553" s="29"/>
      <c r="Z553" s="29"/>
      <c r="AA553" s="79"/>
      <c r="AB553" s="30"/>
      <c r="AC553" s="24">
        <f t="shared" si="100"/>
        <v>4</v>
      </c>
    </row>
    <row r="554" spans="1:30" customFormat="1" ht="13.9" x14ac:dyDescent="0.4">
      <c r="A554" s="365"/>
      <c r="B554" s="381"/>
      <c r="C554" s="384"/>
      <c r="D554" s="400"/>
      <c r="E554" s="93"/>
      <c r="F554" s="25"/>
      <c r="G554" s="25"/>
      <c r="H554" s="25"/>
      <c r="I554" s="26"/>
      <c r="J554" s="27"/>
      <c r="K554" s="28"/>
      <c r="L554" s="29"/>
      <c r="M554" s="112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30"/>
      <c r="AC554" s="24">
        <f t="shared" si="100"/>
        <v>0</v>
      </c>
    </row>
    <row r="555" spans="1:30" customFormat="1" ht="13.9" thickBot="1" x14ac:dyDescent="0.4">
      <c r="A555" s="365"/>
      <c r="B555" s="381"/>
      <c r="C555" s="384"/>
      <c r="D555" s="400"/>
      <c r="E555" s="98" t="s">
        <v>16</v>
      </c>
      <c r="F555" s="32"/>
      <c r="G555" s="32"/>
      <c r="H555" s="32"/>
      <c r="I555" s="33"/>
      <c r="J555" s="34"/>
      <c r="K555" s="35">
        <f t="shared" ref="K555:AC555" si="101">SUM(K533:K554)</f>
        <v>92</v>
      </c>
      <c r="L555" s="36">
        <f t="shared" si="101"/>
        <v>64</v>
      </c>
      <c r="M555" s="114">
        <f t="shared" si="101"/>
        <v>92</v>
      </c>
      <c r="N555" s="36">
        <f t="shared" si="101"/>
        <v>6</v>
      </c>
      <c r="O555" s="36">
        <f t="shared" si="101"/>
        <v>4</v>
      </c>
      <c r="P555" s="36">
        <f t="shared" si="101"/>
        <v>0</v>
      </c>
      <c r="Q555" s="36">
        <f t="shared" si="101"/>
        <v>21</v>
      </c>
      <c r="R555" s="36">
        <f t="shared" si="101"/>
        <v>0</v>
      </c>
      <c r="S555" s="36">
        <f t="shared" si="101"/>
        <v>4</v>
      </c>
      <c r="T555" s="36">
        <f t="shared" si="101"/>
        <v>0</v>
      </c>
      <c r="U555" s="36">
        <f t="shared" si="101"/>
        <v>22</v>
      </c>
      <c r="V555" s="36">
        <f t="shared" si="101"/>
        <v>0</v>
      </c>
      <c r="W555" s="36">
        <f t="shared" si="101"/>
        <v>9</v>
      </c>
      <c r="X555" s="36">
        <f t="shared" si="101"/>
        <v>0</v>
      </c>
      <c r="Y555" s="36">
        <f t="shared" si="101"/>
        <v>0</v>
      </c>
      <c r="Z555" s="36">
        <f t="shared" si="101"/>
        <v>0</v>
      </c>
      <c r="AA555" s="36">
        <f t="shared" si="101"/>
        <v>0</v>
      </c>
      <c r="AB555" s="37">
        <f t="shared" si="101"/>
        <v>0</v>
      </c>
      <c r="AC555" s="38">
        <f t="shared" si="101"/>
        <v>314</v>
      </c>
      <c r="AD555" s="87">
        <f>SUM(K555:AA555)</f>
        <v>314</v>
      </c>
    </row>
    <row r="556" spans="1:30" customFormat="1" ht="13.9" x14ac:dyDescent="0.4">
      <c r="A556" s="365"/>
      <c r="B556" s="381"/>
      <c r="C556" s="384"/>
      <c r="D556" s="401"/>
      <c r="E556" s="106"/>
      <c r="F556" s="39"/>
      <c r="G556" s="39"/>
      <c r="H556" s="39"/>
      <c r="I556" s="40"/>
      <c r="J556" s="41"/>
      <c r="K556" s="42"/>
      <c r="L556" s="43"/>
      <c r="M556" s="115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4"/>
      <c r="AC556" s="45">
        <f>SUM(W556:AB556)</f>
        <v>0</v>
      </c>
    </row>
    <row r="557" spans="1:30" customFormat="1" ht="13.9" x14ac:dyDescent="0.4">
      <c r="A557" s="365"/>
      <c r="B557" s="381"/>
      <c r="C557" s="384"/>
      <c r="D557" s="401"/>
      <c r="E557" s="100" t="s">
        <v>93</v>
      </c>
      <c r="F557" s="25" t="s">
        <v>17</v>
      </c>
      <c r="G557" s="25" t="s">
        <v>104</v>
      </c>
      <c r="H557" s="25" t="s">
        <v>207</v>
      </c>
      <c r="I557" s="26">
        <v>1</v>
      </c>
      <c r="J557" s="27">
        <v>8</v>
      </c>
      <c r="K557" s="28">
        <v>7</v>
      </c>
      <c r="L557" s="29">
        <v>8</v>
      </c>
      <c r="M557" s="112"/>
      <c r="N557" s="29"/>
      <c r="O557" s="29"/>
      <c r="P557" s="29">
        <v>1</v>
      </c>
      <c r="Q557" s="29"/>
      <c r="R557" s="29"/>
      <c r="S557" s="29"/>
      <c r="T557" s="29"/>
      <c r="U557" s="29">
        <v>1</v>
      </c>
      <c r="V557" s="29"/>
      <c r="W557" s="29"/>
      <c r="X557" s="29"/>
      <c r="Y557" s="29"/>
      <c r="Z557" s="29"/>
      <c r="AA557" s="29"/>
      <c r="AB557" s="30"/>
      <c r="AC557" s="31">
        <f>SUM(K557:AB557)</f>
        <v>17</v>
      </c>
    </row>
    <row r="558" spans="1:30" customFormat="1" ht="13.9" x14ac:dyDescent="0.4">
      <c r="A558" s="365"/>
      <c r="B558" s="381"/>
      <c r="C558" s="384"/>
      <c r="D558" s="401"/>
      <c r="E558" s="100"/>
      <c r="F558" s="25"/>
      <c r="G558" s="25"/>
      <c r="H558" s="25"/>
      <c r="I558" s="26"/>
      <c r="J558" s="27"/>
      <c r="K558" s="28"/>
      <c r="L558" s="29"/>
      <c r="M558" s="112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30"/>
      <c r="AC558" s="31">
        <f>SUM(K558:AB558)</f>
        <v>0</v>
      </c>
    </row>
    <row r="559" spans="1:30" customFormat="1" ht="13.9" x14ac:dyDescent="0.4">
      <c r="A559" s="365"/>
      <c r="B559" s="381"/>
      <c r="C559" s="384"/>
      <c r="D559" s="401"/>
      <c r="E559" s="100"/>
      <c r="F559" s="25"/>
      <c r="G559" s="25"/>
      <c r="H559" s="25"/>
      <c r="I559" s="26"/>
      <c r="J559" s="27"/>
      <c r="K559" s="28"/>
      <c r="L559" s="29"/>
      <c r="M559" s="112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30"/>
      <c r="AC559" s="31">
        <f>SUM(K559:AB559)</f>
        <v>0</v>
      </c>
    </row>
    <row r="560" spans="1:30" customFormat="1" ht="13.9" thickBot="1" x14ac:dyDescent="0.4">
      <c r="A560" s="365"/>
      <c r="B560" s="381"/>
      <c r="C560" s="384"/>
      <c r="D560" s="401"/>
      <c r="E560" s="101" t="s">
        <v>18</v>
      </c>
      <c r="F560" s="46"/>
      <c r="G560" s="46"/>
      <c r="H560" s="46"/>
      <c r="I560" s="47"/>
      <c r="J560" s="48"/>
      <c r="K560" s="49">
        <f t="shared" ref="K560:AC560" si="102">SUM(K556:K559)</f>
        <v>7</v>
      </c>
      <c r="L560" s="50">
        <f t="shared" si="102"/>
        <v>8</v>
      </c>
      <c r="M560" s="116">
        <f t="shared" si="102"/>
        <v>0</v>
      </c>
      <c r="N560" s="50">
        <f t="shared" si="102"/>
        <v>0</v>
      </c>
      <c r="O560" s="50">
        <f t="shared" si="102"/>
        <v>0</v>
      </c>
      <c r="P560" s="50">
        <f t="shared" si="102"/>
        <v>1</v>
      </c>
      <c r="Q560" s="50">
        <f t="shared" si="102"/>
        <v>0</v>
      </c>
      <c r="R560" s="50">
        <f t="shared" si="102"/>
        <v>0</v>
      </c>
      <c r="S560" s="50">
        <f t="shared" si="102"/>
        <v>0</v>
      </c>
      <c r="T560" s="50">
        <f t="shared" si="102"/>
        <v>0</v>
      </c>
      <c r="U560" s="50">
        <f t="shared" si="102"/>
        <v>1</v>
      </c>
      <c r="V560" s="50">
        <f t="shared" si="102"/>
        <v>0</v>
      </c>
      <c r="W560" s="50">
        <f t="shared" si="102"/>
        <v>0</v>
      </c>
      <c r="X560" s="50">
        <f t="shared" si="102"/>
        <v>0</v>
      </c>
      <c r="Y560" s="50">
        <f t="shared" si="102"/>
        <v>0</v>
      </c>
      <c r="Z560" s="50">
        <f t="shared" si="102"/>
        <v>0</v>
      </c>
      <c r="AA560" s="50">
        <f t="shared" si="102"/>
        <v>0</v>
      </c>
      <c r="AB560" s="51">
        <f t="shared" si="102"/>
        <v>0</v>
      </c>
      <c r="AC560" s="52">
        <f t="shared" si="102"/>
        <v>17</v>
      </c>
    </row>
    <row r="561" spans="1:31" customFormat="1" ht="13.9" thickBot="1" x14ac:dyDescent="0.4">
      <c r="A561" s="366"/>
      <c r="B561" s="382"/>
      <c r="C561" s="385"/>
      <c r="D561" s="402"/>
      <c r="E561" s="102" t="s">
        <v>19</v>
      </c>
      <c r="F561" s="53"/>
      <c r="G561" s="53"/>
      <c r="H561" s="53"/>
      <c r="I561" s="54"/>
      <c r="J561" s="55"/>
      <c r="K561" s="56">
        <f t="shared" ref="K561:AC561" si="103">K555+K560</f>
        <v>99</v>
      </c>
      <c r="L561" s="57">
        <f t="shared" si="103"/>
        <v>72</v>
      </c>
      <c r="M561" s="117">
        <f t="shared" si="103"/>
        <v>92</v>
      </c>
      <c r="N561" s="57">
        <f t="shared" si="103"/>
        <v>6</v>
      </c>
      <c r="O561" s="57">
        <f t="shared" si="103"/>
        <v>4</v>
      </c>
      <c r="P561" s="57">
        <f t="shared" si="103"/>
        <v>1</v>
      </c>
      <c r="Q561" s="57">
        <f t="shared" si="103"/>
        <v>21</v>
      </c>
      <c r="R561" s="57">
        <f t="shared" si="103"/>
        <v>0</v>
      </c>
      <c r="S561" s="57">
        <f t="shared" si="103"/>
        <v>4</v>
      </c>
      <c r="T561" s="57">
        <f t="shared" si="103"/>
        <v>0</v>
      </c>
      <c r="U561" s="57">
        <f t="shared" si="103"/>
        <v>23</v>
      </c>
      <c r="V561" s="57">
        <f t="shared" si="103"/>
        <v>0</v>
      </c>
      <c r="W561" s="57">
        <f t="shared" si="103"/>
        <v>9</v>
      </c>
      <c r="X561" s="57">
        <f t="shared" si="103"/>
        <v>0</v>
      </c>
      <c r="Y561" s="57">
        <f t="shared" si="103"/>
        <v>0</v>
      </c>
      <c r="Z561" s="57">
        <f t="shared" si="103"/>
        <v>0</v>
      </c>
      <c r="AA561" s="57">
        <f t="shared" si="103"/>
        <v>0</v>
      </c>
      <c r="AB561" s="58">
        <f t="shared" si="103"/>
        <v>0</v>
      </c>
      <c r="AC561" s="59">
        <f t="shared" si="103"/>
        <v>331</v>
      </c>
      <c r="AD561" s="87">
        <f>SUM(K561:AB561)</f>
        <v>331</v>
      </c>
    </row>
    <row r="562" spans="1:31" customFormat="1" ht="13.9" x14ac:dyDescent="0.4">
      <c r="A562" s="60"/>
      <c r="B562" s="61"/>
      <c r="C562" s="61"/>
      <c r="D562" s="61"/>
      <c r="E562" s="103"/>
      <c r="F562" s="62"/>
      <c r="G562" s="62"/>
      <c r="H562" s="62"/>
      <c r="I562" s="63"/>
      <c r="J562" s="63"/>
      <c r="K562" s="64"/>
      <c r="L562" s="64"/>
      <c r="M562" s="118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 spans="1:31" customFormat="1" ht="13.9" x14ac:dyDescent="0.4">
      <c r="A563" s="353" t="s">
        <v>340</v>
      </c>
      <c r="B563" s="354"/>
      <c r="C563" s="354"/>
      <c r="D563" s="354"/>
      <c r="E563" s="355"/>
      <c r="F563" s="355"/>
      <c r="G563" s="355"/>
      <c r="H563" s="355"/>
      <c r="I563" s="356"/>
      <c r="J563" s="356"/>
      <c r="K563" s="357"/>
      <c r="L563" s="64"/>
      <c r="M563" s="118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 spans="1:31" customFormat="1" ht="13.9" x14ac:dyDescent="0.4">
      <c r="A564" s="60"/>
      <c r="B564" s="61"/>
      <c r="C564" s="61"/>
      <c r="D564" s="61"/>
      <c r="E564" s="103"/>
      <c r="F564" s="62"/>
      <c r="G564" s="62"/>
      <c r="H564" s="62"/>
      <c r="I564" s="63"/>
      <c r="J564" s="63"/>
      <c r="K564" s="64"/>
      <c r="L564" s="64"/>
      <c r="M564" s="118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 spans="1:31" customFormat="1" ht="13.9" x14ac:dyDescent="0.4">
      <c r="A565" s="60"/>
      <c r="B565" s="61"/>
      <c r="C565" s="61"/>
      <c r="D565" s="61"/>
      <c r="E565" s="103"/>
      <c r="F565" s="62"/>
      <c r="G565" s="62"/>
      <c r="H565" s="62"/>
      <c r="I565" s="63"/>
      <c r="J565" s="63"/>
      <c r="K565" s="64"/>
      <c r="L565" s="64"/>
      <c r="M565" s="118"/>
      <c r="N565" s="64"/>
      <c r="O565" s="64"/>
      <c r="P565" s="64"/>
      <c r="Q565" s="64"/>
      <c r="R565" s="65" t="s">
        <v>355</v>
      </c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 spans="1:31" customFormat="1" ht="13.9" x14ac:dyDescent="0.4">
      <c r="A566" s="60"/>
      <c r="B566" s="61"/>
      <c r="C566" s="61"/>
      <c r="D566" s="61"/>
      <c r="E566" s="103"/>
      <c r="F566" s="62"/>
      <c r="G566" s="62"/>
      <c r="H566" s="62"/>
      <c r="I566" s="63"/>
      <c r="J566" s="63"/>
      <c r="K566" s="64"/>
      <c r="L566" s="64"/>
      <c r="M566" s="118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 spans="1:31" customFormat="1" ht="13.9" x14ac:dyDescent="0.4">
      <c r="A567" s="60"/>
      <c r="B567" s="61"/>
      <c r="C567" s="61"/>
      <c r="D567" s="61"/>
      <c r="E567" s="103"/>
      <c r="F567" s="62"/>
      <c r="G567" s="62"/>
      <c r="H567" s="62"/>
      <c r="I567" s="63"/>
      <c r="J567" s="63"/>
      <c r="K567" s="64"/>
      <c r="L567" s="64"/>
      <c r="M567" s="118"/>
      <c r="N567" s="64"/>
      <c r="O567" s="64"/>
      <c r="P567" s="64"/>
      <c r="Q567" s="64"/>
      <c r="R567" s="64"/>
      <c r="S567" s="64"/>
      <c r="T567" s="64" t="s">
        <v>346</v>
      </c>
      <c r="U567" s="64"/>
      <c r="V567" s="64"/>
      <c r="W567" s="64"/>
      <c r="X567" s="64"/>
      <c r="Y567" s="64"/>
      <c r="Z567" s="64"/>
      <c r="AA567" s="64"/>
      <c r="AB567" s="64"/>
      <c r="AC567" s="64"/>
    </row>
    <row r="568" spans="1:31" customFormat="1" ht="13.9" x14ac:dyDescent="0.4">
      <c r="A568" s="60"/>
      <c r="B568" s="61"/>
      <c r="C568" s="61"/>
      <c r="D568" s="61"/>
      <c r="E568" s="103"/>
      <c r="F568" s="62"/>
      <c r="G568" s="62"/>
      <c r="H568" s="62"/>
      <c r="I568" s="63"/>
      <c r="J568" s="63"/>
      <c r="K568" s="64"/>
      <c r="L568" s="64"/>
      <c r="M568" s="118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 spans="1:31" customFormat="1" ht="13.9" x14ac:dyDescent="0.4">
      <c r="A569" s="60"/>
      <c r="B569" s="61"/>
      <c r="C569" s="61"/>
      <c r="D569" s="61"/>
      <c r="E569" s="103"/>
      <c r="F569" s="62"/>
      <c r="G569" s="62"/>
      <c r="H569" s="62"/>
      <c r="I569" s="63"/>
      <c r="J569" s="63"/>
      <c r="K569" s="64"/>
      <c r="L569" s="64"/>
      <c r="M569" s="118"/>
      <c r="N569" s="64"/>
      <c r="O569" s="64"/>
      <c r="P569" s="64"/>
      <c r="Q569" s="64"/>
      <c r="R569" s="65" t="s">
        <v>164</v>
      </c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 spans="1:31" customFormat="1" ht="13.9" x14ac:dyDescent="0.4">
      <c r="A570" s="60"/>
      <c r="B570" s="61"/>
      <c r="C570" s="61"/>
      <c r="D570" s="61"/>
      <c r="E570" s="103"/>
      <c r="F570" s="62"/>
      <c r="G570" s="62"/>
      <c r="H570" s="62"/>
      <c r="I570" s="63"/>
      <c r="J570" s="63"/>
      <c r="K570" s="64"/>
      <c r="L570" s="64"/>
      <c r="M570" s="118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 spans="1:31" customFormat="1" ht="14.25" thickBot="1" x14ac:dyDescent="0.45">
      <c r="A571" s="60"/>
      <c r="B571" s="61"/>
      <c r="C571" s="61"/>
      <c r="D571" s="61"/>
      <c r="E571" s="103"/>
      <c r="F571" s="62"/>
      <c r="G571" s="62"/>
      <c r="H571" s="62"/>
      <c r="I571" s="63"/>
      <c r="J571" s="63"/>
      <c r="K571" s="64"/>
      <c r="L571" s="64"/>
      <c r="M571" s="118"/>
      <c r="N571" s="64"/>
      <c r="O571" s="64"/>
      <c r="P571" s="64"/>
      <c r="Q571" s="64"/>
      <c r="R571" s="64"/>
      <c r="S571" s="64"/>
      <c r="T571" s="64" t="s">
        <v>346</v>
      </c>
      <c r="U571" s="64"/>
      <c r="V571" s="64"/>
      <c r="W571" s="64"/>
      <c r="X571" s="64"/>
      <c r="Y571" s="64"/>
      <c r="Z571" s="64"/>
      <c r="AA571" s="64"/>
      <c r="AB571" s="64"/>
      <c r="AC571" s="64"/>
    </row>
    <row r="572" spans="1:31" customFormat="1" ht="13.5" x14ac:dyDescent="0.35">
      <c r="A572" s="358" t="s">
        <v>20</v>
      </c>
      <c r="B572" s="359"/>
      <c r="C572" s="359"/>
      <c r="D572" s="359"/>
      <c r="E572" s="360"/>
      <c r="F572" s="360"/>
      <c r="G572" s="360"/>
      <c r="H572" s="360"/>
      <c r="I572" s="361"/>
      <c r="J572" s="361"/>
      <c r="K572" s="362"/>
      <c r="L572" s="362"/>
      <c r="M572" s="362"/>
      <c r="N572" s="362"/>
      <c r="O572" s="362"/>
      <c r="P572" s="362"/>
      <c r="Q572" s="362"/>
      <c r="R572" s="362"/>
      <c r="S572" s="362"/>
      <c r="T572" s="362"/>
      <c r="U572" s="362"/>
      <c r="V572" s="362"/>
      <c r="W572" s="362"/>
      <c r="X572" s="362"/>
      <c r="Y572" s="362"/>
      <c r="Z572" s="362"/>
      <c r="AA572" s="362"/>
      <c r="AB572" s="362"/>
      <c r="AC572" s="363"/>
    </row>
    <row r="573" spans="1:31" customFormat="1" ht="41.65" x14ac:dyDescent="0.4">
      <c r="A573" s="365">
        <v>9</v>
      </c>
      <c r="B573" s="395" t="s">
        <v>100</v>
      </c>
      <c r="C573" s="396" t="s">
        <v>347</v>
      </c>
      <c r="D573" s="397">
        <v>1</v>
      </c>
      <c r="E573" s="100" t="s">
        <v>52</v>
      </c>
      <c r="F573" s="25" t="s">
        <v>4</v>
      </c>
      <c r="G573" s="25" t="s">
        <v>105</v>
      </c>
      <c r="H573" s="25" t="s">
        <v>108</v>
      </c>
      <c r="I573" s="26">
        <v>1</v>
      </c>
      <c r="J573" s="27">
        <v>2</v>
      </c>
      <c r="K573" s="28">
        <v>16</v>
      </c>
      <c r="L573" s="29"/>
      <c r="M573" s="112"/>
      <c r="N573" s="29">
        <v>1</v>
      </c>
      <c r="O573" s="29">
        <v>0.5</v>
      </c>
      <c r="P573" s="29"/>
      <c r="Q573" s="29"/>
      <c r="R573" s="29"/>
      <c r="S573" s="29"/>
      <c r="T573" s="29"/>
      <c r="U573" s="29">
        <v>1</v>
      </c>
      <c r="V573" s="29"/>
      <c r="W573" s="29"/>
      <c r="X573" s="29"/>
      <c r="Y573" s="29"/>
      <c r="Z573" s="29"/>
      <c r="AA573" s="29"/>
      <c r="AB573" s="30"/>
      <c r="AC573" s="31">
        <f t="shared" ref="AC573:AC587" si="104">SUM(K573:AB573)</f>
        <v>18.5</v>
      </c>
    </row>
    <row r="574" spans="1:31" customFormat="1" ht="13.9" x14ac:dyDescent="0.4">
      <c r="A574" s="365"/>
      <c r="B574" s="381"/>
      <c r="C574" s="384"/>
      <c r="D574" s="397"/>
      <c r="E574" s="100" t="s">
        <v>52</v>
      </c>
      <c r="F574" s="25" t="s">
        <v>4</v>
      </c>
      <c r="G574" s="25" t="s">
        <v>53</v>
      </c>
      <c r="H574" s="25" t="s">
        <v>109</v>
      </c>
      <c r="I574" s="26">
        <v>1</v>
      </c>
      <c r="J574" s="27">
        <v>7</v>
      </c>
      <c r="K574" s="28"/>
      <c r="L574" s="29"/>
      <c r="M574" s="112"/>
      <c r="N574" s="29">
        <v>2</v>
      </c>
      <c r="O574" s="29">
        <v>1</v>
      </c>
      <c r="P574" s="29"/>
      <c r="Q574" s="29"/>
      <c r="R574" s="29"/>
      <c r="S574" s="29"/>
      <c r="T574" s="29"/>
      <c r="U574" s="29">
        <v>1</v>
      </c>
      <c r="V574" s="29"/>
      <c r="W574" s="29"/>
      <c r="X574" s="29"/>
      <c r="Y574" s="29"/>
      <c r="Z574" s="29"/>
      <c r="AA574" s="29"/>
      <c r="AB574" s="30"/>
      <c r="AC574" s="31">
        <f t="shared" si="104"/>
        <v>4</v>
      </c>
    </row>
    <row r="575" spans="1:31" customFormat="1" ht="13.9" x14ac:dyDescent="0.4">
      <c r="A575" s="365"/>
      <c r="B575" s="381"/>
      <c r="C575" s="384"/>
      <c r="D575" s="397"/>
      <c r="E575" s="100" t="s">
        <v>52</v>
      </c>
      <c r="F575" s="25" t="s">
        <v>4</v>
      </c>
      <c r="G575" s="25" t="s">
        <v>106</v>
      </c>
      <c r="H575" s="25" t="s">
        <v>107</v>
      </c>
      <c r="I575" s="26">
        <v>1</v>
      </c>
      <c r="J575" s="27">
        <v>6</v>
      </c>
      <c r="K575" s="28"/>
      <c r="L575" s="29"/>
      <c r="M575" s="112"/>
      <c r="N575" s="29"/>
      <c r="O575" s="29"/>
      <c r="P575" s="29"/>
      <c r="Q575" s="29"/>
      <c r="R575" s="29"/>
      <c r="S575" s="29"/>
      <c r="T575" s="29"/>
      <c r="U575" s="29">
        <v>1</v>
      </c>
      <c r="V575" s="29"/>
      <c r="W575" s="29"/>
      <c r="X575" s="29"/>
      <c r="Y575" s="29"/>
      <c r="Z575" s="29"/>
      <c r="AA575" s="29"/>
      <c r="AB575" s="30"/>
      <c r="AC575" s="31">
        <f t="shared" si="104"/>
        <v>1</v>
      </c>
      <c r="AD575" s="87">
        <f>SUM(AC573:AC575)</f>
        <v>23.5</v>
      </c>
      <c r="AE575" s="87">
        <f>AD575+24</f>
        <v>47.5</v>
      </c>
    </row>
    <row r="576" spans="1:31" customFormat="1" ht="69.400000000000006" x14ac:dyDescent="0.4">
      <c r="A576" s="365"/>
      <c r="B576" s="381"/>
      <c r="C576" s="384"/>
      <c r="D576" s="397"/>
      <c r="E576" s="288" t="s">
        <v>93</v>
      </c>
      <c r="F576" s="25" t="s">
        <v>4</v>
      </c>
      <c r="G576" s="25" t="s">
        <v>283</v>
      </c>
      <c r="H576" s="25" t="s">
        <v>305</v>
      </c>
      <c r="I576" s="26">
        <v>1</v>
      </c>
      <c r="J576" s="27">
        <v>81</v>
      </c>
      <c r="K576" s="28">
        <v>16</v>
      </c>
      <c r="L576" s="29"/>
      <c r="M576" s="112"/>
      <c r="N576" s="29"/>
      <c r="O576" s="29"/>
      <c r="P576" s="29"/>
      <c r="Q576" s="29"/>
      <c r="R576" s="29"/>
      <c r="S576" s="29"/>
      <c r="T576" s="29"/>
      <c r="U576" s="29">
        <v>9</v>
      </c>
      <c r="V576" s="29"/>
      <c r="W576" s="29"/>
      <c r="X576" s="29"/>
      <c r="Y576" s="29"/>
      <c r="Z576" s="29"/>
      <c r="AA576" s="29"/>
      <c r="AB576" s="30"/>
      <c r="AC576" s="31">
        <f t="shared" si="104"/>
        <v>25</v>
      </c>
    </row>
    <row r="577" spans="1:31" customFormat="1" ht="27.75" x14ac:dyDescent="0.4">
      <c r="A577" s="365"/>
      <c r="B577" s="381"/>
      <c r="C577" s="384"/>
      <c r="D577" s="397"/>
      <c r="E577" s="100" t="s">
        <v>93</v>
      </c>
      <c r="F577" s="25" t="s">
        <v>4</v>
      </c>
      <c r="G577" s="25" t="s">
        <v>283</v>
      </c>
      <c r="H577" s="25" t="s">
        <v>306</v>
      </c>
      <c r="I577" s="26">
        <v>1</v>
      </c>
      <c r="J577" s="27">
        <v>12</v>
      </c>
      <c r="K577" s="28"/>
      <c r="L577" s="29"/>
      <c r="M577" s="112">
        <v>32</v>
      </c>
      <c r="N577" s="29"/>
      <c r="O577" s="29"/>
      <c r="P577" s="29"/>
      <c r="Q577" s="29"/>
      <c r="R577" s="29"/>
      <c r="S577" s="29"/>
      <c r="T577" s="29"/>
      <c r="U577" s="29"/>
      <c r="V577" s="29">
        <v>0</v>
      </c>
      <c r="W577" s="29"/>
      <c r="X577" s="29"/>
      <c r="Y577" s="29"/>
      <c r="Z577" s="29"/>
      <c r="AA577" s="29"/>
      <c r="AB577" s="30"/>
      <c r="AC577" s="31">
        <f t="shared" si="104"/>
        <v>32</v>
      </c>
      <c r="AD577" s="87">
        <f>SUM(AC576:AC577)</f>
        <v>57</v>
      </c>
      <c r="AE577" s="87">
        <f>AD577+32</f>
        <v>89</v>
      </c>
    </row>
    <row r="578" spans="1:31" customFormat="1" ht="27.75" x14ac:dyDescent="0.4">
      <c r="A578" s="365"/>
      <c r="B578" s="381"/>
      <c r="C578" s="384"/>
      <c r="D578" s="397"/>
      <c r="E578" s="100" t="s">
        <v>99</v>
      </c>
      <c r="F578" s="25" t="s">
        <v>4</v>
      </c>
      <c r="G578" s="25" t="s">
        <v>5</v>
      </c>
      <c r="H578" s="25" t="s">
        <v>204</v>
      </c>
      <c r="I578" s="26">
        <v>3</v>
      </c>
      <c r="J578" s="27">
        <v>50</v>
      </c>
      <c r="K578" s="28">
        <v>32</v>
      </c>
      <c r="L578" s="29"/>
      <c r="M578" s="112">
        <v>24</v>
      </c>
      <c r="N578" s="29">
        <v>13</v>
      </c>
      <c r="O578" s="29">
        <v>2</v>
      </c>
      <c r="P578" s="29"/>
      <c r="Q578" s="29"/>
      <c r="R578" s="29"/>
      <c r="S578" s="29"/>
      <c r="T578" s="29"/>
      <c r="U578" s="29">
        <v>5</v>
      </c>
      <c r="V578" s="29"/>
      <c r="W578" s="29"/>
      <c r="X578" s="29"/>
      <c r="Y578" s="29"/>
      <c r="Z578" s="29"/>
      <c r="AA578" s="29"/>
      <c r="AB578" s="30"/>
      <c r="AC578" s="31">
        <f t="shared" si="104"/>
        <v>76</v>
      </c>
      <c r="AD578" s="87"/>
    </row>
    <row r="579" spans="1:31" customFormat="1" ht="27.75" x14ac:dyDescent="0.4">
      <c r="A579" s="365"/>
      <c r="B579" s="381"/>
      <c r="C579" s="384"/>
      <c r="D579" s="397"/>
      <c r="E579" s="100" t="s">
        <v>293</v>
      </c>
      <c r="F579" s="25" t="s">
        <v>4</v>
      </c>
      <c r="G579" s="25" t="s">
        <v>259</v>
      </c>
      <c r="H579" s="25" t="s">
        <v>313</v>
      </c>
      <c r="I579" s="26">
        <v>2</v>
      </c>
      <c r="J579" s="27">
        <v>101</v>
      </c>
      <c r="K579" s="28">
        <v>24</v>
      </c>
      <c r="L579" s="29"/>
      <c r="M579" s="112"/>
      <c r="N579" s="29">
        <v>22</v>
      </c>
      <c r="O579" s="29">
        <v>3</v>
      </c>
      <c r="P579" s="29"/>
      <c r="Q579" s="29"/>
      <c r="R579" s="29"/>
      <c r="S579" s="29"/>
      <c r="T579" s="29"/>
      <c r="U579" s="29">
        <v>10</v>
      </c>
      <c r="V579" s="29"/>
      <c r="W579" s="29"/>
      <c r="X579" s="29"/>
      <c r="Y579" s="29"/>
      <c r="Z579" s="29"/>
      <c r="AA579" s="29"/>
      <c r="AB579" s="30"/>
      <c r="AC579" s="31">
        <f t="shared" si="104"/>
        <v>59</v>
      </c>
      <c r="AD579" s="87"/>
    </row>
    <row r="580" spans="1:31" customFormat="1" ht="13.9" x14ac:dyDescent="0.4">
      <c r="A580" s="365"/>
      <c r="B580" s="381"/>
      <c r="C580" s="384"/>
      <c r="D580" s="397"/>
      <c r="E580" s="100"/>
      <c r="F580" s="25"/>
      <c r="G580" s="25"/>
      <c r="H580" s="25"/>
      <c r="I580" s="26"/>
      <c r="J580" s="27"/>
      <c r="K580" s="28"/>
      <c r="L580" s="29"/>
      <c r="M580" s="112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30"/>
      <c r="AC580" s="31">
        <f t="shared" si="104"/>
        <v>0</v>
      </c>
      <c r="AD580" s="87"/>
    </row>
    <row r="581" spans="1:31" customFormat="1" ht="13.9" x14ac:dyDescent="0.4">
      <c r="A581" s="365"/>
      <c r="B581" s="381"/>
      <c r="C581" s="384"/>
      <c r="D581" s="397"/>
      <c r="E581" s="100" t="s">
        <v>299</v>
      </c>
      <c r="F581" s="25" t="s">
        <v>4</v>
      </c>
      <c r="G581" s="25" t="s">
        <v>5</v>
      </c>
      <c r="H581" s="25" t="s">
        <v>193</v>
      </c>
      <c r="I581" s="26">
        <v>3</v>
      </c>
      <c r="J581" s="27">
        <v>4</v>
      </c>
      <c r="K581" s="28"/>
      <c r="L581" s="29"/>
      <c r="M581" s="112"/>
      <c r="N581" s="29"/>
      <c r="O581" s="29"/>
      <c r="P581" s="29"/>
      <c r="Q581" s="29"/>
      <c r="R581" s="29"/>
      <c r="S581" s="29"/>
      <c r="T581" s="29"/>
      <c r="U581" s="29"/>
      <c r="V581" s="29"/>
      <c r="W581" s="29">
        <v>6</v>
      </c>
      <c r="X581" s="29"/>
      <c r="Y581" s="29"/>
      <c r="Z581" s="29"/>
      <c r="AA581" s="29"/>
      <c r="AB581" s="30"/>
      <c r="AC581" s="31">
        <f t="shared" si="104"/>
        <v>6</v>
      </c>
    </row>
    <row r="582" spans="1:31" customFormat="1" ht="13.9" x14ac:dyDescent="0.4">
      <c r="A582" s="365"/>
      <c r="B582" s="381"/>
      <c r="C582" s="384"/>
      <c r="D582" s="397"/>
      <c r="E582" s="100"/>
      <c r="F582" s="25"/>
      <c r="G582" s="25"/>
      <c r="H582" s="25"/>
      <c r="I582" s="26"/>
      <c r="J582" s="27"/>
      <c r="K582" s="28"/>
      <c r="L582" s="29"/>
      <c r="M582" s="112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30"/>
      <c r="AC582" s="31">
        <f t="shared" si="104"/>
        <v>0</v>
      </c>
    </row>
    <row r="583" spans="1:31" customFormat="1" ht="13.9" x14ac:dyDescent="0.4">
      <c r="A583" s="365"/>
      <c r="B583" s="381"/>
      <c r="C583" s="384"/>
      <c r="D583" s="397"/>
      <c r="E583" s="100" t="s">
        <v>11</v>
      </c>
      <c r="F583" s="25" t="s">
        <v>4</v>
      </c>
      <c r="G583" s="25" t="s">
        <v>5</v>
      </c>
      <c r="H583" s="25" t="s">
        <v>21</v>
      </c>
      <c r="I583" s="26">
        <v>4</v>
      </c>
      <c r="J583" s="27">
        <v>2</v>
      </c>
      <c r="K583" s="28"/>
      <c r="L583" s="29"/>
      <c r="M583" s="112"/>
      <c r="N583" s="29"/>
      <c r="O583" s="29"/>
      <c r="P583" s="29"/>
      <c r="Q583" s="29">
        <v>6</v>
      </c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30"/>
      <c r="AC583" s="31">
        <f t="shared" si="104"/>
        <v>6</v>
      </c>
    </row>
    <row r="584" spans="1:31" customFormat="1" ht="13.9" x14ac:dyDescent="0.4">
      <c r="A584" s="365"/>
      <c r="B584" s="381"/>
      <c r="C584" s="384"/>
      <c r="D584" s="397"/>
      <c r="E584" s="100" t="s">
        <v>11</v>
      </c>
      <c r="F584" s="25" t="s">
        <v>4</v>
      </c>
      <c r="G584" s="25" t="s">
        <v>5</v>
      </c>
      <c r="H584" s="25" t="s">
        <v>22</v>
      </c>
      <c r="I584" s="26">
        <v>2</v>
      </c>
      <c r="J584" s="27">
        <v>1</v>
      </c>
      <c r="K584" s="28"/>
      <c r="L584" s="29"/>
      <c r="M584" s="112"/>
      <c r="N584" s="29"/>
      <c r="O584" s="29"/>
      <c r="P584" s="29"/>
      <c r="Q584" s="29">
        <v>3</v>
      </c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30"/>
      <c r="AC584" s="31">
        <f t="shared" si="104"/>
        <v>3</v>
      </c>
    </row>
    <row r="585" spans="1:31" customFormat="1" ht="13.9" x14ac:dyDescent="0.4">
      <c r="A585" s="365"/>
      <c r="B585" s="381"/>
      <c r="C585" s="384"/>
      <c r="D585" s="397"/>
      <c r="E585" s="100" t="s">
        <v>23</v>
      </c>
      <c r="F585" s="25" t="s">
        <v>4</v>
      </c>
      <c r="G585" s="25" t="s">
        <v>5</v>
      </c>
      <c r="H585" s="25" t="s">
        <v>21</v>
      </c>
      <c r="I585" s="26">
        <v>4</v>
      </c>
      <c r="J585" s="27">
        <v>2</v>
      </c>
      <c r="K585" s="28"/>
      <c r="L585" s="29"/>
      <c r="M585" s="112"/>
      <c r="N585" s="29"/>
      <c r="O585" s="29"/>
      <c r="P585" s="29"/>
      <c r="Q585" s="29"/>
      <c r="R585" s="29"/>
      <c r="S585" s="29">
        <v>4</v>
      </c>
      <c r="T585" s="29"/>
      <c r="U585" s="29"/>
      <c r="V585" s="29"/>
      <c r="W585" s="29"/>
      <c r="X585" s="29"/>
      <c r="Y585" s="29"/>
      <c r="Z585" s="29"/>
      <c r="AA585" s="29"/>
      <c r="AB585" s="30"/>
      <c r="AC585" s="31">
        <f t="shared" si="104"/>
        <v>4</v>
      </c>
    </row>
    <row r="586" spans="1:31" customFormat="1" ht="13.9" x14ac:dyDescent="0.4">
      <c r="A586" s="365"/>
      <c r="B586" s="381"/>
      <c r="C586" s="384"/>
      <c r="D586" s="397"/>
      <c r="E586" s="100" t="s">
        <v>23</v>
      </c>
      <c r="F586" s="25" t="s">
        <v>4</v>
      </c>
      <c r="G586" s="25" t="s">
        <v>5</v>
      </c>
      <c r="H586" s="25" t="s">
        <v>22</v>
      </c>
      <c r="I586" s="26">
        <v>2</v>
      </c>
      <c r="J586" s="27">
        <v>1</v>
      </c>
      <c r="K586" s="28"/>
      <c r="L586" s="29"/>
      <c r="M586" s="112"/>
      <c r="N586" s="29"/>
      <c r="O586" s="29"/>
      <c r="P586" s="29"/>
      <c r="Q586" s="29"/>
      <c r="R586" s="29"/>
      <c r="S586" s="29">
        <v>2</v>
      </c>
      <c r="T586" s="29"/>
      <c r="U586" s="29"/>
      <c r="V586" s="29"/>
      <c r="W586" s="29"/>
      <c r="X586" s="29"/>
      <c r="Y586" s="29"/>
      <c r="Z586" s="29"/>
      <c r="AA586" s="29"/>
      <c r="AB586" s="30"/>
      <c r="AC586" s="31">
        <f t="shared" si="104"/>
        <v>2</v>
      </c>
    </row>
    <row r="587" spans="1:31" customFormat="1" ht="13.9" x14ac:dyDescent="0.4">
      <c r="A587" s="365"/>
      <c r="B587" s="381"/>
      <c r="C587" s="384"/>
      <c r="D587" s="397"/>
      <c r="E587" s="100"/>
      <c r="F587" s="25"/>
      <c r="G587" s="25"/>
      <c r="H587" s="25"/>
      <c r="I587" s="26"/>
      <c r="J587" s="27"/>
      <c r="K587" s="28"/>
      <c r="L587" s="29"/>
      <c r="M587" s="112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30"/>
      <c r="AC587" s="31">
        <f t="shared" si="104"/>
        <v>0</v>
      </c>
    </row>
    <row r="588" spans="1:31" customFormat="1" ht="13.9" x14ac:dyDescent="0.4">
      <c r="A588" s="365"/>
      <c r="B588" s="381"/>
      <c r="C588" s="384"/>
      <c r="D588" s="397"/>
      <c r="E588" s="273" t="s">
        <v>127</v>
      </c>
      <c r="F588" s="82" t="s">
        <v>4</v>
      </c>
      <c r="G588" s="83" t="s">
        <v>12</v>
      </c>
      <c r="H588" s="83" t="s">
        <v>300</v>
      </c>
      <c r="I588" s="84" t="s">
        <v>32</v>
      </c>
      <c r="J588" s="85">
        <v>1</v>
      </c>
      <c r="K588" s="78"/>
      <c r="L588" s="79"/>
      <c r="M588" s="113"/>
      <c r="N588" s="79"/>
      <c r="O588" s="79"/>
      <c r="P588" s="79"/>
      <c r="Q588" s="79"/>
      <c r="R588" s="79"/>
      <c r="S588" s="79"/>
      <c r="T588" s="79"/>
      <c r="U588" s="79"/>
      <c r="V588" s="79"/>
      <c r="W588" s="79">
        <v>6</v>
      </c>
      <c r="X588" s="79"/>
      <c r="Y588" s="79"/>
      <c r="Z588" s="79"/>
      <c r="AA588" s="79"/>
      <c r="AB588" s="80"/>
      <c r="AC588" s="81">
        <f>SUM(W588:AB588)</f>
        <v>6</v>
      </c>
    </row>
    <row r="589" spans="1:31" customFormat="1" ht="13.9" thickBot="1" x14ac:dyDescent="0.4">
      <c r="A589" s="365"/>
      <c r="B589" s="381"/>
      <c r="C589" s="384"/>
      <c r="D589" s="397"/>
      <c r="E589" s="274" t="s">
        <v>16</v>
      </c>
      <c r="F589" s="32"/>
      <c r="G589" s="32"/>
      <c r="H589" s="32"/>
      <c r="I589" s="33"/>
      <c r="J589" s="34"/>
      <c r="K589" s="35">
        <f t="shared" ref="K589:V589" si="105">SUM(K573:K587)</f>
        <v>88</v>
      </c>
      <c r="L589" s="36">
        <f t="shared" si="105"/>
        <v>0</v>
      </c>
      <c r="M589" s="114">
        <f t="shared" si="105"/>
        <v>56</v>
      </c>
      <c r="N589" s="36">
        <f t="shared" si="105"/>
        <v>38</v>
      </c>
      <c r="O589" s="36">
        <f t="shared" si="105"/>
        <v>6.5</v>
      </c>
      <c r="P589" s="36">
        <f t="shared" si="105"/>
        <v>0</v>
      </c>
      <c r="Q589" s="36">
        <f t="shared" si="105"/>
        <v>9</v>
      </c>
      <c r="R589" s="36">
        <f t="shared" si="105"/>
        <v>0</v>
      </c>
      <c r="S589" s="36">
        <f t="shared" si="105"/>
        <v>6</v>
      </c>
      <c r="T589" s="36">
        <f t="shared" si="105"/>
        <v>0</v>
      </c>
      <c r="U589" s="36">
        <f t="shared" si="105"/>
        <v>27</v>
      </c>
      <c r="V589" s="36">
        <f t="shared" si="105"/>
        <v>0</v>
      </c>
      <c r="W589" s="36">
        <f>SUM(W573:W588)</f>
        <v>12</v>
      </c>
      <c r="X589" s="36">
        <f>SUM(X573:X587)</f>
        <v>0</v>
      </c>
      <c r="Y589" s="36">
        <f>SUM(Y573:Y587)</f>
        <v>0</v>
      </c>
      <c r="Z589" s="36">
        <f>SUM(Z573:Z587)</f>
        <v>0</v>
      </c>
      <c r="AA589" s="36">
        <f>SUM(AA573:AA587)</f>
        <v>0</v>
      </c>
      <c r="AB589" s="37">
        <f>SUM(AB573:AB587)</f>
        <v>0</v>
      </c>
      <c r="AC589" s="38">
        <f>SUM(AC573:AC588)</f>
        <v>242.5</v>
      </c>
      <c r="AD589" s="87"/>
    </row>
    <row r="590" spans="1:31" customFormat="1" ht="13.9" x14ac:dyDescent="0.4">
      <c r="A590" s="365"/>
      <c r="B590" s="381"/>
      <c r="C590" s="384"/>
      <c r="D590" s="397"/>
      <c r="E590" s="99"/>
      <c r="F590" s="39"/>
      <c r="G590" s="39"/>
      <c r="H590" s="39"/>
      <c r="I590" s="40"/>
      <c r="J590" s="41"/>
      <c r="K590" s="42"/>
      <c r="L590" s="43"/>
      <c r="M590" s="115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90"/>
      <c r="Y590" s="90"/>
      <c r="Z590" s="90"/>
      <c r="AA590" s="90"/>
      <c r="AB590" s="91"/>
      <c r="AC590" s="92">
        <f>SUM(S590:AB590)</f>
        <v>0</v>
      </c>
    </row>
    <row r="591" spans="1:31" customFormat="1" ht="15.4" x14ac:dyDescent="0.45">
      <c r="A591" s="365"/>
      <c r="B591" s="381"/>
      <c r="C591" s="384"/>
      <c r="D591" s="397"/>
      <c r="E591" s="275"/>
      <c r="F591" s="129"/>
      <c r="G591" s="130"/>
      <c r="H591" s="39"/>
      <c r="I591" s="40"/>
      <c r="J591" s="41"/>
      <c r="K591" s="73"/>
      <c r="L591" s="73"/>
      <c r="M591" s="122"/>
      <c r="N591" s="121"/>
      <c r="O591" s="121"/>
      <c r="P591" s="121"/>
      <c r="Q591" s="121"/>
      <c r="R591" s="121"/>
      <c r="S591" s="121"/>
      <c r="T591" s="43"/>
      <c r="U591" s="43"/>
      <c r="V591" s="43"/>
      <c r="W591" s="43"/>
      <c r="X591" s="90"/>
      <c r="Y591" s="90"/>
      <c r="Z591" s="90"/>
      <c r="AA591" s="90"/>
      <c r="AB591" s="91"/>
      <c r="AC591" s="92">
        <f>SUM(Q591:AB591)</f>
        <v>0</v>
      </c>
    </row>
    <row r="592" spans="1:31" customFormat="1" ht="13.9" x14ac:dyDescent="0.4">
      <c r="A592" s="365"/>
      <c r="B592" s="381"/>
      <c r="C592" s="384"/>
      <c r="D592" s="397"/>
      <c r="E592" s="100"/>
      <c r="F592" s="25"/>
      <c r="G592" s="25"/>
      <c r="H592" s="25"/>
      <c r="I592" s="26"/>
      <c r="J592" s="27"/>
      <c r="K592" s="42"/>
      <c r="L592" s="43"/>
      <c r="M592" s="115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4"/>
      <c r="AC592" s="45">
        <f>SUM(K592:AB592)</f>
        <v>0</v>
      </c>
    </row>
    <row r="593" spans="1:30" customFormat="1" ht="13.9" thickBot="1" x14ac:dyDescent="0.4">
      <c r="A593" s="365"/>
      <c r="B593" s="381"/>
      <c r="C593" s="384"/>
      <c r="D593" s="397"/>
      <c r="E593" s="101" t="s">
        <v>18</v>
      </c>
      <c r="F593" s="46"/>
      <c r="G593" s="46"/>
      <c r="H593" s="46"/>
      <c r="I593" s="47"/>
      <c r="J593" s="48"/>
      <c r="K593" s="49">
        <f t="shared" ref="K593:AB593" si="106">SUM(K592:K592)</f>
        <v>0</v>
      </c>
      <c r="L593" s="50">
        <f t="shared" si="106"/>
        <v>0</v>
      </c>
      <c r="M593" s="116">
        <f t="shared" si="106"/>
        <v>0</v>
      </c>
      <c r="N593" s="50">
        <f t="shared" si="106"/>
        <v>0</v>
      </c>
      <c r="O593" s="50">
        <f t="shared" si="106"/>
        <v>0</v>
      </c>
      <c r="P593" s="50">
        <f t="shared" si="106"/>
        <v>0</v>
      </c>
      <c r="Q593" s="50">
        <f>SUM(Q590:Q592)</f>
        <v>0</v>
      </c>
      <c r="R593" s="50">
        <f t="shared" si="106"/>
        <v>0</v>
      </c>
      <c r="S593" s="50">
        <f>SUM(S590:S592)</f>
        <v>0</v>
      </c>
      <c r="T593" s="50">
        <f t="shared" si="106"/>
        <v>0</v>
      </c>
      <c r="U593" s="50">
        <f t="shared" si="106"/>
        <v>0</v>
      </c>
      <c r="V593" s="50">
        <f t="shared" si="106"/>
        <v>0</v>
      </c>
      <c r="W593" s="50">
        <f t="shared" si="106"/>
        <v>0</v>
      </c>
      <c r="X593" s="50">
        <f t="shared" si="106"/>
        <v>0</v>
      </c>
      <c r="Y593" s="50">
        <f t="shared" si="106"/>
        <v>0</v>
      </c>
      <c r="Z593" s="50">
        <f t="shared" si="106"/>
        <v>0</v>
      </c>
      <c r="AA593" s="50">
        <f t="shared" si="106"/>
        <v>0</v>
      </c>
      <c r="AB593" s="51">
        <f t="shared" si="106"/>
        <v>0</v>
      </c>
      <c r="AC593" s="52">
        <f>SUM(AC590:AC592)</f>
        <v>0</v>
      </c>
    </row>
    <row r="594" spans="1:30" customFormat="1" ht="13.9" thickBot="1" x14ac:dyDescent="0.4">
      <c r="A594" s="365"/>
      <c r="B594" s="381"/>
      <c r="C594" s="384"/>
      <c r="D594" s="397"/>
      <c r="E594" s="276" t="s">
        <v>24</v>
      </c>
      <c r="F594" s="66"/>
      <c r="G594" s="66"/>
      <c r="H594" s="66"/>
      <c r="I594" s="67"/>
      <c r="J594" s="68"/>
      <c r="K594" s="69">
        <f t="shared" ref="K594:AC594" si="107">K589+K593</f>
        <v>88</v>
      </c>
      <c r="L594" s="70">
        <f t="shared" si="107"/>
        <v>0</v>
      </c>
      <c r="M594" s="119">
        <f t="shared" si="107"/>
        <v>56</v>
      </c>
      <c r="N594" s="70">
        <f t="shared" si="107"/>
        <v>38</v>
      </c>
      <c r="O594" s="70">
        <f t="shared" si="107"/>
        <v>6.5</v>
      </c>
      <c r="P594" s="70">
        <f t="shared" si="107"/>
        <v>0</v>
      </c>
      <c r="Q594" s="70">
        <f t="shared" si="107"/>
        <v>9</v>
      </c>
      <c r="R594" s="70">
        <f t="shared" si="107"/>
        <v>0</v>
      </c>
      <c r="S594" s="70">
        <f t="shared" si="107"/>
        <v>6</v>
      </c>
      <c r="T594" s="70">
        <f t="shared" si="107"/>
        <v>0</v>
      </c>
      <c r="U594" s="70">
        <f t="shared" si="107"/>
        <v>27</v>
      </c>
      <c r="V594" s="70">
        <f t="shared" si="107"/>
        <v>0</v>
      </c>
      <c r="W594" s="70">
        <f t="shared" si="107"/>
        <v>12</v>
      </c>
      <c r="X594" s="70">
        <f t="shared" si="107"/>
        <v>0</v>
      </c>
      <c r="Y594" s="70">
        <f t="shared" si="107"/>
        <v>0</v>
      </c>
      <c r="Z594" s="70">
        <f t="shared" si="107"/>
        <v>0</v>
      </c>
      <c r="AA594" s="70">
        <f t="shared" si="107"/>
        <v>0</v>
      </c>
      <c r="AB594" s="71">
        <f t="shared" si="107"/>
        <v>0</v>
      </c>
      <c r="AC594" s="72">
        <f t="shared" si="107"/>
        <v>242.5</v>
      </c>
      <c r="AD594" s="87">
        <f>SUM(K594:AA594)</f>
        <v>242.5</v>
      </c>
    </row>
    <row r="595" spans="1:30" customFormat="1" ht="13.9" thickBot="1" x14ac:dyDescent="0.4">
      <c r="A595" s="366"/>
      <c r="B595" s="382"/>
      <c r="C595" s="385"/>
      <c r="D595" s="398"/>
      <c r="E595" s="277" t="s">
        <v>25</v>
      </c>
      <c r="F595" s="53"/>
      <c r="G595" s="53"/>
      <c r="H595" s="53"/>
      <c r="I595" s="54"/>
      <c r="J595" s="55"/>
      <c r="K595" s="56">
        <f t="shared" ref="K595:AC595" si="108">K561+K594</f>
        <v>187</v>
      </c>
      <c r="L595" s="57">
        <f t="shared" si="108"/>
        <v>72</v>
      </c>
      <c r="M595" s="117">
        <f t="shared" si="108"/>
        <v>148</v>
      </c>
      <c r="N595" s="57">
        <f t="shared" si="108"/>
        <v>44</v>
      </c>
      <c r="O595" s="57">
        <f t="shared" si="108"/>
        <v>10.5</v>
      </c>
      <c r="P595" s="57">
        <f t="shared" si="108"/>
        <v>1</v>
      </c>
      <c r="Q595" s="57">
        <f t="shared" si="108"/>
        <v>30</v>
      </c>
      <c r="R595" s="57">
        <f t="shared" si="108"/>
        <v>0</v>
      </c>
      <c r="S595" s="57">
        <f t="shared" si="108"/>
        <v>10</v>
      </c>
      <c r="T595" s="57">
        <f t="shared" si="108"/>
        <v>0</v>
      </c>
      <c r="U595" s="57">
        <f t="shared" si="108"/>
        <v>50</v>
      </c>
      <c r="V595" s="57">
        <f t="shared" si="108"/>
        <v>0</v>
      </c>
      <c r="W595" s="57">
        <f t="shared" si="108"/>
        <v>21</v>
      </c>
      <c r="X595" s="57">
        <f t="shared" si="108"/>
        <v>0</v>
      </c>
      <c r="Y595" s="57">
        <f t="shared" si="108"/>
        <v>0</v>
      </c>
      <c r="Z595" s="57">
        <f t="shared" si="108"/>
        <v>0</v>
      </c>
      <c r="AA595" s="57">
        <f t="shared" si="108"/>
        <v>0</v>
      </c>
      <c r="AB595" s="58">
        <f t="shared" si="108"/>
        <v>0</v>
      </c>
      <c r="AC595" s="59">
        <f t="shared" si="108"/>
        <v>573.5</v>
      </c>
      <c r="AD595" s="87">
        <f>SUM(K595:AA595)</f>
        <v>573.5</v>
      </c>
    </row>
    <row r="596" spans="1:30" customFormat="1" ht="13.9" x14ac:dyDescent="0.4">
      <c r="A596" s="60"/>
      <c r="B596" s="61"/>
      <c r="C596" s="61"/>
      <c r="D596" s="61"/>
      <c r="E596" s="103"/>
      <c r="F596" s="62"/>
      <c r="G596" s="62"/>
      <c r="H596" s="62"/>
      <c r="I596" s="63"/>
      <c r="J596" s="63"/>
      <c r="K596" s="64"/>
      <c r="L596" s="64"/>
      <c r="M596" s="118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 spans="1:30" customFormat="1" ht="13.9" x14ac:dyDescent="0.4">
      <c r="A597" s="353" t="s">
        <v>340</v>
      </c>
      <c r="B597" s="354"/>
      <c r="C597" s="354"/>
      <c r="D597" s="354"/>
      <c r="E597" s="355"/>
      <c r="F597" s="355"/>
      <c r="G597" s="355"/>
      <c r="H597" s="355"/>
      <c r="I597" s="356"/>
      <c r="J597" s="356"/>
      <c r="K597" s="357"/>
      <c r="L597" s="64"/>
      <c r="M597" s="118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 spans="1:30" customFormat="1" ht="13.9" x14ac:dyDescent="0.4">
      <c r="A598" s="60"/>
      <c r="B598" s="61"/>
      <c r="C598" s="61"/>
      <c r="D598" s="61"/>
      <c r="E598" s="103"/>
      <c r="F598" s="62"/>
      <c r="G598" s="62"/>
      <c r="H598" s="62"/>
      <c r="I598" s="63"/>
      <c r="J598" s="63"/>
      <c r="K598" s="64"/>
      <c r="L598" s="64"/>
      <c r="M598" s="118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 spans="1:30" customFormat="1" ht="13.9" x14ac:dyDescent="0.4">
      <c r="A599" s="60"/>
      <c r="B599" s="61"/>
      <c r="C599" s="61"/>
      <c r="D599" s="61"/>
      <c r="E599" s="103"/>
      <c r="F599" s="62"/>
      <c r="G599" s="62"/>
      <c r="H599" s="62"/>
      <c r="I599" s="63"/>
      <c r="J599" s="63"/>
      <c r="K599" s="64"/>
      <c r="L599" s="64"/>
      <c r="M599" s="118"/>
      <c r="N599" s="64"/>
      <c r="O599" s="64"/>
      <c r="P599" s="64"/>
      <c r="Q599" s="64"/>
      <c r="R599" s="65" t="s">
        <v>355</v>
      </c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 spans="1:30" customFormat="1" ht="13.9" x14ac:dyDescent="0.4">
      <c r="A600" s="60"/>
      <c r="B600" s="61"/>
      <c r="C600" s="61"/>
      <c r="D600" s="61"/>
      <c r="E600" s="103"/>
      <c r="F600" s="62"/>
      <c r="G600" s="62"/>
      <c r="H600" s="62"/>
      <c r="I600" s="63"/>
      <c r="J600" s="63"/>
      <c r="K600" s="64"/>
      <c r="L600" s="64"/>
      <c r="M600" s="118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 spans="1:30" customFormat="1" ht="13.9" x14ac:dyDescent="0.4">
      <c r="A601" s="60"/>
      <c r="B601" s="61"/>
      <c r="C601" s="61"/>
      <c r="D601" s="61"/>
      <c r="E601" s="103"/>
      <c r="F601" s="62"/>
      <c r="G601" s="62"/>
      <c r="H601" s="62"/>
      <c r="I601" s="63"/>
      <c r="J601" s="63"/>
      <c r="K601" s="64"/>
      <c r="L601" s="64"/>
      <c r="M601" s="118"/>
      <c r="N601" s="64"/>
      <c r="O601" s="64"/>
      <c r="P601" s="64"/>
      <c r="Q601" s="64"/>
      <c r="R601" s="64"/>
      <c r="S601" s="64"/>
      <c r="T601" s="64" t="s">
        <v>346</v>
      </c>
      <c r="U601" s="64"/>
      <c r="V601" s="64"/>
      <c r="W601" s="64"/>
      <c r="X601" s="64"/>
      <c r="Y601" s="64"/>
      <c r="Z601" s="64"/>
      <c r="AA601" s="64"/>
      <c r="AB601" s="64"/>
      <c r="AC601" s="64"/>
    </row>
    <row r="602" spans="1:30" customFormat="1" ht="13.9" x14ac:dyDescent="0.4">
      <c r="A602" s="60"/>
      <c r="B602" s="61"/>
      <c r="C602" s="61"/>
      <c r="D602" s="61"/>
      <c r="E602" s="103"/>
      <c r="F602" s="62"/>
      <c r="G602" s="62"/>
      <c r="H602" s="62"/>
      <c r="I602" s="63"/>
      <c r="J602" s="63"/>
      <c r="K602" s="64"/>
      <c r="L602" s="64"/>
      <c r="M602" s="118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 spans="1:30" customFormat="1" ht="13.9" x14ac:dyDescent="0.4">
      <c r="A603" s="60"/>
      <c r="B603" s="61"/>
      <c r="C603" s="61"/>
      <c r="D603" s="61"/>
      <c r="E603" s="103"/>
      <c r="F603" s="62"/>
      <c r="G603" s="62"/>
      <c r="H603" s="62"/>
      <c r="I603" s="63"/>
      <c r="J603" s="63"/>
      <c r="K603" s="64"/>
      <c r="L603" s="64"/>
      <c r="M603" s="118"/>
      <c r="N603" s="64"/>
      <c r="O603" s="64"/>
      <c r="P603" s="64"/>
      <c r="Q603" s="64"/>
      <c r="R603" s="65" t="s">
        <v>164</v>
      </c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 spans="1:30" customFormat="1" ht="13.9" x14ac:dyDescent="0.4">
      <c r="A604" s="60"/>
      <c r="B604" s="61"/>
      <c r="C604" s="61"/>
      <c r="D604" s="61"/>
      <c r="E604" s="103"/>
      <c r="F604" s="62"/>
      <c r="G604" s="62"/>
      <c r="H604" s="62"/>
      <c r="I604" s="63"/>
      <c r="J604" s="63"/>
      <c r="K604" s="64"/>
      <c r="L604" s="64"/>
      <c r="M604" s="118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 spans="1:30" customFormat="1" ht="14.25" thickBot="1" x14ac:dyDescent="0.45">
      <c r="A605" s="60"/>
      <c r="B605" s="61"/>
      <c r="C605" s="61"/>
      <c r="D605" s="61"/>
      <c r="E605" s="103"/>
      <c r="F605" s="62"/>
      <c r="G605" s="62"/>
      <c r="H605" s="62"/>
      <c r="I605" s="63"/>
      <c r="J605" s="63"/>
      <c r="K605" s="64"/>
      <c r="L605" s="64"/>
      <c r="M605" s="118"/>
      <c r="N605" s="64"/>
      <c r="O605" s="64"/>
      <c r="P605" s="64"/>
      <c r="Q605" s="64"/>
      <c r="R605" s="64"/>
      <c r="S605" s="64"/>
      <c r="T605" s="64" t="s">
        <v>346</v>
      </c>
      <c r="U605" s="64"/>
      <c r="V605" s="64"/>
      <c r="W605" s="64"/>
      <c r="X605" s="64"/>
      <c r="Y605" s="64"/>
      <c r="Z605" s="64"/>
      <c r="AA605" s="64"/>
      <c r="AB605" s="64"/>
      <c r="AC605" s="64"/>
    </row>
    <row r="606" spans="1:30" customFormat="1" ht="13.9" thickBot="1" x14ac:dyDescent="0.4">
      <c r="A606" s="358" t="s">
        <v>1</v>
      </c>
      <c r="B606" s="359"/>
      <c r="C606" s="359"/>
      <c r="D606" s="359"/>
      <c r="E606" s="360"/>
      <c r="F606" s="360"/>
      <c r="G606" s="360"/>
      <c r="H606" s="360"/>
      <c r="I606" s="361"/>
      <c r="J606" s="361"/>
      <c r="K606" s="362"/>
      <c r="L606" s="362"/>
      <c r="M606" s="362"/>
      <c r="N606" s="362"/>
      <c r="O606" s="362"/>
      <c r="P606" s="362"/>
      <c r="Q606" s="362"/>
      <c r="R606" s="362"/>
      <c r="S606" s="362"/>
      <c r="T606" s="362"/>
      <c r="U606" s="362"/>
      <c r="V606" s="362"/>
      <c r="W606" s="362"/>
      <c r="X606" s="362"/>
      <c r="Y606" s="362"/>
      <c r="Z606" s="362"/>
      <c r="AA606" s="362"/>
      <c r="AB606" s="362"/>
      <c r="AC606" s="363"/>
    </row>
    <row r="607" spans="1:30" customFormat="1" x14ac:dyDescent="0.4">
      <c r="A607" s="364">
        <v>10</v>
      </c>
      <c r="B607" s="367" t="s">
        <v>110</v>
      </c>
      <c r="C607" s="370" t="s">
        <v>56</v>
      </c>
      <c r="D607" s="373">
        <v>1</v>
      </c>
      <c r="E607" s="108"/>
      <c r="F607" s="88"/>
      <c r="G607" s="89"/>
      <c r="H607" s="89"/>
      <c r="I607" s="88"/>
      <c r="J607" s="88"/>
      <c r="K607" s="88"/>
      <c r="L607" s="88"/>
      <c r="M607" s="120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195"/>
      <c r="AB607" s="193"/>
      <c r="AC607" s="24">
        <f t="shared" ref="AC607:AC627" si="109">SUM(K607:AB607)</f>
        <v>0</v>
      </c>
    </row>
    <row r="608" spans="1:30" customFormat="1" x14ac:dyDescent="0.4">
      <c r="A608" s="365"/>
      <c r="B608" s="368"/>
      <c r="C608" s="371"/>
      <c r="D608" s="374"/>
      <c r="E608" s="93" t="s">
        <v>46</v>
      </c>
      <c r="F608" s="25" t="s">
        <v>4</v>
      </c>
      <c r="G608" s="25" t="s">
        <v>5</v>
      </c>
      <c r="H608" s="25" t="s">
        <v>43</v>
      </c>
      <c r="I608" s="26">
        <v>3</v>
      </c>
      <c r="J608" s="27">
        <v>50</v>
      </c>
      <c r="K608" s="28"/>
      <c r="L608" s="29"/>
      <c r="M608" s="112">
        <v>16</v>
      </c>
      <c r="N608" s="29"/>
      <c r="O608" s="29"/>
      <c r="P608" s="29"/>
      <c r="Q608" s="29"/>
      <c r="R608" s="29"/>
      <c r="S608" s="29"/>
      <c r="T608" s="29"/>
      <c r="U608" s="29"/>
      <c r="V608" s="29">
        <v>0</v>
      </c>
      <c r="W608" s="29"/>
      <c r="X608" s="29"/>
      <c r="Y608" s="29"/>
      <c r="Z608" s="29"/>
      <c r="AA608" s="197"/>
      <c r="AB608" s="194"/>
      <c r="AC608" s="31">
        <f t="shared" si="109"/>
        <v>16</v>
      </c>
    </row>
    <row r="609" spans="1:31" customFormat="1" ht="13.9" x14ac:dyDescent="0.4">
      <c r="A609" s="365"/>
      <c r="B609" s="368"/>
      <c r="C609" s="371"/>
      <c r="D609" s="374"/>
      <c r="E609" s="93" t="s">
        <v>46</v>
      </c>
      <c r="F609" s="25" t="s">
        <v>4</v>
      </c>
      <c r="G609" s="25" t="s">
        <v>5</v>
      </c>
      <c r="H609" s="25" t="s">
        <v>44</v>
      </c>
      <c r="I609" s="26">
        <v>3</v>
      </c>
      <c r="J609" s="27">
        <v>50</v>
      </c>
      <c r="K609" s="28"/>
      <c r="L609" s="29"/>
      <c r="M609" s="112">
        <v>16</v>
      </c>
      <c r="N609" s="29"/>
      <c r="O609" s="29"/>
      <c r="P609" s="29"/>
      <c r="Q609" s="29"/>
      <c r="R609" s="29"/>
      <c r="S609" s="29"/>
      <c r="T609" s="29"/>
      <c r="U609" s="29"/>
      <c r="V609" s="29">
        <v>0</v>
      </c>
      <c r="W609" s="29"/>
      <c r="X609" s="29"/>
      <c r="Y609" s="29"/>
      <c r="Z609" s="29"/>
      <c r="AA609" s="29"/>
      <c r="AB609" s="30"/>
      <c r="AC609" s="31">
        <f t="shared" si="109"/>
        <v>16</v>
      </c>
    </row>
    <row r="610" spans="1:31" customFormat="1" ht="41.65" x14ac:dyDescent="0.4">
      <c r="A610" s="365"/>
      <c r="B610" s="368"/>
      <c r="C610" s="371"/>
      <c r="D610" s="374"/>
      <c r="E610" s="93" t="s">
        <v>46</v>
      </c>
      <c r="F610" s="25" t="s">
        <v>4</v>
      </c>
      <c r="G610" s="25" t="s">
        <v>47</v>
      </c>
      <c r="H610" s="25" t="s">
        <v>115</v>
      </c>
      <c r="I610" s="26">
        <v>3</v>
      </c>
      <c r="J610" s="27">
        <v>9</v>
      </c>
      <c r="K610" s="28">
        <v>32</v>
      </c>
      <c r="L610" s="29"/>
      <c r="M610" s="112"/>
      <c r="N610" s="29">
        <v>15</v>
      </c>
      <c r="O610" s="29">
        <v>3</v>
      </c>
      <c r="P610" s="29"/>
      <c r="Q610" s="29"/>
      <c r="R610" s="29"/>
      <c r="S610" s="29"/>
      <c r="T610" s="29"/>
      <c r="U610" s="29">
        <v>6</v>
      </c>
      <c r="V610" s="29"/>
      <c r="W610" s="29"/>
      <c r="X610" s="29"/>
      <c r="Y610" s="29"/>
      <c r="Z610" s="29"/>
      <c r="AA610" s="29"/>
      <c r="AB610" s="30"/>
      <c r="AC610" s="31">
        <f t="shared" si="109"/>
        <v>56</v>
      </c>
    </row>
    <row r="611" spans="1:31" customFormat="1" ht="13.9" x14ac:dyDescent="0.4">
      <c r="A611" s="365"/>
      <c r="B611" s="368"/>
      <c r="C611" s="371"/>
      <c r="D611" s="374"/>
      <c r="E611" s="93" t="s">
        <v>46</v>
      </c>
      <c r="F611" s="25" t="s">
        <v>4</v>
      </c>
      <c r="G611" s="25" t="s">
        <v>5</v>
      </c>
      <c r="H611" s="25" t="s">
        <v>301</v>
      </c>
      <c r="I611" s="26">
        <v>3</v>
      </c>
      <c r="J611" s="27">
        <v>50</v>
      </c>
      <c r="K611" s="28"/>
      <c r="L611" s="29"/>
      <c r="M611" s="112">
        <v>16</v>
      </c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30"/>
      <c r="AC611" s="31">
        <f t="shared" si="109"/>
        <v>16</v>
      </c>
    </row>
    <row r="612" spans="1:31" customFormat="1" ht="55.5" x14ac:dyDescent="0.4">
      <c r="A612" s="365"/>
      <c r="B612" s="368"/>
      <c r="C612" s="371"/>
      <c r="D612" s="374"/>
      <c r="E612" s="93" t="s">
        <v>114</v>
      </c>
      <c r="F612" s="25" t="s">
        <v>4</v>
      </c>
      <c r="G612" s="25" t="s">
        <v>47</v>
      </c>
      <c r="H612" s="25" t="s">
        <v>228</v>
      </c>
      <c r="I612" s="26">
        <v>1</v>
      </c>
      <c r="J612" s="27">
        <v>5</v>
      </c>
      <c r="K612" s="28">
        <v>28</v>
      </c>
      <c r="L612" s="29"/>
      <c r="M612" s="112"/>
      <c r="N612" s="112">
        <v>1</v>
      </c>
      <c r="O612" s="112">
        <v>0.5</v>
      </c>
      <c r="P612" s="112"/>
      <c r="Q612" s="112"/>
      <c r="R612" s="112"/>
      <c r="S612" s="112"/>
      <c r="T612" s="112"/>
      <c r="U612" s="112">
        <v>1</v>
      </c>
      <c r="V612" s="29"/>
      <c r="W612" s="29"/>
      <c r="X612" s="29"/>
      <c r="Y612" s="29"/>
      <c r="Z612" s="29"/>
      <c r="AA612" s="29"/>
      <c r="AB612" s="30"/>
      <c r="AC612" s="31">
        <f t="shared" si="109"/>
        <v>30.5</v>
      </c>
      <c r="AD612" s="87">
        <f>SUM(SUM(AC609:AC612))</f>
        <v>118.5</v>
      </c>
      <c r="AE612" s="87">
        <f>AD612+AD264</f>
        <v>186.5</v>
      </c>
    </row>
    <row r="613" spans="1:31" customFormat="1" ht="13.9" x14ac:dyDescent="0.4">
      <c r="A613" s="365"/>
      <c r="B613" s="368"/>
      <c r="C613" s="371"/>
      <c r="D613" s="374"/>
      <c r="E613" s="93" t="s">
        <v>114</v>
      </c>
      <c r="F613" s="25" t="s">
        <v>4</v>
      </c>
      <c r="G613" s="25" t="s">
        <v>101</v>
      </c>
      <c r="H613" s="25" t="s">
        <v>229</v>
      </c>
      <c r="I613" s="26">
        <v>1</v>
      </c>
      <c r="J613" s="27">
        <v>3</v>
      </c>
      <c r="K613" s="28"/>
      <c r="L613" s="29"/>
      <c r="M613" s="112"/>
      <c r="N613" s="112">
        <v>2</v>
      </c>
      <c r="O613" s="112"/>
      <c r="P613" s="112"/>
      <c r="Q613" s="112"/>
      <c r="R613" s="112"/>
      <c r="S613" s="112"/>
      <c r="T613" s="112"/>
      <c r="U613" s="112">
        <v>1</v>
      </c>
      <c r="V613" s="29"/>
      <c r="W613" s="29"/>
      <c r="X613" s="29"/>
      <c r="Y613" s="29"/>
      <c r="Z613" s="29"/>
      <c r="AA613" s="29"/>
      <c r="AB613" s="30"/>
      <c r="AC613" s="31">
        <f t="shared" si="109"/>
        <v>3</v>
      </c>
    </row>
    <row r="614" spans="1:31" customFormat="1" ht="13.9" x14ac:dyDescent="0.4">
      <c r="A614" s="365"/>
      <c r="B614" s="368"/>
      <c r="C614" s="371"/>
      <c r="D614" s="374"/>
      <c r="E614" s="93" t="s">
        <v>114</v>
      </c>
      <c r="F614" s="25" t="s">
        <v>4</v>
      </c>
      <c r="G614" s="25" t="s">
        <v>5</v>
      </c>
      <c r="H614" s="25" t="s">
        <v>193</v>
      </c>
      <c r="I614" s="26">
        <v>1</v>
      </c>
      <c r="J614" s="27">
        <v>28</v>
      </c>
      <c r="K614" s="28"/>
      <c r="L614" s="29"/>
      <c r="M614" s="112"/>
      <c r="N614" s="112">
        <v>5</v>
      </c>
      <c r="O614" s="112">
        <v>2</v>
      </c>
      <c r="P614" s="112"/>
      <c r="Q614" s="112"/>
      <c r="R614" s="112"/>
      <c r="S614" s="112"/>
      <c r="T614" s="112"/>
      <c r="U614" s="112">
        <v>4</v>
      </c>
      <c r="V614" s="29"/>
      <c r="W614" s="29"/>
      <c r="X614" s="29"/>
      <c r="Y614" s="29"/>
      <c r="Z614" s="29"/>
      <c r="AA614" s="29"/>
      <c r="AB614" s="30"/>
      <c r="AC614" s="31">
        <f t="shared" si="109"/>
        <v>11</v>
      </c>
    </row>
    <row r="615" spans="1:31" customFormat="1" ht="13.9" x14ac:dyDescent="0.4">
      <c r="A615" s="365"/>
      <c r="B615" s="368"/>
      <c r="C615" s="371"/>
      <c r="D615" s="374"/>
      <c r="E615" s="93" t="s">
        <v>114</v>
      </c>
      <c r="F615" s="25" t="s">
        <v>4</v>
      </c>
      <c r="G615" s="25" t="s">
        <v>230</v>
      </c>
      <c r="H615" s="25" t="s">
        <v>231</v>
      </c>
      <c r="I615" s="26">
        <v>1</v>
      </c>
      <c r="J615" s="27">
        <v>7</v>
      </c>
      <c r="K615" s="28"/>
      <c r="L615" s="29"/>
      <c r="M615" s="112"/>
      <c r="N615" s="112">
        <v>2</v>
      </c>
      <c r="O615" s="112">
        <v>0.5</v>
      </c>
      <c r="P615" s="112"/>
      <c r="Q615" s="112"/>
      <c r="R615" s="112"/>
      <c r="S615" s="112"/>
      <c r="T615" s="112"/>
      <c r="U615" s="112">
        <v>2</v>
      </c>
      <c r="V615" s="29"/>
      <c r="W615" s="29"/>
      <c r="X615" s="29"/>
      <c r="Y615" s="29"/>
      <c r="Z615" s="29"/>
      <c r="AA615" s="29"/>
      <c r="AB615" s="30"/>
      <c r="AC615" s="31">
        <f t="shared" si="109"/>
        <v>4.5</v>
      </c>
      <c r="AD615" s="87"/>
    </row>
    <row r="616" spans="1:31" customFormat="1" ht="13.9" x14ac:dyDescent="0.4">
      <c r="A616" s="365"/>
      <c r="B616" s="368"/>
      <c r="C616" s="371"/>
      <c r="D616" s="374"/>
      <c r="E616" s="93" t="s">
        <v>212</v>
      </c>
      <c r="F616" s="25" t="s">
        <v>4</v>
      </c>
      <c r="G616" s="25"/>
      <c r="H616" s="25" t="s">
        <v>213</v>
      </c>
      <c r="I616" s="26">
        <v>4</v>
      </c>
      <c r="J616" s="27">
        <v>59</v>
      </c>
      <c r="K616" s="28">
        <v>28</v>
      </c>
      <c r="L616" s="29"/>
      <c r="M616" s="112"/>
      <c r="N616" s="29"/>
      <c r="O616" s="29"/>
      <c r="P616" s="29"/>
      <c r="Q616" s="29"/>
      <c r="R616" s="29"/>
      <c r="S616" s="29"/>
      <c r="T616" s="29"/>
      <c r="U616" s="29">
        <v>6</v>
      </c>
      <c r="V616" s="29"/>
      <c r="W616" s="29"/>
      <c r="X616" s="29"/>
      <c r="Y616" s="29"/>
      <c r="Z616" s="29"/>
      <c r="AA616" s="29"/>
      <c r="AB616" s="30"/>
      <c r="AC616" s="31">
        <f t="shared" si="109"/>
        <v>34</v>
      </c>
      <c r="AD616" s="87">
        <f>SUM(AC613:AC616)</f>
        <v>52.5</v>
      </c>
      <c r="AE616" s="87">
        <f>AD616+AD900</f>
        <v>132.5</v>
      </c>
    </row>
    <row r="617" spans="1:31" customFormat="1" ht="13.9" x14ac:dyDescent="0.4">
      <c r="A617" s="365"/>
      <c r="B617" s="368"/>
      <c r="C617" s="371"/>
      <c r="D617" s="374"/>
      <c r="E617" s="93" t="s">
        <v>212</v>
      </c>
      <c r="F617" s="25" t="s">
        <v>4</v>
      </c>
      <c r="G617" s="25"/>
      <c r="H617" s="25" t="s">
        <v>213</v>
      </c>
      <c r="I617" s="26"/>
      <c r="J617" s="27">
        <v>150</v>
      </c>
      <c r="K617" s="28">
        <v>28</v>
      </c>
      <c r="L617" s="29"/>
      <c r="M617" s="112"/>
      <c r="N617" s="29"/>
      <c r="O617" s="29"/>
      <c r="P617" s="29"/>
      <c r="Q617" s="29"/>
      <c r="R617" s="29"/>
      <c r="S617" s="29"/>
      <c r="T617" s="29"/>
      <c r="U617" s="29">
        <v>15</v>
      </c>
      <c r="V617" s="29"/>
      <c r="W617" s="29"/>
      <c r="X617" s="29"/>
      <c r="Y617" s="29"/>
      <c r="Z617" s="29"/>
      <c r="AA617" s="29"/>
      <c r="AB617" s="30"/>
      <c r="AC617" s="31">
        <f>SUM(K617:AB617)</f>
        <v>43</v>
      </c>
      <c r="AD617" s="87"/>
      <c r="AE617" s="87"/>
    </row>
    <row r="618" spans="1:31" customFormat="1" ht="13.9" x14ac:dyDescent="0.4">
      <c r="A618" s="365"/>
      <c r="B618" s="368"/>
      <c r="C618" s="371"/>
      <c r="D618" s="374"/>
      <c r="E618" s="93" t="s">
        <v>212</v>
      </c>
      <c r="F618" s="25" t="s">
        <v>4</v>
      </c>
      <c r="G618" s="25"/>
      <c r="H618" s="25" t="s">
        <v>213</v>
      </c>
      <c r="I618" s="26">
        <v>4</v>
      </c>
      <c r="J618" s="27">
        <v>59</v>
      </c>
      <c r="K618" s="28"/>
      <c r="L618" s="29"/>
      <c r="M618" s="112">
        <v>28</v>
      </c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30"/>
      <c r="AC618" s="31">
        <f t="shared" ref="AC618:AC622" si="110">SUM(K618:AB618)</f>
        <v>28</v>
      </c>
      <c r="AD618" s="87"/>
      <c r="AE618" s="87"/>
    </row>
    <row r="619" spans="1:31" customFormat="1" ht="14.25" thickBot="1" x14ac:dyDescent="0.45">
      <c r="A619" s="365"/>
      <c r="B619" s="368"/>
      <c r="C619" s="371"/>
      <c r="D619" s="374"/>
      <c r="E619" s="93"/>
      <c r="F619" s="25"/>
      <c r="G619" s="25"/>
      <c r="H619" s="25"/>
      <c r="I619" s="26"/>
      <c r="J619" s="27"/>
      <c r="K619" s="28"/>
      <c r="L619" s="29"/>
      <c r="M619" s="112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30"/>
      <c r="AC619" s="31">
        <f t="shared" si="110"/>
        <v>0</v>
      </c>
      <c r="AD619" s="87"/>
      <c r="AE619" s="87"/>
    </row>
    <row r="620" spans="1:31" customFormat="1" ht="13.9" x14ac:dyDescent="0.4">
      <c r="A620" s="365"/>
      <c r="B620" s="368"/>
      <c r="C620" s="371"/>
      <c r="D620" s="374"/>
      <c r="E620" s="97" t="s">
        <v>258</v>
      </c>
      <c r="F620" s="18" t="s">
        <v>4</v>
      </c>
      <c r="G620" s="18" t="s">
        <v>259</v>
      </c>
      <c r="H620" s="18" t="s">
        <v>265</v>
      </c>
      <c r="I620" s="19">
        <v>4</v>
      </c>
      <c r="J620" s="207">
        <v>63</v>
      </c>
      <c r="K620" s="192"/>
      <c r="L620" s="29">
        <v>4</v>
      </c>
      <c r="M620" s="112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30"/>
      <c r="AC620" s="31">
        <f t="shared" si="110"/>
        <v>4</v>
      </c>
      <c r="AD620" s="87"/>
      <c r="AE620" s="87"/>
    </row>
    <row r="621" spans="1:31" customFormat="1" x14ac:dyDescent="0.4">
      <c r="A621" s="365"/>
      <c r="B621" s="368"/>
      <c r="C621" s="371"/>
      <c r="D621" s="374"/>
      <c r="E621" s="208"/>
      <c r="F621" s="209"/>
      <c r="G621" s="210"/>
      <c r="H621" s="210"/>
      <c r="I621" s="209"/>
      <c r="J621" s="211"/>
      <c r="K621" s="199"/>
      <c r="L621" s="129"/>
      <c r="M621" s="212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30"/>
      <c r="AC621" s="31">
        <f t="shared" si="110"/>
        <v>0</v>
      </c>
      <c r="AD621" s="87"/>
      <c r="AE621" s="87"/>
    </row>
    <row r="622" spans="1:31" customFormat="1" ht="13.9" x14ac:dyDescent="0.4">
      <c r="A622" s="365"/>
      <c r="B622" s="368"/>
      <c r="C622" s="371"/>
      <c r="D622" s="374"/>
      <c r="E622" s="200"/>
      <c r="F622" s="75"/>
      <c r="G622" s="75"/>
      <c r="H622" s="75"/>
      <c r="I622" s="76"/>
      <c r="J622" s="77"/>
      <c r="K622" s="78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29"/>
      <c r="AB622" s="30"/>
      <c r="AC622" s="31">
        <f t="shared" si="110"/>
        <v>0</v>
      </c>
      <c r="AD622" s="87"/>
      <c r="AE622" s="87"/>
    </row>
    <row r="623" spans="1:31" customFormat="1" ht="13.9" x14ac:dyDescent="0.4">
      <c r="A623" s="365"/>
      <c r="B623" s="368"/>
      <c r="C623" s="371"/>
      <c r="D623" s="374"/>
      <c r="E623" s="200" t="s">
        <v>161</v>
      </c>
      <c r="F623" s="75" t="s">
        <v>214</v>
      </c>
      <c r="G623" s="75" t="s">
        <v>5</v>
      </c>
      <c r="H623" s="75" t="s">
        <v>21</v>
      </c>
      <c r="I623" s="76">
        <v>4</v>
      </c>
      <c r="J623" s="77">
        <v>1</v>
      </c>
      <c r="K623" s="78"/>
      <c r="L623" s="79"/>
      <c r="M623" s="113"/>
      <c r="N623" s="79"/>
      <c r="O623" s="79"/>
      <c r="P623" s="79"/>
      <c r="Q623" s="79"/>
      <c r="R623" s="79"/>
      <c r="S623" s="79"/>
      <c r="T623" s="79"/>
      <c r="U623" s="79"/>
      <c r="V623" s="79"/>
      <c r="W623" s="79">
        <v>3</v>
      </c>
      <c r="X623" s="79"/>
      <c r="Y623" s="79"/>
      <c r="Z623" s="79"/>
      <c r="AA623" s="79"/>
      <c r="AB623" s="80"/>
      <c r="AC623" s="31">
        <f t="shared" ref="AC623" si="111">SUM(K623:AB623)</f>
        <v>3</v>
      </c>
    </row>
    <row r="624" spans="1:31" customFormat="1" ht="13.9" x14ac:dyDescent="0.4">
      <c r="A624" s="365"/>
      <c r="B624" s="368"/>
      <c r="C624" s="371"/>
      <c r="D624" s="374"/>
      <c r="E624" s="93" t="s">
        <v>11</v>
      </c>
      <c r="F624" s="25" t="s">
        <v>4</v>
      </c>
      <c r="G624" s="25" t="s">
        <v>5</v>
      </c>
      <c r="H624" s="25" t="s">
        <v>48</v>
      </c>
      <c r="I624" s="26">
        <v>4</v>
      </c>
      <c r="J624" s="27">
        <v>2</v>
      </c>
      <c r="K624" s="28"/>
      <c r="L624" s="29"/>
      <c r="M624" s="112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79"/>
      <c r="AB624" s="30"/>
      <c r="AC624" s="31">
        <f t="shared" si="109"/>
        <v>0</v>
      </c>
    </row>
    <row r="625" spans="1:30" customFormat="1" ht="13.9" x14ac:dyDescent="0.4">
      <c r="A625" s="365"/>
      <c r="B625" s="368"/>
      <c r="C625" s="371"/>
      <c r="D625" s="374"/>
      <c r="E625" s="93" t="s">
        <v>11</v>
      </c>
      <c r="F625" s="25" t="s">
        <v>4</v>
      </c>
      <c r="G625" s="25" t="s">
        <v>12</v>
      </c>
      <c r="H625" s="25" t="s">
        <v>31</v>
      </c>
      <c r="I625" s="26" t="s">
        <v>13</v>
      </c>
      <c r="J625" s="27">
        <v>1</v>
      </c>
      <c r="K625" s="28"/>
      <c r="L625" s="29"/>
      <c r="M625" s="112"/>
      <c r="N625" s="29"/>
      <c r="O625" s="29"/>
      <c r="P625" s="29"/>
      <c r="Q625" s="29">
        <v>10</v>
      </c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30"/>
      <c r="AC625" s="31">
        <f t="shared" si="109"/>
        <v>10</v>
      </c>
    </row>
    <row r="626" spans="1:30" customFormat="1" ht="13.9" x14ac:dyDescent="0.4">
      <c r="A626" s="365"/>
      <c r="B626" s="368"/>
      <c r="C626" s="371"/>
      <c r="D626" s="374"/>
      <c r="E626" s="93" t="s">
        <v>14</v>
      </c>
      <c r="F626" s="25" t="s">
        <v>4</v>
      </c>
      <c r="G626" s="25" t="s">
        <v>12</v>
      </c>
      <c r="H626" s="25" t="s">
        <v>31</v>
      </c>
      <c r="I626" s="26" t="s">
        <v>13</v>
      </c>
      <c r="J626" s="27">
        <v>1</v>
      </c>
      <c r="K626" s="28"/>
      <c r="L626" s="29"/>
      <c r="M626" s="112"/>
      <c r="N626" s="29"/>
      <c r="O626" s="29"/>
      <c r="P626" s="29"/>
      <c r="Q626" s="29"/>
      <c r="R626" s="29"/>
      <c r="S626" s="29">
        <v>2</v>
      </c>
      <c r="T626" s="29"/>
      <c r="U626" s="29"/>
      <c r="V626" s="29"/>
      <c r="W626" s="29"/>
      <c r="X626" s="29"/>
      <c r="Y626" s="29"/>
      <c r="Z626" s="29"/>
      <c r="AA626" s="29"/>
      <c r="AB626" s="30"/>
      <c r="AC626" s="31">
        <f t="shared" si="109"/>
        <v>2</v>
      </c>
    </row>
    <row r="627" spans="1:30" customFormat="1" ht="13.9" x14ac:dyDescent="0.4">
      <c r="A627" s="365"/>
      <c r="B627" s="368"/>
      <c r="C627" s="371"/>
      <c r="D627" s="374"/>
      <c r="E627" s="93"/>
      <c r="F627" s="25"/>
      <c r="G627" s="25"/>
      <c r="H627" s="25"/>
      <c r="I627" s="26"/>
      <c r="J627" s="27"/>
      <c r="K627" s="28"/>
      <c r="L627" s="29"/>
      <c r="M627" s="112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30"/>
      <c r="AC627" s="31">
        <f t="shared" si="109"/>
        <v>0</v>
      </c>
    </row>
    <row r="628" spans="1:30" customFormat="1" ht="13.9" thickBot="1" x14ac:dyDescent="0.4">
      <c r="A628" s="365"/>
      <c r="B628" s="368"/>
      <c r="C628" s="371"/>
      <c r="D628" s="374"/>
      <c r="E628" s="98" t="s">
        <v>16</v>
      </c>
      <c r="F628" s="32"/>
      <c r="G628" s="32"/>
      <c r="H628" s="32"/>
      <c r="I628" s="33"/>
      <c r="J628" s="34"/>
      <c r="K628" s="35">
        <f t="shared" ref="K628:AC628" si="112">SUM(K607:K627)</f>
        <v>116</v>
      </c>
      <c r="L628" s="35">
        <f t="shared" si="112"/>
        <v>4</v>
      </c>
      <c r="M628" s="35">
        <f t="shared" si="112"/>
        <v>76</v>
      </c>
      <c r="N628" s="35">
        <f t="shared" si="112"/>
        <v>25</v>
      </c>
      <c r="O628" s="35">
        <f t="shared" si="112"/>
        <v>6</v>
      </c>
      <c r="P628" s="35">
        <f t="shared" si="112"/>
        <v>0</v>
      </c>
      <c r="Q628" s="35">
        <f t="shared" si="112"/>
        <v>10</v>
      </c>
      <c r="R628" s="35">
        <f t="shared" si="112"/>
        <v>0</v>
      </c>
      <c r="S628" s="35">
        <f t="shared" si="112"/>
        <v>2</v>
      </c>
      <c r="T628" s="35">
        <f t="shared" si="112"/>
        <v>0</v>
      </c>
      <c r="U628" s="35">
        <f t="shared" si="112"/>
        <v>35</v>
      </c>
      <c r="V628" s="35">
        <f t="shared" si="112"/>
        <v>0</v>
      </c>
      <c r="W628" s="35">
        <f t="shared" si="112"/>
        <v>3</v>
      </c>
      <c r="X628" s="35">
        <f t="shared" si="112"/>
        <v>0</v>
      </c>
      <c r="Y628" s="35">
        <f t="shared" si="112"/>
        <v>0</v>
      </c>
      <c r="Z628" s="35">
        <f t="shared" si="112"/>
        <v>0</v>
      </c>
      <c r="AA628" s="35">
        <f t="shared" si="112"/>
        <v>0</v>
      </c>
      <c r="AB628" s="37">
        <f t="shared" si="112"/>
        <v>0</v>
      </c>
      <c r="AC628" s="38">
        <f t="shared" si="112"/>
        <v>277</v>
      </c>
      <c r="AD628" s="87">
        <f>SUM(K628:AA628)</f>
        <v>277</v>
      </c>
    </row>
    <row r="629" spans="1:30" customFormat="1" ht="13.9" x14ac:dyDescent="0.4">
      <c r="A629" s="365"/>
      <c r="B629" s="368"/>
      <c r="C629" s="371"/>
      <c r="D629" s="375"/>
      <c r="E629" s="99"/>
      <c r="F629" s="39"/>
      <c r="G629" s="39"/>
      <c r="H629" s="39"/>
      <c r="I629" s="40"/>
      <c r="J629" s="41"/>
      <c r="K629" s="42"/>
      <c r="L629" s="43"/>
      <c r="M629" s="115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4"/>
      <c r="AC629" s="45"/>
    </row>
    <row r="630" spans="1:30" customFormat="1" ht="13.9" x14ac:dyDescent="0.4">
      <c r="A630" s="365"/>
      <c r="B630" s="368"/>
      <c r="C630" s="371"/>
      <c r="D630" s="375"/>
      <c r="E630" s="100"/>
      <c r="F630" s="25"/>
      <c r="G630" s="25"/>
      <c r="H630" s="25"/>
      <c r="I630" s="26"/>
      <c r="J630" s="27"/>
      <c r="K630" s="28"/>
      <c r="L630" s="29"/>
      <c r="M630" s="112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30"/>
      <c r="AC630" s="31">
        <f>SUM(K630:AB630)</f>
        <v>0</v>
      </c>
    </row>
    <row r="631" spans="1:30" customFormat="1" ht="13.9" x14ac:dyDescent="0.4">
      <c r="A631" s="365"/>
      <c r="B631" s="368"/>
      <c r="C631" s="371"/>
      <c r="D631" s="375"/>
      <c r="E631" s="100"/>
      <c r="F631" s="25"/>
      <c r="G631" s="25"/>
      <c r="H631" s="25"/>
      <c r="I631" s="26"/>
      <c r="J631" s="27"/>
      <c r="K631" s="28"/>
      <c r="L631" s="29"/>
      <c r="M631" s="112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30"/>
      <c r="AC631" s="31">
        <f>SUM(K631:AB631)</f>
        <v>0</v>
      </c>
    </row>
    <row r="632" spans="1:30" customFormat="1" ht="13.9" thickBot="1" x14ac:dyDescent="0.4">
      <c r="A632" s="365"/>
      <c r="B632" s="368"/>
      <c r="C632" s="371"/>
      <c r="D632" s="375"/>
      <c r="E632" s="101" t="s">
        <v>18</v>
      </c>
      <c r="F632" s="46"/>
      <c r="G632" s="46"/>
      <c r="H632" s="46"/>
      <c r="I632" s="47"/>
      <c r="J632" s="48"/>
      <c r="K632" s="49">
        <f t="shared" ref="K632:AC632" si="113">SUM(K629:K631)</f>
        <v>0</v>
      </c>
      <c r="L632" s="50">
        <f t="shared" si="113"/>
        <v>0</v>
      </c>
      <c r="M632" s="116">
        <f t="shared" si="113"/>
        <v>0</v>
      </c>
      <c r="N632" s="50">
        <f t="shared" si="113"/>
        <v>0</v>
      </c>
      <c r="O632" s="50">
        <f t="shared" si="113"/>
        <v>0</v>
      </c>
      <c r="P632" s="50">
        <f t="shared" si="113"/>
        <v>0</v>
      </c>
      <c r="Q632" s="50">
        <f t="shared" si="113"/>
        <v>0</v>
      </c>
      <c r="R632" s="50">
        <f t="shared" si="113"/>
        <v>0</v>
      </c>
      <c r="S632" s="50">
        <f t="shared" si="113"/>
        <v>0</v>
      </c>
      <c r="T632" s="50">
        <f t="shared" si="113"/>
        <v>0</v>
      </c>
      <c r="U632" s="50">
        <f t="shared" si="113"/>
        <v>0</v>
      </c>
      <c r="V632" s="50">
        <f t="shared" si="113"/>
        <v>0</v>
      </c>
      <c r="W632" s="50">
        <f t="shared" si="113"/>
        <v>0</v>
      </c>
      <c r="X632" s="50">
        <f t="shared" si="113"/>
        <v>0</v>
      </c>
      <c r="Y632" s="50">
        <f t="shared" si="113"/>
        <v>0</v>
      </c>
      <c r="Z632" s="50">
        <f t="shared" si="113"/>
        <v>0</v>
      </c>
      <c r="AA632" s="50">
        <f t="shared" si="113"/>
        <v>0</v>
      </c>
      <c r="AB632" s="51">
        <f t="shared" si="113"/>
        <v>0</v>
      </c>
      <c r="AC632" s="52">
        <f t="shared" si="113"/>
        <v>0</v>
      </c>
    </row>
    <row r="633" spans="1:30" customFormat="1" ht="13.9" thickBot="1" x14ac:dyDescent="0.4">
      <c r="A633" s="366"/>
      <c r="B633" s="369"/>
      <c r="C633" s="372"/>
      <c r="D633" s="376"/>
      <c r="E633" s="102" t="s">
        <v>19</v>
      </c>
      <c r="F633" s="53"/>
      <c r="G633" s="53"/>
      <c r="H633" s="53"/>
      <c r="I633" s="54"/>
      <c r="J633" s="55"/>
      <c r="K633" s="56">
        <f t="shared" ref="K633:AC633" si="114">K628+K632</f>
        <v>116</v>
      </c>
      <c r="L633" s="57">
        <f t="shared" si="114"/>
        <v>4</v>
      </c>
      <c r="M633" s="117">
        <f t="shared" si="114"/>
        <v>76</v>
      </c>
      <c r="N633" s="57">
        <f t="shared" si="114"/>
        <v>25</v>
      </c>
      <c r="O633" s="57">
        <f t="shared" si="114"/>
        <v>6</v>
      </c>
      <c r="P633" s="57">
        <f t="shared" si="114"/>
        <v>0</v>
      </c>
      <c r="Q633" s="57">
        <f t="shared" si="114"/>
        <v>10</v>
      </c>
      <c r="R633" s="57">
        <f t="shared" si="114"/>
        <v>0</v>
      </c>
      <c r="S633" s="57">
        <f t="shared" si="114"/>
        <v>2</v>
      </c>
      <c r="T633" s="57">
        <f t="shared" si="114"/>
        <v>0</v>
      </c>
      <c r="U633" s="57">
        <f t="shared" si="114"/>
        <v>35</v>
      </c>
      <c r="V633" s="57">
        <f t="shared" si="114"/>
        <v>0</v>
      </c>
      <c r="W633" s="57">
        <f t="shared" si="114"/>
        <v>3</v>
      </c>
      <c r="X633" s="57">
        <f t="shared" si="114"/>
        <v>0</v>
      </c>
      <c r="Y633" s="57">
        <f t="shared" si="114"/>
        <v>0</v>
      </c>
      <c r="Z633" s="57">
        <f t="shared" si="114"/>
        <v>0</v>
      </c>
      <c r="AA633" s="57">
        <f t="shared" si="114"/>
        <v>0</v>
      </c>
      <c r="AB633" s="58">
        <f t="shared" si="114"/>
        <v>0</v>
      </c>
      <c r="AC633" s="59">
        <f t="shared" si="114"/>
        <v>277</v>
      </c>
      <c r="AD633" s="87">
        <f>SUM(K633:W633)</f>
        <v>277</v>
      </c>
    </row>
    <row r="634" spans="1:30" customFormat="1" ht="13.9" x14ac:dyDescent="0.4">
      <c r="A634" s="60"/>
      <c r="B634" s="61"/>
      <c r="C634" s="61"/>
      <c r="D634" s="61"/>
      <c r="E634" s="103"/>
      <c r="F634" s="62"/>
      <c r="G634" s="62"/>
      <c r="H634" s="62"/>
      <c r="I634" s="63"/>
      <c r="J634" s="63"/>
      <c r="K634" s="64"/>
      <c r="L634" s="64"/>
      <c r="M634" s="118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 spans="1:30" customFormat="1" ht="13.9" x14ac:dyDescent="0.4">
      <c r="A635" s="353" t="s">
        <v>340</v>
      </c>
      <c r="B635" s="354"/>
      <c r="C635" s="354"/>
      <c r="D635" s="354"/>
      <c r="E635" s="355"/>
      <c r="F635" s="355"/>
      <c r="G635" s="355"/>
      <c r="H635" s="355"/>
      <c r="I635" s="356"/>
      <c r="J635" s="356"/>
      <c r="K635" s="357"/>
      <c r="L635" s="64"/>
      <c r="M635" s="118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 spans="1:30" customFormat="1" ht="13.9" x14ac:dyDescent="0.4">
      <c r="A636" s="60"/>
      <c r="B636" s="61"/>
      <c r="C636" s="61"/>
      <c r="D636" s="61"/>
      <c r="E636" s="103"/>
      <c r="F636" s="62"/>
      <c r="G636" s="62"/>
      <c r="H636" s="62"/>
      <c r="I636" s="63"/>
      <c r="J636" s="63"/>
      <c r="K636" s="64"/>
      <c r="L636" s="64"/>
      <c r="M636" s="118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 spans="1:30" customFormat="1" ht="13.9" x14ac:dyDescent="0.4">
      <c r="A637" s="60"/>
      <c r="B637" s="61"/>
      <c r="C637" s="61"/>
      <c r="D637" s="61"/>
      <c r="E637" s="103"/>
      <c r="F637" s="62"/>
      <c r="G637" s="62"/>
      <c r="H637" s="62"/>
      <c r="I637" s="63"/>
      <c r="J637" s="63"/>
      <c r="K637" s="64"/>
      <c r="L637" s="64"/>
      <c r="M637" s="118"/>
      <c r="N637" s="64"/>
      <c r="O637" s="64"/>
      <c r="P637" s="64"/>
      <c r="Q637" s="64"/>
      <c r="R637" s="65" t="s">
        <v>355</v>
      </c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 spans="1:30" customFormat="1" ht="13.9" x14ac:dyDescent="0.4">
      <c r="A638" s="60"/>
      <c r="B638" s="61"/>
      <c r="C638" s="61"/>
      <c r="D638" s="61"/>
      <c r="E638" s="103"/>
      <c r="F638" s="62"/>
      <c r="G638" s="62"/>
      <c r="H638" s="62"/>
      <c r="I638" s="63"/>
      <c r="J638" s="63"/>
      <c r="K638" s="64"/>
      <c r="L638" s="64"/>
      <c r="M638" s="118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 spans="1:30" customFormat="1" ht="13.9" x14ac:dyDescent="0.4">
      <c r="A639" s="60"/>
      <c r="B639" s="61"/>
      <c r="C639" s="61"/>
      <c r="D639" s="61"/>
      <c r="E639" s="103"/>
      <c r="F639" s="62"/>
      <c r="G639" s="62"/>
      <c r="H639" s="62"/>
      <c r="I639" s="63"/>
      <c r="J639" s="63"/>
      <c r="K639" s="64"/>
      <c r="L639" s="64"/>
      <c r="M639" s="118"/>
      <c r="N639" s="64"/>
      <c r="O639" s="64"/>
      <c r="P639" s="64"/>
      <c r="Q639" s="64"/>
      <c r="R639" s="64"/>
      <c r="S639" s="64"/>
      <c r="T639" s="64" t="s">
        <v>346</v>
      </c>
      <c r="U639" s="64"/>
      <c r="V639" s="64"/>
      <c r="W639" s="64"/>
      <c r="X639" s="64"/>
      <c r="Y639" s="64"/>
      <c r="Z639" s="64"/>
      <c r="AA639" s="64"/>
      <c r="AB639" s="64"/>
      <c r="AC639" s="64"/>
    </row>
    <row r="640" spans="1:30" customFormat="1" ht="13.9" x14ac:dyDescent="0.4">
      <c r="A640" s="60"/>
      <c r="B640" s="61"/>
      <c r="C640" s="61"/>
      <c r="D640" s="61"/>
      <c r="E640" s="103"/>
      <c r="F640" s="62"/>
      <c r="G640" s="62"/>
      <c r="H640" s="62"/>
      <c r="I640" s="63"/>
      <c r="J640" s="63"/>
      <c r="K640" s="64"/>
      <c r="L640" s="64"/>
      <c r="M640" s="118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 spans="1:31" customFormat="1" ht="13.9" x14ac:dyDescent="0.4">
      <c r="A641" s="60"/>
      <c r="B641" s="61"/>
      <c r="C641" s="61"/>
      <c r="D641" s="61"/>
      <c r="E641" s="103"/>
      <c r="F641" s="62"/>
      <c r="G641" s="62"/>
      <c r="H641" s="62"/>
      <c r="I641" s="63"/>
      <c r="J641" s="63"/>
      <c r="K641" s="64"/>
      <c r="L641" s="64"/>
      <c r="M641" s="118"/>
      <c r="N641" s="64"/>
      <c r="O641" s="64"/>
      <c r="P641" s="64"/>
      <c r="Q641" s="64"/>
      <c r="R641" s="65" t="s">
        <v>164</v>
      </c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 spans="1:31" customFormat="1" ht="13.9" x14ac:dyDescent="0.4">
      <c r="A642" s="60"/>
      <c r="B642" s="61"/>
      <c r="C642" s="61"/>
      <c r="D642" s="61"/>
      <c r="E642" s="103"/>
      <c r="F642" s="62"/>
      <c r="G642" s="62"/>
      <c r="H642" s="62"/>
      <c r="I642" s="63"/>
      <c r="J642" s="63"/>
      <c r="K642" s="64"/>
      <c r="L642" s="64"/>
      <c r="M642" s="118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 spans="1:31" customFormat="1" ht="14.25" thickBot="1" x14ac:dyDescent="0.45">
      <c r="A643" s="60"/>
      <c r="B643" s="61"/>
      <c r="C643" s="61"/>
      <c r="D643" s="61"/>
      <c r="E643" s="103"/>
      <c r="F643" s="62"/>
      <c r="G643" s="62"/>
      <c r="H643" s="62"/>
      <c r="I643" s="63"/>
      <c r="J643" s="63"/>
      <c r="K643" s="64"/>
      <c r="L643" s="64"/>
      <c r="M643" s="118"/>
      <c r="N643" s="64"/>
      <c r="O643" s="64"/>
      <c r="P643" s="64"/>
      <c r="Q643" s="64"/>
      <c r="R643" s="64"/>
      <c r="S643" s="64"/>
      <c r="T643" s="64" t="s">
        <v>346</v>
      </c>
      <c r="U643" s="64"/>
      <c r="V643" s="64"/>
      <c r="W643" s="64"/>
      <c r="X643" s="64"/>
      <c r="Y643" s="64"/>
      <c r="Z643" s="64"/>
      <c r="AA643" s="64"/>
      <c r="AB643" s="64"/>
      <c r="AC643" s="64"/>
    </row>
    <row r="644" spans="1:31" customFormat="1" ht="13.9" thickBot="1" x14ac:dyDescent="0.4">
      <c r="A644" s="358" t="s">
        <v>20</v>
      </c>
      <c r="B644" s="359"/>
      <c r="C644" s="359"/>
      <c r="D644" s="359"/>
      <c r="E644" s="360"/>
      <c r="F644" s="360"/>
      <c r="G644" s="360"/>
      <c r="H644" s="360"/>
      <c r="I644" s="361"/>
      <c r="J644" s="361"/>
      <c r="K644" s="362"/>
      <c r="L644" s="362"/>
      <c r="M644" s="362"/>
      <c r="N644" s="362"/>
      <c r="O644" s="362"/>
      <c r="P644" s="362"/>
      <c r="Q644" s="362"/>
      <c r="R644" s="362"/>
      <c r="S644" s="362"/>
      <c r="T644" s="362"/>
      <c r="U644" s="362"/>
      <c r="V644" s="362"/>
      <c r="W644" s="362"/>
      <c r="X644" s="362"/>
      <c r="Y644" s="362"/>
      <c r="Z644" s="362"/>
      <c r="AA644" s="362"/>
      <c r="AB644" s="362"/>
      <c r="AC644" s="363"/>
    </row>
    <row r="645" spans="1:31" customFormat="1" x14ac:dyDescent="0.4">
      <c r="A645" s="364">
        <v>10</v>
      </c>
      <c r="B645" s="367" t="s">
        <v>110</v>
      </c>
      <c r="C645" s="370" t="s">
        <v>56</v>
      </c>
      <c r="D645" s="373">
        <v>1</v>
      </c>
      <c r="E645" s="108"/>
      <c r="F645" s="88"/>
      <c r="G645" s="89"/>
      <c r="H645" s="89"/>
      <c r="I645" s="88"/>
      <c r="J645" s="88"/>
      <c r="K645" s="88"/>
      <c r="L645" s="88"/>
      <c r="M645" s="120"/>
      <c r="N645" s="88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3"/>
      <c r="AC645" s="24">
        <f t="shared" ref="AC645:AC663" si="115">SUM(K645:AB645)</f>
        <v>0</v>
      </c>
    </row>
    <row r="646" spans="1:31" customFormat="1" ht="13.9" x14ac:dyDescent="0.4">
      <c r="A646" s="365"/>
      <c r="B646" s="368"/>
      <c r="C646" s="371"/>
      <c r="D646" s="374"/>
      <c r="E646" s="93"/>
      <c r="F646" s="25"/>
      <c r="G646" s="25"/>
      <c r="H646" s="25"/>
      <c r="I646" s="26"/>
      <c r="J646" s="27"/>
      <c r="K646" s="28"/>
      <c r="L646" s="29"/>
      <c r="M646" s="112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30"/>
      <c r="AC646" s="31">
        <f t="shared" si="115"/>
        <v>0</v>
      </c>
    </row>
    <row r="647" spans="1:31" customFormat="1" ht="13.9" x14ac:dyDescent="0.4">
      <c r="A647" s="365"/>
      <c r="B647" s="368"/>
      <c r="C647" s="371"/>
      <c r="D647" s="374"/>
      <c r="E647" s="93" t="s">
        <v>38</v>
      </c>
      <c r="F647" s="25" t="s">
        <v>4</v>
      </c>
      <c r="G647" s="25" t="s">
        <v>5</v>
      </c>
      <c r="H647" s="25" t="s">
        <v>48</v>
      </c>
      <c r="I647" s="26">
        <v>4</v>
      </c>
      <c r="J647" s="27">
        <v>44</v>
      </c>
      <c r="K647" s="28"/>
      <c r="L647" s="29"/>
      <c r="M647" s="112">
        <v>32</v>
      </c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30"/>
      <c r="AC647" s="31">
        <f t="shared" si="115"/>
        <v>32</v>
      </c>
    </row>
    <row r="648" spans="1:31" customFormat="1" ht="13.9" x14ac:dyDescent="0.4">
      <c r="A648" s="365"/>
      <c r="B648" s="368"/>
      <c r="C648" s="371"/>
      <c r="D648" s="374"/>
      <c r="E648" s="93"/>
      <c r="F648" s="25"/>
      <c r="G648" s="25"/>
      <c r="H648" s="25"/>
      <c r="I648" s="26"/>
      <c r="J648" s="27"/>
      <c r="K648" s="28"/>
      <c r="L648" s="29"/>
      <c r="M648" s="112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30"/>
      <c r="AC648" s="31">
        <f t="shared" si="115"/>
        <v>0</v>
      </c>
    </row>
    <row r="649" spans="1:31" customFormat="1" ht="27.75" x14ac:dyDescent="0.4">
      <c r="A649" s="365"/>
      <c r="B649" s="368"/>
      <c r="C649" s="371"/>
      <c r="D649" s="374"/>
      <c r="E649" s="93" t="s">
        <v>38</v>
      </c>
      <c r="F649" s="25" t="s">
        <v>4</v>
      </c>
      <c r="G649" s="25" t="s">
        <v>5</v>
      </c>
      <c r="H649" s="25" t="s">
        <v>216</v>
      </c>
      <c r="I649" s="26">
        <v>4</v>
      </c>
      <c r="J649" s="27">
        <v>56</v>
      </c>
      <c r="K649" s="28">
        <v>32</v>
      </c>
      <c r="L649" s="29"/>
      <c r="M649" s="112"/>
      <c r="N649" s="29"/>
      <c r="O649" s="29"/>
      <c r="P649" s="29"/>
      <c r="Q649" s="29"/>
      <c r="R649" s="29"/>
      <c r="S649" s="29"/>
      <c r="T649" s="29"/>
      <c r="U649" s="29">
        <v>6</v>
      </c>
      <c r="V649" s="29"/>
      <c r="W649" s="29"/>
      <c r="X649" s="29"/>
      <c r="Y649" s="29"/>
      <c r="Z649" s="29"/>
      <c r="AA649" s="29"/>
      <c r="AB649" s="30"/>
      <c r="AC649" s="31">
        <f t="shared" si="115"/>
        <v>38</v>
      </c>
      <c r="AD649" s="87">
        <f>SUM(AC647:AC649)</f>
        <v>70</v>
      </c>
      <c r="AE649" s="87">
        <f>AD649+64</f>
        <v>134</v>
      </c>
    </row>
    <row r="650" spans="1:31" customFormat="1" ht="13.9" x14ac:dyDescent="0.4">
      <c r="A650" s="365"/>
      <c r="B650" s="368"/>
      <c r="C650" s="371"/>
      <c r="D650" s="374"/>
      <c r="E650" s="93"/>
      <c r="F650" s="25"/>
      <c r="G650" s="25"/>
      <c r="H650" s="25"/>
      <c r="I650" s="26"/>
      <c r="J650" s="27"/>
      <c r="K650" s="28"/>
      <c r="L650" s="29"/>
      <c r="M650" s="112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30"/>
      <c r="AC650" s="31">
        <f t="shared" si="115"/>
        <v>0</v>
      </c>
    </row>
    <row r="651" spans="1:31" customFormat="1" ht="13.9" x14ac:dyDescent="0.4">
      <c r="A651" s="365"/>
      <c r="B651" s="368"/>
      <c r="C651" s="371"/>
      <c r="D651" s="374"/>
      <c r="E651" s="93" t="s">
        <v>46</v>
      </c>
      <c r="F651" s="25" t="s">
        <v>4</v>
      </c>
      <c r="G651" s="25" t="s">
        <v>5</v>
      </c>
      <c r="H651" s="25" t="s">
        <v>51</v>
      </c>
      <c r="I651" s="26">
        <v>2</v>
      </c>
      <c r="J651" s="27">
        <v>26</v>
      </c>
      <c r="K651" s="28"/>
      <c r="L651" s="29"/>
      <c r="M651" s="112">
        <v>48</v>
      </c>
      <c r="N651" s="29"/>
      <c r="O651" s="29"/>
      <c r="P651" s="29"/>
      <c r="Q651" s="29"/>
      <c r="R651" s="29"/>
      <c r="S651" s="29"/>
      <c r="T651" s="29"/>
      <c r="U651" s="29">
        <v>2</v>
      </c>
      <c r="V651" s="29">
        <v>0</v>
      </c>
      <c r="W651" s="29"/>
      <c r="X651" s="29"/>
      <c r="Y651" s="29"/>
      <c r="Z651" s="29"/>
      <c r="AA651" s="29"/>
      <c r="AB651" s="30"/>
      <c r="AC651" s="31">
        <f t="shared" si="115"/>
        <v>50</v>
      </c>
    </row>
    <row r="652" spans="1:31" customFormat="1" ht="13.9" x14ac:dyDescent="0.4">
      <c r="A652" s="365"/>
      <c r="B652" s="368"/>
      <c r="C652" s="371"/>
      <c r="D652" s="374"/>
      <c r="E652" s="93" t="s">
        <v>46</v>
      </c>
      <c r="F652" s="25" t="s">
        <v>4</v>
      </c>
      <c r="G652" s="25" t="s">
        <v>230</v>
      </c>
      <c r="H652" s="25" t="s">
        <v>269</v>
      </c>
      <c r="I652" s="26">
        <v>2</v>
      </c>
      <c r="J652" s="27">
        <v>7</v>
      </c>
      <c r="K652" s="28"/>
      <c r="L652" s="29"/>
      <c r="M652" s="112"/>
      <c r="N652" s="29">
        <v>2</v>
      </c>
      <c r="O652" s="29">
        <v>1</v>
      </c>
      <c r="P652" s="29"/>
      <c r="Q652" s="29"/>
      <c r="R652" s="29"/>
      <c r="S652" s="29"/>
      <c r="T652" s="29"/>
      <c r="U652" s="29">
        <v>1</v>
      </c>
      <c r="V652" s="29">
        <v>0</v>
      </c>
      <c r="W652" s="29"/>
      <c r="X652" s="29"/>
      <c r="Y652" s="29"/>
      <c r="Z652" s="29"/>
      <c r="AA652" s="29"/>
      <c r="AB652" s="30"/>
      <c r="AC652" s="31">
        <f t="shared" si="115"/>
        <v>4</v>
      </c>
    </row>
    <row r="653" spans="1:31" customFormat="1" ht="41.65" x14ac:dyDescent="0.4">
      <c r="A653" s="365"/>
      <c r="B653" s="368"/>
      <c r="C653" s="371"/>
      <c r="D653" s="374"/>
      <c r="E653" s="93" t="s">
        <v>46</v>
      </c>
      <c r="F653" s="25" t="s">
        <v>4</v>
      </c>
      <c r="G653" s="25" t="s">
        <v>47</v>
      </c>
      <c r="H653" s="25" t="s">
        <v>273</v>
      </c>
      <c r="I653" s="26">
        <v>2</v>
      </c>
      <c r="J653" s="27">
        <v>35</v>
      </c>
      <c r="K653" s="28">
        <v>32</v>
      </c>
      <c r="L653" s="29"/>
      <c r="M653" s="112"/>
      <c r="N653" s="29"/>
      <c r="O653" s="29"/>
      <c r="P653" s="29"/>
      <c r="Q653" s="29"/>
      <c r="R653" s="29"/>
      <c r="S653" s="29"/>
      <c r="T653" s="29"/>
      <c r="U653" s="29">
        <v>1</v>
      </c>
      <c r="V653" s="29"/>
      <c r="W653" s="29"/>
      <c r="X653" s="29"/>
      <c r="Y653" s="29"/>
      <c r="Z653" s="29"/>
      <c r="AA653" s="29"/>
      <c r="AB653" s="30"/>
      <c r="AC653" s="31">
        <f t="shared" si="115"/>
        <v>33</v>
      </c>
      <c r="AD653" s="87">
        <f>SUM(AC650:AC653)</f>
        <v>87</v>
      </c>
    </row>
    <row r="654" spans="1:31" customFormat="1" ht="55.5" x14ac:dyDescent="0.4">
      <c r="A654" s="365"/>
      <c r="B654" s="368"/>
      <c r="C654" s="371"/>
      <c r="D654" s="374"/>
      <c r="E654" s="93" t="s">
        <v>116</v>
      </c>
      <c r="F654" s="25" t="s">
        <v>4</v>
      </c>
      <c r="G654" s="25" t="s">
        <v>47</v>
      </c>
      <c r="H654" s="25" t="s">
        <v>270</v>
      </c>
      <c r="I654" s="26">
        <v>1</v>
      </c>
      <c r="J654" s="27">
        <v>5</v>
      </c>
      <c r="K654" s="28">
        <v>32</v>
      </c>
      <c r="L654" s="29"/>
      <c r="M654" s="112"/>
      <c r="N654" s="29">
        <v>1</v>
      </c>
      <c r="O654" s="29">
        <v>0.5</v>
      </c>
      <c r="P654" s="29"/>
      <c r="Q654" s="29"/>
      <c r="R654" s="29"/>
      <c r="S654" s="29"/>
      <c r="T654" s="29"/>
      <c r="U654" s="29">
        <v>1</v>
      </c>
      <c r="V654" s="29"/>
      <c r="W654" s="29"/>
      <c r="X654" s="29"/>
      <c r="Y654" s="29"/>
      <c r="Z654" s="29"/>
      <c r="AA654" s="29"/>
      <c r="AB654" s="30"/>
      <c r="AC654" s="31">
        <f t="shared" si="115"/>
        <v>34.5</v>
      </c>
    </row>
    <row r="655" spans="1:31" customFormat="1" ht="13.9" x14ac:dyDescent="0.4">
      <c r="A655" s="365"/>
      <c r="B655" s="368"/>
      <c r="C655" s="371"/>
      <c r="D655" s="374"/>
      <c r="E655" s="93" t="s">
        <v>116</v>
      </c>
      <c r="F655" s="25" t="s">
        <v>4</v>
      </c>
      <c r="G655" s="25" t="s">
        <v>101</v>
      </c>
      <c r="H655" s="25" t="s">
        <v>229</v>
      </c>
      <c r="I655" s="26">
        <v>1</v>
      </c>
      <c r="J655" s="27">
        <v>7</v>
      </c>
      <c r="K655" s="28"/>
      <c r="L655" s="29"/>
      <c r="M655" s="112"/>
      <c r="N655" s="29">
        <v>2</v>
      </c>
      <c r="O655" s="29">
        <v>1</v>
      </c>
      <c r="P655" s="29"/>
      <c r="Q655" s="29"/>
      <c r="R655" s="29"/>
      <c r="S655" s="29"/>
      <c r="T655" s="29"/>
      <c r="U655" s="29">
        <v>1</v>
      </c>
      <c r="V655" s="29"/>
      <c r="W655" s="29"/>
      <c r="X655" s="29"/>
      <c r="Y655" s="29"/>
      <c r="Z655" s="29"/>
      <c r="AA655" s="29"/>
      <c r="AB655" s="30"/>
      <c r="AC655" s="31">
        <f t="shared" si="115"/>
        <v>4</v>
      </c>
    </row>
    <row r="656" spans="1:31" customFormat="1" ht="13.9" x14ac:dyDescent="0.4">
      <c r="A656" s="365"/>
      <c r="B656" s="368"/>
      <c r="C656" s="371"/>
      <c r="D656" s="374"/>
      <c r="E656" s="93" t="s">
        <v>116</v>
      </c>
      <c r="F656" s="25" t="s">
        <v>4</v>
      </c>
      <c r="G656" s="25" t="s">
        <v>5</v>
      </c>
      <c r="H656" s="25" t="s">
        <v>193</v>
      </c>
      <c r="I656" s="26">
        <v>1</v>
      </c>
      <c r="J656" s="27">
        <v>19</v>
      </c>
      <c r="K656" s="28"/>
      <c r="L656" s="29"/>
      <c r="M656" s="112"/>
      <c r="N656" s="29">
        <v>5</v>
      </c>
      <c r="O656" s="29">
        <v>2</v>
      </c>
      <c r="P656" s="29"/>
      <c r="Q656" s="29"/>
      <c r="R656" s="29"/>
      <c r="S656" s="29"/>
      <c r="T656" s="29"/>
      <c r="U656" s="29">
        <v>3</v>
      </c>
      <c r="V656" s="29"/>
      <c r="W656" s="29"/>
      <c r="X656" s="29"/>
      <c r="Y656" s="29"/>
      <c r="Z656" s="29"/>
      <c r="AA656" s="29"/>
      <c r="AB656" s="30"/>
      <c r="AC656" s="31">
        <f t="shared" si="115"/>
        <v>10</v>
      </c>
    </row>
    <row r="657" spans="1:31" customFormat="1" ht="13.9" x14ac:dyDescent="0.4">
      <c r="A657" s="365"/>
      <c r="B657" s="368"/>
      <c r="C657" s="371"/>
      <c r="D657" s="374"/>
      <c r="E657" s="93" t="s">
        <v>116</v>
      </c>
      <c r="F657" s="25" t="s">
        <v>4</v>
      </c>
      <c r="G657" s="25" t="s">
        <v>5</v>
      </c>
      <c r="H657" s="25" t="s">
        <v>269</v>
      </c>
      <c r="I657" s="26">
        <v>1</v>
      </c>
      <c r="J657" s="27">
        <v>7</v>
      </c>
      <c r="K657" s="28"/>
      <c r="L657" s="29"/>
      <c r="M657" s="112"/>
      <c r="N657" s="29">
        <v>2</v>
      </c>
      <c r="O657" s="29">
        <v>1</v>
      </c>
      <c r="P657" s="29"/>
      <c r="Q657" s="29"/>
      <c r="R657" s="29"/>
      <c r="S657" s="29"/>
      <c r="T657" s="29"/>
      <c r="U657" s="29">
        <v>2</v>
      </c>
      <c r="V657" s="29">
        <v>0</v>
      </c>
      <c r="W657" s="29"/>
      <c r="X657" s="29"/>
      <c r="Y657" s="29"/>
      <c r="Z657" s="29"/>
      <c r="AA657" s="29"/>
      <c r="AB657" s="30"/>
      <c r="AC657" s="31">
        <f t="shared" si="115"/>
        <v>5</v>
      </c>
      <c r="AD657" s="87">
        <f>SUM(AC654:AC657)</f>
        <v>53.5</v>
      </c>
      <c r="AE657" s="87">
        <f>AD657+80</f>
        <v>133.5</v>
      </c>
    </row>
    <row r="658" spans="1:31" customFormat="1" ht="13.9" x14ac:dyDescent="0.4">
      <c r="A658" s="365"/>
      <c r="B658" s="368"/>
      <c r="C658" s="371"/>
      <c r="D658" s="374"/>
      <c r="E658" s="93" t="s">
        <v>329</v>
      </c>
      <c r="F658" s="25"/>
      <c r="G658" s="25"/>
      <c r="H658" s="25" t="s">
        <v>330</v>
      </c>
      <c r="I658" s="26"/>
      <c r="J658" s="27">
        <v>15</v>
      </c>
      <c r="K658" s="28">
        <v>36</v>
      </c>
      <c r="L658" s="29"/>
      <c r="M658" s="112">
        <v>18</v>
      </c>
      <c r="N658" s="29"/>
      <c r="O658" s="29"/>
      <c r="P658" s="29"/>
      <c r="Q658" s="29"/>
      <c r="R658" s="29"/>
      <c r="S658" s="29"/>
      <c r="T658" s="29"/>
      <c r="U658" s="29">
        <v>2</v>
      </c>
      <c r="V658" s="29"/>
      <c r="W658" s="29"/>
      <c r="X658" s="29"/>
      <c r="Y658" s="29"/>
      <c r="Z658" s="29"/>
      <c r="AA658" s="29"/>
      <c r="AB658" s="30"/>
      <c r="AC658" s="31">
        <f t="shared" si="115"/>
        <v>56</v>
      </c>
      <c r="AD658" s="87"/>
      <c r="AE658" s="87"/>
    </row>
    <row r="659" spans="1:31" customFormat="1" ht="13.9" x14ac:dyDescent="0.4">
      <c r="A659" s="365"/>
      <c r="B659" s="368"/>
      <c r="C659" s="371"/>
      <c r="D659" s="374"/>
      <c r="E659" s="93" t="s">
        <v>329</v>
      </c>
      <c r="F659" s="25"/>
      <c r="G659" s="25"/>
      <c r="H659" s="25" t="s">
        <v>330</v>
      </c>
      <c r="I659" s="26"/>
      <c r="J659" s="27">
        <v>15</v>
      </c>
      <c r="K659" s="28"/>
      <c r="L659" s="29"/>
      <c r="M659" s="112">
        <v>18</v>
      </c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30"/>
      <c r="AC659" s="31">
        <f t="shared" si="115"/>
        <v>18</v>
      </c>
      <c r="AD659" s="87"/>
      <c r="AE659" s="87"/>
    </row>
    <row r="660" spans="1:31" customFormat="1" ht="13.9" x14ac:dyDescent="0.4">
      <c r="A660" s="365"/>
      <c r="B660" s="368"/>
      <c r="C660" s="371"/>
      <c r="D660" s="374"/>
      <c r="E660" s="252" t="s">
        <v>11</v>
      </c>
      <c r="F660" s="25" t="s">
        <v>4</v>
      </c>
      <c r="G660" s="25" t="s">
        <v>5</v>
      </c>
      <c r="H660" s="25" t="s">
        <v>22</v>
      </c>
      <c r="I660" s="26">
        <v>4</v>
      </c>
      <c r="J660" s="27">
        <v>1</v>
      </c>
      <c r="K660" s="28"/>
      <c r="L660" s="29"/>
      <c r="M660" s="29"/>
      <c r="N660" s="29"/>
      <c r="O660" s="29"/>
      <c r="P660" s="29"/>
      <c r="Q660" s="29">
        <v>3</v>
      </c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30"/>
      <c r="AC660" s="31">
        <f t="shared" si="115"/>
        <v>3</v>
      </c>
    </row>
    <row r="661" spans="1:31" customFormat="1" ht="13.9" x14ac:dyDescent="0.4">
      <c r="A661" s="365"/>
      <c r="B661" s="368"/>
      <c r="C661" s="371"/>
      <c r="D661" s="374"/>
      <c r="E661" s="252" t="s">
        <v>11</v>
      </c>
      <c r="F661" s="25" t="s">
        <v>4</v>
      </c>
      <c r="G661" s="25" t="s">
        <v>5</v>
      </c>
      <c r="H661" s="25" t="s">
        <v>21</v>
      </c>
      <c r="I661" s="26">
        <v>4</v>
      </c>
      <c r="J661" s="27">
        <v>1</v>
      </c>
      <c r="K661" s="28"/>
      <c r="L661" s="29"/>
      <c r="M661" s="29"/>
      <c r="N661" s="29"/>
      <c r="O661" s="29"/>
      <c r="P661" s="29"/>
      <c r="Q661" s="29">
        <v>3</v>
      </c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30"/>
      <c r="AC661" s="31">
        <f t="shared" si="115"/>
        <v>3</v>
      </c>
    </row>
    <row r="662" spans="1:31" customFormat="1" ht="13.9" x14ac:dyDescent="0.4">
      <c r="A662" s="365"/>
      <c r="B662" s="368"/>
      <c r="C662" s="371"/>
      <c r="D662" s="374"/>
      <c r="E662" s="252" t="s">
        <v>23</v>
      </c>
      <c r="F662" s="25" t="s">
        <v>4</v>
      </c>
      <c r="G662" s="25" t="s">
        <v>5</v>
      </c>
      <c r="H662" s="25" t="s">
        <v>21</v>
      </c>
      <c r="I662" s="26">
        <v>4</v>
      </c>
      <c r="J662" s="27">
        <v>1</v>
      </c>
      <c r="K662" s="28"/>
      <c r="L662" s="29"/>
      <c r="M662" s="29"/>
      <c r="N662" s="29"/>
      <c r="O662" s="29"/>
      <c r="P662" s="29"/>
      <c r="Q662" s="29"/>
      <c r="R662" s="29"/>
      <c r="S662" s="29">
        <v>2</v>
      </c>
      <c r="T662" s="29"/>
      <c r="U662" s="29"/>
      <c r="V662" s="29"/>
      <c r="W662" s="29"/>
      <c r="X662" s="29"/>
      <c r="Y662" s="29"/>
      <c r="Z662" s="29"/>
      <c r="AA662" s="29"/>
      <c r="AB662" s="30"/>
      <c r="AC662" s="31">
        <f t="shared" si="115"/>
        <v>2</v>
      </c>
    </row>
    <row r="663" spans="1:31" customFormat="1" ht="13.9" x14ac:dyDescent="0.4">
      <c r="A663" s="365"/>
      <c r="B663" s="368"/>
      <c r="C663" s="371"/>
      <c r="D663" s="374"/>
      <c r="E663" s="252" t="s">
        <v>23</v>
      </c>
      <c r="F663" s="25" t="s">
        <v>4</v>
      </c>
      <c r="G663" s="25" t="s">
        <v>5</v>
      </c>
      <c r="H663" s="25" t="s">
        <v>22</v>
      </c>
      <c r="I663" s="26">
        <v>4</v>
      </c>
      <c r="J663" s="27">
        <v>1</v>
      </c>
      <c r="K663" s="28"/>
      <c r="L663" s="29"/>
      <c r="M663" s="29"/>
      <c r="N663" s="29"/>
      <c r="O663" s="29"/>
      <c r="P663" s="29"/>
      <c r="Q663" s="29"/>
      <c r="R663" s="29"/>
      <c r="S663" s="29">
        <v>2</v>
      </c>
      <c r="T663" s="29"/>
      <c r="U663" s="29"/>
      <c r="V663" s="29"/>
      <c r="W663" s="29"/>
      <c r="X663" s="29"/>
      <c r="Y663" s="29"/>
      <c r="Z663" s="29"/>
      <c r="AA663" s="29"/>
      <c r="AB663" s="30"/>
      <c r="AC663" s="31">
        <f t="shared" si="115"/>
        <v>2</v>
      </c>
      <c r="AD663" s="87">
        <f>SUM(AC645:AC663)</f>
        <v>294.5</v>
      </c>
    </row>
    <row r="664" spans="1:31" customFormat="1" ht="13.9" thickBot="1" x14ac:dyDescent="0.4">
      <c r="A664" s="365"/>
      <c r="B664" s="368"/>
      <c r="C664" s="371"/>
      <c r="D664" s="374"/>
      <c r="E664" s="98" t="s">
        <v>16</v>
      </c>
      <c r="F664" s="32"/>
      <c r="G664" s="32"/>
      <c r="H664" s="32"/>
      <c r="I664" s="33"/>
      <c r="J664" s="34"/>
      <c r="K664" s="35">
        <f t="shared" ref="K664:Z664" si="116">SUM(K645:K663)</f>
        <v>132</v>
      </c>
      <c r="L664" s="35">
        <f t="shared" si="116"/>
        <v>0</v>
      </c>
      <c r="M664" s="35">
        <f t="shared" si="116"/>
        <v>116</v>
      </c>
      <c r="N664" s="35">
        <f t="shared" si="116"/>
        <v>12</v>
      </c>
      <c r="O664" s="35">
        <f t="shared" si="116"/>
        <v>5.5</v>
      </c>
      <c r="P664" s="35">
        <f t="shared" si="116"/>
        <v>0</v>
      </c>
      <c r="Q664" s="35">
        <f t="shared" si="116"/>
        <v>6</v>
      </c>
      <c r="R664" s="35">
        <f t="shared" si="116"/>
        <v>0</v>
      </c>
      <c r="S664" s="35">
        <f t="shared" si="116"/>
        <v>4</v>
      </c>
      <c r="T664" s="35">
        <f t="shared" si="116"/>
        <v>0</v>
      </c>
      <c r="U664" s="35">
        <f t="shared" si="116"/>
        <v>19</v>
      </c>
      <c r="V664" s="35">
        <f t="shared" si="116"/>
        <v>0</v>
      </c>
      <c r="W664" s="35">
        <f t="shared" si="116"/>
        <v>0</v>
      </c>
      <c r="X664" s="35">
        <f t="shared" si="116"/>
        <v>0</v>
      </c>
      <c r="Y664" s="35">
        <f t="shared" si="116"/>
        <v>0</v>
      </c>
      <c r="Z664" s="35">
        <f t="shared" si="116"/>
        <v>0</v>
      </c>
      <c r="AA664" s="36">
        <f>SUM(AA645:AA662)</f>
        <v>0</v>
      </c>
      <c r="AB664" s="37">
        <f>SUM(AB645:AB662)</f>
        <v>0</v>
      </c>
      <c r="AC664" s="38">
        <f>SUM(AC645:AC663)</f>
        <v>294.5</v>
      </c>
      <c r="AD664" s="87">
        <f>SUM(K664:AA664)</f>
        <v>294.5</v>
      </c>
    </row>
    <row r="665" spans="1:31" customFormat="1" ht="13.9" x14ac:dyDescent="0.4">
      <c r="A665" s="365"/>
      <c r="B665" s="368"/>
      <c r="C665" s="371"/>
      <c r="D665" s="375"/>
      <c r="E665" s="100"/>
      <c r="F665" s="25"/>
      <c r="G665" s="25"/>
      <c r="H665" s="25"/>
      <c r="I665" s="26"/>
      <c r="J665" s="27"/>
      <c r="K665" s="42"/>
      <c r="L665" s="43"/>
      <c r="M665" s="115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4"/>
      <c r="AC665" s="45">
        <f>SUM(K665:AB665)</f>
        <v>0</v>
      </c>
    </row>
    <row r="666" spans="1:31" customFormat="1" ht="13.9" thickBot="1" x14ac:dyDescent="0.4">
      <c r="A666" s="365"/>
      <c r="B666" s="368"/>
      <c r="C666" s="371"/>
      <c r="D666" s="375"/>
      <c r="E666" s="101" t="s">
        <v>18</v>
      </c>
      <c r="F666" s="46"/>
      <c r="G666" s="46"/>
      <c r="H666" s="46"/>
      <c r="I666" s="47"/>
      <c r="J666" s="48"/>
      <c r="K666" s="49">
        <f t="shared" ref="K666:AC666" si="117">SUM(K665:K665)</f>
        <v>0</v>
      </c>
      <c r="L666" s="50">
        <f t="shared" si="117"/>
        <v>0</v>
      </c>
      <c r="M666" s="116">
        <f t="shared" si="117"/>
        <v>0</v>
      </c>
      <c r="N666" s="50">
        <f t="shared" si="117"/>
        <v>0</v>
      </c>
      <c r="O666" s="50">
        <f t="shared" si="117"/>
        <v>0</v>
      </c>
      <c r="P666" s="50">
        <f t="shared" si="117"/>
        <v>0</v>
      </c>
      <c r="Q666" s="50">
        <f t="shared" si="117"/>
        <v>0</v>
      </c>
      <c r="R666" s="50">
        <f t="shared" si="117"/>
        <v>0</v>
      </c>
      <c r="S666" s="50">
        <f t="shared" si="117"/>
        <v>0</v>
      </c>
      <c r="T666" s="50">
        <f t="shared" si="117"/>
        <v>0</v>
      </c>
      <c r="U666" s="50">
        <f t="shared" si="117"/>
        <v>0</v>
      </c>
      <c r="V666" s="50">
        <f t="shared" si="117"/>
        <v>0</v>
      </c>
      <c r="W666" s="50">
        <f t="shared" si="117"/>
        <v>0</v>
      </c>
      <c r="X666" s="50">
        <f t="shared" si="117"/>
        <v>0</v>
      </c>
      <c r="Y666" s="50">
        <f t="shared" si="117"/>
        <v>0</v>
      </c>
      <c r="Z666" s="50">
        <f t="shared" si="117"/>
        <v>0</v>
      </c>
      <c r="AA666" s="50">
        <f t="shared" si="117"/>
        <v>0</v>
      </c>
      <c r="AB666" s="51">
        <f t="shared" si="117"/>
        <v>0</v>
      </c>
      <c r="AC666" s="52">
        <f t="shared" si="117"/>
        <v>0</v>
      </c>
    </row>
    <row r="667" spans="1:31" customFormat="1" ht="13.9" thickBot="1" x14ac:dyDescent="0.4">
      <c r="A667" s="365"/>
      <c r="B667" s="368"/>
      <c r="C667" s="371"/>
      <c r="D667" s="374"/>
      <c r="E667" s="105" t="s">
        <v>24</v>
      </c>
      <c r="F667" s="66"/>
      <c r="G667" s="66"/>
      <c r="H667" s="66"/>
      <c r="I667" s="67"/>
      <c r="J667" s="68"/>
      <c r="K667" s="69">
        <f t="shared" ref="K667:AC667" si="118">K664+K666</f>
        <v>132</v>
      </c>
      <c r="L667" s="70">
        <f t="shared" si="118"/>
        <v>0</v>
      </c>
      <c r="M667" s="119">
        <f t="shared" si="118"/>
        <v>116</v>
      </c>
      <c r="N667" s="70">
        <f t="shared" si="118"/>
        <v>12</v>
      </c>
      <c r="O667" s="70">
        <f t="shared" si="118"/>
        <v>5.5</v>
      </c>
      <c r="P667" s="70">
        <f t="shared" si="118"/>
        <v>0</v>
      </c>
      <c r="Q667" s="70">
        <f t="shared" si="118"/>
        <v>6</v>
      </c>
      <c r="R667" s="70">
        <f t="shared" si="118"/>
        <v>0</v>
      </c>
      <c r="S667" s="70">
        <f t="shared" si="118"/>
        <v>4</v>
      </c>
      <c r="T667" s="70">
        <f t="shared" si="118"/>
        <v>0</v>
      </c>
      <c r="U667" s="70">
        <f t="shared" si="118"/>
        <v>19</v>
      </c>
      <c r="V667" s="70">
        <f t="shared" si="118"/>
        <v>0</v>
      </c>
      <c r="W667" s="70">
        <f t="shared" si="118"/>
        <v>0</v>
      </c>
      <c r="X667" s="70">
        <f t="shared" si="118"/>
        <v>0</v>
      </c>
      <c r="Y667" s="70">
        <f t="shared" si="118"/>
        <v>0</v>
      </c>
      <c r="Z667" s="70">
        <f t="shared" si="118"/>
        <v>0</v>
      </c>
      <c r="AA667" s="70">
        <f t="shared" si="118"/>
        <v>0</v>
      </c>
      <c r="AB667" s="71">
        <f t="shared" si="118"/>
        <v>0</v>
      </c>
      <c r="AC667" s="72">
        <f t="shared" si="118"/>
        <v>294.5</v>
      </c>
      <c r="AD667" s="87">
        <f>SUM(K667:AB667)</f>
        <v>294.5</v>
      </c>
    </row>
    <row r="668" spans="1:31" customFormat="1" ht="14.25" thickBot="1" x14ac:dyDescent="0.45">
      <c r="A668" s="366"/>
      <c r="B668" s="369"/>
      <c r="C668" s="372"/>
      <c r="D668" s="376"/>
      <c r="E668" s="102" t="s">
        <v>25</v>
      </c>
      <c r="F668" s="53"/>
      <c r="G668" s="53"/>
      <c r="H668" s="53"/>
      <c r="I668" s="54"/>
      <c r="J668" s="55"/>
      <c r="K668" s="56">
        <f t="shared" ref="K668:AC668" si="119">K633+K667</f>
        <v>248</v>
      </c>
      <c r="L668" s="57">
        <f t="shared" si="119"/>
        <v>4</v>
      </c>
      <c r="M668" s="117">
        <f t="shared" si="119"/>
        <v>192</v>
      </c>
      <c r="N668" s="57">
        <f t="shared" si="119"/>
        <v>37</v>
      </c>
      <c r="O668" s="57">
        <f t="shared" si="119"/>
        <v>11.5</v>
      </c>
      <c r="P668" s="57">
        <f t="shared" si="119"/>
        <v>0</v>
      </c>
      <c r="Q668" s="57">
        <f t="shared" si="119"/>
        <v>16</v>
      </c>
      <c r="R668" s="57">
        <f t="shared" si="119"/>
        <v>0</v>
      </c>
      <c r="S668" s="57">
        <f t="shared" si="119"/>
        <v>6</v>
      </c>
      <c r="T668" s="57">
        <f t="shared" si="119"/>
        <v>0</v>
      </c>
      <c r="U668" s="57">
        <f t="shared" si="119"/>
        <v>54</v>
      </c>
      <c r="V668" s="57">
        <f t="shared" si="119"/>
        <v>0</v>
      </c>
      <c r="W668" s="57">
        <f t="shared" si="119"/>
        <v>3</v>
      </c>
      <c r="X668" s="57">
        <f t="shared" si="119"/>
        <v>0</v>
      </c>
      <c r="Y668" s="57">
        <f t="shared" si="119"/>
        <v>0</v>
      </c>
      <c r="Z668" s="57">
        <f t="shared" si="119"/>
        <v>0</v>
      </c>
      <c r="AA668" s="57">
        <f t="shared" si="119"/>
        <v>0</v>
      </c>
      <c r="AB668" s="58">
        <f t="shared" si="119"/>
        <v>0</v>
      </c>
      <c r="AC668" s="59">
        <f t="shared" si="119"/>
        <v>571.5</v>
      </c>
      <c r="AD668" s="64">
        <f>SUM(K668:AA668)</f>
        <v>571.5</v>
      </c>
    </row>
    <row r="669" spans="1:31" customFormat="1" x14ac:dyDescent="0.4">
      <c r="A669" s="60"/>
      <c r="B669" s="61"/>
      <c r="C669" s="61"/>
      <c r="D669" s="61"/>
      <c r="E669" s="103"/>
      <c r="F669" s="62"/>
      <c r="G669" s="62"/>
      <c r="H669" s="62"/>
      <c r="I669" s="63"/>
      <c r="J669" s="63"/>
      <c r="K669" s="64"/>
      <c r="L669" s="64"/>
      <c r="M669" s="118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73"/>
    </row>
    <row r="670" spans="1:31" customFormat="1" ht="13.9" x14ac:dyDescent="0.4">
      <c r="A670" s="353" t="s">
        <v>340</v>
      </c>
      <c r="B670" s="354"/>
      <c r="C670" s="354"/>
      <c r="D670" s="354"/>
      <c r="E670" s="355"/>
      <c r="F670" s="355"/>
      <c r="G670" s="355"/>
      <c r="H670" s="355"/>
      <c r="I670" s="356"/>
      <c r="J670" s="356"/>
      <c r="K670" s="357"/>
      <c r="L670" s="64"/>
      <c r="M670" s="118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87">
        <f>AC308+AC379+AC454+AC521+AC595+AC668</f>
        <v>3398.5</v>
      </c>
    </row>
    <row r="671" spans="1:31" customFormat="1" ht="13.9" x14ac:dyDescent="0.4">
      <c r="A671" s="60"/>
      <c r="B671" s="61"/>
      <c r="C671" s="61"/>
      <c r="D671" s="61"/>
      <c r="E671" s="103"/>
      <c r="F671" s="62"/>
      <c r="G671" s="62"/>
      <c r="H671" s="62"/>
      <c r="I671" s="63"/>
      <c r="J671" s="63"/>
      <c r="K671" s="64"/>
      <c r="L671" s="64"/>
      <c r="M671" s="118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 spans="1:31" customFormat="1" ht="13.9" x14ac:dyDescent="0.4">
      <c r="A672" s="60"/>
      <c r="B672" s="61"/>
      <c r="C672" s="61"/>
      <c r="D672" s="61"/>
      <c r="E672" s="103"/>
      <c r="F672" s="62"/>
      <c r="G672" s="62"/>
      <c r="H672" s="62"/>
      <c r="I672" s="63"/>
      <c r="J672" s="63"/>
      <c r="K672" s="64"/>
      <c r="L672" s="64"/>
      <c r="M672" s="118"/>
      <c r="N672" s="64"/>
      <c r="O672" s="64"/>
      <c r="P672" s="64"/>
      <c r="Q672" s="64"/>
      <c r="R672" s="65" t="s">
        <v>355</v>
      </c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 spans="1:31" customFormat="1" ht="13.9" x14ac:dyDescent="0.4">
      <c r="A673" s="60"/>
      <c r="B673" s="61"/>
      <c r="C673" s="61"/>
      <c r="D673" s="61"/>
      <c r="E673" s="103"/>
      <c r="F673" s="62"/>
      <c r="G673" s="62"/>
      <c r="H673" s="62"/>
      <c r="I673" s="63"/>
      <c r="J673" s="63"/>
      <c r="K673" s="64"/>
      <c r="L673" s="64"/>
      <c r="M673" s="118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 spans="1:31" customFormat="1" ht="13.9" x14ac:dyDescent="0.4">
      <c r="A674" s="60"/>
      <c r="B674" s="61"/>
      <c r="C674" s="61"/>
      <c r="D674" s="61"/>
      <c r="E674" s="103"/>
      <c r="F674" s="62"/>
      <c r="G674" s="62"/>
      <c r="H674" s="62"/>
      <c r="I674" s="63"/>
      <c r="J674" s="63"/>
      <c r="K674" s="64"/>
      <c r="L674" s="64"/>
      <c r="M674" s="118"/>
      <c r="N674" s="64"/>
      <c r="O674" s="64"/>
      <c r="P674" s="64"/>
      <c r="Q674" s="64"/>
      <c r="R674" s="64"/>
      <c r="S674" s="64"/>
      <c r="T674" s="64" t="s">
        <v>346</v>
      </c>
      <c r="U674" s="64"/>
      <c r="V674" s="64"/>
      <c r="W674" s="64"/>
      <c r="X674" s="64"/>
      <c r="Y674" s="64"/>
      <c r="Z674" s="64"/>
      <c r="AA674" s="64"/>
      <c r="AB674" s="64"/>
      <c r="AC674" s="64"/>
    </row>
    <row r="675" spans="1:31" customFormat="1" ht="13.9" x14ac:dyDescent="0.4">
      <c r="A675" s="60"/>
      <c r="B675" s="61"/>
      <c r="C675" s="61"/>
      <c r="D675" s="61"/>
      <c r="E675" s="103"/>
      <c r="F675" s="62"/>
      <c r="G675" s="62"/>
      <c r="H675" s="62"/>
      <c r="I675" s="63"/>
      <c r="J675" s="63"/>
      <c r="K675" s="64"/>
      <c r="L675" s="64"/>
      <c r="M675" s="118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 spans="1:31" customFormat="1" ht="13.9" x14ac:dyDescent="0.4">
      <c r="A676" s="60"/>
      <c r="B676" s="61"/>
      <c r="C676" s="61"/>
      <c r="D676" s="61"/>
      <c r="E676" s="103"/>
      <c r="F676" s="62"/>
      <c r="G676" s="62"/>
      <c r="H676" s="62"/>
      <c r="I676" s="63"/>
      <c r="J676" s="63"/>
      <c r="K676" s="64"/>
      <c r="L676" s="64"/>
      <c r="M676" s="118"/>
      <c r="N676" s="64"/>
      <c r="O676" s="64"/>
      <c r="P676" s="64"/>
      <c r="Q676" s="64"/>
      <c r="R676" s="65" t="s">
        <v>164</v>
      </c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 spans="1:31" customFormat="1" ht="13.9" x14ac:dyDescent="0.4">
      <c r="A677" s="60"/>
      <c r="B677" s="61"/>
      <c r="C677" s="61"/>
      <c r="D677" s="61"/>
      <c r="E677" s="103"/>
      <c r="F677" s="62"/>
      <c r="G677" s="62"/>
      <c r="H677" s="62"/>
      <c r="I677" s="63"/>
      <c r="J677" s="63"/>
      <c r="K677" s="64"/>
      <c r="L677" s="64"/>
      <c r="M677" s="118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 spans="1:31" customFormat="1" ht="13.9" x14ac:dyDescent="0.4">
      <c r="A678" s="60"/>
      <c r="B678" s="61"/>
      <c r="C678" s="61"/>
      <c r="D678" s="61"/>
      <c r="E678" s="103"/>
      <c r="F678" s="62"/>
      <c r="G678" s="62"/>
      <c r="H678" s="62"/>
      <c r="I678" s="63"/>
      <c r="J678" s="63"/>
      <c r="K678" s="64"/>
      <c r="L678" s="64"/>
      <c r="M678" s="118"/>
      <c r="N678" s="64"/>
      <c r="O678" s="64"/>
      <c r="P678" s="64"/>
      <c r="Q678" s="64"/>
      <c r="R678" s="64"/>
      <c r="S678" s="64"/>
      <c r="T678" s="64" t="s">
        <v>346</v>
      </c>
      <c r="U678" s="64"/>
      <c r="V678" s="64"/>
      <c r="W678" s="64"/>
      <c r="X678" s="64"/>
      <c r="Y678" s="64"/>
      <c r="Z678" s="64"/>
      <c r="AA678" s="64"/>
      <c r="AB678" s="64"/>
      <c r="AC678" s="64"/>
    </row>
    <row r="679" spans="1:31" customFormat="1" x14ac:dyDescent="0.4">
      <c r="A679" s="73"/>
      <c r="B679" s="73"/>
      <c r="C679" s="73"/>
      <c r="D679" s="74"/>
      <c r="E679" s="107"/>
      <c r="F679" s="73"/>
      <c r="G679" s="74"/>
      <c r="H679" s="74"/>
      <c r="I679" s="73"/>
      <c r="J679" s="73"/>
      <c r="K679" s="73"/>
      <c r="L679" s="73"/>
      <c r="M679" s="107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4"/>
      <c r="AE679" s="74"/>
    </row>
    <row r="680" spans="1:31" customFormat="1" ht="15.4" thickBot="1" x14ac:dyDescent="0.45">
      <c r="A680" s="73"/>
      <c r="B680" s="73"/>
      <c r="C680" s="73"/>
      <c r="D680" s="74"/>
      <c r="E680" s="107"/>
      <c r="F680" s="73"/>
      <c r="G680" s="74"/>
      <c r="H680" s="74"/>
      <c r="I680" s="73"/>
      <c r="J680" s="73"/>
      <c r="K680" s="73"/>
      <c r="L680" s="73"/>
      <c r="M680" s="107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4"/>
      <c r="AE680" s="74"/>
    </row>
    <row r="681" spans="1:31" customFormat="1" ht="13.9" thickBot="1" x14ac:dyDescent="0.4">
      <c r="A681" s="389" t="s">
        <v>1</v>
      </c>
      <c r="B681" s="390"/>
      <c r="C681" s="390"/>
      <c r="D681" s="390"/>
      <c r="E681" s="390"/>
      <c r="F681" s="390"/>
      <c r="G681" s="390"/>
      <c r="H681" s="390"/>
      <c r="I681" s="390"/>
      <c r="J681" s="390"/>
      <c r="K681" s="390"/>
      <c r="L681" s="390"/>
      <c r="M681" s="390"/>
      <c r="N681" s="390"/>
      <c r="O681" s="390"/>
      <c r="P681" s="390"/>
      <c r="Q681" s="390"/>
      <c r="R681" s="390"/>
      <c r="S681" s="390"/>
      <c r="T681" s="390"/>
      <c r="U681" s="390"/>
      <c r="V681" s="390"/>
      <c r="W681" s="390"/>
      <c r="X681" s="390"/>
      <c r="Y681" s="390"/>
      <c r="Z681" s="390"/>
      <c r="AA681" s="390"/>
      <c r="AB681" s="390"/>
      <c r="AC681" s="391"/>
    </row>
    <row r="682" spans="1:31" customFormat="1" ht="28.15" thickBot="1" x14ac:dyDescent="0.45">
      <c r="A682" s="364">
        <v>11</v>
      </c>
      <c r="B682" s="380" t="s">
        <v>126</v>
      </c>
      <c r="C682" s="370" t="s">
        <v>349</v>
      </c>
      <c r="D682" s="373">
        <v>1</v>
      </c>
      <c r="E682" s="97" t="s">
        <v>28</v>
      </c>
      <c r="F682" s="18" t="s">
        <v>4</v>
      </c>
      <c r="G682" s="18" t="s">
        <v>5</v>
      </c>
      <c r="H682" s="18" t="s">
        <v>192</v>
      </c>
      <c r="I682" s="19">
        <v>1</v>
      </c>
      <c r="J682" s="20">
        <v>12</v>
      </c>
      <c r="K682" s="21"/>
      <c r="L682" s="22">
        <v>16</v>
      </c>
      <c r="M682" s="111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3"/>
      <c r="AC682" s="24">
        <f t="shared" ref="AC682:AC699" si="120">SUM(K682:AB682)</f>
        <v>16</v>
      </c>
    </row>
    <row r="683" spans="1:31" customFormat="1" ht="13.9" x14ac:dyDescent="0.4">
      <c r="A683" s="365"/>
      <c r="B683" s="381"/>
      <c r="C683" s="371"/>
      <c r="D683" s="374"/>
      <c r="E683" s="93" t="s">
        <v>49</v>
      </c>
      <c r="F683" s="203" t="s">
        <v>4</v>
      </c>
      <c r="G683" s="203" t="s">
        <v>5</v>
      </c>
      <c r="H683" s="203" t="s">
        <v>119</v>
      </c>
      <c r="I683" s="204">
        <v>2</v>
      </c>
      <c r="J683" s="205">
        <v>68</v>
      </c>
      <c r="K683" s="206"/>
      <c r="L683" s="112"/>
      <c r="M683" s="112">
        <v>28</v>
      </c>
      <c r="N683" s="29"/>
      <c r="O683" s="29"/>
      <c r="P683" s="29"/>
      <c r="Q683" s="29"/>
      <c r="R683" s="29"/>
      <c r="S683" s="29"/>
      <c r="T683" s="29"/>
      <c r="U683" s="29"/>
      <c r="V683" s="29">
        <v>0</v>
      </c>
      <c r="W683" s="29"/>
      <c r="X683" s="29"/>
      <c r="Y683" s="29"/>
      <c r="Z683" s="29"/>
      <c r="AA683" s="29"/>
      <c r="AB683" s="30"/>
      <c r="AC683" s="24">
        <f t="shared" si="120"/>
        <v>28</v>
      </c>
    </row>
    <row r="684" spans="1:31" customFormat="1" ht="13.9" x14ac:dyDescent="0.4">
      <c r="A684" s="365"/>
      <c r="B684" s="381"/>
      <c r="C684" s="371"/>
      <c r="D684" s="374"/>
      <c r="E684" s="93" t="s">
        <v>70</v>
      </c>
      <c r="F684" s="203" t="s">
        <v>4</v>
      </c>
      <c r="G684" s="203" t="s">
        <v>12</v>
      </c>
      <c r="H684" s="203" t="s">
        <v>31</v>
      </c>
      <c r="I684" s="204" t="s">
        <v>32</v>
      </c>
      <c r="J684" s="205">
        <v>22</v>
      </c>
      <c r="K684" s="206"/>
      <c r="L684" s="112"/>
      <c r="M684" s="112">
        <v>16</v>
      </c>
      <c r="N684" s="29"/>
      <c r="O684" s="29"/>
      <c r="P684" s="29"/>
      <c r="Q684" s="29"/>
      <c r="R684" s="29"/>
      <c r="S684" s="29"/>
      <c r="T684" s="29"/>
      <c r="U684" s="29"/>
      <c r="V684" s="29">
        <v>0</v>
      </c>
      <c r="W684" s="29"/>
      <c r="X684" s="29"/>
      <c r="Y684" s="29"/>
      <c r="Z684" s="29"/>
      <c r="AA684" s="29"/>
      <c r="AB684" s="30"/>
      <c r="AC684" s="31">
        <f>SUM(K684:AB684)</f>
        <v>16</v>
      </c>
    </row>
    <row r="685" spans="1:31" customFormat="1" ht="13.9" x14ac:dyDescent="0.4">
      <c r="A685" s="365"/>
      <c r="B685" s="381"/>
      <c r="C685" s="371"/>
      <c r="D685" s="374"/>
      <c r="E685" s="93" t="s">
        <v>70</v>
      </c>
      <c r="F685" s="203" t="s">
        <v>4</v>
      </c>
      <c r="G685" s="203" t="s">
        <v>12</v>
      </c>
      <c r="H685" s="203" t="s">
        <v>31</v>
      </c>
      <c r="I685" s="204" t="s">
        <v>32</v>
      </c>
      <c r="J685" s="205">
        <v>22</v>
      </c>
      <c r="K685" s="206"/>
      <c r="L685" s="112"/>
      <c r="M685" s="112">
        <v>16</v>
      </c>
      <c r="N685" s="29"/>
      <c r="O685" s="29"/>
      <c r="P685" s="29"/>
      <c r="Q685" s="29"/>
      <c r="R685" s="64"/>
      <c r="S685" s="29"/>
      <c r="T685" s="29"/>
      <c r="U685" s="29"/>
      <c r="V685" s="29"/>
      <c r="W685" s="29"/>
      <c r="X685" s="29"/>
      <c r="Y685" s="29"/>
      <c r="Z685" s="29"/>
      <c r="AA685" s="29"/>
      <c r="AB685" s="30"/>
      <c r="AC685" s="31">
        <f>SUM(K685:AB685)</f>
        <v>16</v>
      </c>
    </row>
    <row r="686" spans="1:31" customFormat="1" x14ac:dyDescent="0.4">
      <c r="A686" s="365"/>
      <c r="B686" s="381"/>
      <c r="C686" s="371"/>
      <c r="D686" s="374"/>
      <c r="E686" s="93" t="s">
        <v>168</v>
      </c>
      <c r="F686" s="25"/>
      <c r="G686" s="25"/>
      <c r="H686" s="25" t="s">
        <v>215</v>
      </c>
      <c r="I686" s="26"/>
      <c r="J686" s="27">
        <v>37</v>
      </c>
      <c r="K686" s="28"/>
      <c r="L686" s="29"/>
      <c r="M686" s="112">
        <v>28</v>
      </c>
      <c r="N686" s="29"/>
      <c r="O686" s="29"/>
      <c r="P686" s="29"/>
      <c r="Q686" s="29"/>
      <c r="R686" s="73"/>
      <c r="S686" s="29"/>
      <c r="T686" s="29"/>
      <c r="U686" s="29"/>
      <c r="V686" s="29">
        <v>0</v>
      </c>
      <c r="W686" s="29"/>
      <c r="X686" s="29"/>
      <c r="Y686" s="29"/>
      <c r="Z686" s="29"/>
      <c r="AA686" s="29"/>
      <c r="AB686" s="30"/>
      <c r="AC686" s="31">
        <f t="shared" si="120"/>
        <v>28</v>
      </c>
    </row>
    <row r="687" spans="1:31" customFormat="1" ht="13.9" x14ac:dyDescent="0.4">
      <c r="A687" s="365"/>
      <c r="B687" s="381"/>
      <c r="C687" s="371"/>
      <c r="D687" s="374"/>
      <c r="E687" s="93" t="s">
        <v>168</v>
      </c>
      <c r="F687" s="25"/>
      <c r="G687" s="25"/>
      <c r="H687" s="25" t="s">
        <v>215</v>
      </c>
      <c r="I687" s="26"/>
      <c r="J687" s="27">
        <v>37</v>
      </c>
      <c r="K687" s="28"/>
      <c r="L687" s="29"/>
      <c r="M687" s="112">
        <v>28</v>
      </c>
      <c r="N687" s="29"/>
      <c r="O687" s="29"/>
      <c r="P687" s="29"/>
      <c r="Q687" s="29"/>
      <c r="R687" s="29"/>
      <c r="S687" s="29"/>
      <c r="T687" s="29"/>
      <c r="U687" s="29"/>
      <c r="V687" s="29">
        <v>0</v>
      </c>
      <c r="W687" s="29"/>
      <c r="X687" s="29"/>
      <c r="Y687" s="29"/>
      <c r="Z687" s="29"/>
      <c r="AA687" s="29"/>
      <c r="AB687" s="30"/>
      <c r="AC687" s="31">
        <f t="shared" si="120"/>
        <v>28</v>
      </c>
    </row>
    <row r="688" spans="1:31" customFormat="1" ht="13.9" x14ac:dyDescent="0.4">
      <c r="A688" s="365"/>
      <c r="B688" s="381"/>
      <c r="C688" s="371"/>
      <c r="D688" s="374"/>
      <c r="E688" s="200" t="s">
        <v>267</v>
      </c>
      <c r="F688" s="75" t="s">
        <v>4</v>
      </c>
      <c r="G688" s="75" t="s">
        <v>54</v>
      </c>
      <c r="H688" s="75" t="s">
        <v>268</v>
      </c>
      <c r="I688" s="76">
        <v>1</v>
      </c>
      <c r="J688" s="77">
        <v>8</v>
      </c>
      <c r="K688" s="78">
        <v>28</v>
      </c>
      <c r="L688" s="79"/>
      <c r="M688" s="113"/>
      <c r="N688" s="79">
        <v>2</v>
      </c>
      <c r="O688" s="79">
        <v>1</v>
      </c>
      <c r="P688" s="79"/>
      <c r="Q688" s="79"/>
      <c r="R688" s="79"/>
      <c r="S688" s="79"/>
      <c r="T688" s="79"/>
      <c r="U688" s="79">
        <v>1</v>
      </c>
      <c r="V688" s="29">
        <v>0</v>
      </c>
      <c r="W688" s="29"/>
      <c r="X688" s="29"/>
      <c r="Y688" s="29"/>
      <c r="Z688" s="29"/>
      <c r="AA688" s="29"/>
      <c r="AB688" s="30"/>
      <c r="AC688" s="31">
        <f t="shared" si="120"/>
        <v>32</v>
      </c>
    </row>
    <row r="689" spans="1:30" customFormat="1" ht="13.9" x14ac:dyDescent="0.4">
      <c r="A689" s="365"/>
      <c r="B689" s="381"/>
      <c r="C689" s="371"/>
      <c r="D689" s="374"/>
      <c r="E689" s="200" t="s">
        <v>267</v>
      </c>
      <c r="F689" s="75" t="s">
        <v>4</v>
      </c>
      <c r="G689" s="75" t="s">
        <v>54</v>
      </c>
      <c r="H689" s="75" t="s">
        <v>268</v>
      </c>
      <c r="I689" s="76">
        <v>1</v>
      </c>
      <c r="J689" s="77">
        <v>8</v>
      </c>
      <c r="K689" s="28"/>
      <c r="L689" s="29"/>
      <c r="M689" s="112">
        <v>32</v>
      </c>
      <c r="N689" s="79"/>
      <c r="O689" s="79"/>
      <c r="P689" s="79"/>
      <c r="Q689" s="79"/>
      <c r="R689" s="79"/>
      <c r="S689" s="79"/>
      <c r="T689" s="79"/>
      <c r="U689" s="79"/>
      <c r="V689" s="29"/>
      <c r="W689" s="29"/>
      <c r="X689" s="29"/>
      <c r="Y689" s="29"/>
      <c r="Z689" s="29"/>
      <c r="AA689" s="29"/>
      <c r="AB689" s="30"/>
      <c r="AC689" s="31">
        <f t="shared" si="120"/>
        <v>32</v>
      </c>
    </row>
    <row r="690" spans="1:30" customFormat="1" ht="13.9" x14ac:dyDescent="0.4">
      <c r="A690" s="365"/>
      <c r="B690" s="381"/>
      <c r="C690" s="371"/>
      <c r="D690" s="374"/>
      <c r="E690" s="93"/>
      <c r="F690" s="25"/>
      <c r="G690" s="25"/>
      <c r="H690" s="25"/>
      <c r="I690" s="26"/>
      <c r="J690" s="27"/>
      <c r="K690" s="28"/>
      <c r="L690" s="29"/>
      <c r="M690" s="112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30"/>
      <c r="AC690" s="31">
        <f t="shared" si="120"/>
        <v>0</v>
      </c>
    </row>
    <row r="691" spans="1:30" customFormat="1" ht="13.9" x14ac:dyDescent="0.4">
      <c r="A691" s="365"/>
      <c r="B691" s="381"/>
      <c r="C691" s="371"/>
      <c r="D691" s="374"/>
      <c r="E691" s="93" t="s">
        <v>36</v>
      </c>
      <c r="F691" s="25" t="s">
        <v>4</v>
      </c>
      <c r="G691" s="25" t="s">
        <v>5</v>
      </c>
      <c r="H691" s="25" t="s">
        <v>37</v>
      </c>
      <c r="I691" s="26">
        <v>2</v>
      </c>
      <c r="J691" s="27">
        <v>39</v>
      </c>
      <c r="K691" s="28">
        <v>28</v>
      </c>
      <c r="L691" s="29"/>
      <c r="M691" s="112"/>
      <c r="N691" s="29"/>
      <c r="O691" s="29"/>
      <c r="P691" s="29"/>
      <c r="Q691" s="29"/>
      <c r="R691" s="29"/>
      <c r="S691" s="29"/>
      <c r="T691" s="29"/>
      <c r="U691" s="29">
        <v>4</v>
      </c>
      <c r="V691" s="29"/>
      <c r="W691" s="29"/>
      <c r="X691" s="29"/>
      <c r="Y691" s="29"/>
      <c r="Z691" s="29"/>
      <c r="AA691" s="29"/>
      <c r="AB691" s="30"/>
      <c r="AC691" s="31">
        <f t="shared" si="120"/>
        <v>32</v>
      </c>
    </row>
    <row r="692" spans="1:30" customFormat="1" ht="13.9" x14ac:dyDescent="0.4">
      <c r="A692" s="365"/>
      <c r="B692" s="381"/>
      <c r="C692" s="371"/>
      <c r="D692" s="374"/>
      <c r="E692" s="93" t="s">
        <v>36</v>
      </c>
      <c r="F692" s="25" t="s">
        <v>4</v>
      </c>
      <c r="G692" s="25" t="s">
        <v>5</v>
      </c>
      <c r="H692" s="25" t="s">
        <v>37</v>
      </c>
      <c r="I692" s="26">
        <v>2</v>
      </c>
      <c r="J692" s="27">
        <v>39</v>
      </c>
      <c r="K692" s="28"/>
      <c r="L692" s="29"/>
      <c r="M692" s="112">
        <v>28</v>
      </c>
      <c r="N692" s="29"/>
      <c r="O692" s="29"/>
      <c r="P692" s="29"/>
      <c r="Q692" s="29"/>
      <c r="R692" s="29"/>
      <c r="S692" s="29"/>
      <c r="T692" s="29"/>
      <c r="U692" s="29"/>
      <c r="V692" s="29">
        <v>0</v>
      </c>
      <c r="W692" s="29"/>
      <c r="X692" s="29"/>
      <c r="Y692" s="29"/>
      <c r="Z692" s="29"/>
      <c r="AA692" s="29"/>
      <c r="AB692" s="30"/>
      <c r="AC692" s="31">
        <f t="shared" si="120"/>
        <v>28</v>
      </c>
    </row>
    <row r="693" spans="1:30" customFormat="1" x14ac:dyDescent="0.4">
      <c r="A693" s="365"/>
      <c r="B693" s="381"/>
      <c r="C693" s="371"/>
      <c r="D693" s="374"/>
      <c r="E693" s="196"/>
      <c r="F693" s="129"/>
      <c r="G693" s="130"/>
      <c r="H693" s="130"/>
      <c r="I693" s="129"/>
      <c r="J693" s="131"/>
      <c r="K693" s="199"/>
      <c r="L693" s="129"/>
      <c r="M693" s="221"/>
      <c r="N693" s="29"/>
      <c r="O693" s="29"/>
      <c r="P693" s="29"/>
      <c r="Q693" s="29"/>
      <c r="R693" s="29"/>
      <c r="S693" s="29"/>
      <c r="T693" s="29"/>
      <c r="U693" s="29"/>
      <c r="V693" s="29">
        <v>0</v>
      </c>
      <c r="W693" s="29"/>
      <c r="X693" s="29"/>
      <c r="Y693" s="29"/>
      <c r="Z693" s="29"/>
      <c r="AA693" s="29"/>
      <c r="AB693" s="30"/>
      <c r="AC693" s="31">
        <f t="shared" si="120"/>
        <v>0</v>
      </c>
    </row>
    <row r="694" spans="1:30" customFormat="1" ht="13.9" x14ac:dyDescent="0.4">
      <c r="A694" s="365"/>
      <c r="B694" s="381"/>
      <c r="C694" s="371"/>
      <c r="D694" s="374"/>
      <c r="E694" s="93" t="s">
        <v>212</v>
      </c>
      <c r="F694" s="25" t="s">
        <v>4</v>
      </c>
      <c r="G694" s="25"/>
      <c r="H694" s="25" t="s">
        <v>213</v>
      </c>
      <c r="I694" s="26"/>
      <c r="J694" s="27">
        <v>150</v>
      </c>
      <c r="K694" s="28"/>
      <c r="L694" s="29"/>
      <c r="M694" s="112">
        <v>4</v>
      </c>
      <c r="N694" s="29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30"/>
      <c r="AC694" s="31">
        <f t="shared" si="120"/>
        <v>4</v>
      </c>
    </row>
    <row r="695" spans="1:30" customFormat="1" ht="13.9" x14ac:dyDescent="0.4">
      <c r="A695" s="365"/>
      <c r="B695" s="381"/>
      <c r="C695" s="371"/>
      <c r="D695" s="374"/>
      <c r="E695" s="93" t="s">
        <v>212</v>
      </c>
      <c r="F695" s="25" t="s">
        <v>4</v>
      </c>
      <c r="G695" s="25"/>
      <c r="H695" s="25" t="s">
        <v>213</v>
      </c>
      <c r="I695" s="26"/>
      <c r="J695" s="27">
        <v>150</v>
      </c>
      <c r="K695" s="28"/>
      <c r="L695" s="29"/>
      <c r="M695" s="112">
        <v>28</v>
      </c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30"/>
      <c r="AC695" s="31">
        <f t="shared" si="120"/>
        <v>28</v>
      </c>
    </row>
    <row r="696" spans="1:30" customFormat="1" ht="13.9" x14ac:dyDescent="0.4">
      <c r="A696" s="365"/>
      <c r="B696" s="381"/>
      <c r="C696" s="371"/>
      <c r="D696" s="374"/>
      <c r="E696" s="200" t="s">
        <v>161</v>
      </c>
      <c r="F696" s="75" t="s">
        <v>214</v>
      </c>
      <c r="G696" s="75" t="s">
        <v>5</v>
      </c>
      <c r="H696" s="75" t="s">
        <v>21</v>
      </c>
      <c r="I696" s="76">
        <v>4</v>
      </c>
      <c r="J696" s="77">
        <v>3</v>
      </c>
      <c r="K696" s="78"/>
      <c r="L696" s="79"/>
      <c r="M696" s="113"/>
      <c r="N696" s="79"/>
      <c r="O696" s="79"/>
      <c r="P696" s="79"/>
      <c r="Q696" s="79"/>
      <c r="R696" s="79"/>
      <c r="S696" s="79"/>
      <c r="T696" s="79"/>
      <c r="U696" s="79"/>
      <c r="V696" s="79"/>
      <c r="W696" s="79">
        <v>9</v>
      </c>
      <c r="X696" s="78"/>
      <c r="Y696" s="78"/>
      <c r="Z696" s="78"/>
      <c r="AA696" s="78"/>
      <c r="AB696" s="80"/>
      <c r="AC696" s="31">
        <f t="shared" si="120"/>
        <v>9</v>
      </c>
    </row>
    <row r="697" spans="1:30" customFormat="1" ht="13.9" x14ac:dyDescent="0.4">
      <c r="A697" s="365"/>
      <c r="B697" s="381"/>
      <c r="C697" s="371"/>
      <c r="D697" s="374"/>
      <c r="E697" s="200"/>
      <c r="F697" s="75"/>
      <c r="G697" s="75"/>
      <c r="H697" s="75"/>
      <c r="I697" s="76"/>
      <c r="J697" s="77"/>
      <c r="K697" s="78"/>
      <c r="L697" s="79"/>
      <c r="M697" s="113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8"/>
      <c r="Y697" s="78"/>
      <c r="Z697" s="78"/>
      <c r="AA697" s="78"/>
      <c r="AB697" s="80"/>
      <c r="AC697" s="31">
        <f t="shared" si="120"/>
        <v>0</v>
      </c>
    </row>
    <row r="698" spans="1:30" customFormat="1" ht="13.9" x14ac:dyDescent="0.4">
      <c r="A698" s="365"/>
      <c r="B698" s="381"/>
      <c r="C698" s="371"/>
      <c r="D698" s="374"/>
      <c r="E698" s="93" t="s">
        <v>334</v>
      </c>
      <c r="F698" s="25"/>
      <c r="G698" s="25"/>
      <c r="H698" s="25"/>
      <c r="I698" s="26"/>
      <c r="J698" s="27">
        <v>32</v>
      </c>
      <c r="K698" s="28"/>
      <c r="L698" s="29"/>
      <c r="M698" s="112">
        <v>16</v>
      </c>
      <c r="N698" s="29"/>
      <c r="O698" s="79"/>
      <c r="P698" s="79"/>
      <c r="Q698" s="79"/>
      <c r="R698" s="79"/>
      <c r="S698" s="79"/>
      <c r="T698" s="79"/>
      <c r="U698" s="79"/>
      <c r="V698" s="79"/>
      <c r="W698" s="79"/>
      <c r="X698" s="78"/>
      <c r="Y698" s="78"/>
      <c r="Z698" s="78"/>
      <c r="AA698" s="78"/>
      <c r="AB698" s="80"/>
      <c r="AC698" s="31">
        <f>SUM(K698:AB698)</f>
        <v>16</v>
      </c>
    </row>
    <row r="699" spans="1:30" customFormat="1" ht="27.75" x14ac:dyDescent="0.4">
      <c r="A699" s="365"/>
      <c r="B699" s="381"/>
      <c r="C699" s="371"/>
      <c r="D699" s="374"/>
      <c r="E699" s="93" t="s">
        <v>333</v>
      </c>
      <c r="F699" s="25"/>
      <c r="G699" s="25"/>
      <c r="H699" s="25"/>
      <c r="I699" s="26"/>
      <c r="J699" s="27">
        <v>30</v>
      </c>
      <c r="K699" s="28"/>
      <c r="L699" s="29"/>
      <c r="M699" s="112">
        <v>16</v>
      </c>
      <c r="N699" s="29"/>
      <c r="O699" s="79"/>
      <c r="P699" s="79"/>
      <c r="Q699" s="79"/>
      <c r="R699" s="79"/>
      <c r="S699" s="79"/>
      <c r="T699" s="79"/>
      <c r="U699" s="79"/>
      <c r="V699" s="79"/>
      <c r="W699" s="79"/>
      <c r="X699" s="78"/>
      <c r="Y699" s="78"/>
      <c r="Z699" s="78"/>
      <c r="AA699" s="78"/>
      <c r="AB699" s="80"/>
      <c r="AC699" s="31">
        <f t="shared" si="120"/>
        <v>16</v>
      </c>
    </row>
    <row r="700" spans="1:30" customFormat="1" ht="13.9" thickBot="1" x14ac:dyDescent="0.4">
      <c r="A700" s="365"/>
      <c r="B700" s="381"/>
      <c r="C700" s="371"/>
      <c r="D700" s="374"/>
      <c r="E700" s="98" t="s">
        <v>16</v>
      </c>
      <c r="F700" s="32"/>
      <c r="G700" s="32"/>
      <c r="H700" s="32"/>
      <c r="I700" s="33"/>
      <c r="J700" s="34"/>
      <c r="K700" s="35">
        <f t="shared" ref="K700:AA700" si="121">SUM(K682:K699)</f>
        <v>56</v>
      </c>
      <c r="L700" s="35">
        <f t="shared" si="121"/>
        <v>16</v>
      </c>
      <c r="M700" s="35">
        <f t="shared" si="121"/>
        <v>240</v>
      </c>
      <c r="N700" s="35">
        <f t="shared" si="121"/>
        <v>2</v>
      </c>
      <c r="O700" s="35">
        <f t="shared" si="121"/>
        <v>1</v>
      </c>
      <c r="P700" s="35">
        <f t="shared" si="121"/>
        <v>0</v>
      </c>
      <c r="Q700" s="35">
        <f t="shared" si="121"/>
        <v>0</v>
      </c>
      <c r="R700" s="35">
        <f t="shared" si="121"/>
        <v>0</v>
      </c>
      <c r="S700" s="35">
        <f t="shared" si="121"/>
        <v>0</v>
      </c>
      <c r="T700" s="35">
        <f t="shared" si="121"/>
        <v>0</v>
      </c>
      <c r="U700" s="35">
        <f t="shared" si="121"/>
        <v>5</v>
      </c>
      <c r="V700" s="35">
        <f t="shared" si="121"/>
        <v>0</v>
      </c>
      <c r="W700" s="35">
        <f t="shared" si="121"/>
        <v>9</v>
      </c>
      <c r="X700" s="35">
        <f t="shared" si="121"/>
        <v>0</v>
      </c>
      <c r="Y700" s="35">
        <f t="shared" si="121"/>
        <v>0</v>
      </c>
      <c r="Z700" s="35">
        <f t="shared" si="121"/>
        <v>0</v>
      </c>
      <c r="AA700" s="35">
        <f t="shared" si="121"/>
        <v>0</v>
      </c>
      <c r="AB700" s="37">
        <f>SUM(AB682:AB695)</f>
        <v>0</v>
      </c>
      <c r="AC700" s="38">
        <f>SUM(AC682:AC699)</f>
        <v>329</v>
      </c>
      <c r="AD700" s="87">
        <f>SUM(K700:AA700)</f>
        <v>329</v>
      </c>
    </row>
    <row r="701" spans="1:30" customFormat="1" ht="13.9" x14ac:dyDescent="0.4">
      <c r="A701" s="365"/>
      <c r="B701" s="381"/>
      <c r="C701" s="371"/>
      <c r="D701" s="375"/>
      <c r="E701" s="99"/>
      <c r="F701" s="39"/>
      <c r="G701" s="39"/>
      <c r="H701" s="39"/>
      <c r="I701" s="40"/>
      <c r="J701" s="41"/>
      <c r="K701" s="42"/>
      <c r="L701" s="43"/>
      <c r="M701" s="115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4"/>
      <c r="AC701" s="45"/>
    </row>
    <row r="702" spans="1:30" customFormat="1" ht="13.9" thickBot="1" x14ac:dyDescent="0.4">
      <c r="A702" s="365"/>
      <c r="B702" s="381"/>
      <c r="C702" s="371"/>
      <c r="D702" s="375"/>
      <c r="E702" s="101" t="s">
        <v>18</v>
      </c>
      <c r="F702" s="46"/>
      <c r="G702" s="46"/>
      <c r="H702" s="46"/>
      <c r="I702" s="47"/>
      <c r="J702" s="48"/>
      <c r="K702" s="49">
        <f t="shared" ref="K702:AC702" si="122">SUM(K701:K701)</f>
        <v>0</v>
      </c>
      <c r="L702" s="50">
        <f t="shared" si="122"/>
        <v>0</v>
      </c>
      <c r="M702" s="116">
        <f t="shared" si="122"/>
        <v>0</v>
      </c>
      <c r="N702" s="50">
        <f t="shared" si="122"/>
        <v>0</v>
      </c>
      <c r="O702" s="50">
        <f t="shared" si="122"/>
        <v>0</v>
      </c>
      <c r="P702" s="50">
        <f t="shared" si="122"/>
        <v>0</v>
      </c>
      <c r="Q702" s="50">
        <f t="shared" si="122"/>
        <v>0</v>
      </c>
      <c r="R702" s="50">
        <f t="shared" si="122"/>
        <v>0</v>
      </c>
      <c r="S702" s="50">
        <f t="shared" si="122"/>
        <v>0</v>
      </c>
      <c r="T702" s="50">
        <f t="shared" si="122"/>
        <v>0</v>
      </c>
      <c r="U702" s="50">
        <f t="shared" si="122"/>
        <v>0</v>
      </c>
      <c r="V702" s="50">
        <f t="shared" si="122"/>
        <v>0</v>
      </c>
      <c r="W702" s="50">
        <f t="shared" si="122"/>
        <v>0</v>
      </c>
      <c r="X702" s="50">
        <f t="shared" si="122"/>
        <v>0</v>
      </c>
      <c r="Y702" s="50">
        <f t="shared" si="122"/>
        <v>0</v>
      </c>
      <c r="Z702" s="50">
        <f t="shared" si="122"/>
        <v>0</v>
      </c>
      <c r="AA702" s="50">
        <f t="shared" si="122"/>
        <v>0</v>
      </c>
      <c r="AB702" s="51">
        <f t="shared" si="122"/>
        <v>0</v>
      </c>
      <c r="AC702" s="52">
        <f t="shared" si="122"/>
        <v>0</v>
      </c>
    </row>
    <row r="703" spans="1:30" customFormat="1" ht="13.9" thickBot="1" x14ac:dyDescent="0.4">
      <c r="A703" s="366"/>
      <c r="B703" s="382"/>
      <c r="C703" s="372"/>
      <c r="D703" s="376"/>
      <c r="E703" s="102" t="s">
        <v>19</v>
      </c>
      <c r="F703" s="53"/>
      <c r="G703" s="53"/>
      <c r="H703" s="53"/>
      <c r="I703" s="54"/>
      <c r="J703" s="55"/>
      <c r="K703" s="56">
        <f t="shared" ref="K703:AC703" si="123">K700+K702</f>
        <v>56</v>
      </c>
      <c r="L703" s="57">
        <f t="shared" si="123"/>
        <v>16</v>
      </c>
      <c r="M703" s="117">
        <f t="shared" si="123"/>
        <v>240</v>
      </c>
      <c r="N703" s="57">
        <f t="shared" si="123"/>
        <v>2</v>
      </c>
      <c r="O703" s="57">
        <f t="shared" si="123"/>
        <v>1</v>
      </c>
      <c r="P703" s="57">
        <f t="shared" si="123"/>
        <v>0</v>
      </c>
      <c r="Q703" s="57">
        <f t="shared" si="123"/>
        <v>0</v>
      </c>
      <c r="R703" s="57">
        <f t="shared" si="123"/>
        <v>0</v>
      </c>
      <c r="S703" s="57">
        <f t="shared" si="123"/>
        <v>0</v>
      </c>
      <c r="T703" s="57">
        <f t="shared" si="123"/>
        <v>0</v>
      </c>
      <c r="U703" s="57">
        <f t="shared" si="123"/>
        <v>5</v>
      </c>
      <c r="V703" s="57">
        <f t="shared" si="123"/>
        <v>0</v>
      </c>
      <c r="W703" s="57">
        <f t="shared" si="123"/>
        <v>9</v>
      </c>
      <c r="X703" s="57">
        <f t="shared" si="123"/>
        <v>0</v>
      </c>
      <c r="Y703" s="57">
        <f t="shared" si="123"/>
        <v>0</v>
      </c>
      <c r="Z703" s="57">
        <f t="shared" si="123"/>
        <v>0</v>
      </c>
      <c r="AA703" s="57">
        <f t="shared" si="123"/>
        <v>0</v>
      </c>
      <c r="AB703" s="58">
        <f t="shared" si="123"/>
        <v>0</v>
      </c>
      <c r="AC703" s="59">
        <f t="shared" si="123"/>
        <v>329</v>
      </c>
    </row>
    <row r="704" spans="1:30" customFormat="1" ht="13.9" x14ac:dyDescent="0.4">
      <c r="A704" s="60"/>
      <c r="B704" s="61"/>
      <c r="C704" s="61"/>
      <c r="D704" s="61"/>
      <c r="E704" s="103"/>
      <c r="F704" s="62"/>
      <c r="G704" s="62"/>
      <c r="H704" s="62"/>
      <c r="I704" s="63"/>
      <c r="J704" s="63"/>
      <c r="K704" s="64"/>
      <c r="L704" s="64"/>
      <c r="M704" s="118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 spans="1:29" customFormat="1" ht="13.9" x14ac:dyDescent="0.4">
      <c r="A705" s="353" t="s">
        <v>340</v>
      </c>
      <c r="B705" s="353"/>
      <c r="C705" s="353"/>
      <c r="D705" s="353"/>
      <c r="E705" s="353"/>
      <c r="F705" s="353"/>
      <c r="G705" s="353"/>
      <c r="H705" s="353"/>
      <c r="I705" s="353"/>
      <c r="J705" s="353"/>
      <c r="K705" s="353"/>
      <c r="L705" s="64"/>
      <c r="M705" s="118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 spans="1:29" customFormat="1" ht="13.9" x14ac:dyDescent="0.4">
      <c r="A706" s="60"/>
      <c r="B706" s="61"/>
      <c r="C706" s="61"/>
      <c r="D706" s="61"/>
      <c r="E706" s="103"/>
      <c r="F706" s="62"/>
      <c r="G706" s="62"/>
      <c r="H706" s="62"/>
      <c r="I706" s="63"/>
      <c r="J706" s="63"/>
      <c r="K706" s="64"/>
      <c r="L706" s="64"/>
      <c r="M706" s="118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 spans="1:29" customFormat="1" ht="13.9" x14ac:dyDescent="0.4">
      <c r="A707" s="60"/>
      <c r="B707" s="61"/>
      <c r="C707" s="61"/>
      <c r="D707" s="61"/>
      <c r="E707" s="103"/>
      <c r="F707" s="62"/>
      <c r="G707" s="62"/>
      <c r="H707" s="62"/>
      <c r="I707" s="63"/>
      <c r="J707" s="63"/>
      <c r="K707" s="64"/>
      <c r="L707" s="64"/>
      <c r="M707" s="118"/>
      <c r="N707" s="64"/>
      <c r="O707" s="64"/>
      <c r="P707" s="64"/>
      <c r="Q707" s="64"/>
      <c r="R707" s="65" t="s">
        <v>355</v>
      </c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 spans="1:29" customFormat="1" ht="13.9" x14ac:dyDescent="0.4">
      <c r="A708" s="60"/>
      <c r="B708" s="61"/>
      <c r="C708" s="61"/>
      <c r="D708" s="61"/>
      <c r="E708" s="103"/>
      <c r="F708" s="62"/>
      <c r="G708" s="62"/>
      <c r="H708" s="62"/>
      <c r="I708" s="63"/>
      <c r="J708" s="63"/>
      <c r="K708" s="64"/>
      <c r="L708" s="64"/>
      <c r="M708" s="118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 spans="1:29" customFormat="1" ht="13.9" x14ac:dyDescent="0.4">
      <c r="A709" s="60"/>
      <c r="B709" s="61"/>
      <c r="C709" s="61"/>
      <c r="D709" s="61"/>
      <c r="E709" s="103"/>
      <c r="F709" s="62"/>
      <c r="G709" s="62"/>
      <c r="H709" s="198">
        <f>AC25+AC82+AC147+AC208+AC276+AC344+AC418+AC488+AC561+AC633+AC856+AC905+AC959+AC1072+AC703</f>
        <v>3685</v>
      </c>
      <c r="I709" s="63"/>
      <c r="J709" s="63"/>
      <c r="K709" s="64"/>
      <c r="L709" s="64"/>
      <c r="M709" s="118"/>
      <c r="N709" s="64"/>
      <c r="O709" s="64"/>
      <c r="P709" s="64"/>
      <c r="Q709" s="64"/>
      <c r="R709" s="64"/>
      <c r="S709" s="64"/>
      <c r="T709" s="64" t="s">
        <v>346</v>
      </c>
      <c r="U709" s="64"/>
      <c r="V709" s="64"/>
      <c r="W709" s="64"/>
      <c r="X709" s="64"/>
      <c r="Y709" s="64"/>
      <c r="Z709" s="64"/>
      <c r="AA709" s="64"/>
      <c r="AB709" s="64"/>
      <c r="AC709" s="64"/>
    </row>
    <row r="710" spans="1:29" customFormat="1" ht="13.9" x14ac:dyDescent="0.4">
      <c r="A710" s="60"/>
      <c r="B710" s="61"/>
      <c r="C710" s="61"/>
      <c r="D710" s="61"/>
      <c r="E710" s="103"/>
      <c r="F710" s="62"/>
      <c r="G710" s="62"/>
      <c r="H710" s="62"/>
      <c r="I710" s="63"/>
      <c r="J710" s="63"/>
      <c r="K710" s="64"/>
      <c r="L710" s="64"/>
      <c r="M710" s="118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 spans="1:29" customFormat="1" ht="13.9" x14ac:dyDescent="0.4">
      <c r="A711" s="60"/>
      <c r="B711" s="61"/>
      <c r="C711" s="61"/>
      <c r="D711" s="61"/>
      <c r="E711" s="103"/>
      <c r="F711" s="62"/>
      <c r="G711" s="62"/>
      <c r="H711" s="62"/>
      <c r="I711" s="63"/>
      <c r="J711" s="63"/>
      <c r="K711" s="64"/>
      <c r="L711" s="64"/>
      <c r="M711" s="118"/>
      <c r="N711" s="64"/>
      <c r="O711" s="64"/>
      <c r="P711" s="64"/>
      <c r="Q711" s="64"/>
      <c r="R711" s="65" t="s">
        <v>164</v>
      </c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 spans="1:29" customFormat="1" ht="13.9" x14ac:dyDescent="0.4">
      <c r="A712" s="60"/>
      <c r="B712" s="61"/>
      <c r="C712" s="61"/>
      <c r="D712" s="61"/>
      <c r="E712" s="103"/>
      <c r="F712" s="62"/>
      <c r="G712" s="62"/>
      <c r="H712" s="62"/>
      <c r="I712" s="63"/>
      <c r="J712" s="63"/>
      <c r="K712" s="64"/>
      <c r="L712" s="64"/>
      <c r="M712" s="118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 spans="1:29" customFormat="1" ht="14.25" thickBot="1" x14ac:dyDescent="0.45">
      <c r="A713" s="60"/>
      <c r="B713" s="61"/>
      <c r="C713" s="61"/>
      <c r="D713" s="61"/>
      <c r="E713" s="103"/>
      <c r="F713" s="62"/>
      <c r="G713" s="62"/>
      <c r="H713" s="62"/>
      <c r="I713" s="63"/>
      <c r="J713" s="63"/>
      <c r="K713" s="64"/>
      <c r="L713" s="64"/>
      <c r="M713" s="118"/>
      <c r="N713" s="64"/>
      <c r="O713" s="64"/>
      <c r="P713" s="64"/>
      <c r="Q713" s="64"/>
      <c r="R713" s="64"/>
      <c r="S713" s="64"/>
      <c r="T713" s="64" t="s">
        <v>346</v>
      </c>
      <c r="U713" s="64"/>
      <c r="V713" s="64"/>
      <c r="W713" s="64"/>
      <c r="X713" s="64"/>
      <c r="Y713" s="64"/>
      <c r="Z713" s="64"/>
      <c r="AA713" s="64"/>
      <c r="AB713" s="64"/>
      <c r="AC713" s="64"/>
    </row>
    <row r="714" spans="1:29" customFormat="1" ht="13.9" thickBot="1" x14ac:dyDescent="0.4">
      <c r="A714" s="389" t="s">
        <v>20</v>
      </c>
      <c r="B714" s="390"/>
      <c r="C714" s="390"/>
      <c r="D714" s="390"/>
      <c r="E714" s="390"/>
      <c r="F714" s="390"/>
      <c r="G714" s="390"/>
      <c r="H714" s="390"/>
      <c r="I714" s="390"/>
      <c r="J714" s="390"/>
      <c r="K714" s="390"/>
      <c r="L714" s="390"/>
      <c r="M714" s="390"/>
      <c r="N714" s="390"/>
      <c r="O714" s="390"/>
      <c r="P714" s="390"/>
      <c r="Q714" s="390"/>
      <c r="R714" s="390"/>
      <c r="S714" s="390"/>
      <c r="T714" s="390"/>
      <c r="U714" s="390"/>
      <c r="V714" s="390"/>
      <c r="W714" s="390"/>
      <c r="X714" s="390"/>
      <c r="Y714" s="390"/>
      <c r="Z714" s="390"/>
      <c r="AA714" s="390"/>
      <c r="AB714" s="390"/>
      <c r="AC714" s="391"/>
    </row>
    <row r="715" spans="1:29" customFormat="1" ht="41.45" customHeight="1" thickBot="1" x14ac:dyDescent="0.45">
      <c r="A715" s="392">
        <v>11</v>
      </c>
      <c r="B715" s="380" t="s">
        <v>126</v>
      </c>
      <c r="C715" s="393" t="s">
        <v>349</v>
      </c>
      <c r="D715" s="394">
        <v>1</v>
      </c>
      <c r="E715" s="93" t="s">
        <v>217</v>
      </c>
      <c r="F715" s="25"/>
      <c r="G715" s="25"/>
      <c r="H715" s="25" t="s">
        <v>218</v>
      </c>
      <c r="I715" s="26"/>
      <c r="J715" s="27">
        <v>34</v>
      </c>
      <c r="K715" s="28">
        <v>28</v>
      </c>
      <c r="L715" s="29"/>
      <c r="M715" s="112"/>
      <c r="N715" s="29"/>
      <c r="O715" s="29"/>
      <c r="P715" s="29"/>
      <c r="Q715" s="29"/>
      <c r="R715" s="29"/>
      <c r="S715" s="29"/>
      <c r="T715" s="29"/>
      <c r="U715" s="29">
        <v>3</v>
      </c>
      <c r="V715" s="29"/>
      <c r="W715" s="43"/>
      <c r="X715" s="43"/>
      <c r="Y715" s="43"/>
      <c r="Z715" s="43"/>
      <c r="AA715" s="43"/>
      <c r="AB715" s="44"/>
      <c r="AC715" s="24">
        <f t="shared" ref="AC715:AC730" si="124">SUM(K715:AB715)</f>
        <v>31</v>
      </c>
    </row>
    <row r="716" spans="1:29" customFormat="1" ht="14.25" thickBot="1" x14ac:dyDescent="0.45">
      <c r="A716" s="365"/>
      <c r="B716" s="381"/>
      <c r="C716" s="371"/>
      <c r="D716" s="374"/>
      <c r="E716" s="252" t="s">
        <v>217</v>
      </c>
      <c r="F716" s="25"/>
      <c r="G716" s="25"/>
      <c r="H716" s="25" t="s">
        <v>218</v>
      </c>
      <c r="I716" s="26"/>
      <c r="J716" s="27">
        <v>34</v>
      </c>
      <c r="K716" s="28"/>
      <c r="L716" s="29">
        <v>14</v>
      </c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30"/>
      <c r="AC716" s="24">
        <f t="shared" si="124"/>
        <v>14</v>
      </c>
    </row>
    <row r="717" spans="1:29" customFormat="1" ht="14.25" thickBot="1" x14ac:dyDescent="0.45">
      <c r="A717" s="365"/>
      <c r="B717" s="381"/>
      <c r="C717" s="371"/>
      <c r="D717" s="374"/>
      <c r="E717" s="104" t="s">
        <v>127</v>
      </c>
      <c r="F717" s="82" t="s">
        <v>4</v>
      </c>
      <c r="G717" s="83" t="s">
        <v>12</v>
      </c>
      <c r="H717" s="83" t="s">
        <v>300</v>
      </c>
      <c r="I717" s="84" t="s">
        <v>32</v>
      </c>
      <c r="J717" s="85">
        <v>1</v>
      </c>
      <c r="K717" s="78"/>
      <c r="L717" s="79"/>
      <c r="M717" s="113"/>
      <c r="N717" s="79"/>
      <c r="O717" s="79"/>
      <c r="P717" s="79"/>
      <c r="Q717" s="79"/>
      <c r="R717" s="79"/>
      <c r="S717" s="79"/>
      <c r="T717" s="79"/>
      <c r="U717" s="79"/>
      <c r="V717" s="79"/>
      <c r="W717" s="79">
        <v>6</v>
      </c>
      <c r="X717" s="29"/>
      <c r="Y717" s="29"/>
      <c r="Z717" s="29"/>
      <c r="AA717" s="29"/>
      <c r="AB717" s="30"/>
      <c r="AC717" s="24">
        <f t="shared" si="124"/>
        <v>6</v>
      </c>
    </row>
    <row r="718" spans="1:29" customFormat="1" ht="14.25" thickBot="1" x14ac:dyDescent="0.45">
      <c r="A718" s="365"/>
      <c r="B718" s="381"/>
      <c r="C718" s="371"/>
      <c r="D718" s="374"/>
      <c r="E718" s="93" t="s">
        <v>299</v>
      </c>
      <c r="F718" s="25" t="s">
        <v>4</v>
      </c>
      <c r="G718" s="25" t="s">
        <v>5</v>
      </c>
      <c r="H718" s="25" t="s">
        <v>193</v>
      </c>
      <c r="I718" s="26">
        <v>3</v>
      </c>
      <c r="J718" s="27">
        <v>4</v>
      </c>
      <c r="K718" s="28"/>
      <c r="L718" s="29"/>
      <c r="M718" s="112"/>
      <c r="N718" s="29"/>
      <c r="O718" s="29"/>
      <c r="P718" s="29"/>
      <c r="Q718" s="29"/>
      <c r="R718" s="29"/>
      <c r="S718" s="29"/>
      <c r="T718" s="29"/>
      <c r="U718" s="29"/>
      <c r="V718" s="29"/>
      <c r="W718" s="29">
        <v>6</v>
      </c>
      <c r="X718" s="29"/>
      <c r="Y718" s="29"/>
      <c r="Z718" s="29"/>
      <c r="AA718" s="29"/>
      <c r="AB718" s="30"/>
      <c r="AC718" s="24">
        <f t="shared" si="124"/>
        <v>6</v>
      </c>
    </row>
    <row r="719" spans="1:29" customFormat="1" ht="14.25" thickBot="1" x14ac:dyDescent="0.45">
      <c r="A719" s="365"/>
      <c r="B719" s="381"/>
      <c r="C719" s="371"/>
      <c r="D719" s="374"/>
      <c r="E719" s="93" t="s">
        <v>317</v>
      </c>
      <c r="F719" s="25" t="s">
        <v>4</v>
      </c>
      <c r="G719" s="25"/>
      <c r="H719" s="25" t="s">
        <v>318</v>
      </c>
      <c r="I719" s="26" t="s">
        <v>319</v>
      </c>
      <c r="J719" s="27">
        <v>20</v>
      </c>
      <c r="K719" s="28"/>
      <c r="L719" s="29"/>
      <c r="M719" s="112">
        <v>18</v>
      </c>
      <c r="N719" s="29"/>
      <c r="O719" s="29"/>
      <c r="P719" s="29"/>
      <c r="Q719" s="29"/>
      <c r="R719" s="29"/>
      <c r="S719" s="29"/>
      <c r="T719" s="29"/>
      <c r="U719" s="29"/>
      <c r="V719" s="29">
        <v>0</v>
      </c>
      <c r="W719" s="29"/>
      <c r="X719" s="29"/>
      <c r="Y719" s="29"/>
      <c r="Z719" s="29"/>
      <c r="AA719" s="29"/>
      <c r="AB719" s="30"/>
      <c r="AC719" s="24">
        <f t="shared" si="124"/>
        <v>18</v>
      </c>
    </row>
    <row r="720" spans="1:29" customFormat="1" ht="14.25" thickBot="1" x14ac:dyDescent="0.45">
      <c r="A720" s="365"/>
      <c r="B720" s="381"/>
      <c r="C720" s="371"/>
      <c r="D720" s="374"/>
      <c r="E720" s="93"/>
      <c r="F720" s="25"/>
      <c r="G720" s="25"/>
      <c r="H720" s="25"/>
      <c r="I720" s="26"/>
      <c r="J720" s="27"/>
      <c r="K720" s="28"/>
      <c r="L720" s="29"/>
      <c r="M720" s="112"/>
      <c r="N720" s="29"/>
      <c r="O720" s="29"/>
      <c r="P720" s="29"/>
      <c r="Q720" s="29"/>
      <c r="R720" s="29"/>
      <c r="S720" s="29"/>
      <c r="T720" s="29"/>
      <c r="U720" s="29"/>
      <c r="V720" s="29">
        <v>0</v>
      </c>
      <c r="W720" s="29"/>
      <c r="X720" s="29"/>
      <c r="Y720" s="29"/>
      <c r="Z720" s="29"/>
      <c r="AA720" s="29"/>
      <c r="AB720" s="30"/>
      <c r="AC720" s="24">
        <f t="shared" si="124"/>
        <v>0</v>
      </c>
    </row>
    <row r="721" spans="1:30" customFormat="1" ht="14.25" thickBot="1" x14ac:dyDescent="0.45">
      <c r="A721" s="365"/>
      <c r="B721" s="381"/>
      <c r="C721" s="371"/>
      <c r="D721" s="374"/>
      <c r="E721" s="93" t="s">
        <v>331</v>
      </c>
      <c r="F721" s="25"/>
      <c r="G721" s="25"/>
      <c r="H721" s="25" t="s">
        <v>332</v>
      </c>
      <c r="I721" s="26"/>
      <c r="J721" s="27">
        <v>21</v>
      </c>
      <c r="K721" s="28"/>
      <c r="L721" s="29"/>
      <c r="M721" s="112">
        <v>18</v>
      </c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30"/>
      <c r="AC721" s="24">
        <f t="shared" si="124"/>
        <v>18</v>
      </c>
    </row>
    <row r="722" spans="1:30" customFormat="1" ht="14.25" thickBot="1" x14ac:dyDescent="0.45">
      <c r="A722" s="365"/>
      <c r="B722" s="381"/>
      <c r="C722" s="371"/>
      <c r="D722" s="374"/>
      <c r="E722" s="93" t="s">
        <v>36</v>
      </c>
      <c r="F722" s="25" t="s">
        <v>4</v>
      </c>
      <c r="G722" s="25"/>
      <c r="H722" s="25" t="s">
        <v>37</v>
      </c>
      <c r="I722" s="26"/>
      <c r="J722" s="27">
        <v>46</v>
      </c>
      <c r="K722" s="28">
        <v>28</v>
      </c>
      <c r="L722" s="29"/>
      <c r="M722" s="112"/>
      <c r="N722" s="29"/>
      <c r="O722" s="29"/>
      <c r="P722" s="29"/>
      <c r="Q722" s="29"/>
      <c r="R722" s="29"/>
      <c r="S722" s="29"/>
      <c r="T722" s="29"/>
      <c r="U722" s="29">
        <v>5</v>
      </c>
      <c r="V722" s="29"/>
      <c r="W722" s="29"/>
      <c r="X722" s="29"/>
      <c r="Y722" s="29"/>
      <c r="Z722" s="29"/>
      <c r="AA722" s="29"/>
      <c r="AB722" s="30"/>
      <c r="AC722" s="24">
        <f t="shared" si="124"/>
        <v>33</v>
      </c>
    </row>
    <row r="723" spans="1:30" customFormat="1" ht="14.25" thickBot="1" x14ac:dyDescent="0.45">
      <c r="A723" s="365"/>
      <c r="B723" s="381"/>
      <c r="C723" s="371"/>
      <c r="D723" s="374"/>
      <c r="E723" s="93" t="s">
        <v>99</v>
      </c>
      <c r="F723" s="25" t="s">
        <v>4</v>
      </c>
      <c r="G723" s="25" t="s">
        <v>5</v>
      </c>
      <c r="H723" s="25" t="s">
        <v>44</v>
      </c>
      <c r="I723" s="26">
        <v>3</v>
      </c>
      <c r="J723" s="27">
        <v>50</v>
      </c>
      <c r="K723" s="28"/>
      <c r="L723" s="29"/>
      <c r="M723" s="112">
        <v>24</v>
      </c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30"/>
      <c r="AC723" s="24">
        <f t="shared" si="124"/>
        <v>24</v>
      </c>
    </row>
    <row r="724" spans="1:30" customFormat="1" ht="14.25" thickBot="1" x14ac:dyDescent="0.45">
      <c r="A724" s="365"/>
      <c r="B724" s="381"/>
      <c r="C724" s="371"/>
      <c r="D724" s="374"/>
      <c r="E724" s="93"/>
      <c r="F724" s="25"/>
      <c r="G724" s="25"/>
      <c r="H724" s="25"/>
      <c r="I724" s="26"/>
      <c r="J724" s="27"/>
      <c r="K724" s="28"/>
      <c r="L724" s="29"/>
      <c r="M724" s="112"/>
      <c r="N724" s="29"/>
      <c r="O724" s="29"/>
      <c r="P724" s="29"/>
      <c r="Q724" s="29"/>
      <c r="R724" s="29"/>
      <c r="S724" s="29"/>
      <c r="T724" s="29"/>
      <c r="U724" s="29"/>
      <c r="V724" s="29">
        <v>0</v>
      </c>
      <c r="W724" s="29"/>
      <c r="X724" s="29"/>
      <c r="Y724" s="29"/>
      <c r="Z724" s="29"/>
      <c r="AA724" s="29"/>
      <c r="AB724" s="30"/>
      <c r="AC724" s="24">
        <f t="shared" si="124"/>
        <v>0</v>
      </c>
    </row>
    <row r="725" spans="1:30" customFormat="1" ht="28.15" thickBot="1" x14ac:dyDescent="0.45">
      <c r="A725" s="365"/>
      <c r="B725" s="381"/>
      <c r="C725" s="371"/>
      <c r="D725" s="374"/>
      <c r="E725" s="280" t="s">
        <v>333</v>
      </c>
      <c r="F725" s="25"/>
      <c r="G725" s="25"/>
      <c r="H725" s="25"/>
      <c r="I725" s="26"/>
      <c r="J725" s="248">
        <v>30</v>
      </c>
      <c r="K725" s="28"/>
      <c r="L725" s="29">
        <v>16</v>
      </c>
      <c r="M725" s="112"/>
      <c r="N725" s="29"/>
      <c r="O725" s="29"/>
      <c r="P725" s="29"/>
      <c r="Q725" s="29"/>
      <c r="R725" s="29"/>
      <c r="S725" s="29"/>
      <c r="T725" s="29"/>
      <c r="U725" s="29"/>
      <c r="V725" s="29">
        <v>0</v>
      </c>
      <c r="W725" s="29"/>
      <c r="X725" s="29"/>
      <c r="Y725" s="29"/>
      <c r="Z725" s="29"/>
      <c r="AA725" s="29"/>
      <c r="AB725" s="30"/>
      <c r="AC725" s="24">
        <f t="shared" si="124"/>
        <v>16</v>
      </c>
    </row>
    <row r="726" spans="1:30" customFormat="1" ht="14.25" thickBot="1" x14ac:dyDescent="0.45">
      <c r="A726" s="365"/>
      <c r="B726" s="381"/>
      <c r="C726" s="371"/>
      <c r="D726" s="374"/>
      <c r="E726" s="280" t="s">
        <v>335</v>
      </c>
      <c r="F726" s="25"/>
      <c r="G726" s="25"/>
      <c r="H726" s="25"/>
      <c r="I726" s="26"/>
      <c r="J726" s="248">
        <v>48</v>
      </c>
      <c r="K726" s="28"/>
      <c r="L726" s="29">
        <v>32</v>
      </c>
      <c r="M726" s="112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30"/>
      <c r="AC726" s="24">
        <f t="shared" si="124"/>
        <v>32</v>
      </c>
    </row>
    <row r="727" spans="1:30" customFormat="1" ht="14.25" thickBot="1" x14ac:dyDescent="0.45">
      <c r="A727" s="365"/>
      <c r="B727" s="381"/>
      <c r="C727" s="371"/>
      <c r="D727" s="374"/>
      <c r="E727" s="281" t="s">
        <v>325</v>
      </c>
      <c r="F727" s="25"/>
      <c r="G727" s="25"/>
      <c r="H727" s="25"/>
      <c r="I727" s="26"/>
      <c r="J727" s="248">
        <v>120</v>
      </c>
      <c r="K727" s="28"/>
      <c r="L727" s="29">
        <v>28</v>
      </c>
      <c r="M727" s="112"/>
      <c r="N727" s="29"/>
      <c r="O727" s="29"/>
      <c r="P727" s="29"/>
      <c r="Q727" s="29"/>
      <c r="R727" s="29"/>
      <c r="S727" s="29"/>
      <c r="T727" s="29"/>
      <c r="U727" s="29"/>
      <c r="V727" s="29">
        <v>0</v>
      </c>
      <c r="W727" s="29"/>
      <c r="X727" s="29"/>
      <c r="Y727" s="29"/>
      <c r="Z727" s="29"/>
      <c r="AA727" s="29"/>
      <c r="AB727" s="30"/>
      <c r="AC727" s="24">
        <f t="shared" si="124"/>
        <v>28</v>
      </c>
    </row>
    <row r="728" spans="1:30" customFormat="1" ht="14.25" thickBot="1" x14ac:dyDescent="0.45">
      <c r="A728" s="365"/>
      <c r="B728" s="381"/>
      <c r="C728" s="371"/>
      <c r="D728" s="374"/>
      <c r="E728" s="93" t="s">
        <v>11</v>
      </c>
      <c r="F728" s="25" t="s">
        <v>4</v>
      </c>
      <c r="G728" s="25" t="s">
        <v>5</v>
      </c>
      <c r="H728" s="25" t="s">
        <v>21</v>
      </c>
      <c r="I728" s="26">
        <v>4</v>
      </c>
      <c r="J728" s="27">
        <v>3</v>
      </c>
      <c r="K728" s="28"/>
      <c r="L728" s="29"/>
      <c r="M728" s="112"/>
      <c r="N728" s="29"/>
      <c r="O728" s="29"/>
      <c r="P728" s="29"/>
      <c r="Q728" s="29">
        <v>9</v>
      </c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30"/>
      <c r="AC728" s="24">
        <f t="shared" si="124"/>
        <v>9</v>
      </c>
    </row>
    <row r="729" spans="1:30" customFormat="1" ht="14.25" thickBot="1" x14ac:dyDescent="0.45">
      <c r="A729" s="365"/>
      <c r="B729" s="381"/>
      <c r="C729" s="371"/>
      <c r="D729" s="374"/>
      <c r="E729" s="93" t="s">
        <v>23</v>
      </c>
      <c r="F729" s="25" t="s">
        <v>4</v>
      </c>
      <c r="G729" s="25" t="s">
        <v>5</v>
      </c>
      <c r="H729" s="25" t="s">
        <v>21</v>
      </c>
      <c r="I729" s="26">
        <v>4</v>
      </c>
      <c r="J729" s="27">
        <v>3</v>
      </c>
      <c r="K729" s="28"/>
      <c r="L729" s="29"/>
      <c r="M729" s="112"/>
      <c r="N729" s="29"/>
      <c r="O729" s="29"/>
      <c r="P729" s="29"/>
      <c r="Q729" s="29"/>
      <c r="R729" s="29"/>
      <c r="S729" s="29">
        <v>6</v>
      </c>
      <c r="T729" s="79"/>
      <c r="U729" s="79"/>
      <c r="V729" s="79"/>
      <c r="W729" s="79"/>
      <c r="X729" s="79"/>
      <c r="Y729" s="79"/>
      <c r="Z729" s="79"/>
      <c r="AA729" s="79"/>
      <c r="AB729" s="80"/>
      <c r="AC729" s="24">
        <f t="shared" si="124"/>
        <v>6</v>
      </c>
    </row>
    <row r="730" spans="1:30" customFormat="1" ht="14.25" thickBot="1" x14ac:dyDescent="0.45">
      <c r="A730" s="365"/>
      <c r="B730" s="381"/>
      <c r="C730" s="371"/>
      <c r="D730" s="374"/>
      <c r="E730" s="93"/>
      <c r="F730" s="25"/>
      <c r="G730" s="25"/>
      <c r="H730" s="25"/>
      <c r="I730" s="26"/>
      <c r="J730" s="27"/>
      <c r="K730" s="28"/>
      <c r="L730" s="29"/>
      <c r="M730" s="29"/>
      <c r="N730" s="29"/>
      <c r="O730" s="29"/>
      <c r="P730" s="29"/>
      <c r="Q730" s="29"/>
      <c r="R730" s="29"/>
      <c r="S730" s="29"/>
      <c r="T730" s="79"/>
      <c r="U730" s="79"/>
      <c r="V730" s="79"/>
      <c r="W730" s="79"/>
      <c r="X730" s="79"/>
      <c r="Y730" s="79"/>
      <c r="Z730" s="79"/>
      <c r="AA730" s="79"/>
      <c r="AB730" s="80"/>
      <c r="AC730" s="24">
        <f t="shared" si="124"/>
        <v>0</v>
      </c>
    </row>
    <row r="731" spans="1:30" customFormat="1" ht="14.25" thickBot="1" x14ac:dyDescent="0.45">
      <c r="A731" s="365"/>
      <c r="B731" s="381"/>
      <c r="C731" s="371"/>
      <c r="D731" s="374"/>
      <c r="E731" s="98" t="s">
        <v>16</v>
      </c>
      <c r="F731" s="32"/>
      <c r="G731" s="32"/>
      <c r="H731" s="32"/>
      <c r="I731" s="33"/>
      <c r="J731" s="34"/>
      <c r="K731" s="35">
        <f>SUM(K715:K730)</f>
        <v>56</v>
      </c>
      <c r="L731" s="35">
        <f t="shared" ref="L731:AA731" si="125">SUM(L715:L730)</f>
        <v>90</v>
      </c>
      <c r="M731" s="35">
        <f t="shared" si="125"/>
        <v>60</v>
      </c>
      <c r="N731" s="35">
        <f t="shared" si="125"/>
        <v>0</v>
      </c>
      <c r="O731" s="35">
        <f t="shared" si="125"/>
        <v>0</v>
      </c>
      <c r="P731" s="35">
        <f t="shared" si="125"/>
        <v>0</v>
      </c>
      <c r="Q731" s="35">
        <f t="shared" si="125"/>
        <v>9</v>
      </c>
      <c r="R731" s="35">
        <f t="shared" si="125"/>
        <v>0</v>
      </c>
      <c r="S731" s="35">
        <f t="shared" si="125"/>
        <v>6</v>
      </c>
      <c r="T731" s="35">
        <f t="shared" si="125"/>
        <v>0</v>
      </c>
      <c r="U731" s="35">
        <f t="shared" si="125"/>
        <v>8</v>
      </c>
      <c r="V731" s="35">
        <f t="shared" si="125"/>
        <v>0</v>
      </c>
      <c r="W731" s="35">
        <f t="shared" si="125"/>
        <v>12</v>
      </c>
      <c r="X731" s="35">
        <f t="shared" si="125"/>
        <v>0</v>
      </c>
      <c r="Y731" s="35">
        <f t="shared" si="125"/>
        <v>0</v>
      </c>
      <c r="Z731" s="35">
        <f t="shared" si="125"/>
        <v>0</v>
      </c>
      <c r="AA731" s="35">
        <f t="shared" si="125"/>
        <v>0</v>
      </c>
      <c r="AB731" s="37">
        <f>SUM(AB715:AB728)</f>
        <v>0</v>
      </c>
      <c r="AC731" s="24">
        <f>SUM(AC715:AC730)</f>
        <v>241</v>
      </c>
      <c r="AD731" s="87">
        <f>SUM(K731:AB731)</f>
        <v>241</v>
      </c>
    </row>
    <row r="732" spans="1:30" customFormat="1" ht="13.9" x14ac:dyDescent="0.4">
      <c r="A732" s="365"/>
      <c r="B732" s="381"/>
      <c r="C732" s="371"/>
      <c r="D732" s="375"/>
      <c r="E732" s="99"/>
      <c r="F732" s="39"/>
      <c r="G732" s="39"/>
      <c r="H732" s="39"/>
      <c r="I732" s="40"/>
      <c r="J732" s="41"/>
      <c r="K732" s="42"/>
      <c r="L732" s="43"/>
      <c r="M732" s="115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4"/>
      <c r="AC732" s="45"/>
    </row>
    <row r="733" spans="1:30" customFormat="1" ht="13.9" thickBot="1" x14ac:dyDescent="0.4">
      <c r="A733" s="365"/>
      <c r="B733" s="381"/>
      <c r="C733" s="371"/>
      <c r="D733" s="375"/>
      <c r="E733" s="101" t="s">
        <v>18</v>
      </c>
      <c r="F733" s="46"/>
      <c r="G733" s="46"/>
      <c r="H733" s="46"/>
      <c r="I733" s="47"/>
      <c r="J733" s="48"/>
      <c r="K733" s="49">
        <f t="shared" ref="K733:AC733" si="126">SUM(K732:K732)</f>
        <v>0</v>
      </c>
      <c r="L733" s="50">
        <f t="shared" si="126"/>
        <v>0</v>
      </c>
      <c r="M733" s="116">
        <f t="shared" si="126"/>
        <v>0</v>
      </c>
      <c r="N733" s="50">
        <f t="shared" si="126"/>
        <v>0</v>
      </c>
      <c r="O733" s="50">
        <f t="shared" si="126"/>
        <v>0</v>
      </c>
      <c r="P733" s="50">
        <f t="shared" si="126"/>
        <v>0</v>
      </c>
      <c r="Q733" s="50">
        <f t="shared" si="126"/>
        <v>0</v>
      </c>
      <c r="R733" s="50">
        <f t="shared" si="126"/>
        <v>0</v>
      </c>
      <c r="S733" s="50">
        <f t="shared" si="126"/>
        <v>0</v>
      </c>
      <c r="T733" s="50">
        <f t="shared" si="126"/>
        <v>0</v>
      </c>
      <c r="U733" s="50">
        <f t="shared" si="126"/>
        <v>0</v>
      </c>
      <c r="V733" s="50">
        <f t="shared" si="126"/>
        <v>0</v>
      </c>
      <c r="W733" s="50">
        <f t="shared" si="126"/>
        <v>0</v>
      </c>
      <c r="X733" s="50">
        <f t="shared" si="126"/>
        <v>0</v>
      </c>
      <c r="Y733" s="50">
        <f t="shared" si="126"/>
        <v>0</v>
      </c>
      <c r="Z733" s="50">
        <f t="shared" si="126"/>
        <v>0</v>
      </c>
      <c r="AA733" s="50">
        <f t="shared" si="126"/>
        <v>0</v>
      </c>
      <c r="AB733" s="51">
        <f t="shared" si="126"/>
        <v>0</v>
      </c>
      <c r="AC733" s="52">
        <f t="shared" si="126"/>
        <v>0</v>
      </c>
    </row>
    <row r="734" spans="1:30" customFormat="1" ht="13.9" thickBot="1" x14ac:dyDescent="0.4">
      <c r="A734" s="365"/>
      <c r="B734" s="381"/>
      <c r="C734" s="371"/>
      <c r="D734" s="374"/>
      <c r="E734" s="105" t="s">
        <v>24</v>
      </c>
      <c r="F734" s="66"/>
      <c r="G734" s="66"/>
      <c r="H734" s="66"/>
      <c r="I734" s="67"/>
      <c r="J734" s="68"/>
      <c r="K734" s="69">
        <f t="shared" ref="K734:AC734" si="127">K731+K733</f>
        <v>56</v>
      </c>
      <c r="L734" s="70">
        <f t="shared" si="127"/>
        <v>90</v>
      </c>
      <c r="M734" s="119">
        <f t="shared" si="127"/>
        <v>60</v>
      </c>
      <c r="N734" s="70">
        <f t="shared" si="127"/>
        <v>0</v>
      </c>
      <c r="O734" s="70">
        <f t="shared" si="127"/>
        <v>0</v>
      </c>
      <c r="P734" s="70">
        <f t="shared" si="127"/>
        <v>0</v>
      </c>
      <c r="Q734" s="70">
        <f t="shared" si="127"/>
        <v>9</v>
      </c>
      <c r="R734" s="70">
        <f t="shared" si="127"/>
        <v>0</v>
      </c>
      <c r="S734" s="70">
        <f t="shared" si="127"/>
        <v>6</v>
      </c>
      <c r="T734" s="70">
        <f t="shared" si="127"/>
        <v>0</v>
      </c>
      <c r="U734" s="70">
        <f t="shared" si="127"/>
        <v>8</v>
      </c>
      <c r="V734" s="70">
        <f t="shared" si="127"/>
        <v>0</v>
      </c>
      <c r="W734" s="70">
        <f t="shared" si="127"/>
        <v>12</v>
      </c>
      <c r="X734" s="70">
        <f t="shared" si="127"/>
        <v>0</v>
      </c>
      <c r="Y734" s="70">
        <f t="shared" si="127"/>
        <v>0</v>
      </c>
      <c r="Z734" s="70">
        <f t="shared" si="127"/>
        <v>0</v>
      </c>
      <c r="AA734" s="70">
        <f t="shared" si="127"/>
        <v>0</v>
      </c>
      <c r="AB734" s="71">
        <f t="shared" si="127"/>
        <v>0</v>
      </c>
      <c r="AC734" s="72">
        <f t="shared" si="127"/>
        <v>241</v>
      </c>
      <c r="AD734" s="87">
        <f>SUM(K734:AB734)</f>
        <v>241</v>
      </c>
    </row>
    <row r="735" spans="1:30" customFormat="1" ht="13.9" thickBot="1" x14ac:dyDescent="0.4">
      <c r="A735" s="366"/>
      <c r="B735" s="382"/>
      <c r="C735" s="372"/>
      <c r="D735" s="376"/>
      <c r="E735" s="102" t="s">
        <v>25</v>
      </c>
      <c r="F735" s="53"/>
      <c r="G735" s="53"/>
      <c r="H735" s="53"/>
      <c r="I735" s="54"/>
      <c r="J735" s="55"/>
      <c r="K735" s="56">
        <f t="shared" ref="K735:AC735" si="128">K703+K734</f>
        <v>112</v>
      </c>
      <c r="L735" s="57">
        <f t="shared" si="128"/>
        <v>106</v>
      </c>
      <c r="M735" s="117">
        <f t="shared" si="128"/>
        <v>300</v>
      </c>
      <c r="N735" s="57">
        <f t="shared" si="128"/>
        <v>2</v>
      </c>
      <c r="O735" s="57">
        <f t="shared" si="128"/>
        <v>1</v>
      </c>
      <c r="P735" s="57">
        <f t="shared" si="128"/>
        <v>0</v>
      </c>
      <c r="Q735" s="57">
        <f t="shared" si="128"/>
        <v>9</v>
      </c>
      <c r="R735" s="57">
        <f t="shared" si="128"/>
        <v>0</v>
      </c>
      <c r="S735" s="57">
        <f t="shared" si="128"/>
        <v>6</v>
      </c>
      <c r="T735" s="57">
        <f t="shared" si="128"/>
        <v>0</v>
      </c>
      <c r="U735" s="57">
        <f t="shared" si="128"/>
        <v>13</v>
      </c>
      <c r="V735" s="57">
        <f t="shared" si="128"/>
        <v>0</v>
      </c>
      <c r="W735" s="57">
        <f t="shared" si="128"/>
        <v>21</v>
      </c>
      <c r="X735" s="57">
        <f t="shared" si="128"/>
        <v>0</v>
      </c>
      <c r="Y735" s="57">
        <f t="shared" si="128"/>
        <v>0</v>
      </c>
      <c r="Z735" s="57">
        <f t="shared" si="128"/>
        <v>0</v>
      </c>
      <c r="AA735" s="57">
        <f t="shared" si="128"/>
        <v>0</v>
      </c>
      <c r="AB735" s="58">
        <f t="shared" si="128"/>
        <v>0</v>
      </c>
      <c r="AC735" s="59">
        <f t="shared" si="128"/>
        <v>570</v>
      </c>
      <c r="AD735" s="87">
        <f>SUM(K735:AB735)</f>
        <v>570</v>
      </c>
    </row>
    <row r="736" spans="1:30" customFormat="1" ht="13.9" x14ac:dyDescent="0.4">
      <c r="A736" s="60"/>
      <c r="B736" s="61"/>
      <c r="C736" s="61"/>
      <c r="D736" s="61"/>
      <c r="E736" s="103"/>
      <c r="F736" s="62"/>
      <c r="G736" s="62"/>
      <c r="H736" s="62"/>
      <c r="I736" s="63"/>
      <c r="J736" s="63"/>
      <c r="K736" s="64"/>
      <c r="L736" s="64"/>
      <c r="M736" s="118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 spans="1:29" customFormat="1" ht="13.9" x14ac:dyDescent="0.4">
      <c r="A737" s="353" t="s">
        <v>340</v>
      </c>
      <c r="B737" s="353"/>
      <c r="C737" s="353"/>
      <c r="D737" s="353"/>
      <c r="E737" s="353"/>
      <c r="F737" s="353"/>
      <c r="G737" s="353"/>
      <c r="H737" s="353"/>
      <c r="I737" s="353"/>
      <c r="J737" s="353"/>
      <c r="K737" s="353"/>
      <c r="L737" s="64"/>
      <c r="M737" s="118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 spans="1:29" customFormat="1" ht="13.9" x14ac:dyDescent="0.4">
      <c r="A738" s="60"/>
      <c r="B738" s="61"/>
      <c r="C738" s="61"/>
      <c r="D738" s="61"/>
      <c r="E738" s="103"/>
      <c r="F738" s="62"/>
      <c r="G738" s="62"/>
      <c r="H738" s="62"/>
      <c r="I738" s="63"/>
      <c r="J738" s="63"/>
      <c r="K738" s="64"/>
      <c r="L738" s="64"/>
      <c r="M738" s="118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 spans="1:29" customFormat="1" ht="13.9" x14ac:dyDescent="0.4">
      <c r="A739" s="60"/>
      <c r="B739" s="61"/>
      <c r="C739" s="61"/>
      <c r="D739" s="61"/>
      <c r="E739" s="103"/>
      <c r="F739" s="62"/>
      <c r="G739" s="62"/>
      <c r="H739" s="62"/>
      <c r="I739" s="63"/>
      <c r="J739" s="63"/>
      <c r="K739" s="64"/>
      <c r="L739" s="64"/>
      <c r="M739" s="118"/>
      <c r="N739" s="64"/>
      <c r="O739" s="64"/>
      <c r="P739" s="64"/>
      <c r="Q739" s="64"/>
      <c r="R739" s="65" t="s">
        <v>355</v>
      </c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 spans="1:29" customFormat="1" ht="13.9" x14ac:dyDescent="0.4">
      <c r="A740" s="60"/>
      <c r="B740" s="61"/>
      <c r="C740" s="61"/>
      <c r="D740" s="61"/>
      <c r="E740" s="103"/>
      <c r="F740" s="62"/>
      <c r="G740" s="62"/>
      <c r="H740" s="62"/>
      <c r="I740" s="63"/>
      <c r="J740" s="63"/>
      <c r="K740" s="64"/>
      <c r="L740" s="64"/>
      <c r="M740" s="118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 spans="1:29" customFormat="1" ht="13.9" x14ac:dyDescent="0.4">
      <c r="A741" s="60"/>
      <c r="B741" s="61"/>
      <c r="C741" s="61"/>
      <c r="D741" s="61"/>
      <c r="E741" s="103"/>
      <c r="F741" s="62"/>
      <c r="G741" s="62"/>
      <c r="H741" s="62"/>
      <c r="I741" s="63"/>
      <c r="J741" s="63"/>
      <c r="K741" s="64"/>
      <c r="L741" s="64"/>
      <c r="M741" s="118"/>
      <c r="N741" s="64"/>
      <c r="O741" s="64"/>
      <c r="P741" s="64"/>
      <c r="Q741" s="64"/>
      <c r="R741" s="64"/>
      <c r="S741" s="64"/>
      <c r="T741" s="64" t="s">
        <v>346</v>
      </c>
      <c r="U741" s="64"/>
      <c r="V741" s="64"/>
      <c r="W741" s="64"/>
      <c r="X741" s="64"/>
      <c r="Y741" s="64"/>
      <c r="Z741" s="64"/>
      <c r="AA741" s="64"/>
      <c r="AB741" s="64"/>
      <c r="AC741" s="64"/>
    </row>
    <row r="742" spans="1:29" customFormat="1" ht="13.9" x14ac:dyDescent="0.4">
      <c r="A742" s="60"/>
      <c r="B742" s="61"/>
      <c r="C742" s="61"/>
      <c r="D742" s="61"/>
      <c r="E742" s="103"/>
      <c r="F742" s="62"/>
      <c r="G742" s="62"/>
      <c r="H742" s="62"/>
      <c r="I742" s="63"/>
      <c r="J742" s="63"/>
      <c r="K742" s="64"/>
      <c r="L742" s="64"/>
      <c r="M742" s="118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 spans="1:29" customFormat="1" ht="13.9" x14ac:dyDescent="0.4">
      <c r="A743" s="60"/>
      <c r="B743" s="61"/>
      <c r="C743" s="61"/>
      <c r="D743" s="61"/>
      <c r="E743" s="103"/>
      <c r="F743" s="62"/>
      <c r="G743" s="62"/>
      <c r="H743" s="62"/>
      <c r="I743" s="63"/>
      <c r="J743" s="63"/>
      <c r="K743" s="64"/>
      <c r="L743" s="64"/>
      <c r="M743" s="118"/>
      <c r="N743" s="64"/>
      <c r="O743" s="64"/>
      <c r="P743" s="64"/>
      <c r="Q743" s="64"/>
      <c r="R743" s="65" t="s">
        <v>164</v>
      </c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 spans="1:29" customFormat="1" ht="13.9" x14ac:dyDescent="0.4">
      <c r="A744" s="60"/>
      <c r="B744" s="61"/>
      <c r="C744" s="61"/>
      <c r="D744" s="61"/>
      <c r="E744" s="103"/>
      <c r="F744" s="62"/>
      <c r="G744" s="62"/>
      <c r="H744" s="62"/>
      <c r="I744" s="63"/>
      <c r="J744" s="63"/>
      <c r="K744" s="64"/>
      <c r="L744" s="64"/>
      <c r="M744" s="118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 spans="1:29" customFormat="1" ht="13.9" x14ac:dyDescent="0.4">
      <c r="A745" s="60"/>
      <c r="B745" s="61"/>
      <c r="C745" s="61"/>
      <c r="D745" s="61"/>
      <c r="E745" s="103"/>
      <c r="F745" s="62"/>
      <c r="G745" s="62"/>
      <c r="H745" s="62"/>
      <c r="I745" s="63"/>
      <c r="J745" s="63"/>
      <c r="K745" s="64"/>
      <c r="L745" s="64"/>
      <c r="M745" s="118"/>
      <c r="N745" s="64"/>
      <c r="O745" s="64"/>
      <c r="P745" s="64"/>
      <c r="Q745" s="64"/>
      <c r="R745" s="64"/>
      <c r="S745" s="64"/>
      <c r="T745" s="64" t="s">
        <v>346</v>
      </c>
      <c r="U745" s="64"/>
      <c r="V745" s="64"/>
      <c r="W745" s="64"/>
      <c r="X745" s="64"/>
      <c r="Y745" s="64"/>
      <c r="Z745" s="64"/>
      <c r="AA745" s="64"/>
      <c r="AB745" s="64"/>
      <c r="AC745" s="64"/>
    </row>
    <row r="746" spans="1:29" customFormat="1" ht="14.25" thickBot="1" x14ac:dyDescent="0.45">
      <c r="A746" s="60"/>
      <c r="B746" s="61"/>
      <c r="C746" s="61"/>
      <c r="D746" s="61"/>
      <c r="E746" s="103"/>
      <c r="F746" s="62"/>
      <c r="G746" s="62"/>
      <c r="H746" s="62"/>
      <c r="I746" s="63"/>
      <c r="J746" s="63"/>
      <c r="K746" s="64"/>
      <c r="L746" s="64"/>
      <c r="M746" s="118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 spans="1:29" customFormat="1" ht="13.9" thickBot="1" x14ac:dyDescent="0.4">
      <c r="A747" s="389" t="s">
        <v>1</v>
      </c>
      <c r="B747" s="405"/>
      <c r="C747" s="405"/>
      <c r="D747" s="405"/>
      <c r="E747" s="406"/>
      <c r="F747" s="406"/>
      <c r="G747" s="406"/>
      <c r="H747" s="406"/>
      <c r="I747" s="407"/>
      <c r="J747" s="407"/>
      <c r="K747" s="408"/>
      <c r="L747" s="408"/>
      <c r="M747" s="408"/>
      <c r="N747" s="408"/>
      <c r="O747" s="408"/>
      <c r="P747" s="408"/>
      <c r="Q747" s="408"/>
      <c r="R747" s="408"/>
      <c r="S747" s="408"/>
      <c r="T747" s="408"/>
      <c r="U747" s="408"/>
      <c r="V747" s="408"/>
      <c r="W747" s="408"/>
      <c r="X747" s="408"/>
      <c r="Y747" s="408"/>
      <c r="Z747" s="408"/>
      <c r="AA747" s="408"/>
      <c r="AB747" s="408"/>
      <c r="AC747" s="409"/>
    </row>
    <row r="748" spans="1:29" customFormat="1" ht="14.25" thickBot="1" x14ac:dyDescent="0.45">
      <c r="A748" s="392">
        <v>12</v>
      </c>
      <c r="B748" s="403" t="s">
        <v>67</v>
      </c>
      <c r="C748" s="447" t="s">
        <v>3</v>
      </c>
      <c r="D748" s="448" t="s">
        <v>353</v>
      </c>
      <c r="E748" s="266"/>
      <c r="F748" s="282"/>
      <c r="G748" s="282"/>
      <c r="H748" s="282"/>
      <c r="I748" s="283"/>
      <c r="J748" s="284"/>
      <c r="K748" s="285"/>
      <c r="L748" s="115"/>
      <c r="M748" s="115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4"/>
      <c r="AC748" s="45">
        <f t="shared" ref="AC748:AC754" si="129">SUM(K748:AB748)</f>
        <v>0</v>
      </c>
    </row>
    <row r="749" spans="1:29" customFormat="1" ht="14.25" thickBot="1" x14ac:dyDescent="0.45">
      <c r="A749" s="365"/>
      <c r="B749" s="368"/>
      <c r="C749" s="417"/>
      <c r="D749" s="375"/>
      <c r="E749" s="93"/>
      <c r="F749" s="203"/>
      <c r="G749" s="203"/>
      <c r="H749" s="203"/>
      <c r="I749" s="204"/>
      <c r="J749" s="205"/>
      <c r="K749" s="206"/>
      <c r="L749" s="112"/>
      <c r="M749" s="112"/>
      <c r="N749" s="29"/>
      <c r="O749" s="29"/>
      <c r="P749" s="29"/>
      <c r="Q749" s="29"/>
      <c r="R749" s="29"/>
      <c r="S749" s="29"/>
      <c r="T749" s="29"/>
      <c r="U749" s="29"/>
      <c r="V749" s="29">
        <v>0</v>
      </c>
      <c r="W749" s="29"/>
      <c r="X749" s="29"/>
      <c r="Y749" s="29"/>
      <c r="Z749" s="29"/>
      <c r="AA749" s="29"/>
      <c r="AB749" s="30"/>
      <c r="AC749" s="24">
        <f t="shared" si="129"/>
        <v>0</v>
      </c>
    </row>
    <row r="750" spans="1:29" customFormat="1" ht="14.25" thickBot="1" x14ac:dyDescent="0.45">
      <c r="A750" s="365"/>
      <c r="B750" s="368"/>
      <c r="C750" s="417"/>
      <c r="D750" s="375"/>
      <c r="E750" s="93" t="s">
        <v>73</v>
      </c>
      <c r="F750" s="203" t="s">
        <v>4</v>
      </c>
      <c r="G750" s="203" t="s">
        <v>5</v>
      </c>
      <c r="H750" s="203" t="s">
        <v>74</v>
      </c>
      <c r="I750" s="204">
        <v>2</v>
      </c>
      <c r="J750" s="205">
        <v>41</v>
      </c>
      <c r="K750" s="206"/>
      <c r="L750" s="112"/>
      <c r="M750" s="112">
        <v>6</v>
      </c>
      <c r="N750" s="29"/>
      <c r="O750" s="29"/>
      <c r="P750" s="29"/>
      <c r="Q750" s="29"/>
      <c r="R750" s="29"/>
      <c r="S750" s="29"/>
      <c r="T750" s="29"/>
      <c r="U750" s="29"/>
      <c r="V750" s="29">
        <v>0</v>
      </c>
      <c r="W750" s="29"/>
      <c r="X750" s="29"/>
      <c r="Y750" s="29"/>
      <c r="Z750" s="29"/>
      <c r="AA750" s="29"/>
      <c r="AB750" s="30"/>
      <c r="AC750" s="24">
        <f t="shared" si="129"/>
        <v>6</v>
      </c>
    </row>
    <row r="751" spans="1:29" customFormat="1" ht="14.25" thickBot="1" x14ac:dyDescent="0.45">
      <c r="A751" s="365"/>
      <c r="B751" s="368"/>
      <c r="C751" s="417"/>
      <c r="D751" s="375"/>
      <c r="E751" s="93" t="s">
        <v>75</v>
      </c>
      <c r="F751" s="203" t="s">
        <v>4</v>
      </c>
      <c r="G751" s="203" t="s">
        <v>12</v>
      </c>
      <c r="H751" s="203" t="s">
        <v>208</v>
      </c>
      <c r="I751" s="204" t="s">
        <v>32</v>
      </c>
      <c r="J751" s="205">
        <v>15</v>
      </c>
      <c r="K751" s="206"/>
      <c r="L751" s="112"/>
      <c r="M751" s="112">
        <v>6</v>
      </c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30"/>
      <c r="AC751" s="24">
        <f t="shared" si="129"/>
        <v>6</v>
      </c>
    </row>
    <row r="752" spans="1:29" customFormat="1" ht="14.25" thickBot="1" x14ac:dyDescent="0.45">
      <c r="A752" s="365"/>
      <c r="B752" s="368"/>
      <c r="C752" s="417"/>
      <c r="D752" s="375"/>
      <c r="E752" s="93" t="s">
        <v>212</v>
      </c>
      <c r="F752" s="25" t="s">
        <v>4</v>
      </c>
      <c r="G752" s="25"/>
      <c r="H752" s="25" t="s">
        <v>213</v>
      </c>
      <c r="I752" s="26"/>
      <c r="J752" s="27">
        <v>150</v>
      </c>
      <c r="K752" s="28"/>
      <c r="L752" s="29"/>
      <c r="M752" s="112">
        <v>6</v>
      </c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30"/>
      <c r="AC752" s="24">
        <f t="shared" si="129"/>
        <v>6</v>
      </c>
    </row>
    <row r="753" spans="1:29" customFormat="1" ht="14.25" thickBot="1" x14ac:dyDescent="0.45">
      <c r="A753" s="365"/>
      <c r="B753" s="368"/>
      <c r="C753" s="417"/>
      <c r="D753" s="375"/>
      <c r="E753" s="93" t="s">
        <v>212</v>
      </c>
      <c r="F753" s="25" t="s">
        <v>4</v>
      </c>
      <c r="G753" s="25"/>
      <c r="H753" s="25" t="s">
        <v>213</v>
      </c>
      <c r="I753" s="26"/>
      <c r="J753" s="27">
        <v>150</v>
      </c>
      <c r="K753" s="28"/>
      <c r="L753" s="29"/>
      <c r="M753" s="112">
        <v>6</v>
      </c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30"/>
      <c r="AC753" s="24">
        <f t="shared" si="129"/>
        <v>6</v>
      </c>
    </row>
    <row r="754" spans="1:29" customFormat="1" ht="13.9" x14ac:dyDescent="0.4">
      <c r="A754" s="365"/>
      <c r="B754" s="368"/>
      <c r="C754" s="417"/>
      <c r="D754" s="375"/>
      <c r="E754" s="93"/>
      <c r="F754" s="25"/>
      <c r="G754" s="25"/>
      <c r="H754" s="25"/>
      <c r="I754" s="26"/>
      <c r="J754" s="27"/>
      <c r="K754" s="28"/>
      <c r="L754" s="29"/>
      <c r="M754" s="112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30"/>
      <c r="AC754" s="24">
        <f t="shared" si="129"/>
        <v>0</v>
      </c>
    </row>
    <row r="755" spans="1:29" customFormat="1" ht="13.9" thickBot="1" x14ac:dyDescent="0.4">
      <c r="A755" s="365"/>
      <c r="B755" s="368"/>
      <c r="C755" s="417"/>
      <c r="D755" s="375"/>
      <c r="E755" s="98" t="s">
        <v>16</v>
      </c>
      <c r="F755" s="32"/>
      <c r="G755" s="32"/>
      <c r="H755" s="32"/>
      <c r="I755" s="33"/>
      <c r="J755" s="34"/>
      <c r="K755" s="35">
        <f t="shared" ref="K755:AC755" si="130">SUM(K748:K754)</f>
        <v>0</v>
      </c>
      <c r="L755" s="35">
        <f t="shared" si="130"/>
        <v>0</v>
      </c>
      <c r="M755" s="35">
        <f t="shared" si="130"/>
        <v>24</v>
      </c>
      <c r="N755" s="35">
        <f t="shared" si="130"/>
        <v>0</v>
      </c>
      <c r="O755" s="35">
        <f t="shared" si="130"/>
        <v>0</v>
      </c>
      <c r="P755" s="35">
        <f t="shared" si="130"/>
        <v>0</v>
      </c>
      <c r="Q755" s="35">
        <f t="shared" si="130"/>
        <v>0</v>
      </c>
      <c r="R755" s="35">
        <f t="shared" si="130"/>
        <v>0</v>
      </c>
      <c r="S755" s="35">
        <f t="shared" si="130"/>
        <v>0</v>
      </c>
      <c r="T755" s="35">
        <f t="shared" si="130"/>
        <v>0</v>
      </c>
      <c r="U755" s="35">
        <f t="shared" si="130"/>
        <v>0</v>
      </c>
      <c r="V755" s="35">
        <f t="shared" si="130"/>
        <v>0</v>
      </c>
      <c r="W755" s="35">
        <f t="shared" si="130"/>
        <v>0</v>
      </c>
      <c r="X755" s="35">
        <f t="shared" si="130"/>
        <v>0</v>
      </c>
      <c r="Y755" s="35">
        <f t="shared" si="130"/>
        <v>0</v>
      </c>
      <c r="Z755" s="35">
        <f t="shared" si="130"/>
        <v>0</v>
      </c>
      <c r="AA755" s="35">
        <f t="shared" si="130"/>
        <v>0</v>
      </c>
      <c r="AB755" s="37">
        <f t="shared" si="130"/>
        <v>0</v>
      </c>
      <c r="AC755" s="38">
        <f t="shared" si="130"/>
        <v>24</v>
      </c>
    </row>
    <row r="756" spans="1:29" customFormat="1" ht="14.25" thickBot="1" x14ac:dyDescent="0.45">
      <c r="A756" s="365"/>
      <c r="B756" s="368"/>
      <c r="C756" s="417"/>
      <c r="D756" s="375"/>
      <c r="E756" s="97"/>
      <c r="F756" s="18"/>
      <c r="G756" s="18"/>
      <c r="H756" s="18"/>
      <c r="I756" s="19"/>
      <c r="J756" s="20"/>
      <c r="K756" s="191"/>
      <c r="L756" s="22"/>
      <c r="M756" s="111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123"/>
      <c r="AC756" s="24"/>
    </row>
    <row r="757" spans="1:29" customFormat="1" ht="13.9" x14ac:dyDescent="0.4">
      <c r="A757" s="365"/>
      <c r="B757" s="368"/>
      <c r="C757" s="417"/>
      <c r="D757" s="375"/>
      <c r="E757" s="214"/>
      <c r="F757" s="25"/>
      <c r="G757" s="25"/>
      <c r="H757" s="25"/>
      <c r="I757" s="26"/>
      <c r="J757" s="27"/>
      <c r="K757" s="192"/>
      <c r="L757" s="29"/>
      <c r="M757" s="112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123"/>
      <c r="AC757" s="24"/>
    </row>
    <row r="758" spans="1:29" customFormat="1" ht="13.9" x14ac:dyDescent="0.4">
      <c r="A758" s="365"/>
      <c r="B758" s="368"/>
      <c r="C758" s="417"/>
      <c r="D758" s="375"/>
      <c r="E758" s="106"/>
      <c r="F758" s="39"/>
      <c r="G758" s="39"/>
      <c r="H758" s="39"/>
      <c r="I758" s="40"/>
      <c r="J758" s="41"/>
      <c r="K758" s="42"/>
      <c r="L758" s="43"/>
      <c r="M758" s="115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4"/>
      <c r="AC758" s="45"/>
    </row>
    <row r="759" spans="1:29" customFormat="1" ht="13.9" thickBot="1" x14ac:dyDescent="0.4">
      <c r="A759" s="365"/>
      <c r="B759" s="368"/>
      <c r="C759" s="417"/>
      <c r="D759" s="375"/>
      <c r="E759" s="101" t="s">
        <v>18</v>
      </c>
      <c r="F759" s="46"/>
      <c r="G759" s="46"/>
      <c r="H759" s="46"/>
      <c r="I759" s="47"/>
      <c r="J759" s="48"/>
      <c r="K759" s="49">
        <f>SUM(K756:K758)</f>
        <v>0</v>
      </c>
      <c r="L759" s="49">
        <f t="shared" ref="L759:AA759" si="131">SUM(L756:L758)</f>
        <v>0</v>
      </c>
      <c r="M759" s="49">
        <f t="shared" si="131"/>
        <v>0</v>
      </c>
      <c r="N759" s="49">
        <f t="shared" si="131"/>
        <v>0</v>
      </c>
      <c r="O759" s="49">
        <f t="shared" si="131"/>
        <v>0</v>
      </c>
      <c r="P759" s="49">
        <f t="shared" si="131"/>
        <v>0</v>
      </c>
      <c r="Q759" s="49">
        <f t="shared" si="131"/>
        <v>0</v>
      </c>
      <c r="R759" s="49">
        <f t="shared" si="131"/>
        <v>0</v>
      </c>
      <c r="S759" s="49">
        <f t="shared" si="131"/>
        <v>0</v>
      </c>
      <c r="T759" s="49">
        <f t="shared" si="131"/>
        <v>0</v>
      </c>
      <c r="U759" s="49">
        <f t="shared" si="131"/>
        <v>0</v>
      </c>
      <c r="V759" s="49">
        <f t="shared" si="131"/>
        <v>0</v>
      </c>
      <c r="W759" s="49">
        <f t="shared" si="131"/>
        <v>0</v>
      </c>
      <c r="X759" s="49">
        <f t="shared" si="131"/>
        <v>0</v>
      </c>
      <c r="Y759" s="49">
        <f t="shared" si="131"/>
        <v>0</v>
      </c>
      <c r="Z759" s="49">
        <f t="shared" si="131"/>
        <v>0</v>
      </c>
      <c r="AA759" s="49">
        <f t="shared" si="131"/>
        <v>0</v>
      </c>
      <c r="AB759" s="51">
        <f t="shared" ref="AB759" si="132">SUM(AB758:AB758)</f>
        <v>0</v>
      </c>
      <c r="AC759" s="52">
        <f>SUM(AC756:AC758)</f>
        <v>0</v>
      </c>
    </row>
    <row r="760" spans="1:29" customFormat="1" ht="13.9" thickBot="1" x14ac:dyDescent="0.4">
      <c r="A760" s="366"/>
      <c r="B760" s="369"/>
      <c r="C760" s="418"/>
      <c r="D760" s="420"/>
      <c r="E760" s="102" t="s">
        <v>19</v>
      </c>
      <c r="F760" s="53"/>
      <c r="G760" s="53"/>
      <c r="H760" s="53"/>
      <c r="I760" s="54"/>
      <c r="J760" s="55"/>
      <c r="K760" s="56">
        <f t="shared" ref="K760:AC760" si="133">K755+K759</f>
        <v>0</v>
      </c>
      <c r="L760" s="56">
        <f t="shared" si="133"/>
        <v>0</v>
      </c>
      <c r="M760" s="56">
        <f t="shared" si="133"/>
        <v>24</v>
      </c>
      <c r="N760" s="56">
        <f t="shared" si="133"/>
        <v>0</v>
      </c>
      <c r="O760" s="56">
        <f t="shared" si="133"/>
        <v>0</v>
      </c>
      <c r="P760" s="56">
        <f t="shared" si="133"/>
        <v>0</v>
      </c>
      <c r="Q760" s="56">
        <f t="shared" si="133"/>
        <v>0</v>
      </c>
      <c r="R760" s="56">
        <f t="shared" si="133"/>
        <v>0</v>
      </c>
      <c r="S760" s="56">
        <f t="shared" si="133"/>
        <v>0</v>
      </c>
      <c r="T760" s="56">
        <f t="shared" si="133"/>
        <v>0</v>
      </c>
      <c r="U760" s="56">
        <f t="shared" si="133"/>
        <v>0</v>
      </c>
      <c r="V760" s="56">
        <f t="shared" si="133"/>
        <v>0</v>
      </c>
      <c r="W760" s="56">
        <f t="shared" si="133"/>
        <v>0</v>
      </c>
      <c r="X760" s="56">
        <f t="shared" si="133"/>
        <v>0</v>
      </c>
      <c r="Y760" s="56">
        <f t="shared" si="133"/>
        <v>0</v>
      </c>
      <c r="Z760" s="56">
        <f t="shared" si="133"/>
        <v>0</v>
      </c>
      <c r="AA760" s="56">
        <f t="shared" si="133"/>
        <v>0</v>
      </c>
      <c r="AB760" s="58">
        <f t="shared" si="133"/>
        <v>0</v>
      </c>
      <c r="AC760" s="59">
        <f t="shared" si="133"/>
        <v>24</v>
      </c>
    </row>
    <row r="761" spans="1:29" customFormat="1" ht="13.9" x14ac:dyDescent="0.4">
      <c r="A761" s="60"/>
      <c r="B761" s="61"/>
      <c r="C761" s="61"/>
      <c r="D761" s="61"/>
      <c r="E761" s="103"/>
      <c r="F761" s="62"/>
      <c r="G761" s="62"/>
      <c r="H761" s="62"/>
      <c r="I761" s="63"/>
      <c r="J761" s="63"/>
      <c r="K761" s="64"/>
      <c r="L761" s="64"/>
      <c r="M761" s="118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 spans="1:29" customFormat="1" ht="13.9" x14ac:dyDescent="0.4">
      <c r="A762" s="353" t="s">
        <v>340</v>
      </c>
      <c r="B762" s="354"/>
      <c r="C762" s="354"/>
      <c r="D762" s="354"/>
      <c r="E762" s="355"/>
      <c r="F762" s="355"/>
      <c r="G762" s="355"/>
      <c r="H762" s="355"/>
      <c r="I762" s="356"/>
      <c r="J762" s="356"/>
      <c r="K762" s="357"/>
      <c r="L762" s="64"/>
      <c r="M762" s="118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 spans="1:29" customFormat="1" ht="13.9" x14ac:dyDescent="0.4">
      <c r="A763" s="60"/>
      <c r="B763" s="61"/>
      <c r="C763" s="61"/>
      <c r="D763" s="61"/>
      <c r="E763" s="103"/>
      <c r="F763" s="62"/>
      <c r="G763" s="62"/>
      <c r="H763" s="62"/>
      <c r="I763" s="63"/>
      <c r="J763" s="63"/>
      <c r="K763" s="64"/>
      <c r="L763" s="64"/>
      <c r="M763" s="118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 spans="1:29" customFormat="1" ht="13.9" x14ac:dyDescent="0.4">
      <c r="A764" s="60"/>
      <c r="B764" s="61"/>
      <c r="C764" s="61"/>
      <c r="D764" s="61"/>
      <c r="E764" s="103"/>
      <c r="F764" s="62"/>
      <c r="G764" s="62"/>
      <c r="H764" s="62"/>
      <c r="I764" s="63"/>
      <c r="J764" s="63"/>
      <c r="K764" s="64"/>
      <c r="L764" s="64"/>
      <c r="M764" s="118"/>
      <c r="N764" s="64"/>
      <c r="O764" s="64"/>
      <c r="P764" s="64"/>
      <c r="Q764" s="64"/>
      <c r="R764" s="65" t="s">
        <v>355</v>
      </c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 spans="1:29" customFormat="1" ht="13.9" x14ac:dyDescent="0.4">
      <c r="A765" s="60"/>
      <c r="B765" s="61"/>
      <c r="C765" s="61"/>
      <c r="D765" s="61"/>
      <c r="E765" s="103"/>
      <c r="F765" s="62"/>
      <c r="G765" s="62"/>
      <c r="H765" s="62"/>
      <c r="I765" s="63"/>
      <c r="J765" s="63"/>
      <c r="K765" s="64"/>
      <c r="L765" s="64"/>
      <c r="M765" s="118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 spans="1:29" customFormat="1" ht="13.9" x14ac:dyDescent="0.4">
      <c r="A766" s="60"/>
      <c r="B766" s="61"/>
      <c r="C766" s="61"/>
      <c r="D766" s="61"/>
      <c r="E766" s="103"/>
      <c r="F766" s="62"/>
      <c r="G766" s="62"/>
      <c r="H766" s="62"/>
      <c r="I766" s="63"/>
      <c r="J766" s="63"/>
      <c r="K766" s="64"/>
      <c r="L766" s="64"/>
      <c r="M766" s="118"/>
      <c r="N766" s="64"/>
      <c r="O766" s="64"/>
      <c r="P766" s="64"/>
      <c r="Q766" s="64"/>
      <c r="R766" s="64"/>
      <c r="S766" s="64"/>
      <c r="T766" s="64" t="s">
        <v>346</v>
      </c>
      <c r="U766" s="64"/>
      <c r="V766" s="64"/>
      <c r="W766" s="64"/>
      <c r="X766" s="64"/>
      <c r="Y766" s="64"/>
      <c r="Z766" s="64"/>
      <c r="AA766" s="64"/>
      <c r="AB766" s="64"/>
      <c r="AC766" s="64"/>
    </row>
    <row r="767" spans="1:29" customFormat="1" ht="13.9" x14ac:dyDescent="0.4">
      <c r="A767" s="60"/>
      <c r="B767" s="61"/>
      <c r="C767" s="61"/>
      <c r="D767" s="61"/>
      <c r="E767" s="103"/>
      <c r="F767" s="62"/>
      <c r="G767" s="62"/>
      <c r="H767" s="62"/>
      <c r="I767" s="63"/>
      <c r="J767" s="63"/>
      <c r="K767" s="64"/>
      <c r="L767" s="64"/>
      <c r="M767" s="118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 spans="1:29" customFormat="1" ht="13.9" x14ac:dyDescent="0.4">
      <c r="A768" s="60"/>
      <c r="B768" s="61"/>
      <c r="C768" s="61"/>
      <c r="D768" s="61"/>
      <c r="E768" s="103"/>
      <c r="F768" s="62"/>
      <c r="G768" s="62"/>
      <c r="H768" s="62"/>
      <c r="I768" s="63"/>
      <c r="J768" s="63"/>
      <c r="K768" s="64"/>
      <c r="L768" s="64"/>
      <c r="M768" s="118"/>
      <c r="N768" s="64"/>
      <c r="O768" s="64"/>
      <c r="P768" s="64"/>
      <c r="Q768" s="64"/>
      <c r="R768" s="65" t="s">
        <v>164</v>
      </c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 spans="1:29" customFormat="1" ht="13.9" x14ac:dyDescent="0.4">
      <c r="A769" s="60"/>
      <c r="B769" s="61"/>
      <c r="C769" s="61"/>
      <c r="D769" s="61"/>
      <c r="E769" s="103"/>
      <c r="F769" s="62"/>
      <c r="G769" s="62"/>
      <c r="H769" s="62"/>
      <c r="I769" s="63"/>
      <c r="J769" s="63"/>
      <c r="K769" s="64"/>
      <c r="L769" s="64"/>
      <c r="M769" s="118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 spans="1:29" customFormat="1" ht="14.25" thickBot="1" x14ac:dyDescent="0.45">
      <c r="A770" s="60"/>
      <c r="B770" s="61"/>
      <c r="C770" s="61"/>
      <c r="D770" s="61"/>
      <c r="E770" s="103"/>
      <c r="F770" s="62"/>
      <c r="G770" s="62"/>
      <c r="H770" s="62"/>
      <c r="I770" s="63"/>
      <c r="J770" s="63"/>
      <c r="K770" s="64"/>
      <c r="L770" s="64"/>
      <c r="M770" s="118"/>
      <c r="N770" s="64"/>
      <c r="O770" s="64"/>
      <c r="P770" s="64"/>
      <c r="Q770" s="64"/>
      <c r="R770" s="64"/>
      <c r="S770" s="64"/>
      <c r="T770" s="64" t="s">
        <v>346</v>
      </c>
      <c r="U770" s="64"/>
      <c r="V770" s="64"/>
      <c r="W770" s="64"/>
      <c r="X770" s="64"/>
      <c r="Y770" s="64"/>
      <c r="Z770" s="64"/>
      <c r="AA770" s="64"/>
      <c r="AB770" s="64"/>
      <c r="AC770" s="64"/>
    </row>
    <row r="771" spans="1:29" customFormat="1" ht="13.9" thickBot="1" x14ac:dyDescent="0.4">
      <c r="A771" s="358" t="s">
        <v>20</v>
      </c>
      <c r="B771" s="359"/>
      <c r="C771" s="359"/>
      <c r="D771" s="359"/>
      <c r="E771" s="360"/>
      <c r="F771" s="360"/>
      <c r="G771" s="360"/>
      <c r="H771" s="360"/>
      <c r="I771" s="361"/>
      <c r="J771" s="361"/>
      <c r="K771" s="362"/>
      <c r="L771" s="362"/>
      <c r="M771" s="362"/>
      <c r="N771" s="362"/>
      <c r="O771" s="362"/>
      <c r="P771" s="362"/>
      <c r="Q771" s="362"/>
      <c r="R771" s="362"/>
      <c r="S771" s="362"/>
      <c r="T771" s="362"/>
      <c r="U771" s="362"/>
      <c r="V771" s="362"/>
      <c r="W771" s="362"/>
      <c r="X771" s="362"/>
      <c r="Y771" s="362"/>
      <c r="Z771" s="362"/>
      <c r="AA771" s="362"/>
      <c r="AB771" s="362"/>
      <c r="AC771" s="363"/>
    </row>
    <row r="772" spans="1:29" customFormat="1" ht="14.45" customHeight="1" thickBot="1" x14ac:dyDescent="0.45">
      <c r="A772" s="364">
        <v>12</v>
      </c>
      <c r="B772" s="367" t="s">
        <v>67</v>
      </c>
      <c r="C772" s="370" t="s">
        <v>3</v>
      </c>
      <c r="D772" s="444" t="s">
        <v>353</v>
      </c>
      <c r="E772" s="97"/>
      <c r="F772" s="18"/>
      <c r="G772" s="18"/>
      <c r="H772" s="18"/>
      <c r="I772" s="19"/>
      <c r="J772" s="20"/>
      <c r="K772" s="21"/>
      <c r="L772" s="22"/>
      <c r="M772" s="111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3"/>
      <c r="AC772" s="24">
        <f t="shared" ref="AC772:AC776" si="134">SUM(K772:AB772)</f>
        <v>0</v>
      </c>
    </row>
    <row r="773" spans="1:29" customFormat="1" ht="14.25" thickBot="1" x14ac:dyDescent="0.45">
      <c r="A773" s="365"/>
      <c r="B773" s="368"/>
      <c r="C773" s="371"/>
      <c r="D773" s="445"/>
      <c r="E773" s="97" t="s">
        <v>94</v>
      </c>
      <c r="F773" s="18" t="s">
        <v>4</v>
      </c>
      <c r="G773" s="18"/>
      <c r="H773" s="18" t="s">
        <v>95</v>
      </c>
      <c r="I773" s="19"/>
      <c r="J773" s="20">
        <v>75</v>
      </c>
      <c r="K773" s="28"/>
      <c r="L773" s="29"/>
      <c r="M773" s="112">
        <v>28</v>
      </c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30"/>
      <c r="AC773" s="31">
        <f t="shared" si="134"/>
        <v>28</v>
      </c>
    </row>
    <row r="774" spans="1:29" customFormat="1" ht="13.9" x14ac:dyDescent="0.4">
      <c r="A774" s="365"/>
      <c r="B774" s="368"/>
      <c r="C774" s="371"/>
      <c r="D774" s="445"/>
      <c r="E774" s="97" t="s">
        <v>94</v>
      </c>
      <c r="F774" s="18" t="s">
        <v>4</v>
      </c>
      <c r="G774" s="18"/>
      <c r="H774" s="18" t="s">
        <v>95</v>
      </c>
      <c r="I774" s="19"/>
      <c r="J774" s="20">
        <v>75</v>
      </c>
      <c r="K774" s="28"/>
      <c r="L774" s="29"/>
      <c r="M774" s="112">
        <v>28</v>
      </c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30"/>
      <c r="AC774" s="31">
        <f t="shared" si="134"/>
        <v>28</v>
      </c>
    </row>
    <row r="775" spans="1:29" customFormat="1" ht="13.9" x14ac:dyDescent="0.4">
      <c r="A775" s="365"/>
      <c r="B775" s="368"/>
      <c r="C775" s="371"/>
      <c r="D775" s="445"/>
      <c r="E775" s="93"/>
      <c r="F775" s="25"/>
      <c r="G775" s="25"/>
      <c r="H775" s="25"/>
      <c r="I775" s="26"/>
      <c r="J775" s="27"/>
      <c r="K775" s="28"/>
      <c r="L775" s="29"/>
      <c r="M775" s="112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30"/>
      <c r="AC775" s="31">
        <f t="shared" si="134"/>
        <v>0</v>
      </c>
    </row>
    <row r="776" spans="1:29" customFormat="1" ht="13.9" x14ac:dyDescent="0.4">
      <c r="A776" s="365"/>
      <c r="B776" s="368"/>
      <c r="C776" s="371"/>
      <c r="D776" s="445"/>
      <c r="E776" s="93" t="s">
        <v>287</v>
      </c>
      <c r="F776" s="25" t="s">
        <v>4</v>
      </c>
      <c r="G776" s="25" t="s">
        <v>259</v>
      </c>
      <c r="H776" s="25" t="s">
        <v>289</v>
      </c>
      <c r="I776" s="26">
        <v>1</v>
      </c>
      <c r="J776" s="27">
        <v>102</v>
      </c>
      <c r="K776" s="28"/>
      <c r="L776" s="29"/>
      <c r="M776" s="112">
        <v>24</v>
      </c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30"/>
      <c r="AC776" s="31">
        <f t="shared" si="134"/>
        <v>24</v>
      </c>
    </row>
    <row r="777" spans="1:29" customFormat="1" ht="13.9" x14ac:dyDescent="0.4">
      <c r="A777" s="365"/>
      <c r="B777" s="368"/>
      <c r="C777" s="371"/>
      <c r="D777" s="445"/>
      <c r="E777" s="104"/>
      <c r="F777" s="82"/>
      <c r="G777" s="83"/>
      <c r="H777" s="83"/>
      <c r="I777" s="84"/>
      <c r="J777" s="85"/>
      <c r="K777" s="78"/>
      <c r="L777" s="79"/>
      <c r="M777" s="113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80"/>
      <c r="AC777" s="81">
        <f>SUM(W777:AB777)</f>
        <v>0</v>
      </c>
    </row>
    <row r="778" spans="1:29" customFormat="1" ht="13.9" thickBot="1" x14ac:dyDescent="0.4">
      <c r="A778" s="365"/>
      <c r="B778" s="368"/>
      <c r="C778" s="371"/>
      <c r="D778" s="445"/>
      <c r="E778" s="98" t="s">
        <v>16</v>
      </c>
      <c r="F778" s="32"/>
      <c r="G778" s="32"/>
      <c r="H778" s="32"/>
      <c r="I778" s="33"/>
      <c r="J778" s="34"/>
      <c r="K778" s="35">
        <f t="shared" ref="K778:V778" si="135">SUM(K772:K776)</f>
        <v>0</v>
      </c>
      <c r="L778" s="36">
        <f t="shared" si="135"/>
        <v>0</v>
      </c>
      <c r="M778" s="114">
        <f t="shared" si="135"/>
        <v>80</v>
      </c>
      <c r="N778" s="36">
        <f t="shared" si="135"/>
        <v>0</v>
      </c>
      <c r="O778" s="36">
        <f t="shared" si="135"/>
        <v>0</v>
      </c>
      <c r="P778" s="36">
        <f t="shared" si="135"/>
        <v>0</v>
      </c>
      <c r="Q778" s="36">
        <f t="shared" si="135"/>
        <v>0</v>
      </c>
      <c r="R778" s="36">
        <f t="shared" si="135"/>
        <v>0</v>
      </c>
      <c r="S778" s="36">
        <f t="shared" si="135"/>
        <v>0</v>
      </c>
      <c r="T778" s="36">
        <f t="shared" si="135"/>
        <v>0</v>
      </c>
      <c r="U778" s="36">
        <f t="shared" si="135"/>
        <v>0</v>
      </c>
      <c r="V778" s="36">
        <f t="shared" si="135"/>
        <v>0</v>
      </c>
      <c r="W778" s="36">
        <f>SUM(W772:W777)</f>
        <v>0</v>
      </c>
      <c r="X778" s="36">
        <f>SUM(X772:X776)</f>
        <v>0</v>
      </c>
      <c r="Y778" s="36">
        <f>SUM(Y772:Y776)</f>
        <v>0</v>
      </c>
      <c r="Z778" s="36">
        <f>SUM(Z772:Z776)</f>
        <v>0</v>
      </c>
      <c r="AA778" s="36">
        <f>SUM(AA772:AA776)</f>
        <v>0</v>
      </c>
      <c r="AB778" s="37">
        <f>SUM(AB772:AB776)</f>
        <v>0</v>
      </c>
      <c r="AC778" s="38">
        <f>SUM(AC772:AC777)</f>
        <v>80</v>
      </c>
    </row>
    <row r="779" spans="1:29" customFormat="1" ht="13.9" x14ac:dyDescent="0.4">
      <c r="A779" s="365"/>
      <c r="B779" s="368"/>
      <c r="C779" s="371"/>
      <c r="D779" s="445"/>
      <c r="E779" s="97"/>
      <c r="F779" s="263"/>
      <c r="G779" s="263"/>
      <c r="H779" s="263"/>
      <c r="I779" s="40"/>
      <c r="J779" s="41"/>
      <c r="K779" s="42"/>
      <c r="L779" s="43"/>
      <c r="M779" s="115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4"/>
      <c r="AC779" s="45">
        <f>SUM(S779:AB779)</f>
        <v>0</v>
      </c>
    </row>
    <row r="780" spans="1:29" customFormat="1" ht="15.4" x14ac:dyDescent="0.45">
      <c r="A780" s="365"/>
      <c r="B780" s="368"/>
      <c r="C780" s="371"/>
      <c r="D780" s="445"/>
      <c r="E780" s="267"/>
      <c r="F780" s="268"/>
      <c r="G780" s="279"/>
      <c r="H780" s="25"/>
      <c r="I780" s="278"/>
      <c r="J780" s="41"/>
      <c r="K780" s="73"/>
      <c r="L780" s="73"/>
      <c r="M780" s="122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3"/>
      <c r="AC780" s="45">
        <f>SUM(Q780:AB780)</f>
        <v>0</v>
      </c>
    </row>
    <row r="781" spans="1:29" customFormat="1" ht="13.9" x14ac:dyDescent="0.4">
      <c r="A781" s="365"/>
      <c r="B781" s="368"/>
      <c r="C781" s="371"/>
      <c r="D781" s="445"/>
      <c r="E781" s="93"/>
      <c r="F781" s="25"/>
      <c r="G781" s="25"/>
      <c r="H781" s="25"/>
      <c r="I781" s="26"/>
      <c r="J781" s="27"/>
      <c r="K781" s="28"/>
      <c r="L781" s="29"/>
      <c r="M781" s="112"/>
      <c r="N781" s="29"/>
      <c r="O781" s="29"/>
      <c r="P781" s="29"/>
      <c r="Q781" s="29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4"/>
      <c r="AC781" s="45">
        <f>SUM(Q781:AB781)</f>
        <v>0</v>
      </c>
    </row>
    <row r="782" spans="1:29" customFormat="1" ht="13.9" thickBot="1" x14ac:dyDescent="0.4">
      <c r="A782" s="365"/>
      <c r="B782" s="368"/>
      <c r="C782" s="371"/>
      <c r="D782" s="445"/>
      <c r="E782" s="101" t="s">
        <v>18</v>
      </c>
      <c r="F782" s="46"/>
      <c r="G782" s="46"/>
      <c r="H782" s="46"/>
      <c r="I782" s="47"/>
      <c r="J782" s="48"/>
      <c r="K782" s="49">
        <f t="shared" ref="K782:P782" si="136">SUM(K779:K779)</f>
        <v>0</v>
      </c>
      <c r="L782" s="50">
        <f t="shared" si="136"/>
        <v>0</v>
      </c>
      <c r="M782" s="116">
        <f t="shared" si="136"/>
        <v>0</v>
      </c>
      <c r="N782" s="50">
        <f t="shared" si="136"/>
        <v>0</v>
      </c>
      <c r="O782" s="50">
        <f t="shared" si="136"/>
        <v>0</v>
      </c>
      <c r="P782" s="50">
        <f t="shared" si="136"/>
        <v>0</v>
      </c>
      <c r="Q782" s="50">
        <f>SUM(Q779:Q781)</f>
        <v>0</v>
      </c>
      <c r="R782" s="50">
        <f t="shared" ref="R782" si="137">SUM(R779:R779)</f>
        <v>0</v>
      </c>
      <c r="S782" s="50">
        <f>SUM(S779:S780)</f>
        <v>0</v>
      </c>
      <c r="T782" s="50">
        <f t="shared" ref="T782:AB782" si="138">SUM(T779:T779)</f>
        <v>0</v>
      </c>
      <c r="U782" s="50">
        <f t="shared" si="138"/>
        <v>0</v>
      </c>
      <c r="V782" s="50">
        <f t="shared" si="138"/>
        <v>0</v>
      </c>
      <c r="W782" s="50">
        <f t="shared" si="138"/>
        <v>0</v>
      </c>
      <c r="X782" s="50">
        <f t="shared" si="138"/>
        <v>0</v>
      </c>
      <c r="Y782" s="50">
        <f t="shared" si="138"/>
        <v>0</v>
      </c>
      <c r="Z782" s="50">
        <f t="shared" si="138"/>
        <v>0</v>
      </c>
      <c r="AA782" s="50">
        <f t="shared" si="138"/>
        <v>0</v>
      </c>
      <c r="AB782" s="51">
        <f t="shared" si="138"/>
        <v>0</v>
      </c>
      <c r="AC782" s="52">
        <f>SUM(AC779:AC781)</f>
        <v>0</v>
      </c>
    </row>
    <row r="783" spans="1:29" customFormat="1" ht="13.9" thickBot="1" x14ac:dyDescent="0.4">
      <c r="A783" s="365"/>
      <c r="B783" s="368"/>
      <c r="C783" s="371"/>
      <c r="D783" s="445"/>
      <c r="E783" s="105" t="s">
        <v>24</v>
      </c>
      <c r="F783" s="66"/>
      <c r="G783" s="66"/>
      <c r="H783" s="66"/>
      <c r="I783" s="67"/>
      <c r="J783" s="68"/>
      <c r="K783" s="69">
        <f t="shared" ref="K783:AC783" si="139">K778+K782</f>
        <v>0</v>
      </c>
      <c r="L783" s="70">
        <f t="shared" si="139"/>
        <v>0</v>
      </c>
      <c r="M783" s="119">
        <f t="shared" si="139"/>
        <v>80</v>
      </c>
      <c r="N783" s="70">
        <f t="shared" si="139"/>
        <v>0</v>
      </c>
      <c r="O783" s="70">
        <f t="shared" si="139"/>
        <v>0</v>
      </c>
      <c r="P783" s="70">
        <f t="shared" si="139"/>
        <v>0</v>
      </c>
      <c r="Q783" s="70">
        <f t="shared" si="139"/>
        <v>0</v>
      </c>
      <c r="R783" s="70">
        <f t="shared" si="139"/>
        <v>0</v>
      </c>
      <c r="S783" s="70">
        <f t="shared" si="139"/>
        <v>0</v>
      </c>
      <c r="T783" s="70">
        <f t="shared" si="139"/>
        <v>0</v>
      </c>
      <c r="U783" s="70">
        <f t="shared" si="139"/>
        <v>0</v>
      </c>
      <c r="V783" s="70">
        <f t="shared" si="139"/>
        <v>0</v>
      </c>
      <c r="W783" s="70">
        <f t="shared" si="139"/>
        <v>0</v>
      </c>
      <c r="X783" s="70">
        <f t="shared" si="139"/>
        <v>0</v>
      </c>
      <c r="Y783" s="70">
        <f t="shared" si="139"/>
        <v>0</v>
      </c>
      <c r="Z783" s="70">
        <f t="shared" si="139"/>
        <v>0</v>
      </c>
      <c r="AA783" s="70">
        <f t="shared" si="139"/>
        <v>0</v>
      </c>
      <c r="AB783" s="71">
        <f t="shared" si="139"/>
        <v>0</v>
      </c>
      <c r="AC783" s="72">
        <f t="shared" si="139"/>
        <v>80</v>
      </c>
    </row>
    <row r="784" spans="1:29" customFormat="1" ht="13.9" thickBot="1" x14ac:dyDescent="0.4">
      <c r="A784" s="366"/>
      <c r="B784" s="369"/>
      <c r="C784" s="372"/>
      <c r="D784" s="446"/>
      <c r="E784" s="102" t="s">
        <v>25</v>
      </c>
      <c r="F784" s="53"/>
      <c r="G784" s="53"/>
      <c r="H784" s="53"/>
      <c r="I784" s="54"/>
      <c r="J784" s="55"/>
      <c r="K784" s="56">
        <f t="shared" ref="K784:AC784" si="140">K760+K783</f>
        <v>0</v>
      </c>
      <c r="L784" s="57">
        <f t="shared" si="140"/>
        <v>0</v>
      </c>
      <c r="M784" s="117">
        <f t="shared" si="140"/>
        <v>104</v>
      </c>
      <c r="N784" s="57">
        <f t="shared" si="140"/>
        <v>0</v>
      </c>
      <c r="O784" s="57">
        <f t="shared" si="140"/>
        <v>0</v>
      </c>
      <c r="P784" s="57">
        <f t="shared" si="140"/>
        <v>0</v>
      </c>
      <c r="Q784" s="57">
        <f t="shared" si="140"/>
        <v>0</v>
      </c>
      <c r="R784" s="57">
        <f t="shared" si="140"/>
        <v>0</v>
      </c>
      <c r="S784" s="57">
        <f t="shared" si="140"/>
        <v>0</v>
      </c>
      <c r="T784" s="57">
        <f t="shared" si="140"/>
        <v>0</v>
      </c>
      <c r="U784" s="57">
        <f t="shared" si="140"/>
        <v>0</v>
      </c>
      <c r="V784" s="57">
        <f t="shared" si="140"/>
        <v>0</v>
      </c>
      <c r="W784" s="57">
        <f t="shared" si="140"/>
        <v>0</v>
      </c>
      <c r="X784" s="57">
        <f t="shared" si="140"/>
        <v>0</v>
      </c>
      <c r="Y784" s="57">
        <f t="shared" si="140"/>
        <v>0</v>
      </c>
      <c r="Z784" s="57">
        <f t="shared" si="140"/>
        <v>0</v>
      </c>
      <c r="AA784" s="57">
        <f t="shared" si="140"/>
        <v>0</v>
      </c>
      <c r="AB784" s="58">
        <f t="shared" si="140"/>
        <v>0</v>
      </c>
      <c r="AC784" s="59">
        <f t="shared" si="140"/>
        <v>104</v>
      </c>
    </row>
    <row r="785" spans="1:29" customFormat="1" ht="13.9" x14ac:dyDescent="0.4">
      <c r="A785" s="60"/>
      <c r="B785" s="61"/>
      <c r="C785" s="61"/>
      <c r="D785" s="61"/>
      <c r="E785" s="103"/>
      <c r="F785" s="62"/>
      <c r="G785" s="62"/>
      <c r="H785" s="62"/>
      <c r="I785" s="63"/>
      <c r="J785" s="63"/>
      <c r="K785" s="64"/>
      <c r="L785" s="64"/>
      <c r="M785" s="118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>
        <f>SUM(K784:AA784)</f>
        <v>104</v>
      </c>
    </row>
    <row r="786" spans="1:29" customFormat="1" ht="13.9" x14ac:dyDescent="0.4">
      <c r="A786" s="353" t="s">
        <v>340</v>
      </c>
      <c r="B786" s="354"/>
      <c r="C786" s="354"/>
      <c r="D786" s="354"/>
      <c r="E786" s="355"/>
      <c r="F786" s="355"/>
      <c r="G786" s="355"/>
      <c r="H786" s="355"/>
      <c r="I786" s="356"/>
      <c r="J786" s="356"/>
      <c r="K786" s="357"/>
      <c r="L786" s="64"/>
      <c r="M786" s="118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 spans="1:29" customFormat="1" ht="13.9" x14ac:dyDescent="0.4">
      <c r="A787" s="60"/>
      <c r="B787" s="61"/>
      <c r="C787" s="61"/>
      <c r="D787" s="61"/>
      <c r="E787" s="103"/>
      <c r="F787" s="62"/>
      <c r="G787" s="62"/>
      <c r="H787" s="62"/>
      <c r="I787" s="63"/>
      <c r="J787" s="63"/>
      <c r="K787" s="64"/>
      <c r="L787" s="64"/>
      <c r="M787" s="118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 spans="1:29" customFormat="1" ht="13.9" x14ac:dyDescent="0.4">
      <c r="A788" s="60"/>
      <c r="B788" s="61"/>
      <c r="C788" s="61"/>
      <c r="D788" s="61"/>
      <c r="E788" s="103"/>
      <c r="F788" s="62"/>
      <c r="G788" s="62"/>
      <c r="H788" s="62"/>
      <c r="I788" s="63"/>
      <c r="J788" s="63"/>
      <c r="K788" s="64"/>
      <c r="L788" s="64"/>
      <c r="M788" s="118"/>
      <c r="N788" s="64"/>
      <c r="O788" s="64"/>
      <c r="P788" s="64"/>
      <c r="Q788" s="64"/>
      <c r="R788" s="65" t="s">
        <v>355</v>
      </c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 spans="1:29" customFormat="1" ht="13.9" x14ac:dyDescent="0.4">
      <c r="A789" s="60"/>
      <c r="B789" s="61"/>
      <c r="C789" s="61"/>
      <c r="D789" s="61"/>
      <c r="E789" s="103"/>
      <c r="F789" s="62"/>
      <c r="G789" s="62"/>
      <c r="H789" s="62"/>
      <c r="I789" s="63"/>
      <c r="J789" s="63"/>
      <c r="K789" s="64"/>
      <c r="L789" s="64"/>
      <c r="M789" s="118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 spans="1:29" customFormat="1" ht="13.9" x14ac:dyDescent="0.4">
      <c r="A790" s="60"/>
      <c r="B790" s="61"/>
      <c r="C790" s="61"/>
      <c r="D790" s="61"/>
      <c r="E790" s="103"/>
      <c r="F790" s="62"/>
      <c r="G790" s="62"/>
      <c r="H790" s="62"/>
      <c r="I790" s="63"/>
      <c r="J790" s="63"/>
      <c r="K790" s="64"/>
      <c r="L790" s="64"/>
      <c r="M790" s="118"/>
      <c r="N790" s="64"/>
      <c r="O790" s="64"/>
      <c r="P790" s="64"/>
      <c r="Q790" s="64"/>
      <c r="R790" s="64"/>
      <c r="S790" s="64"/>
      <c r="T790" s="64" t="s">
        <v>346</v>
      </c>
      <c r="U790" s="64"/>
      <c r="V790" s="64"/>
      <c r="W790" s="64"/>
      <c r="X790" s="64"/>
      <c r="Y790" s="64"/>
      <c r="Z790" s="64"/>
      <c r="AA790" s="64"/>
      <c r="AB790" s="64"/>
      <c r="AC790" s="64"/>
    </row>
    <row r="791" spans="1:29" customFormat="1" ht="13.9" x14ac:dyDescent="0.4">
      <c r="A791" s="60"/>
      <c r="B791" s="61"/>
      <c r="C791" s="61"/>
      <c r="D791" s="61"/>
      <c r="E791" s="103"/>
      <c r="F791" s="62"/>
      <c r="G791" s="62"/>
      <c r="H791" s="62"/>
      <c r="I791" s="63"/>
      <c r="J791" s="63"/>
      <c r="K791" s="64"/>
      <c r="L791" s="64"/>
      <c r="M791" s="118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 spans="1:29" customFormat="1" ht="13.9" x14ac:dyDescent="0.4">
      <c r="A792" s="60"/>
      <c r="B792" s="61"/>
      <c r="C792" s="61"/>
      <c r="D792" s="61"/>
      <c r="E792" s="103"/>
      <c r="F792" s="62"/>
      <c r="G792" s="62"/>
      <c r="H792" s="62"/>
      <c r="I792" s="63"/>
      <c r="J792" s="63"/>
      <c r="K792" s="64"/>
      <c r="L792" s="64"/>
      <c r="M792" s="118"/>
      <c r="N792" s="64"/>
      <c r="O792" s="64"/>
      <c r="P792" s="64"/>
      <c r="Q792" s="64"/>
      <c r="R792" s="65" t="s">
        <v>164</v>
      </c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 spans="1:29" customFormat="1" ht="13.9" x14ac:dyDescent="0.4">
      <c r="A793" s="60"/>
      <c r="B793" s="61"/>
      <c r="C793" s="61"/>
      <c r="D793" s="61"/>
      <c r="E793" s="103"/>
      <c r="F793" s="62"/>
      <c r="G793" s="62"/>
      <c r="H793" s="62"/>
      <c r="I793" s="63"/>
      <c r="J793" s="63"/>
      <c r="K793" s="64"/>
      <c r="L793" s="64"/>
      <c r="M793" s="118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 spans="1:29" customFormat="1" ht="13.9" x14ac:dyDescent="0.4">
      <c r="A794" s="60"/>
      <c r="B794" s="61"/>
      <c r="C794" s="61"/>
      <c r="D794" s="61"/>
      <c r="E794" s="103"/>
      <c r="F794" s="62"/>
      <c r="G794" s="62"/>
      <c r="H794" s="62"/>
      <c r="I794" s="63"/>
      <c r="J794" s="63"/>
      <c r="K794" s="64"/>
      <c r="L794" s="64"/>
      <c r="M794" s="118"/>
      <c r="N794" s="64"/>
      <c r="O794" s="64"/>
      <c r="P794" s="64"/>
      <c r="Q794" s="64"/>
      <c r="R794" s="64"/>
      <c r="S794" s="64"/>
      <c r="T794" s="64" t="s">
        <v>346</v>
      </c>
      <c r="U794" s="64"/>
      <c r="V794" s="64"/>
      <c r="W794" s="64"/>
      <c r="X794" s="64"/>
      <c r="Y794" s="64"/>
      <c r="Z794" s="64"/>
      <c r="AA794" s="64"/>
      <c r="AB794" s="64"/>
      <c r="AC794" s="64"/>
    </row>
    <row r="795" spans="1:29" customFormat="1" ht="13.9" x14ac:dyDescent="0.4">
      <c r="A795" s="60"/>
      <c r="B795" s="61"/>
      <c r="C795" s="61"/>
      <c r="D795" s="61"/>
      <c r="E795" s="103"/>
      <c r="F795" s="62"/>
      <c r="G795" s="62"/>
      <c r="H795" s="62"/>
      <c r="I795" s="63"/>
      <c r="J795" s="63"/>
      <c r="K795" s="64"/>
      <c r="L795" s="64"/>
      <c r="M795" s="118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 spans="1:29" customFormat="1" ht="14.25" thickBot="1" x14ac:dyDescent="0.45">
      <c r="A796" s="60"/>
      <c r="B796" s="61"/>
      <c r="C796" s="61"/>
      <c r="D796" s="61"/>
      <c r="E796" s="103"/>
      <c r="F796" s="62"/>
      <c r="G796" s="62"/>
      <c r="H796" s="62"/>
      <c r="I796" s="63"/>
      <c r="J796" s="63"/>
      <c r="K796" s="64"/>
      <c r="L796" s="64"/>
      <c r="M796" s="118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 spans="1:29" customFormat="1" ht="31.35" customHeight="1" thickBot="1" x14ac:dyDescent="0.4">
      <c r="A797" s="358" t="s">
        <v>1</v>
      </c>
      <c r="B797" s="359"/>
      <c r="C797" s="359"/>
      <c r="D797" s="359"/>
      <c r="E797" s="360"/>
      <c r="F797" s="360"/>
      <c r="G797" s="360"/>
      <c r="H797" s="360"/>
      <c r="I797" s="361"/>
      <c r="J797" s="361"/>
      <c r="K797" s="362"/>
      <c r="L797" s="362"/>
      <c r="M797" s="362"/>
      <c r="N797" s="362"/>
      <c r="O797" s="362"/>
      <c r="P797" s="362"/>
      <c r="Q797" s="362"/>
      <c r="R797" s="362"/>
      <c r="S797" s="362"/>
      <c r="T797" s="362"/>
      <c r="U797" s="362"/>
      <c r="V797" s="362"/>
      <c r="W797" s="362"/>
      <c r="X797" s="362"/>
      <c r="Y797" s="362"/>
      <c r="Z797" s="362"/>
      <c r="AA797" s="362"/>
      <c r="AB797" s="362"/>
      <c r="AC797" s="363"/>
    </row>
    <row r="798" spans="1:29" customFormat="1" ht="85.7" hidden="1" customHeight="1" thickBot="1" x14ac:dyDescent="0.45">
      <c r="A798" s="365">
        <v>13</v>
      </c>
      <c r="B798" s="368" t="s">
        <v>83</v>
      </c>
      <c r="C798" s="384" t="s">
        <v>56</v>
      </c>
      <c r="D798" s="449" t="s">
        <v>353</v>
      </c>
      <c r="E798" s="93"/>
      <c r="F798" s="25"/>
      <c r="G798" s="25"/>
      <c r="H798" s="25"/>
      <c r="I798" s="26"/>
      <c r="J798" s="27"/>
      <c r="K798" s="28"/>
      <c r="L798" s="29"/>
      <c r="M798" s="112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30"/>
      <c r="AC798" s="24">
        <f t="shared" ref="AC798:AC801" si="141">SUM(K798:AA798)</f>
        <v>0</v>
      </c>
    </row>
    <row r="799" spans="1:29" customFormat="1" ht="31.35" customHeight="1" thickBot="1" x14ac:dyDescent="0.45">
      <c r="A799" s="365"/>
      <c r="B799" s="368"/>
      <c r="C799" s="384"/>
      <c r="D799" s="450"/>
      <c r="E799" s="93" t="s">
        <v>334</v>
      </c>
      <c r="F799" s="25"/>
      <c r="G799" s="25"/>
      <c r="H799" s="25"/>
      <c r="I799" s="26"/>
      <c r="J799" s="27">
        <v>32</v>
      </c>
      <c r="K799" s="28">
        <v>12</v>
      </c>
      <c r="L799" s="29"/>
      <c r="M799" s="112">
        <v>8</v>
      </c>
      <c r="N799" s="29">
        <v>8</v>
      </c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30"/>
      <c r="AC799" s="24">
        <f t="shared" si="141"/>
        <v>28</v>
      </c>
    </row>
    <row r="800" spans="1:29" customFormat="1" ht="28.15" thickBot="1" x14ac:dyDescent="0.45">
      <c r="A800" s="365"/>
      <c r="B800" s="368"/>
      <c r="C800" s="384"/>
      <c r="D800" s="450"/>
      <c r="E800" s="93" t="s">
        <v>333</v>
      </c>
      <c r="F800" s="25"/>
      <c r="G800" s="25"/>
      <c r="H800" s="25"/>
      <c r="I800" s="26"/>
      <c r="J800" s="27">
        <v>30</v>
      </c>
      <c r="K800" s="28">
        <v>6</v>
      </c>
      <c r="L800" s="29"/>
      <c r="M800" s="112">
        <v>8</v>
      </c>
      <c r="N800" s="29">
        <v>8</v>
      </c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30"/>
      <c r="AC800" s="24">
        <f>SUM(K800:AA800)</f>
        <v>22</v>
      </c>
    </row>
    <row r="801" spans="1:30" customFormat="1" x14ac:dyDescent="0.4">
      <c r="A801" s="365"/>
      <c r="B801" s="368"/>
      <c r="C801" s="384"/>
      <c r="D801" s="450"/>
      <c r="E801" s="252"/>
      <c r="F801" s="25"/>
      <c r="G801" s="25"/>
      <c r="H801" s="25"/>
      <c r="I801" s="26"/>
      <c r="J801" s="129"/>
      <c r="K801" s="129"/>
      <c r="L801" s="129"/>
      <c r="M801" s="128"/>
      <c r="N801" s="129"/>
      <c r="O801" s="129"/>
      <c r="P801" s="129"/>
      <c r="Q801" s="1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30"/>
      <c r="AC801" s="24">
        <f t="shared" si="141"/>
        <v>0</v>
      </c>
    </row>
    <row r="802" spans="1:30" customFormat="1" ht="13.9" thickBot="1" x14ac:dyDescent="0.4">
      <c r="A802" s="365"/>
      <c r="B802" s="368"/>
      <c r="C802" s="384"/>
      <c r="D802" s="450"/>
      <c r="E802" s="98" t="s">
        <v>16</v>
      </c>
      <c r="F802" s="32"/>
      <c r="G802" s="32"/>
      <c r="H802" s="32"/>
      <c r="I802" s="33"/>
      <c r="J802" s="34"/>
      <c r="K802" s="35">
        <f>SUM(K798:K800)</f>
        <v>18</v>
      </c>
      <c r="L802" s="35">
        <f t="shared" ref="L802:Y802" si="142">SUM(L798:L800)</f>
        <v>0</v>
      </c>
      <c r="M802" s="35">
        <f t="shared" si="142"/>
        <v>16</v>
      </c>
      <c r="N802" s="35">
        <f t="shared" si="142"/>
        <v>16</v>
      </c>
      <c r="O802" s="35">
        <f t="shared" si="142"/>
        <v>0</v>
      </c>
      <c r="P802" s="35">
        <f t="shared" si="142"/>
        <v>0</v>
      </c>
      <c r="Q802" s="35">
        <f t="shared" si="142"/>
        <v>0</v>
      </c>
      <c r="R802" s="35">
        <f t="shared" si="142"/>
        <v>0</v>
      </c>
      <c r="S802" s="35">
        <f t="shared" si="142"/>
        <v>0</v>
      </c>
      <c r="T802" s="35">
        <f t="shared" si="142"/>
        <v>0</v>
      </c>
      <c r="U802" s="35">
        <f t="shared" si="142"/>
        <v>0</v>
      </c>
      <c r="V802" s="35">
        <f t="shared" si="142"/>
        <v>0</v>
      </c>
      <c r="W802" s="35">
        <f t="shared" si="142"/>
        <v>0</v>
      </c>
      <c r="X802" s="35">
        <f t="shared" si="142"/>
        <v>0</v>
      </c>
      <c r="Y802" s="35">
        <f t="shared" si="142"/>
        <v>0</v>
      </c>
      <c r="Z802" s="36">
        <f>SUM(Z798:Z801)</f>
        <v>0</v>
      </c>
      <c r="AA802" s="36">
        <f>SUM(AA798:AA801)</f>
        <v>0</v>
      </c>
      <c r="AB802" s="37">
        <f>SUM(AB798:AB801)</f>
        <v>0</v>
      </c>
      <c r="AC802" s="38">
        <f>SUM(AC798:AC801)</f>
        <v>50</v>
      </c>
    </row>
    <row r="803" spans="1:30" customFormat="1" ht="13.9" x14ac:dyDescent="0.4">
      <c r="A803" s="365"/>
      <c r="B803" s="368"/>
      <c r="C803" s="384"/>
      <c r="D803" s="450"/>
      <c r="E803" s="93"/>
      <c r="F803" s="25"/>
      <c r="G803" s="25"/>
      <c r="H803" s="25"/>
      <c r="I803" s="26"/>
      <c r="J803" s="27"/>
      <c r="K803" s="42"/>
      <c r="L803" s="43"/>
      <c r="M803" s="115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4"/>
      <c r="AC803" s="45">
        <f>SUM(K803:AA803)</f>
        <v>0</v>
      </c>
    </row>
    <row r="804" spans="1:30" customFormat="1" ht="13.9" x14ac:dyDescent="0.4">
      <c r="A804" s="365"/>
      <c r="B804" s="368"/>
      <c r="C804" s="384"/>
      <c r="D804" s="450"/>
      <c r="E804" s="100"/>
      <c r="F804" s="25"/>
      <c r="G804" s="25"/>
      <c r="H804" s="25"/>
      <c r="I804" s="26"/>
      <c r="J804" s="27"/>
      <c r="K804" s="28"/>
      <c r="L804" s="29"/>
      <c r="M804" s="112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30"/>
      <c r="AC804" s="45">
        <f>SUM(K804:AA804)</f>
        <v>0</v>
      </c>
    </row>
    <row r="805" spans="1:30" customFormat="1" x14ac:dyDescent="0.4">
      <c r="A805" s="365"/>
      <c r="B805" s="368"/>
      <c r="C805" s="384"/>
      <c r="D805" s="450"/>
      <c r="E805" s="100"/>
      <c r="F805" s="25"/>
      <c r="G805" s="25"/>
      <c r="H805" s="25"/>
      <c r="I805" s="26"/>
      <c r="J805" s="27"/>
      <c r="K805" s="28"/>
      <c r="L805" s="29"/>
      <c r="M805" s="112"/>
      <c r="N805" s="29"/>
      <c r="O805" s="29"/>
      <c r="P805" s="29"/>
      <c r="Q805" s="29"/>
      <c r="R805" s="29"/>
      <c r="S805" s="29"/>
      <c r="T805" s="29"/>
      <c r="U805" s="73"/>
      <c r="V805" s="29"/>
      <c r="W805" s="29"/>
      <c r="X805" s="29"/>
      <c r="Y805" s="29"/>
      <c r="Z805" s="29"/>
      <c r="AA805" s="29"/>
      <c r="AB805" s="30"/>
      <c r="AC805" s="45"/>
    </row>
    <row r="806" spans="1:30" customFormat="1" ht="13.9" thickBot="1" x14ac:dyDescent="0.4">
      <c r="A806" s="365"/>
      <c r="B806" s="368"/>
      <c r="C806" s="384"/>
      <c r="D806" s="450"/>
      <c r="E806" s="101" t="s">
        <v>18</v>
      </c>
      <c r="F806" s="46"/>
      <c r="G806" s="46"/>
      <c r="H806" s="46"/>
      <c r="I806" s="47"/>
      <c r="J806" s="48"/>
      <c r="K806" s="49">
        <f t="shared" ref="K806:T806" si="143">SUM(K803:K805)</f>
        <v>0</v>
      </c>
      <c r="L806" s="50">
        <f t="shared" si="143"/>
        <v>0</v>
      </c>
      <c r="M806" s="116">
        <f t="shared" si="143"/>
        <v>0</v>
      </c>
      <c r="N806" s="50">
        <f t="shared" si="143"/>
        <v>0</v>
      </c>
      <c r="O806" s="50">
        <f t="shared" si="143"/>
        <v>0</v>
      </c>
      <c r="P806" s="50">
        <f t="shared" si="143"/>
        <v>0</v>
      </c>
      <c r="Q806" s="50">
        <f t="shared" si="143"/>
        <v>0</v>
      </c>
      <c r="R806" s="50">
        <f t="shared" si="143"/>
        <v>0</v>
      </c>
      <c r="S806" s="50">
        <f t="shared" si="143"/>
        <v>0</v>
      </c>
      <c r="T806" s="50">
        <f t="shared" si="143"/>
        <v>0</v>
      </c>
      <c r="U806" s="50">
        <f>SUM(U803:U804)</f>
        <v>0</v>
      </c>
      <c r="V806" s="50">
        <f t="shared" ref="V806:AC806" si="144">SUM(V803:V805)</f>
        <v>0</v>
      </c>
      <c r="W806" s="50">
        <f t="shared" si="144"/>
        <v>0</v>
      </c>
      <c r="X806" s="50">
        <f t="shared" si="144"/>
        <v>0</v>
      </c>
      <c r="Y806" s="50">
        <f t="shared" si="144"/>
        <v>0</v>
      </c>
      <c r="Z806" s="50">
        <f t="shared" si="144"/>
        <v>0</v>
      </c>
      <c r="AA806" s="50">
        <f t="shared" si="144"/>
        <v>0</v>
      </c>
      <c r="AB806" s="51">
        <f t="shared" si="144"/>
        <v>0</v>
      </c>
      <c r="AC806" s="52">
        <f t="shared" si="144"/>
        <v>0</v>
      </c>
    </row>
    <row r="807" spans="1:30" customFormat="1" ht="13.9" thickBot="1" x14ac:dyDescent="0.4">
      <c r="A807" s="366"/>
      <c r="B807" s="369"/>
      <c r="C807" s="385"/>
      <c r="D807" s="451"/>
      <c r="E807" s="102" t="s">
        <v>19</v>
      </c>
      <c r="F807" s="53"/>
      <c r="G807" s="53"/>
      <c r="H807" s="53"/>
      <c r="I807" s="54"/>
      <c r="J807" s="55"/>
      <c r="K807" s="56">
        <f t="shared" ref="K807:AB807" si="145">K802+K806</f>
        <v>18</v>
      </c>
      <c r="L807" s="56">
        <f t="shared" si="145"/>
        <v>0</v>
      </c>
      <c r="M807" s="56">
        <f t="shared" si="145"/>
        <v>16</v>
      </c>
      <c r="N807" s="56">
        <f t="shared" si="145"/>
        <v>16</v>
      </c>
      <c r="O807" s="56">
        <f t="shared" si="145"/>
        <v>0</v>
      </c>
      <c r="P807" s="56">
        <f t="shared" si="145"/>
        <v>0</v>
      </c>
      <c r="Q807" s="56">
        <f t="shared" si="145"/>
        <v>0</v>
      </c>
      <c r="R807" s="56">
        <f t="shared" si="145"/>
        <v>0</v>
      </c>
      <c r="S807" s="56">
        <f t="shared" si="145"/>
        <v>0</v>
      </c>
      <c r="T807" s="56">
        <f t="shared" si="145"/>
        <v>0</v>
      </c>
      <c r="U807" s="56">
        <f t="shared" si="145"/>
        <v>0</v>
      </c>
      <c r="V807" s="56">
        <f t="shared" si="145"/>
        <v>0</v>
      </c>
      <c r="W807" s="56">
        <f t="shared" si="145"/>
        <v>0</v>
      </c>
      <c r="X807" s="56">
        <f t="shared" si="145"/>
        <v>0</v>
      </c>
      <c r="Y807" s="56">
        <f t="shared" si="145"/>
        <v>0</v>
      </c>
      <c r="Z807" s="56">
        <f t="shared" si="145"/>
        <v>0</v>
      </c>
      <c r="AA807" s="56">
        <f t="shared" si="145"/>
        <v>0</v>
      </c>
      <c r="AB807" s="56">
        <f t="shared" si="145"/>
        <v>0</v>
      </c>
      <c r="AC807" s="56">
        <f>AC802+AC806</f>
        <v>50</v>
      </c>
      <c r="AD807" s="87">
        <f>SUM(K807:AB807)</f>
        <v>50</v>
      </c>
    </row>
    <row r="808" spans="1:30" customFormat="1" ht="13.9" x14ac:dyDescent="0.4">
      <c r="A808" s="60"/>
      <c r="B808" s="61"/>
      <c r="C808" s="61"/>
      <c r="D808" s="61"/>
      <c r="E808" s="103"/>
      <c r="F808" s="62"/>
      <c r="G808" s="62"/>
      <c r="H808" s="62"/>
      <c r="I808" s="63"/>
      <c r="J808" s="63"/>
      <c r="K808" s="64"/>
      <c r="L808" s="64"/>
      <c r="M808" s="118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 spans="1:30" customFormat="1" ht="13.9" x14ac:dyDescent="0.4">
      <c r="A809" s="353" t="s">
        <v>340</v>
      </c>
      <c r="B809" s="354"/>
      <c r="C809" s="354"/>
      <c r="D809" s="354"/>
      <c r="E809" s="355"/>
      <c r="F809" s="355"/>
      <c r="G809" s="355"/>
      <c r="H809" s="355"/>
      <c r="I809" s="356"/>
      <c r="J809" s="356"/>
      <c r="K809" s="357"/>
      <c r="L809" s="64"/>
      <c r="M809" s="118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 spans="1:30" customFormat="1" ht="13.9" x14ac:dyDescent="0.4">
      <c r="A810" s="60"/>
      <c r="B810" s="61"/>
      <c r="C810" s="61"/>
      <c r="D810" s="61"/>
      <c r="E810" s="103"/>
      <c r="F810" s="62"/>
      <c r="G810" s="62"/>
      <c r="H810" s="62"/>
      <c r="I810" s="63"/>
      <c r="J810" s="63"/>
      <c r="K810" s="64"/>
      <c r="L810" s="64"/>
      <c r="M810" s="118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 spans="1:30" customFormat="1" ht="13.9" x14ac:dyDescent="0.4">
      <c r="A811" s="60"/>
      <c r="B811" s="61"/>
      <c r="C811" s="61"/>
      <c r="D811" s="61"/>
      <c r="E811" s="103"/>
      <c r="F811" s="62"/>
      <c r="G811" s="62"/>
      <c r="H811" s="62"/>
      <c r="I811" s="63"/>
      <c r="J811" s="63"/>
      <c r="K811" s="64"/>
      <c r="L811" s="64"/>
      <c r="M811" s="118"/>
      <c r="N811" s="64"/>
      <c r="O811" s="64"/>
      <c r="P811" s="64"/>
      <c r="Q811" s="64"/>
      <c r="R811" s="65" t="s">
        <v>355</v>
      </c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 spans="1:30" customFormat="1" ht="13.9" x14ac:dyDescent="0.4">
      <c r="A812" s="60"/>
      <c r="B812" s="61"/>
      <c r="C812" s="61"/>
      <c r="D812" s="61"/>
      <c r="E812" s="103"/>
      <c r="F812" s="62"/>
      <c r="G812" s="62"/>
      <c r="H812" s="62"/>
      <c r="I812" s="63"/>
      <c r="J812" s="63"/>
      <c r="K812" s="64"/>
      <c r="L812" s="64"/>
      <c r="M812" s="118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 spans="1:30" customFormat="1" ht="13.9" x14ac:dyDescent="0.4">
      <c r="A813" s="60"/>
      <c r="B813" s="61"/>
      <c r="C813" s="61"/>
      <c r="D813" s="61"/>
      <c r="E813" s="103"/>
      <c r="F813" s="62"/>
      <c r="G813" s="62"/>
      <c r="H813" s="62"/>
      <c r="I813" s="63"/>
      <c r="J813" s="63"/>
      <c r="K813" s="64"/>
      <c r="L813" s="64"/>
      <c r="M813" s="118"/>
      <c r="N813" s="64"/>
      <c r="O813" s="64"/>
      <c r="P813" s="64"/>
      <c r="Q813" s="64"/>
      <c r="R813" s="64"/>
      <c r="S813" s="64"/>
      <c r="T813" s="64" t="s">
        <v>346</v>
      </c>
      <c r="U813" s="64"/>
      <c r="V813" s="64"/>
      <c r="W813" s="64"/>
      <c r="X813" s="64"/>
      <c r="Y813" s="64"/>
      <c r="Z813" s="64"/>
      <c r="AA813" s="64"/>
      <c r="AB813" s="64"/>
      <c r="AC813" s="64"/>
    </row>
    <row r="814" spans="1:30" customFormat="1" ht="13.9" x14ac:dyDescent="0.4">
      <c r="A814" s="60"/>
      <c r="B814" s="61"/>
      <c r="C814" s="61"/>
      <c r="D814" s="61"/>
      <c r="E814" s="103"/>
      <c r="F814" s="62"/>
      <c r="G814" s="62"/>
      <c r="H814" s="62"/>
      <c r="I814" s="63"/>
      <c r="J814" s="63"/>
      <c r="K814" s="64"/>
      <c r="L814" s="64"/>
      <c r="M814" s="118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 spans="1:30" customFormat="1" ht="13.9" x14ac:dyDescent="0.4">
      <c r="A815" s="60"/>
      <c r="B815" s="61"/>
      <c r="C815" s="61"/>
      <c r="D815" s="61"/>
      <c r="E815" s="103"/>
      <c r="F815" s="62"/>
      <c r="G815" s="62"/>
      <c r="H815" s="62"/>
      <c r="I815" s="63"/>
      <c r="J815" s="63"/>
      <c r="K815" s="64"/>
      <c r="L815" s="64"/>
      <c r="M815" s="118"/>
      <c r="N815" s="64"/>
      <c r="O815" s="64"/>
      <c r="P815" s="64"/>
      <c r="Q815" s="64"/>
      <c r="R815" s="65" t="s">
        <v>164</v>
      </c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 spans="1:30" customFormat="1" ht="13.9" x14ac:dyDescent="0.4">
      <c r="A816" s="60"/>
      <c r="B816" s="61"/>
      <c r="C816" s="61"/>
      <c r="D816" s="61"/>
      <c r="E816" s="103"/>
      <c r="F816" s="62"/>
      <c r="G816" s="62"/>
      <c r="H816" s="62"/>
      <c r="I816" s="63"/>
      <c r="J816" s="63"/>
      <c r="K816" s="64"/>
      <c r="L816" s="64"/>
      <c r="M816" s="118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 spans="1:30" customFormat="1" ht="14.25" thickBot="1" x14ac:dyDescent="0.45">
      <c r="A817" s="60"/>
      <c r="B817" s="61"/>
      <c r="C817" s="61"/>
      <c r="D817" s="61"/>
      <c r="E817" s="103"/>
      <c r="F817" s="62"/>
      <c r="G817" s="62"/>
      <c r="H817" s="62"/>
      <c r="I817" s="63"/>
      <c r="J817" s="63"/>
      <c r="K817" s="64"/>
      <c r="L817" s="64"/>
      <c r="M817" s="118"/>
      <c r="N817" s="64"/>
      <c r="O817" s="64"/>
      <c r="P817" s="64"/>
      <c r="Q817" s="64"/>
      <c r="R817" s="64"/>
      <c r="S817" s="64"/>
      <c r="T817" s="64" t="s">
        <v>346</v>
      </c>
      <c r="U817" s="64"/>
      <c r="V817" s="64"/>
      <c r="W817" s="64"/>
      <c r="X817" s="64"/>
      <c r="Y817" s="64"/>
      <c r="Z817" s="64"/>
      <c r="AA817" s="64"/>
      <c r="AB817" s="64"/>
      <c r="AC817" s="64"/>
    </row>
    <row r="818" spans="1:30" customFormat="1" ht="13.9" thickBot="1" x14ac:dyDescent="0.4">
      <c r="A818" s="389" t="s">
        <v>20</v>
      </c>
      <c r="B818" s="405"/>
      <c r="C818" s="405"/>
      <c r="D818" s="405"/>
      <c r="E818" s="406"/>
      <c r="F818" s="406"/>
      <c r="G818" s="406"/>
      <c r="H818" s="406"/>
      <c r="I818" s="407"/>
      <c r="J818" s="407"/>
      <c r="K818" s="408"/>
      <c r="L818" s="408"/>
      <c r="M818" s="408"/>
      <c r="N818" s="408"/>
      <c r="O818" s="408"/>
      <c r="P818" s="408"/>
      <c r="Q818" s="408"/>
      <c r="R818" s="408"/>
      <c r="S818" s="408"/>
      <c r="T818" s="408"/>
      <c r="U818" s="408"/>
      <c r="V818" s="408"/>
      <c r="W818" s="408"/>
      <c r="X818" s="408"/>
      <c r="Y818" s="408"/>
      <c r="Z818" s="408"/>
      <c r="AA818" s="408"/>
      <c r="AB818" s="408"/>
      <c r="AC818" s="409"/>
    </row>
    <row r="819" spans="1:30" customFormat="1" ht="85.35" customHeight="1" x14ac:dyDescent="0.4">
      <c r="A819" s="365">
        <v>13</v>
      </c>
      <c r="B819" s="380" t="s">
        <v>83</v>
      </c>
      <c r="C819" s="383" t="s">
        <v>56</v>
      </c>
      <c r="D819" s="452" t="s">
        <v>354</v>
      </c>
      <c r="E819" s="286" t="s">
        <v>333</v>
      </c>
      <c r="F819" s="25"/>
      <c r="G819" s="25"/>
      <c r="H819" s="25"/>
      <c r="I819" s="26"/>
      <c r="J819" s="226">
        <v>30</v>
      </c>
      <c r="K819" s="227">
        <v>6</v>
      </c>
      <c r="L819" s="228">
        <v>16</v>
      </c>
      <c r="M819" s="229"/>
      <c r="N819" s="230">
        <v>7.5</v>
      </c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30"/>
      <c r="AC819" s="31">
        <f t="shared" ref="AC819:AC820" si="146">SUM(K819:AB819)</f>
        <v>29.5</v>
      </c>
    </row>
    <row r="820" spans="1:30" customFormat="1" ht="13.9" x14ac:dyDescent="0.4">
      <c r="A820" s="365"/>
      <c r="B820" s="381"/>
      <c r="C820" s="384"/>
      <c r="D820" s="450"/>
      <c r="E820" s="309" t="s">
        <v>335</v>
      </c>
      <c r="F820" s="25"/>
      <c r="G820" s="25"/>
      <c r="H820" s="25"/>
      <c r="I820" s="26"/>
      <c r="J820" s="226">
        <v>48</v>
      </c>
      <c r="K820" s="227">
        <v>18</v>
      </c>
      <c r="L820" s="228">
        <v>16</v>
      </c>
      <c r="M820" s="229"/>
      <c r="N820" s="230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30"/>
      <c r="AC820" s="31">
        <f t="shared" si="146"/>
        <v>34</v>
      </c>
    </row>
    <row r="821" spans="1:30" customFormat="1" ht="13.9" x14ac:dyDescent="0.4">
      <c r="A821" s="365"/>
      <c r="B821" s="381"/>
      <c r="C821" s="384"/>
      <c r="D821" s="450"/>
      <c r="E821" s="286"/>
      <c r="F821" s="25"/>
      <c r="G821" s="25"/>
      <c r="H821" s="25"/>
      <c r="I821" s="26"/>
      <c r="J821" s="226"/>
      <c r="K821" s="227"/>
      <c r="L821" s="228"/>
      <c r="M821" s="229"/>
      <c r="N821" s="230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30"/>
      <c r="AC821" s="31"/>
    </row>
    <row r="822" spans="1:30" customFormat="1" ht="13.9" x14ac:dyDescent="0.4">
      <c r="A822" s="365"/>
      <c r="B822" s="381"/>
      <c r="C822" s="384"/>
      <c r="D822" s="450"/>
      <c r="E822" s="273"/>
      <c r="F822" s="82"/>
      <c r="G822" s="83"/>
      <c r="H822" s="83"/>
      <c r="I822" s="84"/>
      <c r="J822" s="85"/>
      <c r="K822" s="78"/>
      <c r="L822" s="79"/>
      <c r="M822" s="113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80"/>
      <c r="AC822" s="81">
        <f>SUM(W822:AB822)</f>
        <v>0</v>
      </c>
    </row>
    <row r="823" spans="1:30" customFormat="1" ht="13.9" thickBot="1" x14ac:dyDescent="0.4">
      <c r="A823" s="365"/>
      <c r="B823" s="381"/>
      <c r="C823" s="384"/>
      <c r="D823" s="450"/>
      <c r="E823" s="274" t="s">
        <v>16</v>
      </c>
      <c r="F823" s="32"/>
      <c r="G823" s="32"/>
      <c r="H823" s="32"/>
      <c r="I823" s="33"/>
      <c r="J823" s="34"/>
      <c r="K823" s="35">
        <f t="shared" ref="K823:V823" si="147">SUM(K819:K821)</f>
        <v>24</v>
      </c>
      <c r="L823" s="36">
        <f t="shared" si="147"/>
        <v>32</v>
      </c>
      <c r="M823" s="114">
        <f t="shared" si="147"/>
        <v>0</v>
      </c>
      <c r="N823" s="36">
        <f t="shared" si="147"/>
        <v>7.5</v>
      </c>
      <c r="O823" s="36">
        <f t="shared" si="147"/>
        <v>0</v>
      </c>
      <c r="P823" s="36">
        <f t="shared" si="147"/>
        <v>0</v>
      </c>
      <c r="Q823" s="36">
        <f t="shared" si="147"/>
        <v>0</v>
      </c>
      <c r="R823" s="36">
        <f t="shared" si="147"/>
        <v>0</v>
      </c>
      <c r="S823" s="36">
        <f t="shared" si="147"/>
        <v>0</v>
      </c>
      <c r="T823" s="36">
        <f t="shared" si="147"/>
        <v>0</v>
      </c>
      <c r="U823" s="36">
        <f t="shared" si="147"/>
        <v>0</v>
      </c>
      <c r="V823" s="36">
        <f t="shared" si="147"/>
        <v>0</v>
      </c>
      <c r="W823" s="36">
        <f>SUM(W819:W822)</f>
        <v>0</v>
      </c>
      <c r="X823" s="36">
        <f>SUM(X819:X821)</f>
        <v>0</v>
      </c>
      <c r="Y823" s="36">
        <f>SUM(Y819:Y821)</f>
        <v>0</v>
      </c>
      <c r="Z823" s="36">
        <f>SUM(Z819:Z821)</f>
        <v>0</v>
      </c>
      <c r="AA823" s="36">
        <f>SUM(AA819:AA821)</f>
        <v>0</v>
      </c>
      <c r="AB823" s="37">
        <f>SUM(AB819:AB821)</f>
        <v>0</v>
      </c>
      <c r="AC823" s="38">
        <f>SUM(AC819:AC822)</f>
        <v>63.5</v>
      </c>
      <c r="AD823" s="87">
        <f>SUM(K823:AB823)</f>
        <v>63.5</v>
      </c>
    </row>
    <row r="824" spans="1:30" customFormat="1" ht="13.9" x14ac:dyDescent="0.4">
      <c r="A824" s="365"/>
      <c r="B824" s="381"/>
      <c r="C824" s="384"/>
      <c r="D824" s="450"/>
      <c r="E824" s="99" t="s">
        <v>345</v>
      </c>
      <c r="F824" s="39"/>
      <c r="G824" s="39"/>
      <c r="H824" s="39"/>
      <c r="I824" s="40"/>
      <c r="J824" s="41"/>
      <c r="K824" s="42"/>
      <c r="L824" s="43"/>
      <c r="M824" s="115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4"/>
      <c r="AC824" s="45">
        <f>SUM(S824:AB824)</f>
        <v>0</v>
      </c>
    </row>
    <row r="825" spans="1:30" customFormat="1" ht="13.9" x14ac:dyDescent="0.4">
      <c r="A825" s="365"/>
      <c r="B825" s="381"/>
      <c r="C825" s="384"/>
      <c r="D825" s="450"/>
      <c r="E825" s="100" t="s">
        <v>93</v>
      </c>
      <c r="F825" s="25" t="s">
        <v>17</v>
      </c>
      <c r="G825" s="25" t="s">
        <v>97</v>
      </c>
      <c r="H825" s="25" t="s">
        <v>344</v>
      </c>
      <c r="I825" s="26">
        <v>1</v>
      </c>
      <c r="J825" s="27">
        <v>16</v>
      </c>
      <c r="K825" s="28"/>
      <c r="L825" s="29"/>
      <c r="M825" s="112"/>
      <c r="N825" s="29"/>
      <c r="O825" s="29"/>
      <c r="P825" s="29">
        <v>2</v>
      </c>
      <c r="Q825" s="29"/>
      <c r="R825" s="29"/>
      <c r="S825" s="29"/>
      <c r="T825" s="29"/>
      <c r="U825" s="29">
        <v>2</v>
      </c>
      <c r="V825" s="121"/>
      <c r="W825" s="121"/>
      <c r="X825" s="121"/>
      <c r="Y825" s="121"/>
      <c r="Z825" s="121"/>
      <c r="AA825" s="121"/>
      <c r="AB825" s="123"/>
      <c r="AC825" s="45">
        <f>SUM(K825:AB825)</f>
        <v>4</v>
      </c>
    </row>
    <row r="826" spans="1:30" customFormat="1" ht="13.9" thickBot="1" x14ac:dyDescent="0.4">
      <c r="A826" s="365"/>
      <c r="B826" s="381"/>
      <c r="C826" s="384"/>
      <c r="D826" s="450"/>
      <c r="E826" s="101" t="s">
        <v>18</v>
      </c>
      <c r="F826" s="46"/>
      <c r="G826" s="46"/>
      <c r="H826" s="46"/>
      <c r="I826" s="47"/>
      <c r="J826" s="48"/>
      <c r="K826" s="49">
        <f t="shared" ref="K826:O826" si="148">SUM(K824:K824)</f>
        <v>0</v>
      </c>
      <c r="L826" s="50">
        <f t="shared" si="148"/>
        <v>0</v>
      </c>
      <c r="M826" s="116">
        <f t="shared" si="148"/>
        <v>0</v>
      </c>
      <c r="N826" s="50">
        <f t="shared" si="148"/>
        <v>0</v>
      </c>
      <c r="O826" s="50">
        <f t="shared" si="148"/>
        <v>0</v>
      </c>
      <c r="P826" s="50">
        <f>SUM(P825)</f>
        <v>2</v>
      </c>
      <c r="Q826" s="50">
        <f t="shared" ref="Q826:AC826" si="149">SUM(Q825)</f>
        <v>0</v>
      </c>
      <c r="R826" s="50">
        <f t="shared" si="149"/>
        <v>0</v>
      </c>
      <c r="S826" s="50">
        <f t="shared" si="149"/>
        <v>0</v>
      </c>
      <c r="T826" s="50">
        <f t="shared" si="149"/>
        <v>0</v>
      </c>
      <c r="U826" s="50">
        <f t="shared" si="149"/>
        <v>2</v>
      </c>
      <c r="V826" s="50">
        <f t="shared" si="149"/>
        <v>0</v>
      </c>
      <c r="W826" s="50">
        <f t="shared" si="149"/>
        <v>0</v>
      </c>
      <c r="X826" s="50">
        <f t="shared" si="149"/>
        <v>0</v>
      </c>
      <c r="Y826" s="50">
        <f t="shared" si="149"/>
        <v>0</v>
      </c>
      <c r="Z826" s="50">
        <f t="shared" si="149"/>
        <v>0</v>
      </c>
      <c r="AA826" s="50">
        <f t="shared" si="149"/>
        <v>0</v>
      </c>
      <c r="AB826" s="50">
        <f t="shared" si="149"/>
        <v>0</v>
      </c>
      <c r="AC826" s="50">
        <f t="shared" si="149"/>
        <v>4</v>
      </c>
    </row>
    <row r="827" spans="1:30" customFormat="1" ht="13.9" thickBot="1" x14ac:dyDescent="0.4">
      <c r="A827" s="365"/>
      <c r="B827" s="381"/>
      <c r="C827" s="384"/>
      <c r="D827" s="450"/>
      <c r="E827" s="276" t="s">
        <v>24</v>
      </c>
      <c r="F827" s="66"/>
      <c r="G827" s="66"/>
      <c r="H827" s="66"/>
      <c r="I827" s="67"/>
      <c r="J827" s="68"/>
      <c r="K827" s="69">
        <f t="shared" ref="K827:AC827" si="150">K823+K826</f>
        <v>24</v>
      </c>
      <c r="L827" s="70">
        <f t="shared" si="150"/>
        <v>32</v>
      </c>
      <c r="M827" s="119">
        <f t="shared" si="150"/>
        <v>0</v>
      </c>
      <c r="N827" s="70">
        <f t="shared" si="150"/>
        <v>7.5</v>
      </c>
      <c r="O827" s="70">
        <f t="shared" si="150"/>
        <v>0</v>
      </c>
      <c r="P827" s="70">
        <f t="shared" si="150"/>
        <v>2</v>
      </c>
      <c r="Q827" s="70">
        <f t="shared" si="150"/>
        <v>0</v>
      </c>
      <c r="R827" s="70">
        <f t="shared" si="150"/>
        <v>0</v>
      </c>
      <c r="S827" s="70">
        <f t="shared" si="150"/>
        <v>0</v>
      </c>
      <c r="T827" s="70">
        <f t="shared" si="150"/>
        <v>0</v>
      </c>
      <c r="U827" s="70">
        <f t="shared" si="150"/>
        <v>2</v>
      </c>
      <c r="V827" s="70">
        <f t="shared" si="150"/>
        <v>0</v>
      </c>
      <c r="W827" s="70">
        <f t="shared" si="150"/>
        <v>0</v>
      </c>
      <c r="X827" s="70">
        <f t="shared" si="150"/>
        <v>0</v>
      </c>
      <c r="Y827" s="70">
        <f t="shared" si="150"/>
        <v>0</v>
      </c>
      <c r="Z827" s="70">
        <f t="shared" si="150"/>
        <v>0</v>
      </c>
      <c r="AA827" s="70">
        <f t="shared" si="150"/>
        <v>0</v>
      </c>
      <c r="AB827" s="71">
        <f t="shared" si="150"/>
        <v>0</v>
      </c>
      <c r="AC827" s="72">
        <f t="shared" si="150"/>
        <v>67.5</v>
      </c>
      <c r="AD827" s="87">
        <f>SUM(K827:AB827)</f>
        <v>67.5</v>
      </c>
    </row>
    <row r="828" spans="1:30" customFormat="1" ht="13.9" thickBot="1" x14ac:dyDescent="0.4">
      <c r="A828" s="366"/>
      <c r="B828" s="382"/>
      <c r="C828" s="385"/>
      <c r="D828" s="451"/>
      <c r="E828" s="277" t="s">
        <v>25</v>
      </c>
      <c r="F828" s="53"/>
      <c r="G828" s="53"/>
      <c r="H828" s="53"/>
      <c r="I828" s="54"/>
      <c r="J828" s="55"/>
      <c r="K828" s="56">
        <f>K807+K827</f>
        <v>42</v>
      </c>
      <c r="L828" s="56">
        <f t="shared" ref="L828:AB828" si="151">L807+L827</f>
        <v>32</v>
      </c>
      <c r="M828" s="56">
        <f t="shared" si="151"/>
        <v>16</v>
      </c>
      <c r="N828" s="56">
        <f t="shared" si="151"/>
        <v>23.5</v>
      </c>
      <c r="O828" s="56">
        <f t="shared" si="151"/>
        <v>0</v>
      </c>
      <c r="P828" s="56">
        <f t="shared" si="151"/>
        <v>2</v>
      </c>
      <c r="Q828" s="56">
        <f t="shared" si="151"/>
        <v>0</v>
      </c>
      <c r="R828" s="56">
        <f t="shared" si="151"/>
        <v>0</v>
      </c>
      <c r="S828" s="56">
        <f t="shared" si="151"/>
        <v>0</v>
      </c>
      <c r="T828" s="56">
        <f t="shared" si="151"/>
        <v>0</v>
      </c>
      <c r="U828" s="56">
        <f t="shared" si="151"/>
        <v>2</v>
      </c>
      <c r="V828" s="56">
        <f t="shared" si="151"/>
        <v>0</v>
      </c>
      <c r="W828" s="56">
        <f t="shared" si="151"/>
        <v>0</v>
      </c>
      <c r="X828" s="56">
        <f t="shared" si="151"/>
        <v>0</v>
      </c>
      <c r="Y828" s="56">
        <f t="shared" si="151"/>
        <v>0</v>
      </c>
      <c r="Z828" s="56">
        <f t="shared" si="151"/>
        <v>0</v>
      </c>
      <c r="AA828" s="56">
        <f t="shared" si="151"/>
        <v>0</v>
      </c>
      <c r="AB828" s="56">
        <f t="shared" si="151"/>
        <v>0</v>
      </c>
      <c r="AC828" s="59">
        <f>AC807+AC827</f>
        <v>117.5</v>
      </c>
      <c r="AD828" s="87">
        <f>SUM(K828:AB828)</f>
        <v>117.5</v>
      </c>
    </row>
    <row r="829" spans="1:30" customFormat="1" ht="13.9" x14ac:dyDescent="0.4">
      <c r="A829" s="60"/>
      <c r="B829" s="61"/>
      <c r="C829" s="61"/>
      <c r="D829" s="61"/>
      <c r="E829" s="103"/>
      <c r="F829" s="62"/>
      <c r="G829" s="62"/>
      <c r="H829" s="62"/>
      <c r="I829" s="63"/>
      <c r="J829" s="63"/>
      <c r="K829" s="64"/>
      <c r="L829" s="64"/>
      <c r="M829" s="118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 spans="1:30" customFormat="1" ht="13.9" x14ac:dyDescent="0.4">
      <c r="A830" s="353" t="s">
        <v>340</v>
      </c>
      <c r="B830" s="354"/>
      <c r="C830" s="354"/>
      <c r="D830" s="354"/>
      <c r="E830" s="355"/>
      <c r="F830" s="355"/>
      <c r="G830" s="355"/>
      <c r="H830" s="355"/>
      <c r="I830" s="356"/>
      <c r="J830" s="356"/>
      <c r="K830" s="357"/>
      <c r="L830" s="64"/>
      <c r="M830" s="118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 spans="1:30" customFormat="1" ht="13.9" x14ac:dyDescent="0.4">
      <c r="A831" s="60"/>
      <c r="B831" s="61"/>
      <c r="C831" s="61"/>
      <c r="D831" s="61"/>
      <c r="E831" s="103"/>
      <c r="F831" s="62"/>
      <c r="G831" s="62"/>
      <c r="H831" s="62"/>
      <c r="I831" s="63"/>
      <c r="J831" s="63"/>
      <c r="K831" s="64"/>
      <c r="L831" s="64"/>
      <c r="M831" s="118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 spans="1:30" customFormat="1" ht="13.9" x14ac:dyDescent="0.4">
      <c r="A832" s="60"/>
      <c r="B832" s="61"/>
      <c r="C832" s="61"/>
      <c r="D832" s="61"/>
      <c r="E832" s="103"/>
      <c r="F832" s="62"/>
      <c r="G832" s="62"/>
      <c r="H832" s="62"/>
      <c r="I832" s="63"/>
      <c r="J832" s="63"/>
      <c r="K832" s="64"/>
      <c r="L832" s="64"/>
      <c r="M832" s="118"/>
      <c r="N832" s="64"/>
      <c r="O832" s="64"/>
      <c r="P832" s="64"/>
      <c r="Q832" s="64"/>
      <c r="R832" s="65" t="s">
        <v>355</v>
      </c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 spans="1:29" customFormat="1" ht="13.9" x14ac:dyDescent="0.4">
      <c r="A833" s="60"/>
      <c r="B833" s="61"/>
      <c r="C833" s="61"/>
      <c r="D833" s="61"/>
      <c r="E833" s="103"/>
      <c r="F833" s="62"/>
      <c r="G833" s="62"/>
      <c r="H833" s="62"/>
      <c r="I833" s="63"/>
      <c r="J833" s="63"/>
      <c r="K833" s="64"/>
      <c r="L833" s="64"/>
      <c r="M833" s="118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 spans="1:29" customFormat="1" ht="13.9" x14ac:dyDescent="0.4">
      <c r="A834" s="60"/>
      <c r="B834" s="61"/>
      <c r="C834" s="61"/>
      <c r="D834" s="61"/>
      <c r="E834" s="103"/>
      <c r="F834" s="62"/>
      <c r="G834" s="62"/>
      <c r="H834" s="62"/>
      <c r="I834" s="63"/>
      <c r="J834" s="63"/>
      <c r="K834" s="64"/>
      <c r="L834" s="64"/>
      <c r="M834" s="118"/>
      <c r="N834" s="64"/>
      <c r="O834" s="64"/>
      <c r="P834" s="64"/>
      <c r="Q834" s="64"/>
      <c r="R834" s="64"/>
      <c r="S834" s="64"/>
      <c r="T834" s="64" t="s">
        <v>346</v>
      </c>
      <c r="U834" s="64"/>
      <c r="V834" s="64"/>
      <c r="W834" s="64"/>
      <c r="X834" s="64"/>
      <c r="Y834" s="64"/>
      <c r="Z834" s="64"/>
      <c r="AA834" s="64"/>
      <c r="AB834" s="64"/>
      <c r="AC834" s="64"/>
    </row>
    <row r="835" spans="1:29" customFormat="1" ht="13.9" x14ac:dyDescent="0.4">
      <c r="A835" s="60"/>
      <c r="B835" s="61"/>
      <c r="C835" s="61"/>
      <c r="D835" s="61"/>
      <c r="E835" s="103"/>
      <c r="F835" s="62"/>
      <c r="G835" s="62"/>
      <c r="H835" s="62"/>
      <c r="I835" s="63"/>
      <c r="J835" s="63"/>
      <c r="K835" s="64"/>
      <c r="L835" s="64"/>
      <c r="M835" s="118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 spans="1:29" customFormat="1" ht="13.9" x14ac:dyDescent="0.4">
      <c r="A836" s="60"/>
      <c r="B836" s="61"/>
      <c r="C836" s="61"/>
      <c r="D836" s="61"/>
      <c r="E836" s="103"/>
      <c r="F836" s="62"/>
      <c r="G836" s="62"/>
      <c r="H836" s="62"/>
      <c r="I836" s="63"/>
      <c r="J836" s="63"/>
      <c r="K836" s="64"/>
      <c r="L836" s="64"/>
      <c r="M836" s="118"/>
      <c r="N836" s="64"/>
      <c r="O836" s="64"/>
      <c r="P836" s="64"/>
      <c r="Q836" s="64"/>
      <c r="R836" s="65" t="s">
        <v>164</v>
      </c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 spans="1:29" customFormat="1" ht="13.9" x14ac:dyDescent="0.4">
      <c r="A837" s="60"/>
      <c r="B837" s="61"/>
      <c r="C837" s="61"/>
      <c r="D837" s="61"/>
      <c r="E837" s="103"/>
      <c r="F837" s="62"/>
      <c r="G837" s="62"/>
      <c r="H837" s="62"/>
      <c r="I837" s="63"/>
      <c r="J837" s="63"/>
      <c r="K837" s="64"/>
      <c r="L837" s="64"/>
      <c r="M837" s="118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 spans="1:29" customFormat="1" ht="13.9" x14ac:dyDescent="0.4">
      <c r="A838" s="60"/>
      <c r="B838" s="61"/>
      <c r="C838" s="61"/>
      <c r="D838" s="61"/>
      <c r="E838" s="103"/>
      <c r="F838" s="62"/>
      <c r="G838" s="62"/>
      <c r="H838" s="62"/>
      <c r="I838" s="63"/>
      <c r="J838" s="63"/>
      <c r="K838" s="64"/>
      <c r="L838" s="64"/>
      <c r="M838" s="118"/>
      <c r="N838" s="64"/>
      <c r="O838" s="64"/>
      <c r="P838" s="64"/>
      <c r="Q838" s="64"/>
      <c r="R838" s="64"/>
      <c r="S838" s="64"/>
      <c r="T838" s="64" t="s">
        <v>346</v>
      </c>
      <c r="U838" s="64"/>
      <c r="V838" s="64"/>
      <c r="W838" s="64"/>
      <c r="X838" s="64"/>
      <c r="Y838" s="64"/>
      <c r="Z838" s="64"/>
      <c r="AA838" s="64"/>
      <c r="AB838" s="64"/>
      <c r="AC838" s="64"/>
    </row>
    <row r="839" spans="1:29" customFormat="1" ht="13.9" x14ac:dyDescent="0.4">
      <c r="A839" s="60"/>
      <c r="B839" s="61"/>
      <c r="C839" s="61"/>
      <c r="D839" s="61"/>
      <c r="E839" s="103"/>
      <c r="F839" s="62"/>
      <c r="G839" s="62"/>
      <c r="H839" s="62"/>
      <c r="I839" s="63"/>
      <c r="J839" s="63"/>
      <c r="K839" s="64"/>
      <c r="L839" s="64"/>
      <c r="M839" s="118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 spans="1:29" customFormat="1" x14ac:dyDescent="0.4">
      <c r="A840" s="73"/>
      <c r="B840" s="73"/>
      <c r="C840" s="73"/>
      <c r="D840" s="74"/>
      <c r="E840" s="107"/>
      <c r="F840" s="73"/>
      <c r="G840" s="74"/>
      <c r="H840" s="74"/>
      <c r="I840" s="73"/>
      <c r="J840" s="73"/>
      <c r="K840" s="73"/>
      <c r="L840" s="73"/>
      <c r="M840" s="107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</row>
    <row r="841" spans="1:29" customFormat="1" x14ac:dyDescent="0.4">
      <c r="A841" s="73"/>
      <c r="B841" s="73"/>
      <c r="C841" s="73"/>
      <c r="D841" s="74"/>
      <c r="E841" s="107"/>
      <c r="F841" s="73"/>
      <c r="G841" s="74"/>
      <c r="H841" s="74"/>
      <c r="I841" s="73"/>
      <c r="J841" s="73"/>
      <c r="K841" s="73"/>
      <c r="L841" s="73"/>
      <c r="M841" s="107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</row>
    <row r="842" spans="1:29" customFormat="1" ht="13.15" thickBot="1" x14ac:dyDescent="0.4">
      <c r="E842" s="96"/>
      <c r="M842" s="96"/>
    </row>
    <row r="843" spans="1:29" customFormat="1" ht="13.9" thickBot="1" x14ac:dyDescent="0.4">
      <c r="A843" s="389" t="s">
        <v>1</v>
      </c>
      <c r="B843" s="405"/>
      <c r="C843" s="405"/>
      <c r="D843" s="405"/>
      <c r="E843" s="406"/>
      <c r="F843" s="406"/>
      <c r="G843" s="406"/>
      <c r="H843" s="406"/>
      <c r="I843" s="407"/>
      <c r="J843" s="407"/>
      <c r="K843" s="408"/>
      <c r="L843" s="408"/>
      <c r="M843" s="408"/>
      <c r="N843" s="408"/>
      <c r="O843" s="408"/>
      <c r="P843" s="408"/>
      <c r="Q843" s="408"/>
      <c r="R843" s="408"/>
      <c r="S843" s="408"/>
      <c r="T843" s="408"/>
      <c r="U843" s="408"/>
      <c r="V843" s="408"/>
      <c r="W843" s="408"/>
      <c r="X843" s="408"/>
      <c r="Y843" s="408"/>
      <c r="Z843" s="408"/>
      <c r="AA843" s="408"/>
      <c r="AB843" s="408"/>
      <c r="AC843" s="409"/>
    </row>
    <row r="844" spans="1:29" customFormat="1" ht="14.25" thickBot="1" x14ac:dyDescent="0.45">
      <c r="A844" s="392">
        <v>14</v>
      </c>
      <c r="B844" s="403" t="s">
        <v>364</v>
      </c>
      <c r="C844" s="393" t="s">
        <v>118</v>
      </c>
      <c r="D844" s="394">
        <v>0.5</v>
      </c>
      <c r="E844" s="266" t="s">
        <v>212</v>
      </c>
      <c r="F844" s="39" t="s">
        <v>4</v>
      </c>
      <c r="G844" s="39"/>
      <c r="H844" s="39" t="s">
        <v>213</v>
      </c>
      <c r="I844" s="40">
        <v>4</v>
      </c>
      <c r="J844" s="41">
        <v>59</v>
      </c>
      <c r="K844" s="42"/>
      <c r="L844" s="43"/>
      <c r="M844" s="115">
        <v>28</v>
      </c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4"/>
      <c r="AC844" s="45">
        <f>SUM(K844:AB844)</f>
        <v>28</v>
      </c>
    </row>
    <row r="845" spans="1:29" customFormat="1" ht="14.25" thickBot="1" x14ac:dyDescent="0.45">
      <c r="A845" s="392"/>
      <c r="B845" s="403"/>
      <c r="C845" s="393"/>
      <c r="D845" s="394"/>
      <c r="E845" s="93" t="s">
        <v>212</v>
      </c>
      <c r="F845" s="25" t="s">
        <v>4</v>
      </c>
      <c r="G845" s="25"/>
      <c r="H845" s="25" t="s">
        <v>213</v>
      </c>
      <c r="I845" s="26">
        <v>4</v>
      </c>
      <c r="J845" s="27">
        <v>59</v>
      </c>
      <c r="K845" s="28"/>
      <c r="L845" s="29"/>
      <c r="M845" s="112">
        <v>28</v>
      </c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4"/>
      <c r="AC845" s="24">
        <f t="shared" ref="AC845:AC852" si="152">SUM(K845:AB845)</f>
        <v>28</v>
      </c>
    </row>
    <row r="846" spans="1:29" customFormat="1" ht="14.25" thickBot="1" x14ac:dyDescent="0.45">
      <c r="A846" s="365"/>
      <c r="B846" s="368"/>
      <c r="C846" s="371"/>
      <c r="D846" s="374"/>
      <c r="E846" s="93" t="s">
        <v>71</v>
      </c>
      <c r="F846" s="25" t="s">
        <v>4</v>
      </c>
      <c r="G846" s="25" t="s">
        <v>5</v>
      </c>
      <c r="H846" s="25" t="s">
        <v>72</v>
      </c>
      <c r="I846" s="26">
        <v>2</v>
      </c>
      <c r="J846" s="27">
        <v>32</v>
      </c>
      <c r="K846" s="28"/>
      <c r="L846" s="29"/>
      <c r="M846" s="112">
        <v>28</v>
      </c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30"/>
      <c r="AC846" s="24">
        <f t="shared" si="152"/>
        <v>28</v>
      </c>
    </row>
    <row r="847" spans="1:29" customFormat="1" ht="15.4" thickBot="1" x14ac:dyDescent="0.45">
      <c r="A847" s="365"/>
      <c r="B847" s="368"/>
      <c r="C847" s="371"/>
      <c r="D847" s="374"/>
      <c r="E847" s="196"/>
      <c r="F847" s="129"/>
      <c r="G847" s="130"/>
      <c r="H847" s="130"/>
      <c r="I847" s="129"/>
      <c r="J847" s="129"/>
      <c r="K847" s="129"/>
      <c r="L847" s="129"/>
      <c r="M847" s="128"/>
      <c r="N847" s="29"/>
      <c r="O847" s="29"/>
      <c r="P847" s="29"/>
      <c r="Q847" s="29"/>
      <c r="R847" s="29"/>
      <c r="S847" s="29"/>
      <c r="T847" s="29"/>
      <c r="U847" s="29"/>
      <c r="V847" s="29">
        <v>0</v>
      </c>
      <c r="W847" s="29"/>
      <c r="X847" s="29"/>
      <c r="Y847" s="29"/>
      <c r="Z847" s="29"/>
      <c r="AA847" s="29"/>
      <c r="AB847" s="30"/>
      <c r="AC847" s="24">
        <f t="shared" si="152"/>
        <v>0</v>
      </c>
    </row>
    <row r="848" spans="1:29" customFormat="1" ht="14.25" thickBot="1" x14ac:dyDescent="0.45">
      <c r="A848" s="365"/>
      <c r="B848" s="368"/>
      <c r="C848" s="371"/>
      <c r="D848" s="374"/>
      <c r="E848" s="93" t="s">
        <v>49</v>
      </c>
      <c r="F848" s="25" t="s">
        <v>4</v>
      </c>
      <c r="G848" s="25" t="s">
        <v>5</v>
      </c>
      <c r="H848" s="25"/>
      <c r="I848" s="26">
        <v>2</v>
      </c>
      <c r="J848" s="27">
        <v>47</v>
      </c>
      <c r="K848" s="28"/>
      <c r="L848" s="29"/>
      <c r="M848" s="112">
        <v>28</v>
      </c>
      <c r="N848" s="29"/>
      <c r="O848" s="29"/>
      <c r="P848" s="29"/>
      <c r="Q848" s="29"/>
      <c r="R848" s="29"/>
      <c r="S848" s="29"/>
      <c r="T848" s="29"/>
      <c r="U848" s="29"/>
      <c r="V848" s="29">
        <v>0</v>
      </c>
      <c r="W848" s="29"/>
      <c r="X848" s="29"/>
      <c r="Y848" s="29"/>
      <c r="Z848" s="29"/>
      <c r="AA848" s="29"/>
      <c r="AB848" s="30"/>
      <c r="AC848" s="24">
        <f t="shared" si="152"/>
        <v>28</v>
      </c>
    </row>
    <row r="849" spans="1:31" customFormat="1" ht="14.25" thickBot="1" x14ac:dyDescent="0.45">
      <c r="A849" s="365"/>
      <c r="B849" s="368"/>
      <c r="C849" s="371"/>
      <c r="D849" s="374"/>
      <c r="E849" s="93" t="s">
        <v>49</v>
      </c>
      <c r="F849" s="25" t="s">
        <v>4</v>
      </c>
      <c r="G849" s="25" t="s">
        <v>5</v>
      </c>
      <c r="H849" s="25" t="s">
        <v>119</v>
      </c>
      <c r="I849" s="26">
        <v>2</v>
      </c>
      <c r="J849" s="27">
        <v>68</v>
      </c>
      <c r="K849" s="28">
        <v>28</v>
      </c>
      <c r="L849" s="29"/>
      <c r="M849" s="112"/>
      <c r="N849" s="29"/>
      <c r="O849" s="29"/>
      <c r="P849" s="29"/>
      <c r="Q849" s="29"/>
      <c r="R849" s="29"/>
      <c r="S849" s="29"/>
      <c r="T849" s="29"/>
      <c r="U849" s="29">
        <v>5</v>
      </c>
      <c r="V849" s="29"/>
      <c r="W849" s="29"/>
      <c r="X849" s="29"/>
      <c r="Y849" s="29"/>
      <c r="Z849" s="29"/>
      <c r="AA849" s="29"/>
      <c r="AB849" s="30"/>
      <c r="AC849" s="24">
        <f t="shared" si="152"/>
        <v>33</v>
      </c>
    </row>
    <row r="850" spans="1:31" customFormat="1" ht="14.25" hidden="1" thickBot="1" x14ac:dyDescent="0.45">
      <c r="A850" s="365"/>
      <c r="B850" s="368"/>
      <c r="C850" s="371"/>
      <c r="D850" s="374"/>
      <c r="E850" s="93"/>
      <c r="F850" s="25"/>
      <c r="G850" s="25"/>
      <c r="H850" s="25"/>
      <c r="I850" s="26"/>
      <c r="J850" s="27"/>
      <c r="K850" s="28"/>
      <c r="L850" s="29"/>
      <c r="M850" s="112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30"/>
      <c r="AC850" s="24">
        <f t="shared" si="152"/>
        <v>0</v>
      </c>
    </row>
    <row r="851" spans="1:31" customFormat="1" ht="13.9" hidden="1" x14ac:dyDescent="0.4">
      <c r="A851" s="365"/>
      <c r="B851" s="368"/>
      <c r="C851" s="371"/>
      <c r="D851" s="374"/>
      <c r="E851" s="93"/>
      <c r="F851" s="25"/>
      <c r="G851" s="25"/>
      <c r="H851" s="25"/>
      <c r="I851" s="26"/>
      <c r="J851" s="27"/>
      <c r="K851" s="28"/>
      <c r="L851" s="29"/>
      <c r="M851" s="112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30"/>
      <c r="AC851" s="24">
        <f t="shared" si="152"/>
        <v>0</v>
      </c>
    </row>
    <row r="852" spans="1:31" customFormat="1" ht="13.9" x14ac:dyDescent="0.4">
      <c r="A852" s="365"/>
      <c r="B852" s="368"/>
      <c r="C852" s="371"/>
      <c r="D852" s="374"/>
      <c r="E852" s="93"/>
      <c r="F852" s="25"/>
      <c r="G852" s="25"/>
      <c r="H852" s="25"/>
      <c r="I852" s="26"/>
      <c r="J852" s="27"/>
      <c r="K852" s="28"/>
      <c r="L852" s="29"/>
      <c r="M852" s="112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30"/>
      <c r="AC852" s="24">
        <f t="shared" si="152"/>
        <v>0</v>
      </c>
      <c r="AD852" s="87">
        <f>SUM(AC850:AC852)</f>
        <v>0</v>
      </c>
      <c r="AE852" s="87">
        <f>AD852+28</f>
        <v>28</v>
      </c>
    </row>
    <row r="853" spans="1:31" customFormat="1" ht="13.9" thickBot="1" x14ac:dyDescent="0.4">
      <c r="A853" s="365"/>
      <c r="B853" s="368"/>
      <c r="C853" s="371"/>
      <c r="D853" s="374"/>
      <c r="E853" s="98" t="s">
        <v>16</v>
      </c>
      <c r="F853" s="32"/>
      <c r="G853" s="32"/>
      <c r="H853" s="32"/>
      <c r="I853" s="33"/>
      <c r="J853" s="34"/>
      <c r="K853" s="35">
        <f t="shared" ref="K853:AC853" si="153">SUM(K844:K852)</f>
        <v>28</v>
      </c>
      <c r="L853" s="36">
        <f t="shared" si="153"/>
        <v>0</v>
      </c>
      <c r="M853" s="114">
        <f t="shared" si="153"/>
        <v>112</v>
      </c>
      <c r="N853" s="36">
        <f t="shared" si="153"/>
        <v>0</v>
      </c>
      <c r="O853" s="36">
        <f t="shared" si="153"/>
        <v>0</v>
      </c>
      <c r="P853" s="36">
        <f t="shared" si="153"/>
        <v>0</v>
      </c>
      <c r="Q853" s="36">
        <f t="shared" si="153"/>
        <v>0</v>
      </c>
      <c r="R853" s="36">
        <f t="shared" si="153"/>
        <v>0</v>
      </c>
      <c r="S853" s="36">
        <f t="shared" si="153"/>
        <v>0</v>
      </c>
      <c r="T853" s="36">
        <f t="shared" si="153"/>
        <v>0</v>
      </c>
      <c r="U853" s="36">
        <f t="shared" si="153"/>
        <v>5</v>
      </c>
      <c r="V853" s="36">
        <f t="shared" si="153"/>
        <v>0</v>
      </c>
      <c r="W853" s="36">
        <f t="shared" si="153"/>
        <v>0</v>
      </c>
      <c r="X853" s="36">
        <f t="shared" si="153"/>
        <v>0</v>
      </c>
      <c r="Y853" s="36">
        <f t="shared" si="153"/>
        <v>0</v>
      </c>
      <c r="Z853" s="36">
        <f t="shared" si="153"/>
        <v>0</v>
      </c>
      <c r="AA853" s="36">
        <f t="shared" si="153"/>
        <v>0</v>
      </c>
      <c r="AB853" s="37">
        <f t="shared" si="153"/>
        <v>0</v>
      </c>
      <c r="AC853" s="38">
        <f t="shared" si="153"/>
        <v>145</v>
      </c>
      <c r="AD853" s="87">
        <f>SUM(K853:AA853)</f>
        <v>145</v>
      </c>
    </row>
    <row r="854" spans="1:31" customFormat="1" ht="13.9" x14ac:dyDescent="0.4">
      <c r="A854" s="365"/>
      <c r="B854" s="368"/>
      <c r="C854" s="371"/>
      <c r="D854" s="375"/>
      <c r="E854" s="99"/>
      <c r="F854" s="39"/>
      <c r="G854" s="39"/>
      <c r="H854" s="39"/>
      <c r="I854" s="40"/>
      <c r="J854" s="41"/>
      <c r="K854" s="42"/>
      <c r="L854" s="43"/>
      <c r="M854" s="115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4"/>
      <c r="AC854" s="45"/>
    </row>
    <row r="855" spans="1:31" customFormat="1" ht="13.9" thickBot="1" x14ac:dyDescent="0.4">
      <c r="A855" s="365"/>
      <c r="B855" s="368"/>
      <c r="C855" s="371"/>
      <c r="D855" s="375"/>
      <c r="E855" s="101" t="s">
        <v>18</v>
      </c>
      <c r="F855" s="46"/>
      <c r="G855" s="46"/>
      <c r="H855" s="46"/>
      <c r="I855" s="47"/>
      <c r="J855" s="48"/>
      <c r="K855" s="49">
        <f t="shared" ref="K855:AC855" si="154">SUM(K854:K854)</f>
        <v>0</v>
      </c>
      <c r="L855" s="50">
        <f t="shared" si="154"/>
        <v>0</v>
      </c>
      <c r="M855" s="116">
        <f t="shared" si="154"/>
        <v>0</v>
      </c>
      <c r="N855" s="50">
        <f t="shared" si="154"/>
        <v>0</v>
      </c>
      <c r="O855" s="50">
        <f t="shared" si="154"/>
        <v>0</v>
      </c>
      <c r="P855" s="50">
        <f t="shared" si="154"/>
        <v>0</v>
      </c>
      <c r="Q855" s="50">
        <f t="shared" si="154"/>
        <v>0</v>
      </c>
      <c r="R855" s="50">
        <f t="shared" si="154"/>
        <v>0</v>
      </c>
      <c r="S855" s="50">
        <f t="shared" si="154"/>
        <v>0</v>
      </c>
      <c r="T855" s="50">
        <f t="shared" si="154"/>
        <v>0</v>
      </c>
      <c r="U855" s="50">
        <f t="shared" si="154"/>
        <v>0</v>
      </c>
      <c r="V855" s="50">
        <f t="shared" si="154"/>
        <v>0</v>
      </c>
      <c r="W855" s="50">
        <f t="shared" si="154"/>
        <v>0</v>
      </c>
      <c r="X855" s="50">
        <f t="shared" si="154"/>
        <v>0</v>
      </c>
      <c r="Y855" s="50">
        <f t="shared" si="154"/>
        <v>0</v>
      </c>
      <c r="Z855" s="50">
        <f t="shared" si="154"/>
        <v>0</v>
      </c>
      <c r="AA855" s="50">
        <f t="shared" si="154"/>
        <v>0</v>
      </c>
      <c r="AB855" s="51">
        <f t="shared" si="154"/>
        <v>0</v>
      </c>
      <c r="AC855" s="52">
        <f t="shared" si="154"/>
        <v>0</v>
      </c>
    </row>
    <row r="856" spans="1:31" customFormat="1" ht="13.9" thickBot="1" x14ac:dyDescent="0.4">
      <c r="A856" s="366"/>
      <c r="B856" s="369"/>
      <c r="C856" s="372"/>
      <c r="D856" s="376"/>
      <c r="E856" s="102" t="s">
        <v>19</v>
      </c>
      <c r="F856" s="53"/>
      <c r="G856" s="53"/>
      <c r="H856" s="53"/>
      <c r="I856" s="54"/>
      <c r="J856" s="55"/>
      <c r="K856" s="56">
        <f t="shared" ref="K856:AC856" si="155">K853+K855</f>
        <v>28</v>
      </c>
      <c r="L856" s="57">
        <f t="shared" si="155"/>
        <v>0</v>
      </c>
      <c r="M856" s="117">
        <f t="shared" si="155"/>
        <v>112</v>
      </c>
      <c r="N856" s="57">
        <f t="shared" si="155"/>
        <v>0</v>
      </c>
      <c r="O856" s="57">
        <f t="shared" si="155"/>
        <v>0</v>
      </c>
      <c r="P856" s="57">
        <f t="shared" si="155"/>
        <v>0</v>
      </c>
      <c r="Q856" s="57">
        <f t="shared" si="155"/>
        <v>0</v>
      </c>
      <c r="R856" s="57">
        <f t="shared" si="155"/>
        <v>0</v>
      </c>
      <c r="S856" s="57">
        <f t="shared" si="155"/>
        <v>0</v>
      </c>
      <c r="T856" s="57">
        <f t="shared" si="155"/>
        <v>0</v>
      </c>
      <c r="U856" s="57">
        <f t="shared" si="155"/>
        <v>5</v>
      </c>
      <c r="V856" s="57">
        <f t="shared" si="155"/>
        <v>0</v>
      </c>
      <c r="W856" s="57">
        <f t="shared" si="155"/>
        <v>0</v>
      </c>
      <c r="X856" s="57">
        <f t="shared" si="155"/>
        <v>0</v>
      </c>
      <c r="Y856" s="57">
        <f t="shared" si="155"/>
        <v>0</v>
      </c>
      <c r="Z856" s="57">
        <f t="shared" si="155"/>
        <v>0</v>
      </c>
      <c r="AA856" s="57">
        <f t="shared" si="155"/>
        <v>0</v>
      </c>
      <c r="AB856" s="58">
        <f t="shared" si="155"/>
        <v>0</v>
      </c>
      <c r="AC856" s="59">
        <f t="shared" si="155"/>
        <v>145</v>
      </c>
      <c r="AD856" s="87">
        <f>SUM(K856:AB856)</f>
        <v>145</v>
      </c>
    </row>
    <row r="857" spans="1:31" customFormat="1" ht="14.25" thickBot="1" x14ac:dyDescent="0.45">
      <c r="A857" s="60"/>
      <c r="B857" s="61"/>
      <c r="C857" s="61"/>
      <c r="D857" s="61"/>
      <c r="E857" s="103"/>
      <c r="F857" s="62"/>
      <c r="G857" s="62"/>
      <c r="H857" s="62"/>
      <c r="I857" s="63"/>
      <c r="J857" s="63"/>
      <c r="K857" s="64"/>
      <c r="L857" s="64"/>
      <c r="M857" s="118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 spans="1:31" customFormat="1" ht="13.9" x14ac:dyDescent="0.4">
      <c r="A858" s="353" t="s">
        <v>340</v>
      </c>
      <c r="B858" s="354"/>
      <c r="C858" s="354"/>
      <c r="D858" s="354"/>
      <c r="E858" s="355"/>
      <c r="F858" s="355"/>
      <c r="G858" s="355"/>
      <c r="H858" s="355"/>
      <c r="I858" s="356"/>
      <c r="J858" s="356"/>
      <c r="K858" s="357"/>
      <c r="L858" s="64"/>
      <c r="M858" s="118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 spans="1:31" customFormat="1" ht="13.9" x14ac:dyDescent="0.4">
      <c r="A859" s="60"/>
      <c r="B859" s="61"/>
      <c r="C859" s="61"/>
      <c r="D859" s="61"/>
      <c r="E859" s="103"/>
      <c r="F859" s="62"/>
      <c r="G859" s="62"/>
      <c r="H859" s="62"/>
      <c r="I859" s="63"/>
      <c r="J859" s="63"/>
      <c r="K859" s="64"/>
      <c r="L859" s="64"/>
      <c r="M859" s="118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 spans="1:31" customFormat="1" ht="13.9" x14ac:dyDescent="0.4">
      <c r="A860" s="60"/>
      <c r="B860" s="61"/>
      <c r="C860" s="61"/>
      <c r="D860" s="61"/>
      <c r="E860" s="103"/>
      <c r="F860" s="62"/>
      <c r="G860" s="62"/>
      <c r="H860" s="62"/>
      <c r="I860" s="63"/>
      <c r="J860" s="63"/>
      <c r="K860" s="64"/>
      <c r="L860" s="64"/>
      <c r="M860" s="118"/>
      <c r="N860" s="64"/>
      <c r="O860" s="64"/>
      <c r="P860" s="64"/>
      <c r="Q860" s="64"/>
      <c r="R860" s="65" t="s">
        <v>355</v>
      </c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 spans="1:31" customFormat="1" ht="13.9" x14ac:dyDescent="0.4">
      <c r="A861" s="60"/>
      <c r="B861" s="61"/>
      <c r="C861" s="61"/>
      <c r="D861" s="61"/>
      <c r="E861" s="103"/>
      <c r="F861" s="62"/>
      <c r="G861" s="62"/>
      <c r="H861" s="62"/>
      <c r="I861" s="63"/>
      <c r="J861" s="63"/>
      <c r="K861" s="64"/>
      <c r="L861" s="64"/>
      <c r="M861" s="118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 spans="1:31" customFormat="1" ht="13.9" x14ac:dyDescent="0.4">
      <c r="A862" s="60"/>
      <c r="B862" s="61"/>
      <c r="C862" s="61"/>
      <c r="D862" s="61"/>
      <c r="E862" s="103"/>
      <c r="F862" s="62"/>
      <c r="G862" s="62"/>
      <c r="H862" s="62"/>
      <c r="I862" s="63"/>
      <c r="J862" s="63"/>
      <c r="K862" s="64"/>
      <c r="L862" s="64"/>
      <c r="M862" s="118"/>
      <c r="N862" s="64"/>
      <c r="O862" s="64"/>
      <c r="P862" s="64"/>
      <c r="Q862" s="64"/>
      <c r="R862" s="64"/>
      <c r="S862" s="64"/>
      <c r="T862" s="64" t="s">
        <v>346</v>
      </c>
      <c r="U862" s="64"/>
      <c r="V862" s="64"/>
      <c r="W862" s="64"/>
      <c r="X862" s="64"/>
      <c r="Y862" s="64"/>
      <c r="Z862" s="64"/>
      <c r="AA862" s="64"/>
      <c r="AB862" s="64"/>
      <c r="AC862" s="64"/>
    </row>
    <row r="863" spans="1:31" customFormat="1" ht="13.9" x14ac:dyDescent="0.4">
      <c r="A863" s="60"/>
      <c r="B863" s="61"/>
      <c r="C863" s="61"/>
      <c r="D863" s="61"/>
      <c r="E863" s="103"/>
      <c r="F863" s="62"/>
      <c r="G863" s="62"/>
      <c r="H863" s="62"/>
      <c r="I863" s="63"/>
      <c r="J863" s="63"/>
      <c r="K863" s="64"/>
      <c r="L863" s="64"/>
      <c r="M863" s="118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 spans="1:31" customFormat="1" ht="13.9" x14ac:dyDescent="0.4">
      <c r="A864" s="60"/>
      <c r="B864" s="61"/>
      <c r="C864" s="61"/>
      <c r="D864" s="61"/>
      <c r="E864" s="103"/>
      <c r="F864" s="62"/>
      <c r="G864" s="62"/>
      <c r="H864" s="62"/>
      <c r="I864" s="63"/>
      <c r="J864" s="63"/>
      <c r="K864" s="64"/>
      <c r="L864" s="64"/>
      <c r="M864" s="118"/>
      <c r="N864" s="64"/>
      <c r="O864" s="64"/>
      <c r="P864" s="64"/>
      <c r="Q864" s="64"/>
      <c r="R864" s="65" t="s">
        <v>164</v>
      </c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 spans="1:30" customFormat="1" ht="13.9" x14ac:dyDescent="0.4">
      <c r="A865" s="60"/>
      <c r="B865" s="61"/>
      <c r="C865" s="61"/>
      <c r="D865" s="61"/>
      <c r="E865" s="103"/>
      <c r="F865" s="62"/>
      <c r="G865" s="62"/>
      <c r="H865" s="62"/>
      <c r="I865" s="63"/>
      <c r="J865" s="63"/>
      <c r="K865" s="64"/>
      <c r="L865" s="64"/>
      <c r="M865" s="118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 spans="1:30" customFormat="1" ht="14.25" thickBot="1" x14ac:dyDescent="0.45">
      <c r="A866" s="60"/>
      <c r="B866" s="61"/>
      <c r="C866" s="61"/>
      <c r="D866" s="61"/>
      <c r="E866" s="103"/>
      <c r="F866" s="62"/>
      <c r="G866" s="62"/>
      <c r="H866" s="62"/>
      <c r="I866" s="63"/>
      <c r="J866" s="63"/>
      <c r="K866" s="64"/>
      <c r="L866" s="64"/>
      <c r="M866" s="118"/>
      <c r="N866" s="64"/>
      <c r="O866" s="64"/>
      <c r="P866" s="64"/>
      <c r="Q866" s="64"/>
      <c r="R866" s="64"/>
      <c r="S866" s="64"/>
      <c r="T866" s="64" t="s">
        <v>346</v>
      </c>
      <c r="U866" s="64"/>
      <c r="V866" s="64"/>
      <c r="W866" s="64"/>
      <c r="X866" s="64"/>
      <c r="Y866" s="64"/>
      <c r="Z866" s="64"/>
      <c r="AA866" s="64"/>
      <c r="AB866" s="64"/>
      <c r="AC866" s="64"/>
    </row>
    <row r="867" spans="1:30" customFormat="1" ht="13.9" thickBot="1" x14ac:dyDescent="0.4">
      <c r="A867" s="389" t="s">
        <v>20</v>
      </c>
      <c r="B867" s="405"/>
      <c r="C867" s="405"/>
      <c r="D867" s="405"/>
      <c r="E867" s="406"/>
      <c r="F867" s="406"/>
      <c r="G867" s="406"/>
      <c r="H867" s="406"/>
      <c r="I867" s="407"/>
      <c r="J867" s="407"/>
      <c r="K867" s="408"/>
      <c r="L867" s="408"/>
      <c r="M867" s="408"/>
      <c r="N867" s="408"/>
      <c r="O867" s="408"/>
      <c r="P867" s="408"/>
      <c r="Q867" s="408"/>
      <c r="R867" s="408"/>
      <c r="S867" s="408"/>
      <c r="T867" s="408"/>
      <c r="U867" s="408"/>
      <c r="V867" s="408"/>
      <c r="W867" s="408"/>
      <c r="X867" s="408"/>
      <c r="Y867" s="408"/>
      <c r="Z867" s="408"/>
      <c r="AA867" s="408"/>
      <c r="AB867" s="408"/>
      <c r="AC867" s="409"/>
    </row>
    <row r="868" spans="1:30" customFormat="1" ht="13.9" x14ac:dyDescent="0.4">
      <c r="A868" s="392">
        <v>14</v>
      </c>
      <c r="B868" s="403" t="s">
        <v>364</v>
      </c>
      <c r="C868" s="393" t="s">
        <v>118</v>
      </c>
      <c r="D868" s="453">
        <v>0.63</v>
      </c>
      <c r="E868" s="266"/>
      <c r="F868" s="39"/>
      <c r="G868" s="39"/>
      <c r="H868" s="39"/>
      <c r="I868" s="40"/>
      <c r="J868" s="41"/>
      <c r="K868" s="42"/>
      <c r="L868" s="43"/>
      <c r="M868" s="115"/>
      <c r="N868" s="43"/>
      <c r="O868" s="43"/>
      <c r="P868" s="43"/>
      <c r="Q868" s="43"/>
      <c r="R868" s="43"/>
      <c r="S868" s="43"/>
      <c r="T868" s="43"/>
      <c r="U868" s="43"/>
      <c r="V868" s="43">
        <v>0</v>
      </c>
      <c r="W868" s="43"/>
      <c r="X868" s="43"/>
      <c r="Y868" s="43"/>
      <c r="Z868" s="43"/>
      <c r="AA868" s="43"/>
      <c r="AB868" s="44"/>
      <c r="AC868" s="45">
        <f t="shared" ref="AC868:AC876" si="156">SUM(K868:AB868)</f>
        <v>0</v>
      </c>
    </row>
    <row r="869" spans="1:30" customFormat="1" ht="13.9" x14ac:dyDescent="0.4">
      <c r="A869" s="365"/>
      <c r="B869" s="368"/>
      <c r="C869" s="371"/>
      <c r="D869" s="374"/>
      <c r="E869" s="93" t="s">
        <v>120</v>
      </c>
      <c r="F869" s="25" t="s">
        <v>4</v>
      </c>
      <c r="G869" s="25" t="s">
        <v>5</v>
      </c>
      <c r="H869" s="25" t="s">
        <v>193</v>
      </c>
      <c r="I869" s="26">
        <v>1</v>
      </c>
      <c r="J869" s="27">
        <v>19</v>
      </c>
      <c r="K869" s="28"/>
      <c r="L869" s="29"/>
      <c r="M869" s="112">
        <v>16</v>
      </c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30"/>
      <c r="AC869" s="31">
        <f t="shared" si="156"/>
        <v>16</v>
      </c>
    </row>
    <row r="870" spans="1:30" customFormat="1" ht="13.9" x14ac:dyDescent="0.4">
      <c r="A870" s="365"/>
      <c r="B870" s="368"/>
      <c r="C870" s="371"/>
      <c r="D870" s="374"/>
      <c r="E870" s="93" t="s">
        <v>120</v>
      </c>
      <c r="F870" s="25" t="s">
        <v>4</v>
      </c>
      <c r="G870" s="25" t="s">
        <v>5</v>
      </c>
      <c r="H870" s="25" t="s">
        <v>193</v>
      </c>
      <c r="I870" s="26">
        <v>1</v>
      </c>
      <c r="J870" s="27">
        <v>25</v>
      </c>
      <c r="K870" s="28">
        <v>18</v>
      </c>
      <c r="L870" s="29"/>
      <c r="M870" s="112"/>
      <c r="N870" s="29"/>
      <c r="O870" s="29"/>
      <c r="P870" s="29"/>
      <c r="Q870" s="29"/>
      <c r="R870" s="29"/>
      <c r="S870" s="29"/>
      <c r="T870" s="29"/>
      <c r="U870" s="29">
        <v>1</v>
      </c>
      <c r="V870" s="29"/>
      <c r="W870" s="29"/>
      <c r="X870" s="29"/>
      <c r="Y870" s="29"/>
      <c r="Z870" s="29"/>
      <c r="AA870" s="29"/>
      <c r="AB870" s="30"/>
      <c r="AC870" s="31">
        <f t="shared" si="156"/>
        <v>19</v>
      </c>
    </row>
    <row r="871" spans="1:30" customFormat="1" ht="27.75" x14ac:dyDescent="0.4">
      <c r="A871" s="365"/>
      <c r="B871" s="368"/>
      <c r="C871" s="371"/>
      <c r="D871" s="374"/>
      <c r="E871" s="93" t="s">
        <v>93</v>
      </c>
      <c r="F871" s="25" t="s">
        <v>4</v>
      </c>
      <c r="G871" s="25" t="s">
        <v>284</v>
      </c>
      <c r="H871" s="25" t="s">
        <v>307</v>
      </c>
      <c r="I871" s="26">
        <v>1</v>
      </c>
      <c r="J871" s="27">
        <v>17</v>
      </c>
      <c r="K871" s="28"/>
      <c r="L871" s="29"/>
      <c r="M871" s="112">
        <v>32</v>
      </c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30"/>
      <c r="AC871" s="31">
        <f t="shared" si="156"/>
        <v>32</v>
      </c>
    </row>
    <row r="872" spans="1:30" customFormat="1" ht="12" customHeight="1" x14ac:dyDescent="0.4">
      <c r="A872" s="365"/>
      <c r="B872" s="368"/>
      <c r="C872" s="371"/>
      <c r="D872" s="374"/>
      <c r="E872" s="93" t="s">
        <v>217</v>
      </c>
      <c r="F872" s="25"/>
      <c r="G872" s="25"/>
      <c r="H872" s="25" t="s">
        <v>218</v>
      </c>
      <c r="I872" s="26"/>
      <c r="J872" s="27">
        <v>34</v>
      </c>
      <c r="K872" s="28"/>
      <c r="L872" s="29">
        <v>14</v>
      </c>
      <c r="M872" s="112">
        <v>14</v>
      </c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80"/>
      <c r="AC872" s="31">
        <f t="shared" si="156"/>
        <v>28</v>
      </c>
    </row>
    <row r="873" spans="1:30" customFormat="1" ht="11.1" customHeight="1" x14ac:dyDescent="0.4">
      <c r="A873" s="365"/>
      <c r="B873" s="368"/>
      <c r="C873" s="371"/>
      <c r="D873" s="374"/>
      <c r="E873" s="93" t="s">
        <v>217</v>
      </c>
      <c r="F873" s="25"/>
      <c r="G873" s="25"/>
      <c r="H873" s="25" t="s">
        <v>218</v>
      </c>
      <c r="I873" s="26"/>
      <c r="J873" s="27">
        <v>34</v>
      </c>
      <c r="K873" s="28"/>
      <c r="L873" s="29"/>
      <c r="M873" s="112">
        <v>14</v>
      </c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80"/>
      <c r="AC873" s="31">
        <f t="shared" si="156"/>
        <v>14</v>
      </c>
    </row>
    <row r="874" spans="1:30" customFormat="1" ht="15.6" customHeight="1" x14ac:dyDescent="0.4">
      <c r="A874" s="365"/>
      <c r="B874" s="368"/>
      <c r="C874" s="371"/>
      <c r="D874" s="374"/>
      <c r="E874" s="93" t="s">
        <v>293</v>
      </c>
      <c r="F874" s="25" t="s">
        <v>4</v>
      </c>
      <c r="G874" s="25" t="s">
        <v>259</v>
      </c>
      <c r="H874" s="25" t="s">
        <v>314</v>
      </c>
      <c r="I874" s="26">
        <v>1</v>
      </c>
      <c r="J874" s="27">
        <v>89</v>
      </c>
      <c r="K874" s="28"/>
      <c r="L874" s="29"/>
      <c r="M874" s="112">
        <v>16</v>
      </c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80"/>
      <c r="AC874" s="31">
        <f t="shared" si="156"/>
        <v>16</v>
      </c>
    </row>
    <row r="875" spans="1:30" customFormat="1" ht="15.6" customHeight="1" x14ac:dyDescent="0.4">
      <c r="A875" s="365"/>
      <c r="B875" s="368"/>
      <c r="C875" s="371"/>
      <c r="D875" s="374"/>
      <c r="E875" s="93" t="s">
        <v>293</v>
      </c>
      <c r="F875" s="25" t="s">
        <v>4</v>
      </c>
      <c r="G875" s="25" t="s">
        <v>259</v>
      </c>
      <c r="H875" s="25" t="s">
        <v>314</v>
      </c>
      <c r="I875" s="26">
        <v>1</v>
      </c>
      <c r="J875" s="27">
        <v>89</v>
      </c>
      <c r="K875" s="28"/>
      <c r="L875" s="29"/>
      <c r="M875" s="112">
        <v>16</v>
      </c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80"/>
      <c r="AC875" s="31">
        <f t="shared" si="156"/>
        <v>16</v>
      </c>
    </row>
    <row r="876" spans="1:30" customFormat="1" ht="13.9" x14ac:dyDescent="0.4">
      <c r="A876" s="365"/>
      <c r="B876" s="368"/>
      <c r="C876" s="371"/>
      <c r="D876" s="374"/>
      <c r="E876" s="93" t="s">
        <v>322</v>
      </c>
      <c r="F876" s="25"/>
      <c r="G876" s="25"/>
      <c r="H876" s="25" t="s">
        <v>323</v>
      </c>
      <c r="I876" s="26"/>
      <c r="J876" s="27">
        <v>20</v>
      </c>
      <c r="K876" s="28">
        <v>36</v>
      </c>
      <c r="L876" s="29"/>
      <c r="M876" s="112">
        <v>18</v>
      </c>
      <c r="N876" s="78"/>
      <c r="O876" s="78"/>
      <c r="P876" s="78"/>
      <c r="Q876" s="78"/>
      <c r="R876" s="78"/>
      <c r="S876" s="78"/>
      <c r="T876" s="78"/>
      <c r="U876" s="78">
        <v>2</v>
      </c>
      <c r="V876" s="78"/>
      <c r="W876" s="78"/>
      <c r="X876" s="78"/>
      <c r="Y876" s="78"/>
      <c r="Z876" s="78"/>
      <c r="AA876" s="78"/>
      <c r="AB876" s="80"/>
      <c r="AC876" s="31">
        <f t="shared" si="156"/>
        <v>56</v>
      </c>
    </row>
    <row r="877" spans="1:30" customFormat="1" ht="13.9" thickBot="1" x14ac:dyDescent="0.4">
      <c r="A877" s="365"/>
      <c r="B877" s="368"/>
      <c r="C877" s="371"/>
      <c r="D877" s="374"/>
      <c r="E877" s="98" t="s">
        <v>16</v>
      </c>
      <c r="F877" s="32"/>
      <c r="G877" s="32"/>
      <c r="H877" s="32"/>
      <c r="I877" s="33"/>
      <c r="J877" s="34"/>
      <c r="K877" s="35">
        <f>SUM(K868:K876)</f>
        <v>54</v>
      </c>
      <c r="L877" s="35">
        <f>SUM(L868:L876)</f>
        <v>14</v>
      </c>
      <c r="M877" s="35">
        <f>SUM(M868:M876)</f>
        <v>126</v>
      </c>
      <c r="N877" s="35">
        <f t="shared" ref="N877:AA877" si="157">SUM(N868:N871)</f>
        <v>0</v>
      </c>
      <c r="O877" s="35">
        <f t="shared" si="157"/>
        <v>0</v>
      </c>
      <c r="P877" s="35">
        <f t="shared" si="157"/>
        <v>0</v>
      </c>
      <c r="Q877" s="35">
        <f t="shared" si="157"/>
        <v>0</v>
      </c>
      <c r="R877" s="35">
        <f t="shared" si="157"/>
        <v>0</v>
      </c>
      <c r="S877" s="35">
        <f t="shared" si="157"/>
        <v>0</v>
      </c>
      <c r="T877" s="35">
        <f t="shared" si="157"/>
        <v>0</v>
      </c>
      <c r="U877" s="35">
        <f>SUM(U868:U876)</f>
        <v>3</v>
      </c>
      <c r="V877" s="35">
        <f t="shared" si="157"/>
        <v>0</v>
      </c>
      <c r="W877" s="35">
        <f t="shared" si="157"/>
        <v>0</v>
      </c>
      <c r="X877" s="35">
        <f t="shared" si="157"/>
        <v>0</v>
      </c>
      <c r="Y877" s="35">
        <f t="shared" si="157"/>
        <v>0</v>
      </c>
      <c r="Z877" s="35">
        <f t="shared" si="157"/>
        <v>0</v>
      </c>
      <c r="AA877" s="35">
        <f t="shared" si="157"/>
        <v>0</v>
      </c>
      <c r="AB877" s="37">
        <f t="shared" ref="AB877" si="158">SUM(AB868:AB871)</f>
        <v>0</v>
      </c>
      <c r="AC877" s="38">
        <f>SUM(AC868:AC876)</f>
        <v>197</v>
      </c>
      <c r="AD877" s="87">
        <f>SUM(K877:AA877)</f>
        <v>197</v>
      </c>
    </row>
    <row r="878" spans="1:30" customFormat="1" ht="13.9" x14ac:dyDescent="0.4">
      <c r="A878" s="365"/>
      <c r="B878" s="368"/>
      <c r="C878" s="371"/>
      <c r="D878" s="375"/>
      <c r="E878" s="99"/>
      <c r="F878" s="39"/>
      <c r="G878" s="39"/>
      <c r="H878" s="39"/>
      <c r="I878" s="40"/>
      <c r="J878" s="41"/>
      <c r="K878" s="42"/>
      <c r="L878" s="43"/>
      <c r="M878" s="115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4"/>
      <c r="AC878" s="45"/>
    </row>
    <row r="879" spans="1:30" customFormat="1" ht="13.9" thickBot="1" x14ac:dyDescent="0.4">
      <c r="A879" s="365"/>
      <c r="B879" s="368"/>
      <c r="C879" s="371"/>
      <c r="D879" s="375"/>
      <c r="E879" s="101" t="s">
        <v>18</v>
      </c>
      <c r="F879" s="46"/>
      <c r="G879" s="46"/>
      <c r="H879" s="46"/>
      <c r="I879" s="47"/>
      <c r="J879" s="48"/>
      <c r="K879" s="49">
        <f t="shared" ref="K879:AC879" si="159">SUM(K878:K878)</f>
        <v>0</v>
      </c>
      <c r="L879" s="50">
        <f t="shared" si="159"/>
        <v>0</v>
      </c>
      <c r="M879" s="116">
        <f t="shared" si="159"/>
        <v>0</v>
      </c>
      <c r="N879" s="50">
        <f t="shared" si="159"/>
        <v>0</v>
      </c>
      <c r="O879" s="50">
        <f t="shared" si="159"/>
        <v>0</v>
      </c>
      <c r="P879" s="50">
        <f t="shared" si="159"/>
        <v>0</v>
      </c>
      <c r="Q879" s="50">
        <f t="shared" si="159"/>
        <v>0</v>
      </c>
      <c r="R879" s="50">
        <f t="shared" si="159"/>
        <v>0</v>
      </c>
      <c r="S879" s="50">
        <f t="shared" si="159"/>
        <v>0</v>
      </c>
      <c r="T879" s="50">
        <f t="shared" si="159"/>
        <v>0</v>
      </c>
      <c r="U879" s="50">
        <f t="shared" si="159"/>
        <v>0</v>
      </c>
      <c r="V879" s="50">
        <f t="shared" si="159"/>
        <v>0</v>
      </c>
      <c r="W879" s="50">
        <f t="shared" si="159"/>
        <v>0</v>
      </c>
      <c r="X879" s="50">
        <f t="shared" si="159"/>
        <v>0</v>
      </c>
      <c r="Y879" s="50">
        <f t="shared" si="159"/>
        <v>0</v>
      </c>
      <c r="Z879" s="50">
        <f t="shared" si="159"/>
        <v>0</v>
      </c>
      <c r="AA879" s="50">
        <f t="shared" si="159"/>
        <v>0</v>
      </c>
      <c r="AB879" s="51">
        <f t="shared" si="159"/>
        <v>0</v>
      </c>
      <c r="AC879" s="52">
        <f t="shared" si="159"/>
        <v>0</v>
      </c>
    </row>
    <row r="880" spans="1:30" customFormat="1" ht="13.9" thickBot="1" x14ac:dyDescent="0.4">
      <c r="A880" s="365"/>
      <c r="B880" s="368"/>
      <c r="C880" s="371"/>
      <c r="D880" s="374"/>
      <c r="E880" s="105" t="s">
        <v>24</v>
      </c>
      <c r="F880" s="66"/>
      <c r="G880" s="66"/>
      <c r="H880" s="66"/>
      <c r="I880" s="67"/>
      <c r="J880" s="68"/>
      <c r="K880" s="69">
        <f t="shared" ref="K880:AC880" si="160">K877+K879</f>
        <v>54</v>
      </c>
      <c r="L880" s="70">
        <f t="shared" si="160"/>
        <v>14</v>
      </c>
      <c r="M880" s="119">
        <f t="shared" si="160"/>
        <v>126</v>
      </c>
      <c r="N880" s="70">
        <f t="shared" si="160"/>
        <v>0</v>
      </c>
      <c r="O880" s="70">
        <f t="shared" si="160"/>
        <v>0</v>
      </c>
      <c r="P880" s="70">
        <f t="shared" si="160"/>
        <v>0</v>
      </c>
      <c r="Q880" s="70">
        <f t="shared" si="160"/>
        <v>0</v>
      </c>
      <c r="R880" s="70">
        <f t="shared" si="160"/>
        <v>0</v>
      </c>
      <c r="S880" s="70">
        <f t="shared" si="160"/>
        <v>0</v>
      </c>
      <c r="T880" s="70">
        <f t="shared" si="160"/>
        <v>0</v>
      </c>
      <c r="U880" s="70">
        <f t="shared" si="160"/>
        <v>3</v>
      </c>
      <c r="V880" s="70">
        <f t="shared" si="160"/>
        <v>0</v>
      </c>
      <c r="W880" s="70">
        <f t="shared" si="160"/>
        <v>0</v>
      </c>
      <c r="X880" s="70">
        <f t="shared" si="160"/>
        <v>0</v>
      </c>
      <c r="Y880" s="70">
        <f t="shared" si="160"/>
        <v>0</v>
      </c>
      <c r="Z880" s="70">
        <f t="shared" si="160"/>
        <v>0</v>
      </c>
      <c r="AA880" s="70">
        <f t="shared" si="160"/>
        <v>0</v>
      </c>
      <c r="AB880" s="71">
        <f t="shared" si="160"/>
        <v>0</v>
      </c>
      <c r="AC880" s="72">
        <f t="shared" si="160"/>
        <v>197</v>
      </c>
    </row>
    <row r="881" spans="1:30" customFormat="1" ht="14.25" thickBot="1" x14ac:dyDescent="0.45">
      <c r="A881" s="366"/>
      <c r="B881" s="369"/>
      <c r="C881" s="372"/>
      <c r="D881" s="376"/>
      <c r="E881" s="102" t="s">
        <v>25</v>
      </c>
      <c r="F881" s="53"/>
      <c r="G881" s="53"/>
      <c r="H881" s="53"/>
      <c r="I881" s="54"/>
      <c r="J881" s="55"/>
      <c r="K881" s="56">
        <f t="shared" ref="K881:AC881" si="161">K856+K880</f>
        <v>82</v>
      </c>
      <c r="L881" s="57">
        <f t="shared" si="161"/>
        <v>14</v>
      </c>
      <c r="M881" s="117">
        <f t="shared" si="161"/>
        <v>238</v>
      </c>
      <c r="N881" s="57">
        <f t="shared" si="161"/>
        <v>0</v>
      </c>
      <c r="O881" s="57">
        <f t="shared" si="161"/>
        <v>0</v>
      </c>
      <c r="P881" s="57">
        <f t="shared" si="161"/>
        <v>0</v>
      </c>
      <c r="Q881" s="57">
        <f t="shared" si="161"/>
        <v>0</v>
      </c>
      <c r="R881" s="57">
        <f t="shared" si="161"/>
        <v>0</v>
      </c>
      <c r="S881" s="57">
        <f t="shared" si="161"/>
        <v>0</v>
      </c>
      <c r="T881" s="57">
        <f t="shared" si="161"/>
        <v>0</v>
      </c>
      <c r="U881" s="57">
        <f t="shared" si="161"/>
        <v>8</v>
      </c>
      <c r="V881" s="57">
        <f t="shared" si="161"/>
        <v>0</v>
      </c>
      <c r="W881" s="57">
        <f t="shared" si="161"/>
        <v>0</v>
      </c>
      <c r="X881" s="57">
        <f t="shared" si="161"/>
        <v>0</v>
      </c>
      <c r="Y881" s="57">
        <f t="shared" si="161"/>
        <v>0</v>
      </c>
      <c r="Z881" s="57">
        <f t="shared" si="161"/>
        <v>0</v>
      </c>
      <c r="AA881" s="57">
        <f t="shared" si="161"/>
        <v>0</v>
      </c>
      <c r="AB881" s="58">
        <f t="shared" si="161"/>
        <v>0</v>
      </c>
      <c r="AC881" s="59">
        <f t="shared" si="161"/>
        <v>342</v>
      </c>
      <c r="AD881" s="64">
        <f>SUM(K881:AA881)</f>
        <v>342</v>
      </c>
    </row>
    <row r="882" spans="1:30" customFormat="1" x14ac:dyDescent="0.4">
      <c r="A882" s="60"/>
      <c r="B882" s="61"/>
      <c r="C882" s="61"/>
      <c r="D882" s="61"/>
      <c r="E882" s="103"/>
      <c r="F882" s="62"/>
      <c r="G882" s="62"/>
      <c r="H882" s="62"/>
      <c r="I882" s="63"/>
      <c r="J882" s="63"/>
      <c r="K882" s="64"/>
      <c r="L882" s="64"/>
      <c r="M882" s="118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73"/>
    </row>
    <row r="883" spans="1:30" customFormat="1" ht="13.9" x14ac:dyDescent="0.4">
      <c r="A883" s="353" t="s">
        <v>340</v>
      </c>
      <c r="B883" s="354"/>
      <c r="C883" s="354"/>
      <c r="D883" s="354"/>
      <c r="E883" s="355"/>
      <c r="F883" s="355"/>
      <c r="G883" s="355"/>
      <c r="H883" s="355"/>
      <c r="I883" s="356"/>
      <c r="J883" s="356"/>
      <c r="K883" s="357"/>
      <c r="L883" s="64"/>
      <c r="M883" s="118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 spans="1:30" customFormat="1" ht="13.9" x14ac:dyDescent="0.4">
      <c r="A884" s="60"/>
      <c r="B884" s="61"/>
      <c r="C884" s="61"/>
      <c r="D884" s="61"/>
      <c r="E884" s="103"/>
      <c r="F884" s="62"/>
      <c r="G884" s="62"/>
      <c r="H884" s="62"/>
      <c r="I884" s="63"/>
      <c r="J884" s="63"/>
      <c r="K884" s="64"/>
      <c r="L884" s="64"/>
      <c r="M884" s="118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 spans="1:30" customFormat="1" ht="13.9" x14ac:dyDescent="0.4">
      <c r="A885" s="60"/>
      <c r="B885" s="61"/>
      <c r="C885" s="61"/>
      <c r="D885" s="61"/>
      <c r="E885" s="103"/>
      <c r="F885" s="62"/>
      <c r="G885" s="62"/>
      <c r="H885" s="62"/>
      <c r="I885" s="63"/>
      <c r="J885" s="63"/>
      <c r="K885" s="64"/>
      <c r="L885" s="64"/>
      <c r="M885" s="118"/>
      <c r="N885" s="64"/>
      <c r="O885" s="64"/>
      <c r="P885" s="64"/>
      <c r="Q885" s="64"/>
      <c r="R885" s="65" t="s">
        <v>355</v>
      </c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 spans="1:30" customFormat="1" ht="13.9" x14ac:dyDescent="0.4">
      <c r="A886" s="60"/>
      <c r="B886" s="61"/>
      <c r="C886" s="61"/>
      <c r="D886" s="61"/>
      <c r="E886" s="103"/>
      <c r="F886" s="62"/>
      <c r="G886" s="62"/>
      <c r="H886" s="62"/>
      <c r="I886" s="63"/>
      <c r="J886" s="63"/>
      <c r="K886" s="64"/>
      <c r="L886" s="64"/>
      <c r="M886" s="118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 spans="1:30" customFormat="1" ht="13.9" x14ac:dyDescent="0.4">
      <c r="A887" s="60"/>
      <c r="B887" s="61"/>
      <c r="C887" s="61"/>
      <c r="D887" s="61"/>
      <c r="E887" s="103"/>
      <c r="F887" s="62"/>
      <c r="G887" s="62"/>
      <c r="H887" s="62"/>
      <c r="I887" s="63"/>
      <c r="J887" s="63"/>
      <c r="K887" s="64"/>
      <c r="L887" s="64"/>
      <c r="M887" s="118"/>
      <c r="N887" s="64"/>
      <c r="O887" s="64"/>
      <c r="P887" s="64"/>
      <c r="Q887" s="64"/>
      <c r="R887" s="64"/>
      <c r="S887" s="64"/>
      <c r="T887" s="64" t="s">
        <v>346</v>
      </c>
      <c r="U887" s="64"/>
      <c r="V887" s="64"/>
      <c r="W887" s="64"/>
      <c r="X887" s="64"/>
      <c r="Y887" s="64"/>
      <c r="Z887" s="64"/>
      <c r="AA887" s="64"/>
      <c r="AB887" s="64"/>
      <c r="AC887" s="64"/>
    </row>
    <row r="888" spans="1:30" customFormat="1" ht="13.9" x14ac:dyDescent="0.4">
      <c r="A888" s="60"/>
      <c r="B888" s="61"/>
      <c r="C888" s="61"/>
      <c r="D888" s="61"/>
      <c r="E888" s="103"/>
      <c r="F888" s="62"/>
      <c r="G888" s="62"/>
      <c r="H888" s="62"/>
      <c r="I888" s="63"/>
      <c r="J888" s="63"/>
      <c r="K888" s="64"/>
      <c r="L888" s="64"/>
      <c r="M888" s="118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 spans="1:30" customFormat="1" ht="13.9" x14ac:dyDescent="0.4">
      <c r="A889" s="60"/>
      <c r="B889" s="61"/>
      <c r="C889" s="61"/>
      <c r="D889" s="61"/>
      <c r="E889" s="103"/>
      <c r="F889" s="62"/>
      <c r="G889" s="62"/>
      <c r="H889" s="62"/>
      <c r="I889" s="63"/>
      <c r="J889" s="63"/>
      <c r="K889" s="64"/>
      <c r="L889" s="64"/>
      <c r="M889" s="118"/>
      <c r="N889" s="64"/>
      <c r="O889" s="64"/>
      <c r="P889" s="64"/>
      <c r="Q889" s="64"/>
      <c r="R889" s="65" t="s">
        <v>164</v>
      </c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 spans="1:30" customFormat="1" ht="13.9" x14ac:dyDescent="0.4">
      <c r="A890" s="60"/>
      <c r="B890" s="61"/>
      <c r="C890" s="61"/>
      <c r="D890" s="61"/>
      <c r="E890" s="103"/>
      <c r="F890" s="62"/>
      <c r="G890" s="62"/>
      <c r="H890" s="62"/>
      <c r="I890" s="63"/>
      <c r="J890" s="63"/>
      <c r="K890" s="64"/>
      <c r="L890" s="64"/>
      <c r="M890" s="118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 spans="1:30" customFormat="1" ht="14.25" thickBot="1" x14ac:dyDescent="0.45">
      <c r="A891" s="60"/>
      <c r="B891" s="61"/>
      <c r="C891" s="61"/>
      <c r="D891" s="61"/>
      <c r="E891" s="103"/>
      <c r="F891" s="62"/>
      <c r="G891" s="62"/>
      <c r="H891" s="62"/>
      <c r="I891" s="63"/>
      <c r="J891" s="63"/>
      <c r="K891" s="64"/>
      <c r="L891" s="64"/>
      <c r="M891" s="118"/>
      <c r="N891" s="64"/>
      <c r="O891" s="64"/>
      <c r="P891" s="64"/>
      <c r="Q891" s="64"/>
      <c r="R891" s="64"/>
      <c r="S891" s="64"/>
      <c r="T891" s="64" t="s">
        <v>346</v>
      </c>
      <c r="U891" s="64"/>
      <c r="V891" s="64"/>
      <c r="W891" s="64"/>
      <c r="X891" s="64"/>
      <c r="Y891" s="64"/>
      <c r="Z891" s="64"/>
      <c r="AA891" s="64"/>
      <c r="AB891" s="64"/>
      <c r="AC891" s="64"/>
    </row>
    <row r="892" spans="1:30" customFormat="1" ht="15.95" customHeight="1" thickBot="1" x14ac:dyDescent="0.4">
      <c r="A892" s="358" t="s">
        <v>1</v>
      </c>
      <c r="B892" s="359"/>
      <c r="C892" s="359"/>
      <c r="D892" s="359"/>
      <c r="E892" s="360"/>
      <c r="F892" s="360"/>
      <c r="G892" s="360"/>
      <c r="H892" s="360"/>
      <c r="I892" s="361"/>
      <c r="J892" s="361"/>
      <c r="K892" s="362"/>
      <c r="L892" s="362"/>
      <c r="M892" s="362"/>
      <c r="N892" s="362"/>
      <c r="O892" s="362"/>
      <c r="P892" s="362"/>
      <c r="Q892" s="362"/>
      <c r="R892" s="362"/>
      <c r="S892" s="362"/>
      <c r="T892" s="362"/>
      <c r="U892" s="362"/>
      <c r="V892" s="362"/>
      <c r="W892" s="362"/>
      <c r="X892" s="362"/>
      <c r="Y892" s="362"/>
      <c r="Z892" s="362"/>
      <c r="AA892" s="362"/>
      <c r="AB892" s="362"/>
      <c r="AC892" s="363"/>
    </row>
    <row r="893" spans="1:30" customFormat="1" ht="12.6" customHeight="1" thickBot="1" x14ac:dyDescent="0.45">
      <c r="A893" s="364">
        <v>15</v>
      </c>
      <c r="B893" s="367" t="s">
        <v>121</v>
      </c>
      <c r="C893" s="370" t="s">
        <v>118</v>
      </c>
      <c r="D893" s="373">
        <v>0.5</v>
      </c>
      <c r="E893" s="97" t="s">
        <v>42</v>
      </c>
      <c r="F893" s="18" t="s">
        <v>4</v>
      </c>
      <c r="G893" s="18" t="s">
        <v>5</v>
      </c>
      <c r="H893" s="18" t="s">
        <v>193</v>
      </c>
      <c r="I893" s="19">
        <v>2</v>
      </c>
      <c r="J893" s="20">
        <v>26</v>
      </c>
      <c r="K893" s="21"/>
      <c r="L893" s="22"/>
      <c r="M893" s="111">
        <v>16</v>
      </c>
      <c r="N893" s="22"/>
      <c r="O893" s="22"/>
      <c r="P893" s="22"/>
      <c r="Q893" s="22"/>
      <c r="R893" s="22"/>
      <c r="S893" s="22"/>
      <c r="T893" s="22"/>
      <c r="U893" s="22"/>
      <c r="V893" s="22">
        <v>0</v>
      </c>
      <c r="W893" s="22"/>
      <c r="X893" s="22"/>
      <c r="Y893" s="22"/>
      <c r="Z893" s="22"/>
      <c r="AA893" s="22"/>
      <c r="AB893" s="23"/>
      <c r="AC893" s="24">
        <f t="shared" ref="AC893:AC901" si="162">SUM(K893:AB893)</f>
        <v>16</v>
      </c>
    </row>
    <row r="894" spans="1:30" customFormat="1" ht="14.1" customHeight="1" x14ac:dyDescent="0.4">
      <c r="A894" s="365"/>
      <c r="B894" s="368"/>
      <c r="C894" s="371"/>
      <c r="D894" s="374"/>
      <c r="E894" s="97" t="s">
        <v>42</v>
      </c>
      <c r="F894" s="18" t="s">
        <v>4</v>
      </c>
      <c r="G894" s="18" t="s">
        <v>5</v>
      </c>
      <c r="H894" s="18" t="s">
        <v>51</v>
      </c>
      <c r="I894" s="19">
        <v>2</v>
      </c>
      <c r="J894" s="20">
        <v>26</v>
      </c>
      <c r="K894" s="21"/>
      <c r="L894" s="22"/>
      <c r="M894" s="111">
        <v>16</v>
      </c>
      <c r="N894" s="29"/>
      <c r="O894" s="29"/>
      <c r="P894" s="29"/>
      <c r="Q894" s="29"/>
      <c r="R894" s="29"/>
      <c r="S894" s="29"/>
      <c r="T894" s="29"/>
      <c r="U894" s="29"/>
      <c r="V894" s="29">
        <v>0</v>
      </c>
      <c r="W894" s="29"/>
      <c r="X894" s="29"/>
      <c r="Y894" s="29"/>
      <c r="Z894" s="29"/>
      <c r="AA894" s="29"/>
      <c r="AB894" s="30"/>
      <c r="AC894" s="31">
        <f t="shared" si="162"/>
        <v>16</v>
      </c>
    </row>
    <row r="895" spans="1:30" customFormat="1" ht="14.25" thickBot="1" x14ac:dyDescent="0.45">
      <c r="A895" s="365"/>
      <c r="B895" s="368"/>
      <c r="C895" s="371"/>
      <c r="D895" s="374"/>
      <c r="E895" s="93" t="s">
        <v>114</v>
      </c>
      <c r="F895" s="25" t="s">
        <v>4</v>
      </c>
      <c r="G895" s="25" t="s">
        <v>5</v>
      </c>
      <c r="H895" s="25" t="s">
        <v>193</v>
      </c>
      <c r="I895" s="26">
        <v>1</v>
      </c>
      <c r="J895" s="27">
        <v>25</v>
      </c>
      <c r="K895" s="28"/>
      <c r="L895" s="29"/>
      <c r="M895" s="112">
        <v>24</v>
      </c>
      <c r="N895" s="29"/>
      <c r="O895" s="29"/>
      <c r="P895" s="29"/>
      <c r="Q895" s="29"/>
      <c r="R895" s="29"/>
      <c r="S895" s="29"/>
      <c r="T895" s="29"/>
      <c r="U895" s="29"/>
      <c r="V895" s="29">
        <v>0</v>
      </c>
      <c r="W895" s="29"/>
      <c r="X895" s="29"/>
      <c r="Y895" s="29"/>
      <c r="Z895" s="29"/>
      <c r="AA895" s="29"/>
      <c r="AB895" s="30"/>
      <c r="AC895" s="31">
        <f t="shared" si="162"/>
        <v>24</v>
      </c>
    </row>
    <row r="896" spans="1:30" customFormat="1" ht="28.15" thickBot="1" x14ac:dyDescent="0.45">
      <c r="A896" s="365"/>
      <c r="B896" s="368"/>
      <c r="C896" s="371"/>
      <c r="D896" s="374"/>
      <c r="E896" s="93" t="s">
        <v>114</v>
      </c>
      <c r="F896" s="25" t="s">
        <v>4</v>
      </c>
      <c r="G896" s="18" t="s">
        <v>162</v>
      </c>
      <c r="H896" s="18" t="s">
        <v>232</v>
      </c>
      <c r="I896" s="26">
        <v>1</v>
      </c>
      <c r="J896" s="27">
        <v>13</v>
      </c>
      <c r="K896" s="28"/>
      <c r="L896" s="29"/>
      <c r="M896" s="112">
        <v>16</v>
      </c>
      <c r="N896" s="29"/>
      <c r="O896" s="29"/>
      <c r="P896" s="29"/>
      <c r="Q896" s="29"/>
      <c r="R896" s="29"/>
      <c r="S896" s="29"/>
      <c r="T896" s="29"/>
      <c r="U896" s="29"/>
      <c r="V896" s="29">
        <v>0</v>
      </c>
      <c r="W896" s="29"/>
      <c r="X896" s="29"/>
      <c r="Y896" s="29"/>
      <c r="Z896" s="29"/>
      <c r="AA896" s="29"/>
      <c r="AB896" s="30"/>
      <c r="AC896" s="31">
        <f>SUM(K896:AB896)</f>
        <v>16</v>
      </c>
    </row>
    <row r="897" spans="1:31" customFormat="1" ht="13.9" x14ac:dyDescent="0.4">
      <c r="A897" s="365"/>
      <c r="B897" s="368"/>
      <c r="C897" s="371"/>
      <c r="D897" s="374"/>
      <c r="E897" s="93" t="s">
        <v>114</v>
      </c>
      <c r="F897" s="25" t="s">
        <v>4</v>
      </c>
      <c r="G897" s="18" t="s">
        <v>230</v>
      </c>
      <c r="H897" s="18" t="s">
        <v>231</v>
      </c>
      <c r="I897" s="26">
        <v>1</v>
      </c>
      <c r="J897" s="27">
        <v>7</v>
      </c>
      <c r="K897" s="28"/>
      <c r="L897" s="29"/>
      <c r="M897" s="112">
        <v>8</v>
      </c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30"/>
      <c r="AC897" s="31">
        <f>SUM(K897:AB897)</f>
        <v>8</v>
      </c>
    </row>
    <row r="898" spans="1:31" customFormat="1" ht="41.65" x14ac:dyDescent="0.4">
      <c r="A898" s="365"/>
      <c r="B898" s="368"/>
      <c r="C898" s="371"/>
      <c r="D898" s="374"/>
      <c r="E898" s="93" t="s">
        <v>114</v>
      </c>
      <c r="F898" s="25" t="s">
        <v>4</v>
      </c>
      <c r="G898" s="25" t="s">
        <v>69</v>
      </c>
      <c r="H898" s="25" t="s">
        <v>233</v>
      </c>
      <c r="I898" s="26">
        <v>1</v>
      </c>
      <c r="J898" s="27">
        <v>5</v>
      </c>
      <c r="K898" s="28"/>
      <c r="L898" s="29">
        <v>16</v>
      </c>
      <c r="M898" s="112"/>
      <c r="N898" s="29"/>
      <c r="O898" s="29"/>
      <c r="P898" s="29"/>
      <c r="Q898" s="29"/>
      <c r="R898" s="29"/>
      <c r="S898" s="29"/>
      <c r="T898" s="29"/>
      <c r="U898" s="29"/>
      <c r="V898" s="29">
        <v>0</v>
      </c>
      <c r="W898" s="29"/>
      <c r="X898" s="29"/>
      <c r="Y898" s="29"/>
      <c r="Z898" s="29"/>
      <c r="AA898" s="29"/>
      <c r="AB898" s="30"/>
      <c r="AC898" s="31">
        <f t="shared" si="162"/>
        <v>16</v>
      </c>
    </row>
    <row r="899" spans="1:31" customFormat="1" ht="13.9" x14ac:dyDescent="0.4">
      <c r="A899" s="365"/>
      <c r="B899" s="368"/>
      <c r="C899" s="371"/>
      <c r="D899" s="374"/>
      <c r="E899" s="93" t="s">
        <v>114</v>
      </c>
      <c r="F899" s="25" t="s">
        <v>4</v>
      </c>
      <c r="G899" s="25" t="s">
        <v>5</v>
      </c>
      <c r="H899" s="25" t="s">
        <v>193</v>
      </c>
      <c r="I899" s="26">
        <v>1</v>
      </c>
      <c r="J899" s="27">
        <v>5</v>
      </c>
      <c r="K899" s="28"/>
      <c r="L899" s="29">
        <v>16</v>
      </c>
      <c r="M899" s="112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30"/>
      <c r="AC899" s="31">
        <f t="shared" si="162"/>
        <v>16</v>
      </c>
    </row>
    <row r="900" spans="1:31" customFormat="1" ht="13.9" x14ac:dyDescent="0.4">
      <c r="A900" s="365"/>
      <c r="B900" s="368"/>
      <c r="C900" s="371"/>
      <c r="D900" s="374"/>
      <c r="E900" s="93"/>
      <c r="F900" s="25"/>
      <c r="G900" s="25"/>
      <c r="H900" s="25"/>
      <c r="I900" s="26"/>
      <c r="J900" s="27"/>
      <c r="K900" s="28"/>
      <c r="L900" s="29"/>
      <c r="M900" s="112"/>
      <c r="N900" s="29"/>
      <c r="O900" s="29"/>
      <c r="P900" s="29"/>
      <c r="Q900" s="29"/>
      <c r="R900" s="29"/>
      <c r="S900" s="29"/>
      <c r="T900" s="29"/>
      <c r="U900" s="29"/>
      <c r="V900" s="29">
        <v>0</v>
      </c>
      <c r="W900" s="29"/>
      <c r="X900" s="29"/>
      <c r="Y900" s="29"/>
      <c r="Z900" s="29"/>
      <c r="AA900" s="29"/>
      <c r="AB900" s="30"/>
      <c r="AC900" s="31">
        <f t="shared" si="162"/>
        <v>0</v>
      </c>
      <c r="AD900" s="87">
        <f>SUM(AC895:AC900)</f>
        <v>80</v>
      </c>
    </row>
    <row r="901" spans="1:31" customFormat="1" ht="13.9" x14ac:dyDescent="0.4">
      <c r="A901" s="365"/>
      <c r="B901" s="368"/>
      <c r="C901" s="371"/>
      <c r="D901" s="374"/>
      <c r="E901" s="93"/>
      <c r="F901" s="25"/>
      <c r="G901" s="25"/>
      <c r="H901" s="25"/>
      <c r="I901" s="26"/>
      <c r="J901" s="27"/>
      <c r="K901" s="28"/>
      <c r="L901" s="29"/>
      <c r="M901" s="112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30"/>
      <c r="AC901" s="31">
        <f t="shared" si="162"/>
        <v>0</v>
      </c>
    </row>
    <row r="902" spans="1:31" customFormat="1" ht="13.9" thickBot="1" x14ac:dyDescent="0.4">
      <c r="A902" s="365"/>
      <c r="B902" s="368"/>
      <c r="C902" s="371"/>
      <c r="D902" s="374"/>
      <c r="E902" s="98" t="s">
        <v>16</v>
      </c>
      <c r="F902" s="32"/>
      <c r="G902" s="32"/>
      <c r="H902" s="32"/>
      <c r="I902" s="33"/>
      <c r="J902" s="34"/>
      <c r="K902" s="35">
        <f t="shared" ref="K902:AC902" si="163">SUM(K893:K901)</f>
        <v>0</v>
      </c>
      <c r="L902" s="36">
        <f t="shared" si="163"/>
        <v>32</v>
      </c>
      <c r="M902" s="114">
        <f t="shared" si="163"/>
        <v>80</v>
      </c>
      <c r="N902" s="36">
        <f t="shared" si="163"/>
        <v>0</v>
      </c>
      <c r="O902" s="36">
        <f t="shared" si="163"/>
        <v>0</v>
      </c>
      <c r="P902" s="36">
        <f t="shared" si="163"/>
        <v>0</v>
      </c>
      <c r="Q902" s="36">
        <f t="shared" si="163"/>
        <v>0</v>
      </c>
      <c r="R902" s="36">
        <f t="shared" si="163"/>
        <v>0</v>
      </c>
      <c r="S902" s="36">
        <f t="shared" si="163"/>
        <v>0</v>
      </c>
      <c r="T902" s="36">
        <f t="shared" si="163"/>
        <v>0</v>
      </c>
      <c r="U902" s="36">
        <f t="shared" si="163"/>
        <v>0</v>
      </c>
      <c r="V902" s="36">
        <f t="shared" si="163"/>
        <v>0</v>
      </c>
      <c r="W902" s="36">
        <f t="shared" si="163"/>
        <v>0</v>
      </c>
      <c r="X902" s="36">
        <f t="shared" si="163"/>
        <v>0</v>
      </c>
      <c r="Y902" s="36">
        <f t="shared" si="163"/>
        <v>0</v>
      </c>
      <c r="Z902" s="36">
        <f t="shared" si="163"/>
        <v>0</v>
      </c>
      <c r="AA902" s="36">
        <f t="shared" si="163"/>
        <v>0</v>
      </c>
      <c r="AB902" s="37">
        <f t="shared" si="163"/>
        <v>0</v>
      </c>
      <c r="AC902" s="38">
        <f t="shared" si="163"/>
        <v>112</v>
      </c>
      <c r="AD902" s="87">
        <f>SUM(L902:AA902)</f>
        <v>112</v>
      </c>
    </row>
    <row r="903" spans="1:31" customFormat="1" ht="13.9" x14ac:dyDescent="0.4">
      <c r="A903" s="365"/>
      <c r="B903" s="368"/>
      <c r="C903" s="371"/>
      <c r="D903" s="375"/>
      <c r="E903" s="99"/>
      <c r="F903" s="39"/>
      <c r="G903" s="39"/>
      <c r="H903" s="39"/>
      <c r="I903" s="40"/>
      <c r="J903" s="41"/>
      <c r="K903" s="42"/>
      <c r="L903" s="43"/>
      <c r="M903" s="115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4"/>
      <c r="AC903" s="45"/>
    </row>
    <row r="904" spans="1:31" customFormat="1" ht="13.9" thickBot="1" x14ac:dyDescent="0.4">
      <c r="A904" s="365"/>
      <c r="B904" s="368"/>
      <c r="C904" s="371"/>
      <c r="D904" s="375"/>
      <c r="E904" s="101" t="s">
        <v>18</v>
      </c>
      <c r="F904" s="46"/>
      <c r="G904" s="46"/>
      <c r="H904" s="46"/>
      <c r="I904" s="47"/>
      <c r="J904" s="48"/>
      <c r="K904" s="49">
        <f t="shared" ref="K904:AC904" si="164">SUM(K903:K903)</f>
        <v>0</v>
      </c>
      <c r="L904" s="50">
        <f t="shared" si="164"/>
        <v>0</v>
      </c>
      <c r="M904" s="116">
        <f t="shared" si="164"/>
        <v>0</v>
      </c>
      <c r="N904" s="50">
        <f t="shared" si="164"/>
        <v>0</v>
      </c>
      <c r="O904" s="50">
        <f t="shared" si="164"/>
        <v>0</v>
      </c>
      <c r="P904" s="50">
        <f t="shared" si="164"/>
        <v>0</v>
      </c>
      <c r="Q904" s="50">
        <f t="shared" si="164"/>
        <v>0</v>
      </c>
      <c r="R904" s="50">
        <f t="shared" si="164"/>
        <v>0</v>
      </c>
      <c r="S904" s="50">
        <f t="shared" si="164"/>
        <v>0</v>
      </c>
      <c r="T904" s="50">
        <f t="shared" si="164"/>
        <v>0</v>
      </c>
      <c r="U904" s="50">
        <f t="shared" si="164"/>
        <v>0</v>
      </c>
      <c r="V904" s="50">
        <f t="shared" si="164"/>
        <v>0</v>
      </c>
      <c r="W904" s="50">
        <f t="shared" si="164"/>
        <v>0</v>
      </c>
      <c r="X904" s="50">
        <f t="shared" si="164"/>
        <v>0</v>
      </c>
      <c r="Y904" s="50">
        <f t="shared" si="164"/>
        <v>0</v>
      </c>
      <c r="Z904" s="50">
        <f t="shared" si="164"/>
        <v>0</v>
      </c>
      <c r="AA904" s="50">
        <f t="shared" si="164"/>
        <v>0</v>
      </c>
      <c r="AB904" s="51">
        <f t="shared" si="164"/>
        <v>0</v>
      </c>
      <c r="AC904" s="52">
        <f t="shared" si="164"/>
        <v>0</v>
      </c>
    </row>
    <row r="905" spans="1:31" customFormat="1" ht="13.9" thickBot="1" x14ac:dyDescent="0.4">
      <c r="A905" s="366"/>
      <c r="B905" s="369"/>
      <c r="C905" s="372"/>
      <c r="D905" s="376"/>
      <c r="E905" s="102" t="s">
        <v>19</v>
      </c>
      <c r="F905" s="53"/>
      <c r="G905" s="53"/>
      <c r="H905" s="53"/>
      <c r="I905" s="54"/>
      <c r="J905" s="55"/>
      <c r="K905" s="56">
        <f t="shared" ref="K905:AC905" si="165">K902+K904</f>
        <v>0</v>
      </c>
      <c r="L905" s="57">
        <f t="shared" si="165"/>
        <v>32</v>
      </c>
      <c r="M905" s="117">
        <f t="shared" si="165"/>
        <v>80</v>
      </c>
      <c r="N905" s="57">
        <f t="shared" si="165"/>
        <v>0</v>
      </c>
      <c r="O905" s="57">
        <f t="shared" si="165"/>
        <v>0</v>
      </c>
      <c r="P905" s="57">
        <f t="shared" si="165"/>
        <v>0</v>
      </c>
      <c r="Q905" s="57">
        <f t="shared" si="165"/>
        <v>0</v>
      </c>
      <c r="R905" s="57">
        <f t="shared" si="165"/>
        <v>0</v>
      </c>
      <c r="S905" s="57">
        <f t="shared" si="165"/>
        <v>0</v>
      </c>
      <c r="T905" s="57">
        <f t="shared" si="165"/>
        <v>0</v>
      </c>
      <c r="U905" s="57">
        <f t="shared" si="165"/>
        <v>0</v>
      </c>
      <c r="V905" s="57">
        <f t="shared" si="165"/>
        <v>0</v>
      </c>
      <c r="W905" s="57">
        <f t="shared" si="165"/>
        <v>0</v>
      </c>
      <c r="X905" s="57">
        <f t="shared" si="165"/>
        <v>0</v>
      </c>
      <c r="Y905" s="57">
        <f t="shared" si="165"/>
        <v>0</v>
      </c>
      <c r="Z905" s="57">
        <f t="shared" si="165"/>
        <v>0</v>
      </c>
      <c r="AA905" s="57">
        <f t="shared" si="165"/>
        <v>0</v>
      </c>
      <c r="AB905" s="58">
        <f t="shared" si="165"/>
        <v>0</v>
      </c>
      <c r="AC905" s="59">
        <f t="shared" si="165"/>
        <v>112</v>
      </c>
      <c r="AD905" s="87">
        <f>SUM(K905:AB905)</f>
        <v>112</v>
      </c>
    </row>
    <row r="906" spans="1:31" customFormat="1" ht="13.9" x14ac:dyDescent="0.4">
      <c r="A906" s="60"/>
      <c r="B906" s="61"/>
      <c r="C906" s="61"/>
      <c r="D906" s="61"/>
      <c r="E906" s="103"/>
      <c r="F906" s="62"/>
      <c r="G906" s="62"/>
      <c r="H906" s="62"/>
      <c r="I906" s="63"/>
      <c r="J906" s="63"/>
      <c r="K906" s="64"/>
      <c r="L906" s="64"/>
      <c r="M906" s="118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 spans="1:31" customFormat="1" ht="13.9" x14ac:dyDescent="0.4">
      <c r="A907" s="353" t="s">
        <v>340</v>
      </c>
      <c r="B907" s="354"/>
      <c r="C907" s="354"/>
      <c r="D907" s="354"/>
      <c r="E907" s="355"/>
      <c r="F907" s="355"/>
      <c r="G907" s="355"/>
      <c r="H907" s="355"/>
      <c r="I907" s="356"/>
      <c r="J907" s="356"/>
      <c r="K907" s="357"/>
      <c r="L907" s="64"/>
      <c r="M907" s="118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 spans="1:31" customFormat="1" ht="13.9" x14ac:dyDescent="0.4">
      <c r="A908" s="60"/>
      <c r="B908" s="61"/>
      <c r="C908" s="61"/>
      <c r="D908" s="61"/>
      <c r="E908" s="103"/>
      <c r="F908" s="62"/>
      <c r="G908" s="62"/>
      <c r="H908" s="62"/>
      <c r="I908" s="63"/>
      <c r="J908" s="63"/>
      <c r="K908" s="64"/>
      <c r="L908" s="64"/>
      <c r="M908" s="118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 spans="1:31" customFormat="1" ht="13.9" x14ac:dyDescent="0.4">
      <c r="A909" s="60"/>
      <c r="B909" s="61"/>
      <c r="C909" s="61"/>
      <c r="D909" s="61"/>
      <c r="E909" s="103"/>
      <c r="F909" s="62"/>
      <c r="G909" s="62"/>
      <c r="H909" s="62"/>
      <c r="I909" s="63"/>
      <c r="J909" s="63"/>
      <c r="K909" s="64"/>
      <c r="L909" s="64"/>
      <c r="M909" s="118"/>
      <c r="N909" s="64"/>
      <c r="O909" s="64"/>
      <c r="P909" s="64"/>
      <c r="Q909" s="64"/>
      <c r="R909" s="65" t="s">
        <v>355</v>
      </c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 spans="1:31" customFormat="1" ht="13.9" x14ac:dyDescent="0.4">
      <c r="A910" s="60"/>
      <c r="B910" s="61"/>
      <c r="C910" s="61"/>
      <c r="D910" s="61"/>
      <c r="E910" s="103"/>
      <c r="F910" s="62"/>
      <c r="G910" s="62"/>
      <c r="H910" s="62"/>
      <c r="I910" s="63"/>
      <c r="J910" s="63"/>
      <c r="K910" s="64"/>
      <c r="L910" s="64"/>
      <c r="M910" s="118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 spans="1:31" ht="13.9" x14ac:dyDescent="0.4">
      <c r="A911" s="60"/>
      <c r="B911" s="61"/>
      <c r="C911" s="61"/>
      <c r="D911" s="61"/>
      <c r="E911" s="103"/>
      <c r="F911" s="62"/>
      <c r="G911" s="62"/>
      <c r="H911" s="62"/>
      <c r="I911" s="63"/>
      <c r="J911" s="63"/>
      <c r="K911" s="64"/>
      <c r="L911" s="64"/>
      <c r="M911" s="118"/>
      <c r="N911" s="64"/>
      <c r="O911" s="64"/>
      <c r="P911" s="64"/>
      <c r="Q911" s="64"/>
      <c r="R911" s="64"/>
      <c r="S911" s="64"/>
      <c r="T911" s="64" t="s">
        <v>346</v>
      </c>
      <c r="U911" s="64"/>
      <c r="V911" s="64"/>
      <c r="W911" s="64"/>
      <c r="X911" s="64"/>
      <c r="Y911" s="64"/>
      <c r="Z911" s="64"/>
      <c r="AA911" s="64"/>
      <c r="AB911" s="64"/>
      <c r="AC911" s="64"/>
      <c r="AD911"/>
      <c r="AE911"/>
    </row>
    <row r="912" spans="1:31" ht="13.9" x14ac:dyDescent="0.4">
      <c r="A912" s="60"/>
      <c r="B912" s="61"/>
      <c r="C912" s="61"/>
      <c r="D912" s="61"/>
      <c r="E912" s="103"/>
      <c r="F912" s="62"/>
      <c r="G912" s="62"/>
      <c r="H912" s="62"/>
      <c r="I912" s="63"/>
      <c r="J912" s="63"/>
      <c r="K912" s="64"/>
      <c r="L912" s="64"/>
      <c r="M912" s="118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/>
      <c r="AE912"/>
    </row>
    <row r="913" spans="1:31" ht="13.9" x14ac:dyDescent="0.4">
      <c r="A913" s="60"/>
      <c r="B913" s="61"/>
      <c r="C913" s="61"/>
      <c r="D913" s="61"/>
      <c r="E913" s="103"/>
      <c r="F913" s="62"/>
      <c r="G913" s="62"/>
      <c r="H913" s="62"/>
      <c r="I913" s="63"/>
      <c r="J913" s="63"/>
      <c r="K913" s="64"/>
      <c r="L913" s="64"/>
      <c r="M913" s="118"/>
      <c r="N913" s="64"/>
      <c r="O913" s="64"/>
      <c r="P913" s="64"/>
      <c r="Q913" s="64"/>
      <c r="R913" s="65" t="s">
        <v>164</v>
      </c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/>
      <c r="AE913"/>
    </row>
    <row r="914" spans="1:31" ht="13.9" x14ac:dyDescent="0.4">
      <c r="A914" s="60"/>
      <c r="B914" s="61"/>
      <c r="C914" s="61"/>
      <c r="D914" s="61"/>
      <c r="E914" s="103"/>
      <c r="F914" s="62"/>
      <c r="G914" s="62"/>
      <c r="H914" s="62"/>
      <c r="I914" s="63"/>
      <c r="J914" s="63"/>
      <c r="K914" s="64"/>
      <c r="L914" s="64"/>
      <c r="M914" s="118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/>
      <c r="AE914"/>
    </row>
    <row r="915" spans="1:31" ht="14.25" thickBot="1" x14ac:dyDescent="0.45">
      <c r="A915" s="60"/>
      <c r="B915" s="61"/>
      <c r="C915" s="61"/>
      <c r="D915" s="61"/>
      <c r="E915" s="103"/>
      <c r="F915" s="62"/>
      <c r="G915" s="62"/>
      <c r="H915" s="62"/>
      <c r="I915" s="63"/>
      <c r="J915" s="63"/>
      <c r="K915" s="64"/>
      <c r="L915" s="64"/>
      <c r="M915" s="118"/>
      <c r="N915" s="64"/>
      <c r="O915" s="64"/>
      <c r="P915" s="64"/>
      <c r="Q915" s="64"/>
      <c r="R915" s="64"/>
      <c r="S915" s="64"/>
      <c r="T915" s="64" t="s">
        <v>346</v>
      </c>
      <c r="U915" s="64"/>
      <c r="V915" s="64"/>
      <c r="W915" s="64"/>
      <c r="X915" s="64"/>
      <c r="Y915" s="64"/>
      <c r="Z915" s="64"/>
      <c r="AA915" s="64"/>
      <c r="AB915" s="64"/>
      <c r="AC915" s="64"/>
      <c r="AD915"/>
      <c r="AE915"/>
    </row>
    <row r="916" spans="1:31" ht="13.9" thickBot="1" x14ac:dyDescent="0.4">
      <c r="A916" s="358" t="s">
        <v>20</v>
      </c>
      <c r="B916" s="359"/>
      <c r="C916" s="359"/>
      <c r="D916" s="359"/>
      <c r="E916" s="360"/>
      <c r="F916" s="360"/>
      <c r="G916" s="360"/>
      <c r="H916" s="360"/>
      <c r="I916" s="361"/>
      <c r="J916" s="361"/>
      <c r="K916" s="362"/>
      <c r="L916" s="362"/>
      <c r="M916" s="362"/>
      <c r="N916" s="362"/>
      <c r="O916" s="362"/>
      <c r="P916" s="362"/>
      <c r="Q916" s="362"/>
      <c r="R916" s="362"/>
      <c r="S916" s="362"/>
      <c r="T916" s="362"/>
      <c r="U916" s="362"/>
      <c r="V916" s="362"/>
      <c r="W916" s="362"/>
      <c r="X916" s="362"/>
      <c r="Y916" s="362"/>
      <c r="Z916" s="362"/>
      <c r="AA916" s="362"/>
      <c r="AB916" s="362"/>
      <c r="AC916" s="363"/>
      <c r="AD916"/>
      <c r="AE916"/>
    </row>
    <row r="917" spans="1:31" ht="41.65" x14ac:dyDescent="0.4">
      <c r="A917" s="364">
        <v>15</v>
      </c>
      <c r="B917" s="367" t="s">
        <v>121</v>
      </c>
      <c r="C917" s="370" t="s">
        <v>118</v>
      </c>
      <c r="D917" s="373">
        <v>0.5</v>
      </c>
      <c r="E917" s="97" t="s">
        <v>116</v>
      </c>
      <c r="F917" s="18" t="s">
        <v>4</v>
      </c>
      <c r="G917" s="18" t="s">
        <v>47</v>
      </c>
      <c r="H917" s="18" t="s">
        <v>311</v>
      </c>
      <c r="I917" s="19">
        <v>1</v>
      </c>
      <c r="J917" s="20">
        <v>19</v>
      </c>
      <c r="K917" s="21"/>
      <c r="L917" s="22"/>
      <c r="M917" s="111">
        <v>24</v>
      </c>
      <c r="N917" s="22"/>
      <c r="O917" s="22"/>
      <c r="P917" s="22"/>
      <c r="Q917" s="22"/>
      <c r="R917" s="22"/>
      <c r="S917" s="22"/>
      <c r="T917" s="22"/>
      <c r="U917" s="22"/>
      <c r="V917" s="22">
        <v>0</v>
      </c>
      <c r="W917" s="22"/>
      <c r="X917" s="22"/>
      <c r="Y917" s="22"/>
      <c r="Z917" s="22"/>
      <c r="AA917" s="22"/>
      <c r="AB917" s="23"/>
      <c r="AC917" s="24">
        <f t="shared" ref="AC917:AC922" si="166">SUM(K917:AB917)</f>
        <v>24</v>
      </c>
      <c r="AD917"/>
      <c r="AE917"/>
    </row>
    <row r="918" spans="1:31" ht="13.9" x14ac:dyDescent="0.4">
      <c r="A918" s="365"/>
      <c r="B918" s="368"/>
      <c r="C918" s="371"/>
      <c r="D918" s="374"/>
      <c r="E918" s="93" t="s">
        <v>116</v>
      </c>
      <c r="F918" s="25" t="s">
        <v>4</v>
      </c>
      <c r="G918" s="25" t="s">
        <v>5</v>
      </c>
      <c r="H918" s="25" t="s">
        <v>193</v>
      </c>
      <c r="I918" s="26">
        <v>1</v>
      </c>
      <c r="J918" s="27">
        <v>19</v>
      </c>
      <c r="K918" s="28"/>
      <c r="L918" s="29"/>
      <c r="M918" s="112">
        <v>24</v>
      </c>
      <c r="N918" s="29"/>
      <c r="O918" s="29"/>
      <c r="P918" s="29"/>
      <c r="Q918" s="29"/>
      <c r="R918" s="29"/>
      <c r="S918" s="29"/>
      <c r="T918" s="29"/>
      <c r="U918" s="29">
        <v>1</v>
      </c>
      <c r="V918" s="29">
        <v>0</v>
      </c>
      <c r="W918" s="29"/>
      <c r="X918" s="29"/>
      <c r="Y918" s="29"/>
      <c r="Z918" s="29"/>
      <c r="AA918" s="29"/>
      <c r="AB918" s="30"/>
      <c r="AC918" s="31">
        <f t="shared" si="166"/>
        <v>25</v>
      </c>
      <c r="AD918"/>
      <c r="AE918"/>
    </row>
    <row r="919" spans="1:31" ht="41.65" x14ac:dyDescent="0.4">
      <c r="A919" s="365"/>
      <c r="B919" s="368"/>
      <c r="C919" s="371"/>
      <c r="D919" s="374"/>
      <c r="E919" s="93" t="s">
        <v>116</v>
      </c>
      <c r="F919" s="25" t="s">
        <v>4</v>
      </c>
      <c r="G919" s="25" t="s">
        <v>69</v>
      </c>
      <c r="H919" s="25" t="s">
        <v>271</v>
      </c>
      <c r="I919" s="26">
        <v>1</v>
      </c>
      <c r="J919" s="27">
        <v>19</v>
      </c>
      <c r="K919" s="28"/>
      <c r="L919" s="29">
        <v>16</v>
      </c>
      <c r="M919" s="112"/>
      <c r="N919" s="29"/>
      <c r="O919" s="29"/>
      <c r="P919" s="29"/>
      <c r="Q919" s="29"/>
      <c r="R919" s="29"/>
      <c r="S919" s="29"/>
      <c r="T919" s="29"/>
      <c r="U919" s="29"/>
      <c r="V919" s="29">
        <v>0</v>
      </c>
      <c r="W919" s="29"/>
      <c r="X919" s="29"/>
      <c r="Y919" s="29"/>
      <c r="Z919" s="29"/>
      <c r="AA919" s="29"/>
      <c r="AB919" s="30"/>
      <c r="AC919" s="31">
        <f t="shared" si="166"/>
        <v>16</v>
      </c>
      <c r="AD919"/>
      <c r="AE919"/>
    </row>
    <row r="920" spans="1:31" ht="13.9" x14ac:dyDescent="0.4">
      <c r="A920" s="365"/>
      <c r="B920" s="368"/>
      <c r="C920" s="371"/>
      <c r="D920" s="374"/>
      <c r="E920" s="200" t="s">
        <v>116</v>
      </c>
      <c r="F920" s="75" t="s">
        <v>4</v>
      </c>
      <c r="G920" s="75" t="s">
        <v>5</v>
      </c>
      <c r="H920" s="75" t="s">
        <v>193</v>
      </c>
      <c r="I920" s="76">
        <v>1</v>
      </c>
      <c r="J920" s="77">
        <v>19</v>
      </c>
      <c r="K920" s="192"/>
      <c r="L920" s="79">
        <v>16</v>
      </c>
      <c r="M920" s="113"/>
      <c r="N920" s="79"/>
      <c r="O920" s="29"/>
      <c r="P920" s="29"/>
      <c r="Q920" s="29"/>
      <c r="R920" s="29"/>
      <c r="S920" s="29"/>
      <c r="T920" s="29"/>
      <c r="U920" s="29"/>
      <c r="V920" s="29">
        <v>0</v>
      </c>
      <c r="W920" s="29"/>
      <c r="X920" s="29"/>
      <c r="Y920" s="29"/>
      <c r="Z920" s="29"/>
      <c r="AA920" s="29"/>
      <c r="AB920" s="30"/>
      <c r="AC920" s="31">
        <f t="shared" si="166"/>
        <v>16</v>
      </c>
      <c r="AD920"/>
      <c r="AE920"/>
    </row>
    <row r="921" spans="1:31" ht="13.9" x14ac:dyDescent="0.4">
      <c r="A921" s="365"/>
      <c r="B921" s="368"/>
      <c r="C921" s="371"/>
      <c r="D921" s="374"/>
      <c r="E921" s="93" t="s">
        <v>281</v>
      </c>
      <c r="F921" s="25" t="s">
        <v>4</v>
      </c>
      <c r="G921" s="25" t="s">
        <v>191</v>
      </c>
      <c r="H921" s="25" t="s">
        <v>282</v>
      </c>
      <c r="I921" s="26">
        <v>1</v>
      </c>
      <c r="J921" s="27">
        <v>6</v>
      </c>
      <c r="K921" s="28"/>
      <c r="L921" s="29"/>
      <c r="M921" s="112">
        <v>26</v>
      </c>
      <c r="N921" s="29"/>
      <c r="O921" s="29"/>
      <c r="P921" s="29"/>
      <c r="Q921" s="29"/>
      <c r="R921" s="29"/>
      <c r="S921" s="29"/>
      <c r="T921" s="29"/>
      <c r="U921" s="29">
        <v>1</v>
      </c>
      <c r="V921" s="29"/>
      <c r="W921" s="29"/>
      <c r="X921" s="29"/>
      <c r="Y921" s="29"/>
      <c r="Z921" s="29"/>
      <c r="AA921" s="29"/>
      <c r="AB921" s="30"/>
      <c r="AC921" s="31">
        <f t="shared" si="166"/>
        <v>27</v>
      </c>
      <c r="AD921"/>
      <c r="AE921"/>
    </row>
    <row r="922" spans="1:31" ht="13.9" x14ac:dyDescent="0.4">
      <c r="A922" s="365"/>
      <c r="B922" s="368"/>
      <c r="C922" s="371"/>
      <c r="D922" s="374"/>
      <c r="E922" s="93" t="s">
        <v>299</v>
      </c>
      <c r="F922" s="25" t="s">
        <v>4</v>
      </c>
      <c r="G922" s="25" t="s">
        <v>5</v>
      </c>
      <c r="H922" s="25" t="s">
        <v>193</v>
      </c>
      <c r="I922" s="26">
        <v>3</v>
      </c>
      <c r="J922" s="27">
        <v>4</v>
      </c>
      <c r="K922" s="28"/>
      <c r="L922" s="29"/>
      <c r="M922" s="112"/>
      <c r="N922" s="29"/>
      <c r="O922" s="29"/>
      <c r="P922" s="29"/>
      <c r="Q922" s="29"/>
      <c r="R922" s="29"/>
      <c r="S922" s="29"/>
      <c r="T922" s="29"/>
      <c r="U922" s="29"/>
      <c r="V922" s="29"/>
      <c r="W922" s="29">
        <v>10</v>
      </c>
      <c r="X922" s="29"/>
      <c r="Y922" s="29"/>
      <c r="Z922" s="29"/>
      <c r="AA922" s="29"/>
      <c r="AB922" s="30"/>
      <c r="AC922" s="31">
        <f t="shared" si="166"/>
        <v>10</v>
      </c>
      <c r="AD922"/>
      <c r="AE922"/>
    </row>
    <row r="923" spans="1:31" ht="13.9" thickBot="1" x14ac:dyDescent="0.4">
      <c r="A923" s="365"/>
      <c r="B923" s="368"/>
      <c r="C923" s="371"/>
      <c r="D923" s="374"/>
      <c r="E923" s="98" t="s">
        <v>16</v>
      </c>
      <c r="F923" s="32"/>
      <c r="G923" s="32"/>
      <c r="H923" s="32"/>
      <c r="I923" s="33"/>
      <c r="J923" s="34"/>
      <c r="K923" s="35">
        <f t="shared" ref="K923:AC923" si="167">SUM(K917:K922)</f>
        <v>0</v>
      </c>
      <c r="L923" s="36">
        <f t="shared" si="167"/>
        <v>32</v>
      </c>
      <c r="M923" s="114">
        <f t="shared" si="167"/>
        <v>74</v>
      </c>
      <c r="N923" s="36">
        <f t="shared" si="167"/>
        <v>0</v>
      </c>
      <c r="O923" s="36">
        <f t="shared" si="167"/>
        <v>0</v>
      </c>
      <c r="P923" s="36">
        <f t="shared" si="167"/>
        <v>0</v>
      </c>
      <c r="Q923" s="36">
        <f t="shared" si="167"/>
        <v>0</v>
      </c>
      <c r="R923" s="36">
        <f t="shared" si="167"/>
        <v>0</v>
      </c>
      <c r="S923" s="36">
        <f t="shared" si="167"/>
        <v>0</v>
      </c>
      <c r="T923" s="36">
        <f t="shared" si="167"/>
        <v>0</v>
      </c>
      <c r="U923" s="36">
        <f t="shared" si="167"/>
        <v>2</v>
      </c>
      <c r="V923" s="36">
        <f t="shared" si="167"/>
        <v>0</v>
      </c>
      <c r="W923" s="36">
        <f t="shared" si="167"/>
        <v>10</v>
      </c>
      <c r="X923" s="36">
        <f t="shared" si="167"/>
        <v>0</v>
      </c>
      <c r="Y923" s="36">
        <f t="shared" si="167"/>
        <v>0</v>
      </c>
      <c r="Z923" s="36">
        <f t="shared" si="167"/>
        <v>0</v>
      </c>
      <c r="AA923" s="36">
        <f t="shared" si="167"/>
        <v>0</v>
      </c>
      <c r="AB923" s="37">
        <f t="shared" si="167"/>
        <v>0</v>
      </c>
      <c r="AC923" s="38">
        <f t="shared" si="167"/>
        <v>118</v>
      </c>
      <c r="AD923"/>
      <c r="AE923"/>
    </row>
    <row r="924" spans="1:31" ht="13.9" x14ac:dyDescent="0.4">
      <c r="A924" s="365"/>
      <c r="B924" s="368"/>
      <c r="C924" s="371"/>
      <c r="D924" s="375"/>
      <c r="E924" s="99"/>
      <c r="F924" s="39"/>
      <c r="G924" s="39"/>
      <c r="H924" s="39"/>
      <c r="I924" s="40"/>
      <c r="J924" s="41"/>
      <c r="K924" s="42"/>
      <c r="L924" s="43"/>
      <c r="M924" s="115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4"/>
      <c r="AC924" s="45"/>
      <c r="AD924"/>
      <c r="AE924"/>
    </row>
    <row r="925" spans="1:31" ht="13.9" thickBot="1" x14ac:dyDescent="0.4">
      <c r="A925" s="365"/>
      <c r="B925" s="368"/>
      <c r="C925" s="371"/>
      <c r="D925" s="375"/>
      <c r="E925" s="101" t="s">
        <v>18</v>
      </c>
      <c r="F925" s="46"/>
      <c r="G925" s="46"/>
      <c r="H925" s="46"/>
      <c r="I925" s="47"/>
      <c r="J925" s="48"/>
      <c r="K925" s="49">
        <f t="shared" ref="K925:AC925" si="168">SUM(K924:K924)</f>
        <v>0</v>
      </c>
      <c r="L925" s="50">
        <f t="shared" si="168"/>
        <v>0</v>
      </c>
      <c r="M925" s="116">
        <f t="shared" si="168"/>
        <v>0</v>
      </c>
      <c r="N925" s="50">
        <f t="shared" si="168"/>
        <v>0</v>
      </c>
      <c r="O925" s="50">
        <f t="shared" si="168"/>
        <v>0</v>
      </c>
      <c r="P925" s="50">
        <f t="shared" si="168"/>
        <v>0</v>
      </c>
      <c r="Q925" s="50">
        <f t="shared" si="168"/>
        <v>0</v>
      </c>
      <c r="R925" s="50">
        <f t="shared" si="168"/>
        <v>0</v>
      </c>
      <c r="S925" s="50">
        <f t="shared" si="168"/>
        <v>0</v>
      </c>
      <c r="T925" s="50">
        <f t="shared" si="168"/>
        <v>0</v>
      </c>
      <c r="U925" s="50">
        <f t="shared" si="168"/>
        <v>0</v>
      </c>
      <c r="V925" s="50">
        <f t="shared" si="168"/>
        <v>0</v>
      </c>
      <c r="W925" s="50">
        <f t="shared" si="168"/>
        <v>0</v>
      </c>
      <c r="X925" s="50">
        <f t="shared" si="168"/>
        <v>0</v>
      </c>
      <c r="Y925" s="50">
        <f t="shared" si="168"/>
        <v>0</v>
      </c>
      <c r="Z925" s="50">
        <f t="shared" si="168"/>
        <v>0</v>
      </c>
      <c r="AA925" s="50">
        <f t="shared" si="168"/>
        <v>0</v>
      </c>
      <c r="AB925" s="51">
        <f t="shared" si="168"/>
        <v>0</v>
      </c>
      <c r="AC925" s="52">
        <f t="shared" si="168"/>
        <v>0</v>
      </c>
      <c r="AD925"/>
      <c r="AE925"/>
    </row>
    <row r="926" spans="1:31" ht="13.9" thickBot="1" x14ac:dyDescent="0.4">
      <c r="A926" s="365"/>
      <c r="B926" s="368"/>
      <c r="C926" s="371"/>
      <c r="D926" s="374"/>
      <c r="E926" s="105" t="s">
        <v>24</v>
      </c>
      <c r="F926" s="66"/>
      <c r="G926" s="66"/>
      <c r="H926" s="66"/>
      <c r="I926" s="67"/>
      <c r="J926" s="68"/>
      <c r="K926" s="69">
        <f t="shared" ref="K926:AC926" si="169">K923+K925</f>
        <v>0</v>
      </c>
      <c r="L926" s="70">
        <f t="shared" si="169"/>
        <v>32</v>
      </c>
      <c r="M926" s="119">
        <f t="shared" si="169"/>
        <v>74</v>
      </c>
      <c r="N926" s="70">
        <f t="shared" si="169"/>
        <v>0</v>
      </c>
      <c r="O926" s="70">
        <f t="shared" si="169"/>
        <v>0</v>
      </c>
      <c r="P926" s="70">
        <f t="shared" si="169"/>
        <v>0</v>
      </c>
      <c r="Q926" s="70">
        <f t="shared" si="169"/>
        <v>0</v>
      </c>
      <c r="R926" s="70">
        <f t="shared" si="169"/>
        <v>0</v>
      </c>
      <c r="S926" s="70">
        <f t="shared" si="169"/>
        <v>0</v>
      </c>
      <c r="T926" s="70">
        <f t="shared" si="169"/>
        <v>0</v>
      </c>
      <c r="U926" s="70">
        <f t="shared" si="169"/>
        <v>2</v>
      </c>
      <c r="V926" s="70">
        <f t="shared" si="169"/>
        <v>0</v>
      </c>
      <c r="W926" s="70">
        <f t="shared" si="169"/>
        <v>10</v>
      </c>
      <c r="X926" s="70">
        <f t="shared" si="169"/>
        <v>0</v>
      </c>
      <c r="Y926" s="70">
        <f t="shared" si="169"/>
        <v>0</v>
      </c>
      <c r="Z926" s="70">
        <f t="shared" si="169"/>
        <v>0</v>
      </c>
      <c r="AA926" s="70">
        <f t="shared" si="169"/>
        <v>0</v>
      </c>
      <c r="AB926" s="71">
        <f t="shared" si="169"/>
        <v>0</v>
      </c>
      <c r="AC926" s="72">
        <f t="shared" si="169"/>
        <v>118</v>
      </c>
      <c r="AD926" s="87">
        <f>SUM(K926:AB926)</f>
        <v>118</v>
      </c>
      <c r="AE926"/>
    </row>
    <row r="927" spans="1:31" ht="13.9" thickBot="1" x14ac:dyDescent="0.4">
      <c r="A927" s="366"/>
      <c r="B927" s="369"/>
      <c r="C927" s="372"/>
      <c r="D927" s="376"/>
      <c r="E927" s="102" t="s">
        <v>25</v>
      </c>
      <c r="F927" s="53"/>
      <c r="G927" s="53"/>
      <c r="H927" s="53"/>
      <c r="I927" s="54"/>
      <c r="J927" s="55"/>
      <c r="K927" s="56">
        <f t="shared" ref="K927:AC927" si="170">K905+K926</f>
        <v>0</v>
      </c>
      <c r="L927" s="57">
        <f t="shared" si="170"/>
        <v>64</v>
      </c>
      <c r="M927" s="117">
        <f t="shared" si="170"/>
        <v>154</v>
      </c>
      <c r="N927" s="57">
        <f t="shared" si="170"/>
        <v>0</v>
      </c>
      <c r="O927" s="57">
        <f t="shared" si="170"/>
        <v>0</v>
      </c>
      <c r="P927" s="57">
        <f t="shared" si="170"/>
        <v>0</v>
      </c>
      <c r="Q927" s="57">
        <f t="shared" si="170"/>
        <v>0</v>
      </c>
      <c r="R927" s="57">
        <f t="shared" si="170"/>
        <v>0</v>
      </c>
      <c r="S927" s="57">
        <f t="shared" si="170"/>
        <v>0</v>
      </c>
      <c r="T927" s="57">
        <f t="shared" si="170"/>
        <v>0</v>
      </c>
      <c r="U927" s="57">
        <f t="shared" si="170"/>
        <v>2</v>
      </c>
      <c r="V927" s="57">
        <f t="shared" si="170"/>
        <v>0</v>
      </c>
      <c r="W927" s="57">
        <f t="shared" si="170"/>
        <v>10</v>
      </c>
      <c r="X927" s="57">
        <f t="shared" si="170"/>
        <v>0</v>
      </c>
      <c r="Y927" s="57">
        <f t="shared" si="170"/>
        <v>0</v>
      </c>
      <c r="Z927" s="57">
        <f t="shared" si="170"/>
        <v>0</v>
      </c>
      <c r="AA927" s="57">
        <f t="shared" si="170"/>
        <v>0</v>
      </c>
      <c r="AB927" s="58">
        <f t="shared" si="170"/>
        <v>0</v>
      </c>
      <c r="AC927" s="59">
        <f t="shared" si="170"/>
        <v>230</v>
      </c>
      <c r="AD927" s="87">
        <f>SUM(K927:AB927)</f>
        <v>230</v>
      </c>
      <c r="AE927"/>
    </row>
    <row r="928" spans="1:31" ht="13.9" x14ac:dyDescent="0.4">
      <c r="A928" s="60"/>
      <c r="B928" s="61"/>
      <c r="C928" s="61"/>
      <c r="D928" s="61"/>
      <c r="E928" s="103"/>
      <c r="F928" s="62"/>
      <c r="G928" s="62"/>
      <c r="H928" s="62"/>
      <c r="I928" s="63"/>
      <c r="J928" s="63"/>
      <c r="K928" s="64"/>
      <c r="L928" s="64"/>
      <c r="M928" s="118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/>
      <c r="AE928"/>
    </row>
    <row r="929" spans="1:31" ht="13.9" x14ac:dyDescent="0.4">
      <c r="A929" s="353" t="s">
        <v>340</v>
      </c>
      <c r="B929" s="353"/>
      <c r="C929" s="353"/>
      <c r="D929" s="353"/>
      <c r="E929" s="353"/>
      <c r="F929" s="353"/>
      <c r="G929" s="353"/>
      <c r="H929" s="353"/>
      <c r="I929" s="353"/>
      <c r="J929" s="353"/>
      <c r="K929" s="353"/>
      <c r="L929" s="64"/>
      <c r="M929" s="118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/>
      <c r="AE929"/>
    </row>
    <row r="930" spans="1:31" ht="13.9" x14ac:dyDescent="0.4">
      <c r="A930" s="60"/>
      <c r="B930" s="61"/>
      <c r="C930" s="61"/>
      <c r="D930" s="61"/>
      <c r="E930" s="103"/>
      <c r="F930" s="62"/>
      <c r="G930" s="62"/>
      <c r="H930" s="62"/>
      <c r="I930" s="63"/>
      <c r="J930" s="63"/>
      <c r="K930" s="64"/>
      <c r="L930" s="64"/>
      <c r="M930" s="118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/>
      <c r="AE930"/>
    </row>
    <row r="931" spans="1:31" ht="13.9" x14ac:dyDescent="0.4">
      <c r="A931" s="60"/>
      <c r="B931" s="61"/>
      <c r="C931" s="61"/>
      <c r="D931" s="61"/>
      <c r="E931" s="103"/>
      <c r="F931" s="62"/>
      <c r="G931" s="62"/>
      <c r="H931" s="62"/>
      <c r="I931" s="63"/>
      <c r="J931" s="63"/>
      <c r="K931" s="64"/>
      <c r="L931" s="64"/>
      <c r="M931" s="118"/>
      <c r="N931" s="64"/>
      <c r="O931" s="64"/>
      <c r="P931" s="64"/>
      <c r="Q931" s="64"/>
      <c r="R931" s="65" t="s">
        <v>355</v>
      </c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/>
      <c r="AE931"/>
    </row>
    <row r="932" spans="1:31" ht="13.9" x14ac:dyDescent="0.4">
      <c r="A932" s="60"/>
      <c r="B932" s="61"/>
      <c r="C932" s="61"/>
      <c r="D932" s="61"/>
      <c r="E932" s="103"/>
      <c r="F932" s="62"/>
      <c r="G932" s="62"/>
      <c r="H932" s="62"/>
      <c r="I932" s="63"/>
      <c r="J932" s="63"/>
      <c r="K932" s="64"/>
      <c r="L932" s="64"/>
      <c r="M932" s="118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/>
      <c r="AE932"/>
    </row>
    <row r="933" spans="1:31" ht="13.9" x14ac:dyDescent="0.4">
      <c r="A933" s="60"/>
      <c r="B933" s="61"/>
      <c r="C933" s="61"/>
      <c r="D933" s="61"/>
      <c r="E933" s="103"/>
      <c r="F933" s="62"/>
      <c r="G933" s="62"/>
      <c r="H933" s="62"/>
      <c r="I933" s="63"/>
      <c r="J933" s="63"/>
      <c r="K933" s="64"/>
      <c r="L933" s="64"/>
      <c r="M933" s="118"/>
      <c r="N933" s="64"/>
      <c r="O933" s="64"/>
      <c r="P933" s="64"/>
      <c r="Q933" s="64"/>
      <c r="R933" s="64"/>
      <c r="S933" s="64"/>
      <c r="T933" s="64" t="s">
        <v>346</v>
      </c>
      <c r="U933" s="64"/>
      <c r="V933" s="64"/>
      <c r="W933" s="64"/>
      <c r="X933" s="64"/>
      <c r="Y933" s="64"/>
      <c r="Z933" s="64"/>
      <c r="AA933" s="64"/>
      <c r="AB933" s="64"/>
      <c r="AC933" s="64"/>
      <c r="AD933"/>
      <c r="AE933"/>
    </row>
    <row r="934" spans="1:31" ht="13.9" x14ac:dyDescent="0.4">
      <c r="A934" s="60"/>
      <c r="B934" s="61"/>
      <c r="C934" s="61"/>
      <c r="D934" s="61"/>
      <c r="E934" s="103"/>
      <c r="F934" s="62"/>
      <c r="G934" s="62"/>
      <c r="H934" s="62"/>
      <c r="I934" s="63"/>
      <c r="J934" s="63"/>
      <c r="K934" s="64"/>
      <c r="L934" s="64"/>
      <c r="M934" s="118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/>
      <c r="AE934"/>
    </row>
    <row r="935" spans="1:31" ht="13.9" x14ac:dyDescent="0.4">
      <c r="A935" s="60"/>
      <c r="B935" s="61"/>
      <c r="C935" s="61"/>
      <c r="D935" s="61"/>
      <c r="E935" s="103"/>
      <c r="F935" s="62"/>
      <c r="G935" s="62"/>
      <c r="H935" s="62"/>
      <c r="I935" s="63"/>
      <c r="J935" s="63"/>
      <c r="K935" s="64"/>
      <c r="L935" s="64"/>
      <c r="M935" s="118"/>
      <c r="N935" s="64"/>
      <c r="O935" s="64"/>
      <c r="P935" s="64"/>
      <c r="Q935" s="64"/>
      <c r="R935" s="65" t="s">
        <v>164</v>
      </c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/>
      <c r="AE935"/>
    </row>
    <row r="936" spans="1:31" ht="13.9" x14ac:dyDescent="0.4">
      <c r="A936" s="60"/>
      <c r="B936" s="61"/>
      <c r="C936" s="61"/>
      <c r="D936" s="61"/>
      <c r="E936" s="103"/>
      <c r="F936" s="62"/>
      <c r="G936" s="62"/>
      <c r="H936" s="62"/>
      <c r="I936" s="63"/>
      <c r="J936" s="63"/>
      <c r="K936" s="64"/>
      <c r="L936" s="64"/>
      <c r="M936" s="118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/>
      <c r="AE936"/>
    </row>
    <row r="937" spans="1:31" ht="14.25" thickBot="1" x14ac:dyDescent="0.45">
      <c r="A937" s="60"/>
      <c r="B937" s="61"/>
      <c r="C937" s="61"/>
      <c r="D937" s="61"/>
      <c r="E937" s="103"/>
      <c r="F937" s="62"/>
      <c r="G937" s="62"/>
      <c r="H937" s="62"/>
      <c r="I937" s="63"/>
      <c r="J937" s="63"/>
      <c r="K937" s="64"/>
      <c r="L937" s="64"/>
      <c r="M937" s="118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/>
      <c r="AE937"/>
    </row>
    <row r="938" spans="1:31" ht="13.9" thickBot="1" x14ac:dyDescent="0.4">
      <c r="A938" s="389" t="s">
        <v>1</v>
      </c>
      <c r="B938" s="390"/>
      <c r="C938" s="390"/>
      <c r="D938" s="390"/>
      <c r="E938" s="390"/>
      <c r="F938" s="390"/>
      <c r="G938" s="390"/>
      <c r="H938" s="390"/>
      <c r="I938" s="390"/>
      <c r="J938" s="390"/>
      <c r="K938" s="390"/>
      <c r="L938" s="390"/>
      <c r="M938" s="390"/>
      <c r="N938" s="390"/>
      <c r="O938" s="390"/>
      <c r="P938" s="390"/>
      <c r="Q938" s="390"/>
      <c r="R938" s="390"/>
      <c r="S938" s="390"/>
      <c r="T938" s="390"/>
      <c r="U938" s="390"/>
      <c r="V938" s="390"/>
      <c r="W938" s="390"/>
      <c r="X938" s="390"/>
      <c r="Y938" s="390"/>
      <c r="Z938" s="390"/>
      <c r="AA938" s="390"/>
      <c r="AB938" s="390"/>
      <c r="AC938" s="391"/>
      <c r="AD938"/>
      <c r="AE938"/>
    </row>
    <row r="939" spans="1:31" ht="13.9" x14ac:dyDescent="0.4">
      <c r="A939" s="364">
        <v>16</v>
      </c>
      <c r="B939" s="367" t="s">
        <v>360</v>
      </c>
      <c r="C939" s="370" t="s">
        <v>123</v>
      </c>
      <c r="D939" s="373">
        <v>1</v>
      </c>
      <c r="E939" s="97" t="s">
        <v>111</v>
      </c>
      <c r="F939" s="18" t="s">
        <v>4</v>
      </c>
      <c r="G939" s="18" t="s">
        <v>112</v>
      </c>
      <c r="H939" s="18" t="s">
        <v>113</v>
      </c>
      <c r="I939" s="19">
        <v>1</v>
      </c>
      <c r="J939" s="20">
        <v>43</v>
      </c>
      <c r="K939" s="21"/>
      <c r="L939" s="22"/>
      <c r="M939" s="111">
        <v>32</v>
      </c>
      <c r="N939" s="22"/>
      <c r="O939" s="22"/>
      <c r="P939" s="22"/>
      <c r="Q939" s="22"/>
      <c r="R939" s="22"/>
      <c r="S939" s="22"/>
      <c r="T939" s="22"/>
      <c r="U939" s="22"/>
      <c r="V939" s="22">
        <v>0</v>
      </c>
      <c r="W939" s="22"/>
      <c r="X939" s="22"/>
      <c r="Y939" s="22"/>
      <c r="Z939" s="22"/>
      <c r="AA939" s="22"/>
      <c r="AB939" s="23"/>
      <c r="AC939" s="24">
        <f t="shared" ref="AC939:AC955" si="171">SUM(K939:AB939)</f>
        <v>32</v>
      </c>
      <c r="AD939"/>
      <c r="AE939"/>
    </row>
    <row r="940" spans="1:31" ht="13.9" x14ac:dyDescent="0.4">
      <c r="A940" s="365"/>
      <c r="B940" s="368"/>
      <c r="C940" s="371"/>
      <c r="D940" s="374"/>
      <c r="E940" s="93" t="s">
        <v>93</v>
      </c>
      <c r="F940" s="25" t="s">
        <v>4</v>
      </c>
      <c r="G940" s="25" t="s">
        <v>84</v>
      </c>
      <c r="H940" s="25" t="s">
        <v>246</v>
      </c>
      <c r="I940" s="26">
        <v>1</v>
      </c>
      <c r="J940" s="27">
        <v>128</v>
      </c>
      <c r="K940" s="28"/>
      <c r="L940" s="29"/>
      <c r="M940" s="112">
        <v>32</v>
      </c>
      <c r="N940" s="29"/>
      <c r="O940" s="29"/>
      <c r="P940" s="29"/>
      <c r="Q940" s="29"/>
      <c r="R940" s="29"/>
      <c r="S940" s="29"/>
      <c r="T940" s="29"/>
      <c r="U940" s="29"/>
      <c r="V940" s="29">
        <v>0</v>
      </c>
      <c r="W940" s="29"/>
      <c r="X940" s="29"/>
      <c r="Y940" s="29"/>
      <c r="Z940" s="29"/>
      <c r="AA940" s="29"/>
      <c r="AB940" s="30"/>
      <c r="AC940" s="31">
        <f t="shared" si="171"/>
        <v>32</v>
      </c>
      <c r="AD940"/>
      <c r="AE940"/>
    </row>
    <row r="941" spans="1:31" ht="13.9" x14ac:dyDescent="0.4">
      <c r="A941" s="365"/>
      <c r="B941" s="368"/>
      <c r="C941" s="371"/>
      <c r="D941" s="374"/>
      <c r="E941" s="93" t="s">
        <v>93</v>
      </c>
      <c r="F941" s="25" t="s">
        <v>4</v>
      </c>
      <c r="G941" s="25" t="s">
        <v>84</v>
      </c>
      <c r="H941" s="25" t="s">
        <v>247</v>
      </c>
      <c r="I941" s="26">
        <v>1</v>
      </c>
      <c r="J941" s="27">
        <v>128</v>
      </c>
      <c r="K941" s="28"/>
      <c r="L941" s="29"/>
      <c r="M941" s="112">
        <v>32</v>
      </c>
      <c r="N941" s="29"/>
      <c r="O941" s="29"/>
      <c r="P941" s="29"/>
      <c r="Q941" s="29"/>
      <c r="R941" s="29"/>
      <c r="S941" s="29"/>
      <c r="T941" s="29"/>
      <c r="U941" s="29"/>
      <c r="V941" s="29">
        <v>0</v>
      </c>
      <c r="W941" s="29"/>
      <c r="X941" s="29"/>
      <c r="Y941" s="29"/>
      <c r="Z941" s="29"/>
      <c r="AA941" s="29"/>
      <c r="AB941" s="30"/>
      <c r="AC941" s="31">
        <f t="shared" si="171"/>
        <v>32</v>
      </c>
      <c r="AD941"/>
      <c r="AE941"/>
    </row>
    <row r="942" spans="1:31" ht="13.9" x14ac:dyDescent="0.4">
      <c r="A942" s="365"/>
      <c r="B942" s="368"/>
      <c r="C942" s="371"/>
      <c r="D942" s="374"/>
      <c r="E942" s="93" t="s">
        <v>93</v>
      </c>
      <c r="F942" s="25" t="s">
        <v>4</v>
      </c>
      <c r="G942" s="25" t="s">
        <v>84</v>
      </c>
      <c r="H942" s="25" t="s">
        <v>248</v>
      </c>
      <c r="I942" s="26">
        <v>1</v>
      </c>
      <c r="J942" s="27">
        <v>128</v>
      </c>
      <c r="K942" s="28"/>
      <c r="L942" s="29"/>
      <c r="M942" s="112">
        <v>10</v>
      </c>
      <c r="N942" s="29"/>
      <c r="O942" s="29"/>
      <c r="P942" s="29"/>
      <c r="Q942" s="29"/>
      <c r="R942" s="29"/>
      <c r="S942" s="29"/>
      <c r="T942" s="29"/>
      <c r="U942" s="29"/>
      <c r="V942" s="29">
        <v>0</v>
      </c>
      <c r="W942" s="29"/>
      <c r="X942" s="29"/>
      <c r="Y942" s="29"/>
      <c r="Z942" s="29"/>
      <c r="AA942" s="29"/>
      <c r="AB942" s="30"/>
      <c r="AC942" s="31">
        <f t="shared" si="171"/>
        <v>10</v>
      </c>
      <c r="AD942"/>
      <c r="AE942"/>
    </row>
    <row r="943" spans="1:31" ht="13.9" x14ac:dyDescent="0.4">
      <c r="A943" s="365"/>
      <c r="B943" s="368"/>
      <c r="C943" s="371"/>
      <c r="D943" s="374"/>
      <c r="E943" s="93" t="s">
        <v>93</v>
      </c>
      <c r="F943" s="25" t="s">
        <v>4</v>
      </c>
      <c r="G943" s="25" t="s">
        <v>84</v>
      </c>
      <c r="H943" s="25" t="s">
        <v>249</v>
      </c>
      <c r="I943" s="26">
        <v>1</v>
      </c>
      <c r="J943" s="27">
        <v>128</v>
      </c>
      <c r="K943" s="28"/>
      <c r="L943" s="29"/>
      <c r="M943" s="112">
        <v>32</v>
      </c>
      <c r="N943" s="29"/>
      <c r="O943" s="29"/>
      <c r="P943" s="29"/>
      <c r="Q943" s="29"/>
      <c r="R943" s="29"/>
      <c r="S943" s="29"/>
      <c r="T943" s="29"/>
      <c r="U943" s="29"/>
      <c r="V943" s="29">
        <v>0</v>
      </c>
      <c r="W943" s="29"/>
      <c r="X943" s="29"/>
      <c r="Y943" s="29"/>
      <c r="Z943" s="29"/>
      <c r="AA943" s="29"/>
      <c r="AB943" s="30"/>
      <c r="AC943" s="31">
        <f t="shared" si="171"/>
        <v>32</v>
      </c>
      <c r="AD943" s="87"/>
      <c r="AE943"/>
    </row>
    <row r="944" spans="1:31" ht="13.9" x14ac:dyDescent="0.4">
      <c r="A944" s="365"/>
      <c r="B944" s="368"/>
      <c r="C944" s="371"/>
      <c r="D944" s="374"/>
      <c r="E944" s="93" t="s">
        <v>93</v>
      </c>
      <c r="F944" s="25" t="s">
        <v>4</v>
      </c>
      <c r="G944" s="25" t="s">
        <v>84</v>
      </c>
      <c r="H944" s="25" t="s">
        <v>250</v>
      </c>
      <c r="I944" s="26">
        <v>1</v>
      </c>
      <c r="J944" s="27">
        <v>128</v>
      </c>
      <c r="K944" s="28"/>
      <c r="L944" s="29"/>
      <c r="M944" s="112">
        <v>32</v>
      </c>
      <c r="N944" s="29"/>
      <c r="O944" s="29"/>
      <c r="P944" s="29"/>
      <c r="Q944" s="29"/>
      <c r="R944" s="29"/>
      <c r="S944" s="29"/>
      <c r="T944" s="29"/>
      <c r="U944" s="29"/>
      <c r="V944" s="29">
        <v>0</v>
      </c>
      <c r="W944" s="29"/>
      <c r="X944" s="29"/>
      <c r="Y944" s="29"/>
      <c r="Z944" s="29"/>
      <c r="AA944" s="29"/>
      <c r="AB944" s="30"/>
      <c r="AC944" s="31">
        <f t="shared" si="171"/>
        <v>32</v>
      </c>
      <c r="AD944"/>
      <c r="AE944"/>
    </row>
    <row r="945" spans="1:31" x14ac:dyDescent="0.4">
      <c r="A945" s="365"/>
      <c r="B945" s="368"/>
      <c r="C945" s="371"/>
      <c r="D945" s="374"/>
      <c r="E945" s="196"/>
      <c r="F945" s="129"/>
      <c r="G945" s="130"/>
      <c r="H945" s="130"/>
      <c r="I945" s="129"/>
      <c r="J945" s="129"/>
      <c r="K945" s="129"/>
      <c r="L945" s="129"/>
      <c r="M945" s="128"/>
      <c r="N945" s="29"/>
      <c r="O945" s="29"/>
      <c r="P945" s="29"/>
      <c r="Q945" s="29"/>
      <c r="R945" s="29"/>
      <c r="S945" s="29"/>
      <c r="T945" s="29"/>
      <c r="U945" s="29"/>
      <c r="V945" s="29">
        <v>0</v>
      </c>
      <c r="W945" s="29"/>
      <c r="X945" s="29"/>
      <c r="Y945" s="29"/>
      <c r="Z945" s="29"/>
      <c r="AA945" s="29"/>
      <c r="AB945" s="30"/>
      <c r="AC945" s="31">
        <f t="shared" si="171"/>
        <v>0</v>
      </c>
      <c r="AD945"/>
      <c r="AE945"/>
    </row>
    <row r="946" spans="1:31" ht="13.9" x14ac:dyDescent="0.4">
      <c r="A946" s="365"/>
      <c r="B946" s="368"/>
      <c r="C946" s="371"/>
      <c r="D946" s="374"/>
      <c r="E946" s="93" t="s">
        <v>85</v>
      </c>
      <c r="F946" s="25" t="s">
        <v>4</v>
      </c>
      <c r="G946" s="25" t="s">
        <v>86</v>
      </c>
      <c r="H946" s="25" t="s">
        <v>199</v>
      </c>
      <c r="I946" s="26">
        <v>1</v>
      </c>
      <c r="J946" s="27">
        <v>15</v>
      </c>
      <c r="K946" s="28"/>
      <c r="L946" s="29"/>
      <c r="M946" s="112">
        <v>16</v>
      </c>
      <c r="N946" s="29"/>
      <c r="O946" s="29"/>
      <c r="P946" s="29"/>
      <c r="Q946" s="29"/>
      <c r="R946" s="29"/>
      <c r="S946" s="29"/>
      <c r="T946" s="29"/>
      <c r="U946" s="29"/>
      <c r="V946" s="29">
        <v>0</v>
      </c>
      <c r="W946" s="29"/>
      <c r="X946" s="29"/>
      <c r="Y946" s="29"/>
      <c r="Z946" s="29"/>
      <c r="AA946" s="29"/>
      <c r="AB946" s="30"/>
      <c r="AC946" s="31">
        <f t="shared" si="171"/>
        <v>16</v>
      </c>
      <c r="AD946"/>
      <c r="AE946"/>
    </row>
    <row r="947" spans="1:31" ht="27.75" x14ac:dyDescent="0.4">
      <c r="A947" s="365"/>
      <c r="B947" s="368"/>
      <c r="C947" s="371"/>
      <c r="D947" s="374"/>
      <c r="E947" s="93" t="s">
        <v>68</v>
      </c>
      <c r="F947" s="25" t="s">
        <v>4</v>
      </c>
      <c r="G947" s="25" t="s">
        <v>69</v>
      </c>
      <c r="H947" s="25" t="s">
        <v>227</v>
      </c>
      <c r="I947" s="26">
        <v>1</v>
      </c>
      <c r="J947" s="27">
        <v>17</v>
      </c>
      <c r="K947" s="28"/>
      <c r="L947" s="29"/>
      <c r="M947" s="112">
        <v>16</v>
      </c>
      <c r="N947" s="29"/>
      <c r="O947" s="29"/>
      <c r="P947" s="29"/>
      <c r="Q947" s="29"/>
      <c r="R947" s="29"/>
      <c r="S947" s="29"/>
      <c r="T947" s="29"/>
      <c r="U947" s="29"/>
      <c r="V947" s="29">
        <v>0</v>
      </c>
      <c r="W947" s="29"/>
      <c r="X947" s="29"/>
      <c r="Y947" s="29"/>
      <c r="Z947" s="29"/>
      <c r="AA947" s="29"/>
      <c r="AB947" s="30"/>
      <c r="AC947" s="31">
        <f t="shared" si="171"/>
        <v>16</v>
      </c>
      <c r="AD947"/>
      <c r="AE947"/>
    </row>
    <row r="948" spans="1:31" ht="13.9" x14ac:dyDescent="0.4">
      <c r="A948" s="365"/>
      <c r="B948" s="368"/>
      <c r="C948" s="371"/>
      <c r="D948" s="374"/>
      <c r="E948" s="93" t="s">
        <v>68</v>
      </c>
      <c r="F948" s="25" t="s">
        <v>4</v>
      </c>
      <c r="G948" s="25" t="s">
        <v>5</v>
      </c>
      <c r="H948" s="25" t="s">
        <v>193</v>
      </c>
      <c r="I948" s="26">
        <v>1</v>
      </c>
      <c r="J948" s="27">
        <v>25</v>
      </c>
      <c r="K948" s="28"/>
      <c r="L948" s="29"/>
      <c r="M948" s="112">
        <v>16</v>
      </c>
      <c r="N948" s="29"/>
      <c r="O948" s="29"/>
      <c r="P948" s="29"/>
      <c r="Q948" s="29"/>
      <c r="R948" s="29"/>
      <c r="S948" s="29"/>
      <c r="T948" s="29"/>
      <c r="U948" s="29"/>
      <c r="V948" s="29">
        <v>0</v>
      </c>
      <c r="W948" s="29"/>
      <c r="X948" s="29"/>
      <c r="Y948" s="29"/>
      <c r="Z948" s="29"/>
      <c r="AA948" s="29"/>
      <c r="AB948" s="30"/>
      <c r="AC948" s="31">
        <f t="shared" si="171"/>
        <v>16</v>
      </c>
      <c r="AD948"/>
      <c r="AE948"/>
    </row>
    <row r="949" spans="1:31" ht="13.9" x14ac:dyDescent="0.4">
      <c r="A949" s="365"/>
      <c r="B949" s="368"/>
      <c r="C949" s="371"/>
      <c r="D949" s="374"/>
      <c r="E949" s="93" t="s">
        <v>90</v>
      </c>
      <c r="F949" s="25" t="s">
        <v>4</v>
      </c>
      <c r="G949" s="25" t="s">
        <v>92</v>
      </c>
      <c r="H949" s="25" t="s">
        <v>235</v>
      </c>
      <c r="I949" s="26">
        <v>1</v>
      </c>
      <c r="J949" s="27">
        <v>44</v>
      </c>
      <c r="K949" s="28"/>
      <c r="L949" s="29"/>
      <c r="M949" s="112">
        <v>16</v>
      </c>
      <c r="N949" s="29"/>
      <c r="O949" s="29"/>
      <c r="P949" s="29"/>
      <c r="Q949" s="29"/>
      <c r="R949" s="29"/>
      <c r="S949" s="29"/>
      <c r="T949" s="29"/>
      <c r="U949" s="29"/>
      <c r="V949" s="29">
        <v>0</v>
      </c>
      <c r="W949" s="29"/>
      <c r="X949" s="29"/>
      <c r="Y949" s="29"/>
      <c r="Z949" s="29"/>
      <c r="AA949" s="29"/>
      <c r="AB949" s="30"/>
      <c r="AC949" s="31">
        <f t="shared" si="171"/>
        <v>16</v>
      </c>
      <c r="AD949" s="87"/>
      <c r="AE949"/>
    </row>
    <row r="950" spans="1:31" ht="13.9" x14ac:dyDescent="0.4">
      <c r="A950" s="365"/>
      <c r="B950" s="368"/>
      <c r="C950" s="371"/>
      <c r="D950" s="374"/>
      <c r="E950" s="93" t="s">
        <v>90</v>
      </c>
      <c r="F950" s="25" t="s">
        <v>4</v>
      </c>
      <c r="G950" s="25" t="s">
        <v>92</v>
      </c>
      <c r="H950" s="25" t="s">
        <v>236</v>
      </c>
      <c r="I950" s="26">
        <v>1</v>
      </c>
      <c r="J950" s="27">
        <v>15</v>
      </c>
      <c r="K950" s="28"/>
      <c r="L950" s="29"/>
      <c r="M950" s="112">
        <v>16</v>
      </c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30"/>
      <c r="AC950" s="31">
        <f t="shared" si="171"/>
        <v>16</v>
      </c>
      <c r="AD950"/>
      <c r="AE950"/>
    </row>
    <row r="951" spans="1:31" ht="13.9" x14ac:dyDescent="0.4">
      <c r="A951" s="365"/>
      <c r="B951" s="368"/>
      <c r="C951" s="371"/>
      <c r="D951" s="374"/>
      <c r="E951" s="93" t="s">
        <v>60</v>
      </c>
      <c r="F951" s="25" t="s">
        <v>4</v>
      </c>
      <c r="G951" s="25" t="s">
        <v>5</v>
      </c>
      <c r="H951" s="25" t="s">
        <v>43</v>
      </c>
      <c r="I951" s="26">
        <v>3</v>
      </c>
      <c r="J951" s="27">
        <v>25</v>
      </c>
      <c r="K951" s="28"/>
      <c r="L951" s="29"/>
      <c r="M951" s="112">
        <v>16</v>
      </c>
      <c r="N951" s="29"/>
      <c r="O951" s="29"/>
      <c r="P951" s="29"/>
      <c r="Q951" s="29"/>
      <c r="R951" s="29"/>
      <c r="S951" s="29"/>
      <c r="T951" s="29"/>
      <c r="U951" s="29"/>
      <c r="V951" s="29">
        <v>0</v>
      </c>
      <c r="W951" s="29"/>
      <c r="X951" s="29"/>
      <c r="Y951" s="29"/>
      <c r="Z951" s="29"/>
      <c r="AA951" s="29"/>
      <c r="AB951" s="30"/>
      <c r="AC951" s="31">
        <f t="shared" si="171"/>
        <v>16</v>
      </c>
      <c r="AD951"/>
      <c r="AE951"/>
    </row>
    <row r="952" spans="1:31" ht="13.9" x14ac:dyDescent="0.4">
      <c r="A952" s="365"/>
      <c r="B952" s="368"/>
      <c r="C952" s="371"/>
      <c r="D952" s="374"/>
      <c r="E952" s="93" t="s">
        <v>60</v>
      </c>
      <c r="F952" s="25" t="s">
        <v>4</v>
      </c>
      <c r="G952" s="25" t="s">
        <v>5</v>
      </c>
      <c r="H952" s="25" t="s">
        <v>44</v>
      </c>
      <c r="I952" s="26">
        <v>3</v>
      </c>
      <c r="J952" s="27">
        <v>25</v>
      </c>
      <c r="K952" s="28"/>
      <c r="L952" s="29"/>
      <c r="M952" s="112">
        <v>16</v>
      </c>
      <c r="N952" s="29"/>
      <c r="O952" s="29"/>
      <c r="P952" s="29"/>
      <c r="Q952" s="29"/>
      <c r="R952" s="29"/>
      <c r="S952" s="29"/>
      <c r="T952" s="29"/>
      <c r="U952" s="29"/>
      <c r="V952" s="29">
        <v>0</v>
      </c>
      <c r="W952" s="29"/>
      <c r="X952" s="29"/>
      <c r="Y952" s="29"/>
      <c r="Z952" s="29"/>
      <c r="AA952" s="29"/>
      <c r="AB952" s="30"/>
      <c r="AC952" s="31">
        <f t="shared" si="171"/>
        <v>16</v>
      </c>
      <c r="AD952"/>
      <c r="AE952"/>
    </row>
    <row r="953" spans="1:31" ht="41.65" x14ac:dyDescent="0.4">
      <c r="A953" s="365"/>
      <c r="B953" s="368"/>
      <c r="C953" s="371"/>
      <c r="D953" s="374"/>
      <c r="E953" s="93" t="s">
        <v>93</v>
      </c>
      <c r="F953" s="25" t="s">
        <v>4</v>
      </c>
      <c r="G953" s="25" t="s">
        <v>255</v>
      </c>
      <c r="H953" s="25" t="s">
        <v>256</v>
      </c>
      <c r="I953" s="26">
        <v>1</v>
      </c>
      <c r="J953" s="27">
        <v>45</v>
      </c>
      <c r="K953" s="78"/>
      <c r="L953" s="79"/>
      <c r="M953" s="113">
        <v>16</v>
      </c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30"/>
      <c r="AC953" s="31">
        <f t="shared" si="171"/>
        <v>16</v>
      </c>
      <c r="AD953"/>
      <c r="AE953"/>
    </row>
    <row r="954" spans="1:31" ht="41.65" x14ac:dyDescent="0.4">
      <c r="A954" s="365"/>
      <c r="B954" s="368"/>
      <c r="C954" s="371"/>
      <c r="D954" s="374"/>
      <c r="E954" s="93" t="s">
        <v>93</v>
      </c>
      <c r="F954" s="25" t="s">
        <v>4</v>
      </c>
      <c r="G954" s="25" t="s">
        <v>255</v>
      </c>
      <c r="H954" s="25" t="s">
        <v>256</v>
      </c>
      <c r="I954" s="26">
        <v>1</v>
      </c>
      <c r="J954" s="27">
        <v>45</v>
      </c>
      <c r="K954" s="78"/>
      <c r="L954" s="79"/>
      <c r="M954" s="113">
        <v>16</v>
      </c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30"/>
      <c r="AC954" s="31">
        <f t="shared" si="171"/>
        <v>16</v>
      </c>
      <c r="AD954"/>
      <c r="AE954"/>
    </row>
    <row r="955" spans="1:31" ht="13.9" x14ac:dyDescent="0.4">
      <c r="A955" s="365"/>
      <c r="B955" s="368"/>
      <c r="C955" s="371"/>
      <c r="D955" s="374"/>
      <c r="E955" s="93"/>
      <c r="F955" s="25"/>
      <c r="G955" s="25"/>
      <c r="H955" s="25"/>
      <c r="I955" s="26"/>
      <c r="J955" s="27"/>
      <c r="K955" s="28"/>
      <c r="L955" s="29"/>
      <c r="M955" s="112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30"/>
      <c r="AC955" s="31">
        <f t="shared" si="171"/>
        <v>0</v>
      </c>
      <c r="AD955"/>
      <c r="AE955"/>
    </row>
    <row r="956" spans="1:31" ht="13.9" thickBot="1" x14ac:dyDescent="0.4">
      <c r="A956" s="365"/>
      <c r="B956" s="368"/>
      <c r="C956" s="371"/>
      <c r="D956" s="374"/>
      <c r="E956" s="98" t="s">
        <v>16</v>
      </c>
      <c r="F956" s="32"/>
      <c r="G956" s="32"/>
      <c r="H956" s="32"/>
      <c r="I956" s="33"/>
      <c r="J956" s="34"/>
      <c r="K956" s="35">
        <f t="shared" ref="K956:AC956" si="172">SUM(K939:K955)</f>
        <v>0</v>
      </c>
      <c r="L956" s="36">
        <f t="shared" si="172"/>
        <v>0</v>
      </c>
      <c r="M956" s="114">
        <f t="shared" si="172"/>
        <v>314</v>
      </c>
      <c r="N956" s="36">
        <f t="shared" si="172"/>
        <v>0</v>
      </c>
      <c r="O956" s="36">
        <f t="shared" si="172"/>
        <v>0</v>
      </c>
      <c r="P956" s="36">
        <f t="shared" si="172"/>
        <v>0</v>
      </c>
      <c r="Q956" s="36">
        <f t="shared" si="172"/>
        <v>0</v>
      </c>
      <c r="R956" s="36">
        <f t="shared" si="172"/>
        <v>0</v>
      </c>
      <c r="S956" s="36">
        <f t="shared" si="172"/>
        <v>0</v>
      </c>
      <c r="T956" s="36">
        <f t="shared" si="172"/>
        <v>0</v>
      </c>
      <c r="U956" s="36">
        <f t="shared" si="172"/>
        <v>0</v>
      </c>
      <c r="V956" s="36">
        <f t="shared" si="172"/>
        <v>0</v>
      </c>
      <c r="W956" s="36">
        <f t="shared" si="172"/>
        <v>0</v>
      </c>
      <c r="X956" s="36">
        <f t="shared" si="172"/>
        <v>0</v>
      </c>
      <c r="Y956" s="36">
        <f t="shared" si="172"/>
        <v>0</v>
      </c>
      <c r="Z956" s="36">
        <f t="shared" si="172"/>
        <v>0</v>
      </c>
      <c r="AA956" s="36">
        <f t="shared" si="172"/>
        <v>0</v>
      </c>
      <c r="AB956" s="37">
        <f t="shared" si="172"/>
        <v>0</v>
      </c>
      <c r="AC956" s="38">
        <f t="shared" si="172"/>
        <v>314</v>
      </c>
      <c r="AD956" s="87"/>
      <c r="AE956"/>
    </row>
    <row r="957" spans="1:31" ht="13.9" x14ac:dyDescent="0.4">
      <c r="A957" s="365"/>
      <c r="B957" s="368"/>
      <c r="C957" s="371"/>
      <c r="D957" s="375"/>
      <c r="E957" s="100"/>
      <c r="F957" s="25"/>
      <c r="G957" s="25"/>
      <c r="H957" s="25"/>
      <c r="I957" s="26"/>
      <c r="J957" s="27"/>
      <c r="K957" s="28"/>
      <c r="L957" s="29"/>
      <c r="M957" s="112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30"/>
      <c r="AC957" s="31"/>
      <c r="AD957"/>
      <c r="AE957"/>
    </row>
    <row r="958" spans="1:31" ht="13.9" thickBot="1" x14ac:dyDescent="0.4">
      <c r="A958" s="365"/>
      <c r="B958" s="368"/>
      <c r="C958" s="371"/>
      <c r="D958" s="375"/>
      <c r="E958" s="101" t="s">
        <v>18</v>
      </c>
      <c r="F958" s="46"/>
      <c r="G958" s="46"/>
      <c r="H958" s="46"/>
      <c r="I958" s="47"/>
      <c r="J958" s="48"/>
      <c r="K958" s="49">
        <f t="shared" ref="K958:AC958" si="173">SUM(K957:K957)</f>
        <v>0</v>
      </c>
      <c r="L958" s="50">
        <f t="shared" si="173"/>
        <v>0</v>
      </c>
      <c r="M958" s="116">
        <f t="shared" si="173"/>
        <v>0</v>
      </c>
      <c r="N958" s="50">
        <f t="shared" si="173"/>
        <v>0</v>
      </c>
      <c r="O958" s="50">
        <f t="shared" si="173"/>
        <v>0</v>
      </c>
      <c r="P958" s="50">
        <f t="shared" si="173"/>
        <v>0</v>
      </c>
      <c r="Q958" s="50">
        <f t="shared" si="173"/>
        <v>0</v>
      </c>
      <c r="R958" s="50">
        <f t="shared" si="173"/>
        <v>0</v>
      </c>
      <c r="S958" s="50">
        <f t="shared" si="173"/>
        <v>0</v>
      </c>
      <c r="T958" s="50">
        <f t="shared" si="173"/>
        <v>0</v>
      </c>
      <c r="U958" s="50">
        <f t="shared" si="173"/>
        <v>0</v>
      </c>
      <c r="V958" s="50">
        <f t="shared" si="173"/>
        <v>0</v>
      </c>
      <c r="W958" s="50">
        <f t="shared" si="173"/>
        <v>0</v>
      </c>
      <c r="X958" s="50">
        <f t="shared" si="173"/>
        <v>0</v>
      </c>
      <c r="Y958" s="50">
        <f t="shared" si="173"/>
        <v>0</v>
      </c>
      <c r="Z958" s="50">
        <f t="shared" si="173"/>
        <v>0</v>
      </c>
      <c r="AA958" s="50">
        <f t="shared" si="173"/>
        <v>0</v>
      </c>
      <c r="AB958" s="51">
        <f t="shared" si="173"/>
        <v>0</v>
      </c>
      <c r="AC958" s="52">
        <f t="shared" si="173"/>
        <v>0</v>
      </c>
      <c r="AD958"/>
      <c r="AE958"/>
    </row>
    <row r="959" spans="1:31" ht="13.9" thickBot="1" x14ac:dyDescent="0.4">
      <c r="A959" s="366"/>
      <c r="B959" s="369"/>
      <c r="C959" s="372"/>
      <c r="D959" s="376"/>
      <c r="E959" s="102" t="s">
        <v>19</v>
      </c>
      <c r="F959" s="53"/>
      <c r="G959" s="53"/>
      <c r="H959" s="53"/>
      <c r="I959" s="54"/>
      <c r="J959" s="55"/>
      <c r="K959" s="56">
        <f t="shared" ref="K959:AC959" si="174">K956+K958</f>
        <v>0</v>
      </c>
      <c r="L959" s="57">
        <f t="shared" si="174"/>
        <v>0</v>
      </c>
      <c r="M959" s="117">
        <f t="shared" si="174"/>
        <v>314</v>
      </c>
      <c r="N959" s="57">
        <f t="shared" si="174"/>
        <v>0</v>
      </c>
      <c r="O959" s="57">
        <f t="shared" si="174"/>
        <v>0</v>
      </c>
      <c r="P959" s="57">
        <f t="shared" si="174"/>
        <v>0</v>
      </c>
      <c r="Q959" s="57">
        <f t="shared" si="174"/>
        <v>0</v>
      </c>
      <c r="R959" s="57">
        <f t="shared" si="174"/>
        <v>0</v>
      </c>
      <c r="S959" s="57">
        <f t="shared" si="174"/>
        <v>0</v>
      </c>
      <c r="T959" s="57">
        <f t="shared" si="174"/>
        <v>0</v>
      </c>
      <c r="U959" s="57">
        <f t="shared" si="174"/>
        <v>0</v>
      </c>
      <c r="V959" s="57">
        <f t="shared" si="174"/>
        <v>0</v>
      </c>
      <c r="W959" s="57">
        <f t="shared" si="174"/>
        <v>0</v>
      </c>
      <c r="X959" s="57">
        <f t="shared" si="174"/>
        <v>0</v>
      </c>
      <c r="Y959" s="57">
        <f t="shared" si="174"/>
        <v>0</v>
      </c>
      <c r="Z959" s="57">
        <f t="shared" si="174"/>
        <v>0</v>
      </c>
      <c r="AA959" s="57">
        <f t="shared" si="174"/>
        <v>0</v>
      </c>
      <c r="AB959" s="58">
        <f t="shared" si="174"/>
        <v>0</v>
      </c>
      <c r="AC959" s="59">
        <f t="shared" si="174"/>
        <v>314</v>
      </c>
      <c r="AD959" s="87">
        <f>SUM(K959:AB959)</f>
        <v>314</v>
      </c>
      <c r="AE959"/>
    </row>
    <row r="960" spans="1:31" ht="13.9" x14ac:dyDescent="0.4">
      <c r="A960" s="60"/>
      <c r="B960" s="61"/>
      <c r="C960" s="61"/>
      <c r="D960" s="61"/>
      <c r="E960" s="103"/>
      <c r="F960" s="62"/>
      <c r="G960" s="62"/>
      <c r="H960" s="62"/>
      <c r="I960" s="63"/>
      <c r="J960" s="63"/>
      <c r="K960" s="64"/>
      <c r="L960" s="64"/>
      <c r="M960" s="118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/>
      <c r="AE960"/>
    </row>
    <row r="961" spans="1:31" ht="13.9" x14ac:dyDescent="0.4">
      <c r="A961" s="353" t="s">
        <v>340</v>
      </c>
      <c r="B961" s="353"/>
      <c r="C961" s="353"/>
      <c r="D961" s="353"/>
      <c r="E961" s="353"/>
      <c r="F961" s="353"/>
      <c r="G961" s="353"/>
      <c r="H961" s="353"/>
      <c r="I961" s="353"/>
      <c r="J961" s="353"/>
      <c r="K961" s="353"/>
      <c r="L961" s="64"/>
      <c r="M961" s="118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/>
      <c r="AE961"/>
    </row>
    <row r="962" spans="1:31" ht="13.9" x14ac:dyDescent="0.4">
      <c r="A962" s="60"/>
      <c r="B962" s="61"/>
      <c r="C962" s="61"/>
      <c r="D962" s="61"/>
      <c r="E962" s="103"/>
      <c r="F962" s="62"/>
      <c r="G962" s="62"/>
      <c r="H962" s="62"/>
      <c r="I962" s="63"/>
      <c r="J962" s="63"/>
      <c r="K962" s="64"/>
      <c r="L962" s="64"/>
      <c r="M962" s="118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/>
      <c r="AE962"/>
    </row>
    <row r="963" spans="1:31" ht="13.9" x14ac:dyDescent="0.4">
      <c r="A963" s="60"/>
      <c r="B963" s="61"/>
      <c r="C963" s="61"/>
      <c r="D963" s="61"/>
      <c r="E963" s="103"/>
      <c r="F963" s="62"/>
      <c r="G963" s="62"/>
      <c r="H963" s="62"/>
      <c r="I963" s="63"/>
      <c r="J963" s="63"/>
      <c r="K963" s="64"/>
      <c r="L963" s="64"/>
      <c r="M963" s="118"/>
      <c r="N963" s="64"/>
      <c r="O963" s="64"/>
      <c r="P963" s="64"/>
      <c r="Q963" s="64"/>
      <c r="R963" s="65" t="s">
        <v>355</v>
      </c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/>
      <c r="AE963"/>
    </row>
    <row r="964" spans="1:31" ht="13.9" x14ac:dyDescent="0.4">
      <c r="A964" s="60"/>
      <c r="B964" s="61"/>
      <c r="C964" s="61"/>
      <c r="D964" s="61"/>
      <c r="E964" s="103"/>
      <c r="F964" s="62"/>
      <c r="G964" s="62"/>
      <c r="H964" s="62"/>
      <c r="I964" s="63"/>
      <c r="J964" s="63"/>
      <c r="K964" s="64"/>
      <c r="L964" s="64"/>
      <c r="M964" s="118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/>
      <c r="AE964"/>
    </row>
    <row r="965" spans="1:31" ht="13.9" x14ac:dyDescent="0.4">
      <c r="A965" s="60"/>
      <c r="B965" s="61"/>
      <c r="C965" s="61"/>
      <c r="D965" s="61"/>
      <c r="E965" s="103"/>
      <c r="F965" s="62"/>
      <c r="G965" s="62"/>
      <c r="H965" s="62"/>
      <c r="I965" s="63"/>
      <c r="J965" s="63"/>
      <c r="K965" s="64"/>
      <c r="L965" s="64"/>
      <c r="M965" s="118"/>
      <c r="N965" s="64"/>
      <c r="O965" s="64"/>
      <c r="P965" s="64"/>
      <c r="Q965" s="64"/>
      <c r="R965" s="64"/>
      <c r="S965" s="64"/>
      <c r="T965" s="64" t="s">
        <v>346</v>
      </c>
      <c r="U965" s="64"/>
      <c r="V965" s="64"/>
      <c r="W965" s="64"/>
      <c r="X965" s="64"/>
      <c r="Y965" s="64"/>
      <c r="Z965" s="64"/>
      <c r="AA965" s="64"/>
      <c r="AB965" s="64"/>
      <c r="AC965" s="64"/>
      <c r="AD965"/>
      <c r="AE965"/>
    </row>
    <row r="966" spans="1:31" ht="13.9" x14ac:dyDescent="0.4">
      <c r="A966" s="60"/>
      <c r="B966" s="61"/>
      <c r="C966" s="61"/>
      <c r="D966" s="61"/>
      <c r="E966" s="103"/>
      <c r="F966" s="62"/>
      <c r="G966" s="62"/>
      <c r="H966" s="62"/>
      <c r="I966" s="63"/>
      <c r="J966" s="63"/>
      <c r="K966" s="64"/>
      <c r="L966" s="64"/>
      <c r="M966" s="118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/>
      <c r="AE966"/>
    </row>
    <row r="967" spans="1:31" ht="13.9" x14ac:dyDescent="0.4">
      <c r="A967" s="60"/>
      <c r="B967" s="61"/>
      <c r="C967" s="61"/>
      <c r="D967" s="61"/>
      <c r="E967" s="103"/>
      <c r="F967" s="62"/>
      <c r="G967" s="62"/>
      <c r="H967" s="62"/>
      <c r="I967" s="63"/>
      <c r="J967" s="63"/>
      <c r="K967" s="64"/>
      <c r="L967" s="64"/>
      <c r="M967" s="118"/>
      <c r="N967" s="64"/>
      <c r="O967" s="64"/>
      <c r="P967" s="64"/>
      <c r="Q967" s="64"/>
      <c r="R967" s="65" t="s">
        <v>164</v>
      </c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/>
      <c r="AE967"/>
    </row>
    <row r="968" spans="1:31" ht="13.9" x14ac:dyDescent="0.4">
      <c r="A968" s="60"/>
      <c r="B968" s="61"/>
      <c r="C968" s="61"/>
      <c r="D968" s="61"/>
      <c r="E968" s="103"/>
      <c r="F968" s="62"/>
      <c r="G968" s="62"/>
      <c r="H968" s="62"/>
      <c r="I968" s="63"/>
      <c r="J968" s="63"/>
      <c r="K968" s="64"/>
      <c r="L968" s="64"/>
      <c r="M968" s="118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/>
      <c r="AE968"/>
    </row>
    <row r="969" spans="1:31" ht="14.25" thickBot="1" x14ac:dyDescent="0.45">
      <c r="A969" s="60"/>
      <c r="B969" s="61"/>
      <c r="C969" s="61"/>
      <c r="D969" s="61"/>
      <c r="E969" s="103"/>
      <c r="F969" s="62"/>
      <c r="G969" s="62"/>
      <c r="H969" s="62"/>
      <c r="I969" s="63"/>
      <c r="J969" s="63"/>
      <c r="K969" s="64"/>
      <c r="L969" s="64"/>
      <c r="M969" s="118"/>
      <c r="N969" s="64"/>
      <c r="O969" s="64"/>
      <c r="P969" s="64"/>
      <c r="Q969" s="64"/>
      <c r="R969" s="64"/>
      <c r="S969" s="64"/>
      <c r="T969" s="64" t="s">
        <v>346</v>
      </c>
      <c r="U969" s="64"/>
      <c r="V969" s="64"/>
      <c r="W969" s="64"/>
      <c r="X969" s="64"/>
      <c r="Y969" s="64"/>
      <c r="Z969" s="64"/>
      <c r="AA969" s="64"/>
      <c r="AB969" s="64"/>
      <c r="AC969" s="64"/>
      <c r="AD969"/>
      <c r="AE969"/>
    </row>
    <row r="970" spans="1:31" ht="13.9" thickBot="1" x14ac:dyDescent="0.4">
      <c r="A970" s="389" t="s">
        <v>20</v>
      </c>
      <c r="B970" s="390"/>
      <c r="C970" s="390"/>
      <c r="D970" s="390"/>
      <c r="E970" s="390"/>
      <c r="F970" s="390"/>
      <c r="G970" s="390"/>
      <c r="H970" s="390"/>
      <c r="I970" s="390"/>
      <c r="J970" s="390"/>
      <c r="K970" s="390"/>
      <c r="L970" s="390"/>
      <c r="M970" s="390"/>
      <c r="N970" s="390"/>
      <c r="O970" s="390"/>
      <c r="P970" s="390"/>
      <c r="Q970" s="390"/>
      <c r="R970" s="390"/>
      <c r="S970" s="390"/>
      <c r="T970" s="390"/>
      <c r="U970" s="390"/>
      <c r="V970" s="390"/>
      <c r="W970" s="390"/>
      <c r="X970" s="390"/>
      <c r="Y970" s="390"/>
      <c r="Z970" s="390"/>
      <c r="AA970" s="390"/>
      <c r="AB970" s="390"/>
      <c r="AC970" s="391"/>
      <c r="AD970"/>
      <c r="AE970"/>
    </row>
    <row r="971" spans="1:31" ht="27.75" x14ac:dyDescent="0.4">
      <c r="A971" s="364">
        <v>16</v>
      </c>
      <c r="B971" s="367" t="s">
        <v>360</v>
      </c>
      <c r="C971" s="370" t="s">
        <v>123</v>
      </c>
      <c r="D971" s="373">
        <v>1</v>
      </c>
      <c r="E971" s="97" t="s">
        <v>50</v>
      </c>
      <c r="F971" s="18" t="s">
        <v>4</v>
      </c>
      <c r="G971" s="18" t="s">
        <v>5</v>
      </c>
      <c r="H971" s="18" t="s">
        <v>193</v>
      </c>
      <c r="I971" s="19">
        <v>1</v>
      </c>
      <c r="J971" s="20">
        <v>28</v>
      </c>
      <c r="K971" s="21"/>
      <c r="L971" s="22"/>
      <c r="M971" s="111">
        <v>16</v>
      </c>
      <c r="N971" s="22"/>
      <c r="O971" s="22"/>
      <c r="P971" s="22"/>
      <c r="Q971" s="22"/>
      <c r="R971" s="22"/>
      <c r="S971" s="22"/>
      <c r="T971" s="22"/>
      <c r="U971" s="22"/>
      <c r="V971" s="22">
        <v>0</v>
      </c>
      <c r="W971" s="22"/>
      <c r="X971" s="22"/>
      <c r="Y971" s="22"/>
      <c r="Z971" s="22"/>
      <c r="AA971" s="22"/>
      <c r="AB971" s="23"/>
      <c r="AC971" s="24">
        <f t="shared" ref="AC971:AC980" si="175">SUM(K971:AB971)</f>
        <v>16</v>
      </c>
      <c r="AD971"/>
      <c r="AE971"/>
    </row>
    <row r="972" spans="1:31" ht="13.9" x14ac:dyDescent="0.4">
      <c r="A972" s="365"/>
      <c r="B972" s="368"/>
      <c r="C972" s="371"/>
      <c r="D972" s="374"/>
      <c r="E972" s="93" t="s">
        <v>93</v>
      </c>
      <c r="F972" s="25" t="s">
        <v>4</v>
      </c>
      <c r="G972" s="25" t="s">
        <v>283</v>
      </c>
      <c r="H972" s="25" t="s">
        <v>309</v>
      </c>
      <c r="I972" s="26">
        <v>1</v>
      </c>
      <c r="J972" s="27">
        <v>7</v>
      </c>
      <c r="K972" s="28"/>
      <c r="L972" s="29"/>
      <c r="M972" s="112">
        <v>32</v>
      </c>
      <c r="N972" s="29"/>
      <c r="O972" s="29"/>
      <c r="P972" s="29"/>
      <c r="Q972" s="29"/>
      <c r="R972" s="29"/>
      <c r="S972" s="29"/>
      <c r="T972" s="29"/>
      <c r="U972" s="29"/>
      <c r="V972" s="29">
        <v>0</v>
      </c>
      <c r="W972" s="29"/>
      <c r="X972" s="29"/>
      <c r="Y972" s="29"/>
      <c r="Z972" s="29"/>
      <c r="AA972" s="29"/>
      <c r="AB972" s="30"/>
      <c r="AC972" s="31">
        <f t="shared" si="175"/>
        <v>32</v>
      </c>
      <c r="AD972"/>
      <c r="AE972"/>
    </row>
    <row r="973" spans="1:31" ht="13.9" x14ac:dyDescent="0.4">
      <c r="A973" s="365"/>
      <c r="B973" s="368"/>
      <c r="C973" s="371"/>
      <c r="D973" s="374"/>
      <c r="E973" s="93"/>
      <c r="F973" s="25"/>
      <c r="G973" s="25"/>
      <c r="H973" s="25"/>
      <c r="I973" s="26"/>
      <c r="J973" s="27"/>
      <c r="K973" s="28"/>
      <c r="L973" s="79"/>
      <c r="M973" s="113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30"/>
      <c r="AC973" s="31">
        <f t="shared" si="175"/>
        <v>0</v>
      </c>
      <c r="AD973"/>
      <c r="AE973"/>
    </row>
    <row r="974" spans="1:31" ht="41.65" x14ac:dyDescent="0.4">
      <c r="A974" s="365"/>
      <c r="B974" s="368"/>
      <c r="C974" s="371"/>
      <c r="D974" s="374"/>
      <c r="E974" s="93" t="s">
        <v>78</v>
      </c>
      <c r="F974" s="25" t="s">
        <v>4</v>
      </c>
      <c r="G974" s="25" t="s">
        <v>80</v>
      </c>
      <c r="H974" s="25" t="s">
        <v>280</v>
      </c>
      <c r="I974" s="26">
        <v>1</v>
      </c>
      <c r="J974" s="27">
        <v>10</v>
      </c>
      <c r="K974" s="28"/>
      <c r="L974" s="29">
        <v>16</v>
      </c>
      <c r="M974" s="113"/>
      <c r="N974" s="29"/>
      <c r="O974" s="29"/>
      <c r="P974" s="29"/>
      <c r="Q974" s="29"/>
      <c r="R974" s="29"/>
      <c r="S974" s="29"/>
      <c r="T974" s="29"/>
      <c r="U974" s="29"/>
      <c r="V974" s="29">
        <v>0</v>
      </c>
      <c r="W974" s="29"/>
      <c r="X974" s="29"/>
      <c r="Y974" s="29"/>
      <c r="Z974" s="29"/>
      <c r="AA974" s="29"/>
      <c r="AB974" s="30"/>
      <c r="AC974" s="31">
        <f t="shared" si="175"/>
        <v>16</v>
      </c>
      <c r="AD974"/>
      <c r="AE974"/>
    </row>
    <row r="975" spans="1:31" ht="14.25" thickBot="1" x14ac:dyDescent="0.45">
      <c r="A975" s="365"/>
      <c r="B975" s="368"/>
      <c r="C975" s="371"/>
      <c r="D975" s="374"/>
      <c r="E975" s="93"/>
      <c r="F975" s="25"/>
      <c r="G975" s="25"/>
      <c r="H975" s="25"/>
      <c r="I975" s="26"/>
      <c r="J975" s="27"/>
      <c r="K975" s="28"/>
      <c r="L975" s="29"/>
      <c r="M975" s="112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30"/>
      <c r="AC975" s="31">
        <f t="shared" si="175"/>
        <v>0</v>
      </c>
      <c r="AD975"/>
      <c r="AE975"/>
    </row>
    <row r="976" spans="1:31" ht="14.25" thickBot="1" x14ac:dyDescent="0.45">
      <c r="A976" s="365"/>
      <c r="B976" s="368"/>
      <c r="C976" s="371"/>
      <c r="D976" s="374"/>
      <c r="E976" s="213" t="s">
        <v>94</v>
      </c>
      <c r="F976" s="125" t="s">
        <v>4</v>
      </c>
      <c r="G976" s="125"/>
      <c r="H976" s="125" t="s">
        <v>95</v>
      </c>
      <c r="I976" s="126"/>
      <c r="J976" s="127">
        <v>75</v>
      </c>
      <c r="K976" s="78"/>
      <c r="L976" s="79"/>
      <c r="M976" s="113">
        <v>28</v>
      </c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30"/>
      <c r="AC976" s="31">
        <f t="shared" si="175"/>
        <v>28</v>
      </c>
      <c r="AD976"/>
      <c r="AE976"/>
    </row>
    <row r="977" spans="1:31" ht="14.25" thickBot="1" x14ac:dyDescent="0.45">
      <c r="A977" s="365"/>
      <c r="B977" s="368"/>
      <c r="C977" s="371"/>
      <c r="D977" s="374"/>
      <c r="E977" s="213" t="s">
        <v>94</v>
      </c>
      <c r="F977" s="125" t="s">
        <v>4</v>
      </c>
      <c r="G977" s="125"/>
      <c r="H977" s="125" t="s">
        <v>95</v>
      </c>
      <c r="I977" s="126"/>
      <c r="J977" s="127">
        <v>75</v>
      </c>
      <c r="K977" s="78"/>
      <c r="L977" s="79"/>
      <c r="M977" s="113">
        <v>28</v>
      </c>
      <c r="N977" s="29"/>
      <c r="O977" s="29"/>
      <c r="P977" s="29"/>
      <c r="Q977" s="29"/>
      <c r="R977" s="29"/>
      <c r="S977" s="29"/>
      <c r="T977" s="29"/>
      <c r="U977" s="29"/>
      <c r="V977" s="29">
        <v>0</v>
      </c>
      <c r="W977" s="29"/>
      <c r="X977" s="29"/>
      <c r="Y977" s="29"/>
      <c r="Z977" s="29"/>
      <c r="AA977" s="29"/>
      <c r="AB977" s="30"/>
      <c r="AC977" s="31">
        <f t="shared" si="175"/>
        <v>28</v>
      </c>
      <c r="AD977"/>
      <c r="AE977"/>
    </row>
    <row r="978" spans="1:31" x14ac:dyDescent="0.4">
      <c r="A978" s="365"/>
      <c r="B978" s="368"/>
      <c r="C978" s="371"/>
      <c r="D978" s="374"/>
      <c r="E978" s="213"/>
      <c r="F978" s="125"/>
      <c r="G978" s="125"/>
      <c r="H978" s="125"/>
      <c r="I978" s="126"/>
      <c r="J978" s="127"/>
      <c r="K978" s="78"/>
      <c r="L978" s="79"/>
      <c r="M978" s="113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  <c r="AA978" s="129"/>
      <c r="AC978" s="81">
        <f t="shared" si="175"/>
        <v>0</v>
      </c>
      <c r="AD978"/>
      <c r="AE978"/>
    </row>
    <row r="979" spans="1:31" x14ac:dyDescent="0.4">
      <c r="A979" s="365"/>
      <c r="B979" s="368"/>
      <c r="C979" s="371"/>
      <c r="D979" s="374"/>
      <c r="E979" s="93" t="s">
        <v>99</v>
      </c>
      <c r="F979" s="25" t="s">
        <v>4</v>
      </c>
      <c r="G979" s="25" t="s">
        <v>5</v>
      </c>
      <c r="H979" s="25" t="s">
        <v>43</v>
      </c>
      <c r="I979" s="26">
        <v>3</v>
      </c>
      <c r="J979" s="27">
        <v>50</v>
      </c>
      <c r="K979" s="28"/>
      <c r="L979" s="29"/>
      <c r="M979" s="112">
        <v>22</v>
      </c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  <c r="AA979" s="129"/>
      <c r="AB979" s="129"/>
      <c r="AC979" s="81">
        <f t="shared" si="175"/>
        <v>22</v>
      </c>
      <c r="AD979"/>
      <c r="AE979"/>
    </row>
    <row r="980" spans="1:31" ht="13.9" x14ac:dyDescent="0.4">
      <c r="A980" s="365"/>
      <c r="B980" s="368"/>
      <c r="C980" s="371"/>
      <c r="D980" s="374"/>
      <c r="E980" s="93" t="s">
        <v>120</v>
      </c>
      <c r="F980" s="25" t="s">
        <v>4</v>
      </c>
      <c r="G980" s="25" t="s">
        <v>5</v>
      </c>
      <c r="H980" s="25" t="s">
        <v>51</v>
      </c>
      <c r="I980" s="26">
        <v>1</v>
      </c>
      <c r="J980" s="27">
        <v>19</v>
      </c>
      <c r="K980" s="28"/>
      <c r="L980" s="29"/>
      <c r="M980" s="112">
        <v>16</v>
      </c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30"/>
      <c r="AC980" s="81">
        <f t="shared" si="175"/>
        <v>16</v>
      </c>
      <c r="AD980"/>
      <c r="AE980"/>
    </row>
    <row r="981" spans="1:31" ht="13.9" x14ac:dyDescent="0.4">
      <c r="A981" s="365"/>
      <c r="B981" s="368"/>
      <c r="C981" s="371"/>
      <c r="D981" s="374"/>
      <c r="E981" s="93" t="s">
        <v>286</v>
      </c>
      <c r="F981" s="25" t="s">
        <v>4</v>
      </c>
      <c r="G981" s="25" t="s">
        <v>5</v>
      </c>
      <c r="H981" s="25" t="s">
        <v>51</v>
      </c>
      <c r="I981" s="26">
        <v>2</v>
      </c>
      <c r="J981" s="27">
        <v>26</v>
      </c>
      <c r="K981" s="28"/>
      <c r="L981" s="29"/>
      <c r="M981" s="112"/>
      <c r="N981" s="29"/>
      <c r="O981" s="29"/>
      <c r="P981" s="29"/>
      <c r="Q981" s="29"/>
      <c r="R981" s="29"/>
      <c r="S981" s="29"/>
      <c r="T981" s="29">
        <v>40</v>
      </c>
      <c r="U981" s="29"/>
      <c r="V981" s="29"/>
      <c r="W981" s="29"/>
      <c r="X981" s="29"/>
      <c r="Y981" s="29"/>
      <c r="Z981" s="29"/>
      <c r="AA981" s="29"/>
      <c r="AB981" s="30"/>
      <c r="AC981" s="31">
        <f t="shared" ref="AC981" si="176">SUM(K981:AB981)</f>
        <v>40</v>
      </c>
      <c r="AD981"/>
      <c r="AE981"/>
    </row>
    <row r="982" spans="1:31" ht="13.9" thickBot="1" x14ac:dyDescent="0.4">
      <c r="A982" s="365"/>
      <c r="B982" s="368"/>
      <c r="C982" s="371"/>
      <c r="D982" s="374"/>
      <c r="E982" s="98" t="s">
        <v>16</v>
      </c>
      <c r="F982" s="32"/>
      <c r="G982" s="32"/>
      <c r="H982" s="32"/>
      <c r="I982" s="33"/>
      <c r="J982" s="34"/>
      <c r="K982" s="35">
        <f t="shared" ref="K982:AC982" si="177">SUM(K971:K981)</f>
        <v>0</v>
      </c>
      <c r="L982" s="36">
        <f t="shared" si="177"/>
        <v>16</v>
      </c>
      <c r="M982" s="114">
        <f t="shared" si="177"/>
        <v>142</v>
      </c>
      <c r="N982" s="36">
        <f t="shared" si="177"/>
        <v>0</v>
      </c>
      <c r="O982" s="36">
        <f t="shared" si="177"/>
        <v>0</v>
      </c>
      <c r="P982" s="36">
        <f t="shared" si="177"/>
        <v>0</v>
      </c>
      <c r="Q982" s="36">
        <f t="shared" si="177"/>
        <v>0</v>
      </c>
      <c r="R982" s="36">
        <f t="shared" si="177"/>
        <v>0</v>
      </c>
      <c r="S982" s="36">
        <f t="shared" si="177"/>
        <v>0</v>
      </c>
      <c r="T982" s="36">
        <f t="shared" si="177"/>
        <v>40</v>
      </c>
      <c r="U982" s="36">
        <f t="shared" si="177"/>
        <v>0</v>
      </c>
      <c r="V982" s="36">
        <f t="shared" si="177"/>
        <v>0</v>
      </c>
      <c r="W982" s="36">
        <f t="shared" si="177"/>
        <v>0</v>
      </c>
      <c r="X982" s="36">
        <f t="shared" si="177"/>
        <v>0</v>
      </c>
      <c r="Y982" s="36">
        <f t="shared" si="177"/>
        <v>0</v>
      </c>
      <c r="Z982" s="36">
        <f t="shared" si="177"/>
        <v>0</v>
      </c>
      <c r="AA982" s="36">
        <f t="shared" si="177"/>
        <v>0</v>
      </c>
      <c r="AB982" s="37">
        <f t="shared" si="177"/>
        <v>0</v>
      </c>
      <c r="AC982" s="38">
        <f t="shared" si="177"/>
        <v>198</v>
      </c>
      <c r="AD982" s="87">
        <f>SUM(K982:AA982)</f>
        <v>198</v>
      </c>
      <c r="AE982"/>
    </row>
    <row r="983" spans="1:31" ht="13.9" x14ac:dyDescent="0.4">
      <c r="A983" s="365"/>
      <c r="B983" s="368"/>
      <c r="C983" s="371"/>
      <c r="D983" s="375"/>
      <c r="E983" s="99"/>
      <c r="F983" s="39"/>
      <c r="G983" s="39"/>
      <c r="H983" s="39"/>
      <c r="I983" s="40"/>
      <c r="J983" s="41"/>
      <c r="K983" s="42"/>
      <c r="L983" s="43"/>
      <c r="M983" s="115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4"/>
      <c r="AC983" s="45"/>
      <c r="AD983"/>
      <c r="AE983"/>
    </row>
    <row r="984" spans="1:31" ht="13.9" thickBot="1" x14ac:dyDescent="0.4">
      <c r="A984" s="365"/>
      <c r="B984" s="368"/>
      <c r="C984" s="371"/>
      <c r="D984" s="375"/>
      <c r="E984" s="101" t="s">
        <v>18</v>
      </c>
      <c r="F984" s="46"/>
      <c r="G984" s="46"/>
      <c r="H984" s="46"/>
      <c r="I984" s="47"/>
      <c r="J984" s="48"/>
      <c r="K984" s="49">
        <f t="shared" ref="K984:AC984" si="178">SUM(K983:K983)</f>
        <v>0</v>
      </c>
      <c r="L984" s="50">
        <f t="shared" si="178"/>
        <v>0</v>
      </c>
      <c r="M984" s="116">
        <f t="shared" si="178"/>
        <v>0</v>
      </c>
      <c r="N984" s="50">
        <f t="shared" si="178"/>
        <v>0</v>
      </c>
      <c r="O984" s="50">
        <f t="shared" si="178"/>
        <v>0</v>
      </c>
      <c r="P984" s="50">
        <f t="shared" si="178"/>
        <v>0</v>
      </c>
      <c r="Q984" s="50">
        <f t="shared" si="178"/>
        <v>0</v>
      </c>
      <c r="R984" s="50">
        <f t="shared" si="178"/>
        <v>0</v>
      </c>
      <c r="S984" s="50">
        <f t="shared" si="178"/>
        <v>0</v>
      </c>
      <c r="T984" s="50">
        <f t="shared" si="178"/>
        <v>0</v>
      </c>
      <c r="U984" s="50">
        <f t="shared" si="178"/>
        <v>0</v>
      </c>
      <c r="V984" s="50">
        <f t="shared" si="178"/>
        <v>0</v>
      </c>
      <c r="W984" s="50">
        <f t="shared" si="178"/>
        <v>0</v>
      </c>
      <c r="X984" s="50">
        <f t="shared" si="178"/>
        <v>0</v>
      </c>
      <c r="Y984" s="50">
        <f t="shared" si="178"/>
        <v>0</v>
      </c>
      <c r="Z984" s="50">
        <f t="shared" si="178"/>
        <v>0</v>
      </c>
      <c r="AA984" s="50">
        <f t="shared" si="178"/>
        <v>0</v>
      </c>
      <c r="AB984" s="51">
        <f t="shared" si="178"/>
        <v>0</v>
      </c>
      <c r="AC984" s="52">
        <f t="shared" si="178"/>
        <v>0</v>
      </c>
      <c r="AD984"/>
      <c r="AE984"/>
    </row>
    <row r="985" spans="1:31" ht="13.9" thickBot="1" x14ac:dyDescent="0.4">
      <c r="A985" s="365"/>
      <c r="B985" s="368"/>
      <c r="C985" s="371"/>
      <c r="D985" s="374"/>
      <c r="E985" s="105" t="s">
        <v>24</v>
      </c>
      <c r="F985" s="66"/>
      <c r="G985" s="66"/>
      <c r="H985" s="66"/>
      <c r="I985" s="67"/>
      <c r="J985" s="68"/>
      <c r="K985" s="69">
        <f t="shared" ref="K985:AC985" si="179">K982+K984</f>
        <v>0</v>
      </c>
      <c r="L985" s="70">
        <f t="shared" si="179"/>
        <v>16</v>
      </c>
      <c r="M985" s="119">
        <f t="shared" si="179"/>
        <v>142</v>
      </c>
      <c r="N985" s="70">
        <f t="shared" si="179"/>
        <v>0</v>
      </c>
      <c r="O985" s="70">
        <f t="shared" si="179"/>
        <v>0</v>
      </c>
      <c r="P985" s="70">
        <f t="shared" si="179"/>
        <v>0</v>
      </c>
      <c r="Q985" s="70">
        <f t="shared" si="179"/>
        <v>0</v>
      </c>
      <c r="R985" s="70">
        <f t="shared" si="179"/>
        <v>0</v>
      </c>
      <c r="S985" s="70">
        <f t="shared" si="179"/>
        <v>0</v>
      </c>
      <c r="T985" s="70">
        <f t="shared" si="179"/>
        <v>40</v>
      </c>
      <c r="U985" s="70">
        <f t="shared" si="179"/>
        <v>0</v>
      </c>
      <c r="V985" s="70">
        <f t="shared" si="179"/>
        <v>0</v>
      </c>
      <c r="W985" s="70">
        <f t="shared" si="179"/>
        <v>0</v>
      </c>
      <c r="X985" s="70">
        <f t="shared" si="179"/>
        <v>0</v>
      </c>
      <c r="Y985" s="70">
        <f t="shared" si="179"/>
        <v>0</v>
      </c>
      <c r="Z985" s="70">
        <f t="shared" si="179"/>
        <v>0</v>
      </c>
      <c r="AA985" s="70">
        <f t="shared" si="179"/>
        <v>0</v>
      </c>
      <c r="AB985" s="71">
        <f t="shared" si="179"/>
        <v>0</v>
      </c>
      <c r="AC985" s="72">
        <f t="shared" si="179"/>
        <v>198</v>
      </c>
      <c r="AD985" s="87">
        <f>SUM(K985:AB985)</f>
        <v>198</v>
      </c>
      <c r="AE985"/>
    </row>
    <row r="986" spans="1:31" ht="13.9" thickBot="1" x14ac:dyDescent="0.4">
      <c r="A986" s="366"/>
      <c r="B986" s="369"/>
      <c r="C986" s="372"/>
      <c r="D986" s="376"/>
      <c r="E986" s="102" t="s">
        <v>25</v>
      </c>
      <c r="F986" s="53"/>
      <c r="G986" s="53"/>
      <c r="H986" s="53"/>
      <c r="I986" s="54"/>
      <c r="J986" s="55"/>
      <c r="K986" s="56">
        <f t="shared" ref="K986:AC986" si="180">K959+K985</f>
        <v>0</v>
      </c>
      <c r="L986" s="57">
        <f t="shared" si="180"/>
        <v>16</v>
      </c>
      <c r="M986" s="117">
        <f t="shared" si="180"/>
        <v>456</v>
      </c>
      <c r="N986" s="57">
        <f t="shared" si="180"/>
        <v>0</v>
      </c>
      <c r="O986" s="57">
        <f t="shared" si="180"/>
        <v>0</v>
      </c>
      <c r="P986" s="57">
        <f t="shared" si="180"/>
        <v>0</v>
      </c>
      <c r="Q986" s="57">
        <f t="shared" si="180"/>
        <v>0</v>
      </c>
      <c r="R986" s="57">
        <f t="shared" si="180"/>
        <v>0</v>
      </c>
      <c r="S986" s="57">
        <f t="shared" si="180"/>
        <v>0</v>
      </c>
      <c r="T986" s="57">
        <f t="shared" si="180"/>
        <v>40</v>
      </c>
      <c r="U986" s="57">
        <f t="shared" si="180"/>
        <v>0</v>
      </c>
      <c r="V986" s="57">
        <f t="shared" si="180"/>
        <v>0</v>
      </c>
      <c r="W986" s="57">
        <f t="shared" si="180"/>
        <v>0</v>
      </c>
      <c r="X986" s="57">
        <f t="shared" si="180"/>
        <v>0</v>
      </c>
      <c r="Y986" s="57">
        <f t="shared" si="180"/>
        <v>0</v>
      </c>
      <c r="Z986" s="57">
        <f t="shared" si="180"/>
        <v>0</v>
      </c>
      <c r="AA986" s="57">
        <f t="shared" si="180"/>
        <v>0</v>
      </c>
      <c r="AB986" s="58">
        <f t="shared" si="180"/>
        <v>0</v>
      </c>
      <c r="AC986" s="59">
        <f t="shared" si="180"/>
        <v>512</v>
      </c>
      <c r="AD986" s="87">
        <f>SUM(K986:AB986)</f>
        <v>512</v>
      </c>
      <c r="AE986">
        <v>520</v>
      </c>
    </row>
    <row r="987" spans="1:31" ht="13.9" x14ac:dyDescent="0.4">
      <c r="A987" s="60"/>
      <c r="B987" s="61"/>
      <c r="C987" s="61"/>
      <c r="D987" s="61"/>
      <c r="E987" s="103"/>
      <c r="F987" s="62"/>
      <c r="G987" s="62"/>
      <c r="H987" s="62"/>
      <c r="I987" s="63"/>
      <c r="J987" s="63"/>
      <c r="K987" s="64"/>
      <c r="L987" s="64"/>
      <c r="M987" s="118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/>
      <c r="AE987"/>
    </row>
    <row r="988" spans="1:31" ht="13.9" x14ac:dyDescent="0.4">
      <c r="A988" s="353" t="s">
        <v>340</v>
      </c>
      <c r="B988" s="353"/>
      <c r="C988" s="353"/>
      <c r="D988" s="353"/>
      <c r="E988" s="353"/>
      <c r="F988" s="353"/>
      <c r="G988" s="353"/>
      <c r="H988" s="353"/>
      <c r="I988" s="353"/>
      <c r="J988" s="353"/>
      <c r="K988" s="353"/>
      <c r="L988" s="64"/>
      <c r="M988" s="118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/>
      <c r="AE988"/>
    </row>
    <row r="989" spans="1:31" ht="13.9" x14ac:dyDescent="0.4">
      <c r="A989" s="60"/>
      <c r="B989" s="61"/>
      <c r="C989" s="61"/>
      <c r="D989" s="61"/>
      <c r="E989" s="103"/>
      <c r="F989" s="62"/>
      <c r="G989" s="62"/>
      <c r="H989" s="62"/>
      <c r="I989" s="63"/>
      <c r="J989" s="63"/>
      <c r="K989" s="64"/>
      <c r="L989" s="64"/>
      <c r="M989" s="118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/>
      <c r="AE989"/>
    </row>
    <row r="990" spans="1:31" ht="13.9" x14ac:dyDescent="0.4">
      <c r="A990" s="60"/>
      <c r="B990" s="61"/>
      <c r="C990" s="61"/>
      <c r="D990" s="61"/>
      <c r="E990" s="103"/>
      <c r="F990" s="62"/>
      <c r="G990" s="62"/>
      <c r="H990" s="62"/>
      <c r="I990" s="63"/>
      <c r="J990" s="63"/>
      <c r="K990" s="64"/>
      <c r="L990" s="64"/>
      <c r="M990" s="118"/>
      <c r="N990" s="64"/>
      <c r="O990" s="64"/>
      <c r="P990" s="64"/>
      <c r="Q990" s="64"/>
      <c r="R990" s="65" t="s">
        <v>355</v>
      </c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/>
      <c r="AE990"/>
    </row>
    <row r="991" spans="1:31" ht="13.9" x14ac:dyDescent="0.4">
      <c r="A991" s="60"/>
      <c r="B991" s="61"/>
      <c r="C991" s="61"/>
      <c r="D991" s="61"/>
      <c r="E991" s="103"/>
      <c r="F991" s="62"/>
      <c r="G991" s="62"/>
      <c r="H991" s="62"/>
      <c r="I991" s="63"/>
      <c r="J991" s="63"/>
      <c r="K991" s="64"/>
      <c r="L991" s="64"/>
      <c r="M991" s="118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/>
      <c r="AE991"/>
    </row>
    <row r="992" spans="1:31" ht="13.9" x14ac:dyDescent="0.4">
      <c r="A992" s="60"/>
      <c r="B992" s="61"/>
      <c r="C992" s="61"/>
      <c r="D992" s="61"/>
      <c r="E992" s="103"/>
      <c r="F992" s="62"/>
      <c r="G992" s="62"/>
      <c r="H992" s="62"/>
      <c r="I992" s="63"/>
      <c r="J992" s="63"/>
      <c r="K992" s="64"/>
      <c r="L992" s="64"/>
      <c r="M992" s="118"/>
      <c r="N992" s="64"/>
      <c r="O992" s="64"/>
      <c r="P992" s="64"/>
      <c r="Q992" s="64"/>
      <c r="R992" s="64"/>
      <c r="S992" s="64"/>
      <c r="T992" s="64" t="s">
        <v>346</v>
      </c>
      <c r="U992" s="64"/>
      <c r="V992" s="64"/>
      <c r="W992" s="64"/>
      <c r="X992" s="64"/>
      <c r="Y992" s="64"/>
      <c r="Z992" s="64"/>
      <c r="AA992" s="64"/>
      <c r="AB992" s="64"/>
      <c r="AC992" s="64"/>
      <c r="AD992"/>
      <c r="AE992"/>
    </row>
    <row r="993" spans="1:31" ht="13.9" x14ac:dyDescent="0.4">
      <c r="A993" s="60"/>
      <c r="B993" s="61"/>
      <c r="C993" s="61"/>
      <c r="D993" s="61"/>
      <c r="E993" s="103"/>
      <c r="F993" s="62"/>
      <c r="G993" s="62"/>
      <c r="H993" s="62"/>
      <c r="I993" s="63"/>
      <c r="J993" s="63"/>
      <c r="K993" s="64"/>
      <c r="L993" s="64"/>
      <c r="M993" s="118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/>
      <c r="AE993"/>
    </row>
    <row r="994" spans="1:31" ht="13.9" x14ac:dyDescent="0.4">
      <c r="A994" s="60"/>
      <c r="B994" s="61"/>
      <c r="C994" s="61"/>
      <c r="D994" s="61"/>
      <c r="E994" s="103"/>
      <c r="F994" s="62"/>
      <c r="G994" s="62"/>
      <c r="H994" s="62"/>
      <c r="I994" s="63"/>
      <c r="J994" s="63"/>
      <c r="K994" s="64"/>
      <c r="L994" s="64"/>
      <c r="M994" s="118"/>
      <c r="N994" s="64"/>
      <c r="O994" s="64"/>
      <c r="P994" s="64"/>
      <c r="Q994" s="64"/>
      <c r="R994" s="65" t="s">
        <v>164</v>
      </c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/>
      <c r="AE994"/>
    </row>
    <row r="995" spans="1:31" ht="13.9" x14ac:dyDescent="0.4">
      <c r="A995" s="60"/>
      <c r="B995" s="61"/>
      <c r="C995" s="61"/>
      <c r="D995" s="61"/>
      <c r="E995" s="103"/>
      <c r="F995" s="62"/>
      <c r="G995" s="62"/>
      <c r="H995" s="62"/>
      <c r="I995" s="63"/>
      <c r="J995" s="63"/>
      <c r="K995" s="64"/>
      <c r="L995" s="64"/>
      <c r="M995" s="118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/>
      <c r="AE995"/>
    </row>
    <row r="996" spans="1:31" ht="13.9" x14ac:dyDescent="0.4">
      <c r="A996" s="60"/>
      <c r="B996" s="61"/>
      <c r="C996" s="61"/>
      <c r="D996" s="61"/>
      <c r="E996" s="103"/>
      <c r="F996" s="62"/>
      <c r="G996" s="62"/>
      <c r="H996" s="62"/>
      <c r="I996" s="63"/>
      <c r="J996" s="63"/>
      <c r="K996" s="64"/>
      <c r="L996" s="64"/>
      <c r="M996" s="118"/>
      <c r="N996" s="64"/>
      <c r="O996" s="64"/>
      <c r="P996" s="64"/>
      <c r="Q996" s="64"/>
      <c r="R996" s="64"/>
      <c r="S996" s="64"/>
      <c r="T996" s="64" t="s">
        <v>346</v>
      </c>
      <c r="U996" s="64"/>
      <c r="V996" s="64"/>
      <c r="W996" s="64"/>
      <c r="X996" s="64"/>
      <c r="Y996" s="64"/>
      <c r="Z996" s="64"/>
      <c r="AA996" s="64"/>
      <c r="AB996" s="64"/>
      <c r="AC996" s="64"/>
      <c r="AD996"/>
      <c r="AE996"/>
    </row>
    <row r="997" spans="1:31" ht="14.25" thickBot="1" x14ac:dyDescent="0.45">
      <c r="A997" s="60"/>
      <c r="B997" s="61"/>
      <c r="C997" s="61"/>
      <c r="D997" s="61"/>
      <c r="E997" s="103"/>
      <c r="F997" s="62"/>
      <c r="G997" s="62"/>
      <c r="H997" s="62"/>
      <c r="I997" s="63"/>
      <c r="J997" s="63"/>
      <c r="K997" s="64"/>
      <c r="L997" s="64"/>
      <c r="M997" s="118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/>
      <c r="AE997"/>
    </row>
    <row r="998" spans="1:31" ht="13.9" thickBot="1" x14ac:dyDescent="0.4">
      <c r="A998" s="389" t="s">
        <v>1</v>
      </c>
      <c r="B998" s="390"/>
      <c r="C998" s="390"/>
      <c r="D998" s="390"/>
      <c r="E998" s="390"/>
      <c r="F998" s="390"/>
      <c r="G998" s="390"/>
      <c r="H998" s="390"/>
      <c r="I998" s="390"/>
      <c r="J998" s="390"/>
      <c r="K998" s="390"/>
      <c r="L998" s="390"/>
      <c r="M998" s="390"/>
      <c r="N998" s="390"/>
      <c r="O998" s="390"/>
      <c r="P998" s="390"/>
      <c r="Q998" s="390"/>
      <c r="R998" s="390"/>
      <c r="S998" s="390"/>
      <c r="T998" s="390"/>
      <c r="U998" s="390"/>
      <c r="V998" s="390"/>
      <c r="W998" s="390"/>
      <c r="X998" s="390"/>
      <c r="Y998" s="390"/>
      <c r="Z998" s="390"/>
      <c r="AA998" s="390"/>
      <c r="AB998" s="390"/>
      <c r="AC998" s="391"/>
      <c r="AD998"/>
      <c r="AE998"/>
    </row>
    <row r="999" spans="1:31" ht="13.9" x14ac:dyDescent="0.4">
      <c r="A999" s="364">
        <v>17</v>
      </c>
      <c r="B999" s="367" t="s">
        <v>124</v>
      </c>
      <c r="C999" s="370" t="s">
        <v>123</v>
      </c>
      <c r="D999" s="373">
        <v>1</v>
      </c>
      <c r="E999" s="93" t="s">
        <v>85</v>
      </c>
      <c r="F999" s="25" t="s">
        <v>4</v>
      </c>
      <c r="G999" s="25" t="s">
        <v>86</v>
      </c>
      <c r="H999" s="25" t="s">
        <v>199</v>
      </c>
      <c r="I999" s="26">
        <v>1</v>
      </c>
      <c r="J999" s="27">
        <v>36</v>
      </c>
      <c r="K999" s="28"/>
      <c r="L999" s="29"/>
      <c r="M999" s="112">
        <v>16</v>
      </c>
      <c r="N999" s="29"/>
      <c r="O999" s="29"/>
      <c r="P999" s="29"/>
      <c r="Q999" s="29"/>
      <c r="R999" s="29"/>
      <c r="S999" s="29"/>
      <c r="T999" s="29"/>
      <c r="U999" s="29"/>
      <c r="V999" s="29">
        <v>0</v>
      </c>
      <c r="W999" s="29"/>
      <c r="X999" s="29"/>
      <c r="Y999" s="29"/>
      <c r="Z999" s="29"/>
      <c r="AA999" s="29"/>
      <c r="AB999" s="23"/>
      <c r="AC999" s="24">
        <f t="shared" ref="AC999:AC1015" si="181">SUM(K999:AB999)</f>
        <v>16</v>
      </c>
      <c r="AD999"/>
      <c r="AE999"/>
    </row>
    <row r="1000" spans="1:31" x14ac:dyDescent="0.4">
      <c r="A1000" s="365"/>
      <c r="B1000" s="368"/>
      <c r="C1000" s="371"/>
      <c r="D1000" s="374"/>
      <c r="E1000" s="196"/>
      <c r="F1000" s="129"/>
      <c r="G1000" s="130"/>
      <c r="H1000" s="130"/>
      <c r="I1000" s="129"/>
      <c r="J1000" s="131"/>
      <c r="K1000" s="199"/>
      <c r="L1000" s="129"/>
      <c r="M1000" s="128"/>
      <c r="N1000" s="29"/>
      <c r="O1000" s="29"/>
      <c r="P1000" s="29"/>
      <c r="Q1000" s="29"/>
      <c r="R1000" s="29"/>
      <c r="S1000" s="29"/>
      <c r="T1000" s="29"/>
      <c r="U1000" s="29"/>
      <c r="V1000" s="29">
        <v>0</v>
      </c>
      <c r="W1000" s="29"/>
      <c r="X1000" s="29"/>
      <c r="Y1000" s="29"/>
      <c r="Z1000" s="29"/>
      <c r="AA1000" s="29"/>
      <c r="AB1000" s="30"/>
      <c r="AC1000" s="31">
        <f t="shared" si="181"/>
        <v>0</v>
      </c>
      <c r="AD1000"/>
      <c r="AE1000"/>
    </row>
    <row r="1001" spans="1:31" ht="13.9" x14ac:dyDescent="0.4">
      <c r="A1001" s="365"/>
      <c r="B1001" s="368"/>
      <c r="C1001" s="371"/>
      <c r="D1001" s="374"/>
      <c r="E1001" s="93" t="s">
        <v>93</v>
      </c>
      <c r="F1001" s="25" t="s">
        <v>4</v>
      </c>
      <c r="G1001" s="25" t="s">
        <v>45</v>
      </c>
      <c r="H1001" s="25" t="s">
        <v>198</v>
      </c>
      <c r="I1001" s="26">
        <v>1</v>
      </c>
      <c r="J1001" s="27"/>
      <c r="K1001" s="28"/>
      <c r="L1001" s="29"/>
      <c r="M1001" s="112">
        <v>26</v>
      </c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30"/>
      <c r="AC1001" s="31">
        <f t="shared" si="181"/>
        <v>26</v>
      </c>
      <c r="AD1001"/>
      <c r="AE1001"/>
    </row>
    <row r="1002" spans="1:31" ht="13.9" x14ac:dyDescent="0.4">
      <c r="A1002" s="365"/>
      <c r="B1002" s="368"/>
      <c r="C1002" s="371"/>
      <c r="D1002" s="374"/>
      <c r="E1002" s="93" t="s">
        <v>93</v>
      </c>
      <c r="F1002" s="25" t="s">
        <v>4</v>
      </c>
      <c r="G1002" s="25" t="s">
        <v>45</v>
      </c>
      <c r="H1002" s="25" t="s">
        <v>197</v>
      </c>
      <c r="I1002" s="26">
        <v>1</v>
      </c>
      <c r="J1002" s="27"/>
      <c r="K1002" s="28"/>
      <c r="L1002" s="29"/>
      <c r="M1002" s="112">
        <v>26</v>
      </c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30"/>
      <c r="AC1002" s="31">
        <f t="shared" si="181"/>
        <v>26</v>
      </c>
      <c r="AD1002"/>
      <c r="AE1002"/>
    </row>
    <row r="1003" spans="1:31" ht="13.9" x14ac:dyDescent="0.4">
      <c r="A1003" s="365"/>
      <c r="B1003" s="368"/>
      <c r="C1003" s="371"/>
      <c r="D1003" s="374"/>
      <c r="E1003" s="93" t="s">
        <v>93</v>
      </c>
      <c r="F1003" s="25" t="s">
        <v>4</v>
      </c>
      <c r="G1003" s="25" t="s">
        <v>45</v>
      </c>
      <c r="H1003" s="25" t="s">
        <v>243</v>
      </c>
      <c r="I1003" s="26">
        <v>1</v>
      </c>
      <c r="J1003" s="27"/>
      <c r="K1003" s="28"/>
      <c r="L1003" s="29"/>
      <c r="M1003" s="112">
        <v>32</v>
      </c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30"/>
      <c r="AC1003" s="31">
        <f t="shared" si="181"/>
        <v>32</v>
      </c>
      <c r="AD1003"/>
      <c r="AE1003"/>
    </row>
    <row r="1004" spans="1:31" ht="13.9" x14ac:dyDescent="0.4">
      <c r="A1004" s="365"/>
      <c r="B1004" s="368"/>
      <c r="C1004" s="371"/>
      <c r="D1004" s="374"/>
      <c r="E1004" s="93" t="s">
        <v>93</v>
      </c>
      <c r="F1004" s="25" t="s">
        <v>4</v>
      </c>
      <c r="G1004" s="25" t="s">
        <v>45</v>
      </c>
      <c r="H1004" s="25" t="s">
        <v>303</v>
      </c>
      <c r="I1004" s="26">
        <v>1</v>
      </c>
      <c r="J1004" s="27"/>
      <c r="K1004" s="28"/>
      <c r="L1004" s="29"/>
      <c r="M1004" s="112">
        <v>32</v>
      </c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30"/>
      <c r="AC1004" s="31">
        <f t="shared" si="181"/>
        <v>32</v>
      </c>
      <c r="AD1004"/>
      <c r="AE1004"/>
    </row>
    <row r="1005" spans="1:31" ht="13.9" x14ac:dyDescent="0.4">
      <c r="A1005" s="365"/>
      <c r="B1005" s="368"/>
      <c r="C1005" s="371"/>
      <c r="D1005" s="374"/>
      <c r="E1005" s="93" t="s">
        <v>90</v>
      </c>
      <c r="F1005" s="25" t="s">
        <v>4</v>
      </c>
      <c r="G1005" s="25" t="s">
        <v>91</v>
      </c>
      <c r="H1005" s="25" t="s">
        <v>235</v>
      </c>
      <c r="I1005" s="26">
        <v>1</v>
      </c>
      <c r="J1005" s="27">
        <v>44</v>
      </c>
      <c r="K1005" s="28"/>
      <c r="L1005" s="29"/>
      <c r="M1005" s="112">
        <v>16</v>
      </c>
      <c r="N1005" s="29"/>
      <c r="O1005" s="29"/>
      <c r="P1005" s="29"/>
      <c r="Q1005" s="29"/>
      <c r="R1005" s="29"/>
      <c r="S1005" s="29"/>
      <c r="T1005" s="29"/>
      <c r="U1005" s="29"/>
      <c r="V1005" s="29">
        <v>0</v>
      </c>
      <c r="W1005" s="29"/>
      <c r="X1005" s="29"/>
      <c r="Y1005" s="29"/>
      <c r="Z1005" s="29"/>
      <c r="AA1005" s="29"/>
      <c r="AB1005" s="30"/>
      <c r="AC1005" s="31">
        <f t="shared" si="181"/>
        <v>16</v>
      </c>
      <c r="AD1005"/>
      <c r="AE1005"/>
    </row>
    <row r="1006" spans="1:31" ht="13.9" x14ac:dyDescent="0.4">
      <c r="A1006" s="365"/>
      <c r="B1006" s="368"/>
      <c r="C1006" s="371"/>
      <c r="D1006" s="374"/>
      <c r="E1006" s="93" t="s">
        <v>90</v>
      </c>
      <c r="F1006" s="25" t="s">
        <v>4</v>
      </c>
      <c r="G1006" s="25" t="s">
        <v>91</v>
      </c>
      <c r="H1006" s="25" t="s">
        <v>239</v>
      </c>
      <c r="I1006" s="26">
        <v>1</v>
      </c>
      <c r="J1006" s="27">
        <v>44</v>
      </c>
      <c r="K1006" s="28"/>
      <c r="L1006" s="29"/>
      <c r="M1006" s="112">
        <v>16</v>
      </c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30"/>
      <c r="AC1006" s="31">
        <f t="shared" si="181"/>
        <v>16</v>
      </c>
      <c r="AD1006"/>
      <c r="AE1006"/>
    </row>
    <row r="1007" spans="1:31" ht="13.9" x14ac:dyDescent="0.4">
      <c r="A1007" s="365"/>
      <c r="B1007" s="368"/>
      <c r="C1007" s="371"/>
      <c r="D1007" s="374"/>
      <c r="E1007" s="93"/>
      <c r="F1007" s="25"/>
      <c r="G1007" s="25"/>
      <c r="H1007" s="25"/>
      <c r="I1007" s="26"/>
      <c r="J1007" s="27"/>
      <c r="K1007" s="28"/>
      <c r="L1007" s="29"/>
      <c r="M1007" s="112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30"/>
      <c r="AC1007" s="31">
        <f t="shared" si="181"/>
        <v>0</v>
      </c>
      <c r="AD1007"/>
      <c r="AE1007"/>
    </row>
    <row r="1008" spans="1:31" ht="13.9" x14ac:dyDescent="0.4">
      <c r="A1008" s="365"/>
      <c r="B1008" s="368"/>
      <c r="C1008" s="371"/>
      <c r="D1008" s="374"/>
      <c r="E1008" s="93" t="s">
        <v>212</v>
      </c>
      <c r="F1008" s="25" t="s">
        <v>4</v>
      </c>
      <c r="G1008" s="25"/>
      <c r="H1008" s="25" t="s">
        <v>213</v>
      </c>
      <c r="I1008" s="26"/>
      <c r="J1008" s="27">
        <v>150</v>
      </c>
      <c r="K1008" s="28"/>
      <c r="L1008" s="29"/>
      <c r="M1008" s="112">
        <v>22</v>
      </c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30"/>
      <c r="AC1008" s="31">
        <f t="shared" si="181"/>
        <v>22</v>
      </c>
      <c r="AD1008"/>
      <c r="AE1008"/>
    </row>
    <row r="1009" spans="1:31" ht="13.9" x14ac:dyDescent="0.4">
      <c r="A1009" s="365"/>
      <c r="B1009" s="368"/>
      <c r="C1009" s="371"/>
      <c r="D1009" s="374"/>
      <c r="E1009" s="93" t="s">
        <v>212</v>
      </c>
      <c r="F1009" s="25" t="s">
        <v>4</v>
      </c>
      <c r="G1009" s="25"/>
      <c r="H1009" s="25" t="s">
        <v>213</v>
      </c>
      <c r="I1009" s="26"/>
      <c r="J1009" s="27">
        <v>150</v>
      </c>
      <c r="K1009" s="28"/>
      <c r="L1009" s="29"/>
      <c r="M1009" s="112">
        <v>22</v>
      </c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30"/>
      <c r="AC1009" s="31">
        <f t="shared" si="181"/>
        <v>22</v>
      </c>
      <c r="AD1009"/>
      <c r="AE1009"/>
    </row>
    <row r="1010" spans="1:31" ht="13.9" x14ac:dyDescent="0.4">
      <c r="A1010" s="365"/>
      <c r="B1010" s="368"/>
      <c r="C1010" s="371"/>
      <c r="D1010" s="374"/>
      <c r="E1010" s="200"/>
      <c r="F1010" s="25"/>
      <c r="G1010" s="25"/>
      <c r="H1010" s="25"/>
      <c r="I1010" s="76"/>
      <c r="J1010" s="77"/>
      <c r="K1010" s="192"/>
      <c r="L1010" s="29"/>
      <c r="M1010" s="112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30"/>
      <c r="AC1010" s="31">
        <f t="shared" si="181"/>
        <v>0</v>
      </c>
      <c r="AD1010"/>
      <c r="AE1010"/>
    </row>
    <row r="1011" spans="1:31" ht="13.9" x14ac:dyDescent="0.4">
      <c r="A1011" s="365"/>
      <c r="B1011" s="368"/>
      <c r="C1011" s="371"/>
      <c r="D1011" s="374"/>
      <c r="E1011" s="93" t="s">
        <v>111</v>
      </c>
      <c r="F1011" s="39" t="s">
        <v>4</v>
      </c>
      <c r="G1011" s="39" t="s">
        <v>112</v>
      </c>
      <c r="H1011" s="39" t="s">
        <v>244</v>
      </c>
      <c r="I1011" s="26">
        <v>1</v>
      </c>
      <c r="J1011" s="27">
        <v>26</v>
      </c>
      <c r="K1011" s="42"/>
      <c r="L1011" s="43"/>
      <c r="M1011" s="115">
        <v>26</v>
      </c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30"/>
      <c r="AC1011" s="31">
        <f t="shared" si="181"/>
        <v>26</v>
      </c>
      <c r="AD1011"/>
      <c r="AE1011"/>
    </row>
    <row r="1012" spans="1:31" ht="13.9" x14ac:dyDescent="0.4">
      <c r="A1012" s="365"/>
      <c r="B1012" s="368"/>
      <c r="C1012" s="371"/>
      <c r="D1012" s="374"/>
      <c r="E1012" s="93" t="s">
        <v>6</v>
      </c>
      <c r="F1012" s="25" t="s">
        <v>4</v>
      </c>
      <c r="G1012" s="25" t="s">
        <v>5</v>
      </c>
      <c r="H1012" s="25" t="s">
        <v>21</v>
      </c>
      <c r="I1012" s="26">
        <v>4</v>
      </c>
      <c r="J1012" s="27">
        <v>29</v>
      </c>
      <c r="K1012" s="28"/>
      <c r="L1012" s="29"/>
      <c r="M1012" s="112">
        <v>16</v>
      </c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30"/>
      <c r="AC1012" s="31">
        <f t="shared" si="181"/>
        <v>16</v>
      </c>
      <c r="AD1012"/>
      <c r="AE1012"/>
    </row>
    <row r="1013" spans="1:31" ht="13.9" x14ac:dyDescent="0.4">
      <c r="A1013" s="365"/>
      <c r="B1013" s="368"/>
      <c r="C1013" s="371"/>
      <c r="D1013" s="374"/>
      <c r="E1013" s="93" t="s">
        <v>6</v>
      </c>
      <c r="F1013" s="25" t="s">
        <v>4</v>
      </c>
      <c r="G1013" s="25" t="s">
        <v>5</v>
      </c>
      <c r="H1013" s="25" t="s">
        <v>48</v>
      </c>
      <c r="I1013" s="26">
        <v>4</v>
      </c>
      <c r="J1013" s="27">
        <v>29</v>
      </c>
      <c r="K1013" s="28"/>
      <c r="L1013" s="29"/>
      <c r="M1013" s="112">
        <v>16</v>
      </c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30"/>
      <c r="AC1013" s="31">
        <f t="shared" si="181"/>
        <v>16</v>
      </c>
      <c r="AD1013"/>
      <c r="AE1013"/>
    </row>
    <row r="1014" spans="1:31" ht="13.9" x14ac:dyDescent="0.4">
      <c r="A1014" s="365"/>
      <c r="B1014" s="368"/>
      <c r="C1014" s="371"/>
      <c r="D1014" s="374"/>
      <c r="E1014" s="93"/>
      <c r="F1014" s="25"/>
      <c r="G1014" s="25"/>
      <c r="H1014" s="25"/>
      <c r="I1014" s="26"/>
      <c r="J1014" s="27"/>
      <c r="K1014" s="28"/>
      <c r="L1014" s="29"/>
      <c r="M1014" s="112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30"/>
      <c r="AC1014" s="31">
        <f t="shared" si="181"/>
        <v>0</v>
      </c>
      <c r="AD1014"/>
      <c r="AE1014"/>
    </row>
    <row r="1015" spans="1:31" ht="13.9" x14ac:dyDescent="0.4">
      <c r="A1015" s="365"/>
      <c r="B1015" s="368"/>
      <c r="C1015" s="371"/>
      <c r="D1015" s="374"/>
      <c r="E1015" s="93"/>
      <c r="F1015" s="25"/>
      <c r="G1015" s="25"/>
      <c r="H1015" s="25"/>
      <c r="I1015" s="26"/>
      <c r="J1015" s="27"/>
      <c r="K1015" s="28"/>
      <c r="L1015" s="29"/>
      <c r="M1015" s="112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30"/>
      <c r="AC1015" s="31">
        <f t="shared" si="181"/>
        <v>0</v>
      </c>
      <c r="AD1015"/>
      <c r="AE1015"/>
    </row>
    <row r="1016" spans="1:31" ht="13.9" thickBot="1" x14ac:dyDescent="0.4">
      <c r="A1016" s="365"/>
      <c r="B1016" s="368"/>
      <c r="C1016" s="371"/>
      <c r="D1016" s="374"/>
      <c r="E1016" s="98" t="s">
        <v>16</v>
      </c>
      <c r="F1016" s="32"/>
      <c r="G1016" s="32"/>
      <c r="H1016" s="32"/>
      <c r="I1016" s="33"/>
      <c r="J1016" s="34"/>
      <c r="K1016" s="35">
        <f t="shared" ref="K1016:AC1016" si="182">SUM(K999:K1015)</f>
        <v>0</v>
      </c>
      <c r="L1016" s="36">
        <f t="shared" si="182"/>
        <v>0</v>
      </c>
      <c r="M1016" s="114">
        <f t="shared" si="182"/>
        <v>266</v>
      </c>
      <c r="N1016" s="36">
        <f t="shared" si="182"/>
        <v>0</v>
      </c>
      <c r="O1016" s="36">
        <f t="shared" si="182"/>
        <v>0</v>
      </c>
      <c r="P1016" s="36">
        <f t="shared" si="182"/>
        <v>0</v>
      </c>
      <c r="Q1016" s="36">
        <f t="shared" si="182"/>
        <v>0</v>
      </c>
      <c r="R1016" s="36">
        <f t="shared" si="182"/>
        <v>0</v>
      </c>
      <c r="S1016" s="36">
        <f t="shared" si="182"/>
        <v>0</v>
      </c>
      <c r="T1016" s="36">
        <f t="shared" si="182"/>
        <v>0</v>
      </c>
      <c r="U1016" s="36">
        <f t="shared" si="182"/>
        <v>0</v>
      </c>
      <c r="V1016" s="36">
        <f t="shared" si="182"/>
        <v>0</v>
      </c>
      <c r="W1016" s="36">
        <f t="shared" si="182"/>
        <v>0</v>
      </c>
      <c r="X1016" s="36">
        <f t="shared" si="182"/>
        <v>0</v>
      </c>
      <c r="Y1016" s="36">
        <f t="shared" si="182"/>
        <v>0</v>
      </c>
      <c r="Z1016" s="36">
        <f t="shared" si="182"/>
        <v>0</v>
      </c>
      <c r="AA1016" s="36">
        <f t="shared" si="182"/>
        <v>0</v>
      </c>
      <c r="AB1016" s="37">
        <f t="shared" si="182"/>
        <v>0</v>
      </c>
      <c r="AC1016" s="38">
        <f t="shared" si="182"/>
        <v>266</v>
      </c>
      <c r="AD1016"/>
      <c r="AE1016"/>
    </row>
    <row r="1017" spans="1:31" ht="13.9" x14ac:dyDescent="0.4">
      <c r="A1017" s="365"/>
      <c r="B1017" s="368"/>
      <c r="C1017" s="371"/>
      <c r="D1017" s="375"/>
      <c r="E1017" s="100"/>
      <c r="F1017" s="25"/>
      <c r="G1017" s="25"/>
      <c r="H1017" s="25"/>
      <c r="I1017" s="26"/>
      <c r="J1017" s="27"/>
      <c r="K1017" s="28"/>
      <c r="L1017" s="29"/>
      <c r="M1017" s="112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30"/>
      <c r="AC1017" s="31"/>
      <c r="AD1017"/>
      <c r="AE1017"/>
    </row>
    <row r="1018" spans="1:31" ht="13.9" thickBot="1" x14ac:dyDescent="0.4">
      <c r="A1018" s="365"/>
      <c r="B1018" s="368"/>
      <c r="C1018" s="371"/>
      <c r="D1018" s="375"/>
      <c r="E1018" s="101" t="s">
        <v>18</v>
      </c>
      <c r="F1018" s="46"/>
      <c r="G1018" s="46"/>
      <c r="H1018" s="46"/>
      <c r="I1018" s="47"/>
      <c r="J1018" s="48"/>
      <c r="K1018" s="49">
        <f t="shared" ref="K1018:AC1018" si="183">SUM(K1017:K1017)</f>
        <v>0</v>
      </c>
      <c r="L1018" s="50">
        <f t="shared" si="183"/>
        <v>0</v>
      </c>
      <c r="M1018" s="116">
        <f t="shared" si="183"/>
        <v>0</v>
      </c>
      <c r="N1018" s="50">
        <f t="shared" si="183"/>
        <v>0</v>
      </c>
      <c r="O1018" s="50">
        <f t="shared" si="183"/>
        <v>0</v>
      </c>
      <c r="P1018" s="50">
        <f t="shared" si="183"/>
        <v>0</v>
      </c>
      <c r="Q1018" s="50">
        <f t="shared" si="183"/>
        <v>0</v>
      </c>
      <c r="R1018" s="50">
        <f t="shared" si="183"/>
        <v>0</v>
      </c>
      <c r="S1018" s="50">
        <f t="shared" si="183"/>
        <v>0</v>
      </c>
      <c r="T1018" s="50">
        <f t="shared" si="183"/>
        <v>0</v>
      </c>
      <c r="U1018" s="50">
        <f t="shared" si="183"/>
        <v>0</v>
      </c>
      <c r="V1018" s="50">
        <f t="shared" si="183"/>
        <v>0</v>
      </c>
      <c r="W1018" s="50">
        <f t="shared" si="183"/>
        <v>0</v>
      </c>
      <c r="X1018" s="50">
        <f t="shared" si="183"/>
        <v>0</v>
      </c>
      <c r="Y1018" s="50">
        <f t="shared" si="183"/>
        <v>0</v>
      </c>
      <c r="Z1018" s="50">
        <f t="shared" si="183"/>
        <v>0</v>
      </c>
      <c r="AA1018" s="50">
        <f t="shared" si="183"/>
        <v>0</v>
      </c>
      <c r="AB1018" s="51">
        <f t="shared" si="183"/>
        <v>0</v>
      </c>
      <c r="AC1018" s="52">
        <f t="shared" si="183"/>
        <v>0</v>
      </c>
      <c r="AD1018"/>
      <c r="AE1018"/>
    </row>
    <row r="1019" spans="1:31" ht="13.9" thickBot="1" x14ac:dyDescent="0.4">
      <c r="A1019" s="366"/>
      <c r="B1019" s="369"/>
      <c r="C1019" s="372"/>
      <c r="D1019" s="376"/>
      <c r="E1019" s="102" t="s">
        <v>19</v>
      </c>
      <c r="F1019" s="53"/>
      <c r="G1019" s="53"/>
      <c r="H1019" s="53"/>
      <c r="I1019" s="54"/>
      <c r="J1019" s="55"/>
      <c r="K1019" s="56">
        <f t="shared" ref="K1019:AC1019" si="184">K1016+K1018</f>
        <v>0</v>
      </c>
      <c r="L1019" s="57">
        <f t="shared" si="184"/>
        <v>0</v>
      </c>
      <c r="M1019" s="117">
        <f t="shared" si="184"/>
        <v>266</v>
      </c>
      <c r="N1019" s="57">
        <f t="shared" si="184"/>
        <v>0</v>
      </c>
      <c r="O1019" s="57">
        <f t="shared" si="184"/>
        <v>0</v>
      </c>
      <c r="P1019" s="57">
        <f t="shared" si="184"/>
        <v>0</v>
      </c>
      <c r="Q1019" s="57">
        <f t="shared" si="184"/>
        <v>0</v>
      </c>
      <c r="R1019" s="57">
        <f t="shared" si="184"/>
        <v>0</v>
      </c>
      <c r="S1019" s="57">
        <f t="shared" si="184"/>
        <v>0</v>
      </c>
      <c r="T1019" s="57">
        <f t="shared" si="184"/>
        <v>0</v>
      </c>
      <c r="U1019" s="57">
        <f t="shared" si="184"/>
        <v>0</v>
      </c>
      <c r="V1019" s="57">
        <f t="shared" si="184"/>
        <v>0</v>
      </c>
      <c r="W1019" s="57">
        <f t="shared" si="184"/>
        <v>0</v>
      </c>
      <c r="X1019" s="57">
        <f t="shared" si="184"/>
        <v>0</v>
      </c>
      <c r="Y1019" s="57">
        <f t="shared" si="184"/>
        <v>0</v>
      </c>
      <c r="Z1019" s="57">
        <f t="shared" si="184"/>
        <v>0</v>
      </c>
      <c r="AA1019" s="57">
        <f t="shared" si="184"/>
        <v>0</v>
      </c>
      <c r="AB1019" s="58">
        <f t="shared" si="184"/>
        <v>0</v>
      </c>
      <c r="AC1019" s="59">
        <f t="shared" si="184"/>
        <v>266</v>
      </c>
      <c r="AD1019" s="87">
        <f>SUM(K1019:AB1019)</f>
        <v>266</v>
      </c>
      <c r="AE1019"/>
    </row>
    <row r="1020" spans="1:31" ht="13.9" x14ac:dyDescent="0.4">
      <c r="A1020" s="60"/>
      <c r="B1020" s="61"/>
      <c r="C1020" s="61"/>
      <c r="D1020" s="61"/>
      <c r="E1020" s="103"/>
      <c r="F1020" s="62"/>
      <c r="G1020" s="62"/>
      <c r="H1020" s="62"/>
      <c r="I1020" s="63"/>
      <c r="J1020" s="63"/>
      <c r="K1020" s="64"/>
      <c r="L1020" s="64"/>
      <c r="M1020" s="118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  <c r="AD1020"/>
      <c r="AE1020"/>
    </row>
    <row r="1021" spans="1:31" ht="13.9" x14ac:dyDescent="0.4">
      <c r="A1021" s="353" t="s">
        <v>340</v>
      </c>
      <c r="B1021" s="353"/>
      <c r="C1021" s="353"/>
      <c r="D1021" s="353"/>
      <c r="E1021" s="353"/>
      <c r="F1021" s="353"/>
      <c r="G1021" s="353"/>
      <c r="H1021" s="353"/>
      <c r="I1021" s="353"/>
      <c r="J1021" s="353"/>
      <c r="K1021" s="353"/>
      <c r="L1021" s="64"/>
      <c r="M1021" s="118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  <c r="AD1021"/>
      <c r="AE1021"/>
    </row>
    <row r="1022" spans="1:31" ht="13.9" x14ac:dyDescent="0.4">
      <c r="A1022" s="60"/>
      <c r="B1022" s="61"/>
      <c r="C1022" s="61"/>
      <c r="D1022" s="61"/>
      <c r="E1022" s="103"/>
      <c r="F1022" s="62"/>
      <c r="G1022" s="62"/>
      <c r="H1022" s="62"/>
      <c r="I1022" s="63"/>
      <c r="J1022" s="63"/>
      <c r="K1022" s="64"/>
      <c r="L1022" s="64"/>
      <c r="M1022" s="118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/>
      <c r="AE1022"/>
    </row>
    <row r="1023" spans="1:31" ht="13.9" x14ac:dyDescent="0.4">
      <c r="A1023" s="60"/>
      <c r="B1023" s="61"/>
      <c r="C1023" s="61"/>
      <c r="D1023" s="61"/>
      <c r="E1023" s="103"/>
      <c r="F1023" s="62"/>
      <c r="G1023" s="62"/>
      <c r="H1023" s="62"/>
      <c r="I1023" s="63"/>
      <c r="J1023" s="63"/>
      <c r="K1023" s="64"/>
      <c r="L1023" s="64"/>
      <c r="M1023" s="118"/>
      <c r="N1023" s="64"/>
      <c r="O1023" s="64"/>
      <c r="P1023" s="64"/>
      <c r="Q1023" s="64"/>
      <c r="R1023" s="65" t="s">
        <v>355</v>
      </c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  <c r="AD1023"/>
      <c r="AE1023"/>
    </row>
    <row r="1024" spans="1:31" ht="13.9" x14ac:dyDescent="0.4">
      <c r="A1024" s="60"/>
      <c r="B1024" s="61"/>
      <c r="C1024" s="61"/>
      <c r="D1024" s="61"/>
      <c r="E1024" s="103"/>
      <c r="F1024" s="62"/>
      <c r="G1024" s="62"/>
      <c r="H1024" s="62"/>
      <c r="I1024" s="63"/>
      <c r="J1024" s="63"/>
      <c r="K1024" s="64"/>
      <c r="L1024" s="64"/>
      <c r="M1024" s="118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  <c r="AD1024"/>
      <c r="AE1024"/>
    </row>
    <row r="1025" spans="1:31" ht="13.9" x14ac:dyDescent="0.4">
      <c r="A1025" s="60"/>
      <c r="B1025" s="61"/>
      <c r="C1025" s="61"/>
      <c r="D1025" s="61"/>
      <c r="E1025" s="103"/>
      <c r="F1025" s="62"/>
      <c r="G1025" s="62"/>
      <c r="H1025" s="62"/>
      <c r="I1025" s="63"/>
      <c r="J1025" s="63"/>
      <c r="K1025" s="64"/>
      <c r="L1025" s="64"/>
      <c r="M1025" s="118"/>
      <c r="N1025" s="64"/>
      <c r="O1025" s="64"/>
      <c r="P1025" s="64"/>
      <c r="Q1025" s="64"/>
      <c r="R1025" s="64"/>
      <c r="S1025" s="64"/>
      <c r="T1025" s="64" t="s">
        <v>346</v>
      </c>
      <c r="U1025" s="64"/>
      <c r="V1025" s="64"/>
      <c r="W1025" s="64"/>
      <c r="X1025" s="64"/>
      <c r="Y1025" s="64"/>
      <c r="Z1025" s="64"/>
      <c r="AA1025" s="64"/>
      <c r="AB1025" s="64"/>
      <c r="AC1025" s="64"/>
      <c r="AD1025"/>
      <c r="AE1025"/>
    </row>
    <row r="1026" spans="1:31" ht="13.9" x14ac:dyDescent="0.4">
      <c r="A1026" s="60"/>
      <c r="B1026" s="61"/>
      <c r="C1026" s="61"/>
      <c r="D1026" s="61"/>
      <c r="E1026" s="103"/>
      <c r="F1026" s="62"/>
      <c r="G1026" s="62"/>
      <c r="H1026" s="62"/>
      <c r="I1026" s="63"/>
      <c r="J1026" s="63"/>
      <c r="K1026" s="64"/>
      <c r="L1026" s="64"/>
      <c r="M1026" s="118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  <c r="AB1026" s="64"/>
      <c r="AC1026" s="64"/>
      <c r="AD1026"/>
      <c r="AE1026"/>
    </row>
    <row r="1027" spans="1:31" ht="13.9" x14ac:dyDescent="0.4">
      <c r="A1027" s="60"/>
      <c r="B1027" s="61"/>
      <c r="C1027" s="61"/>
      <c r="D1027" s="61"/>
      <c r="E1027" s="103"/>
      <c r="F1027" s="62"/>
      <c r="G1027" s="62"/>
      <c r="H1027" s="62"/>
      <c r="I1027" s="63"/>
      <c r="J1027" s="63"/>
      <c r="K1027" s="64"/>
      <c r="L1027" s="64"/>
      <c r="M1027" s="118"/>
      <c r="N1027" s="64"/>
      <c r="O1027" s="64"/>
      <c r="P1027" s="64"/>
      <c r="Q1027" s="64"/>
      <c r="R1027" s="65" t="s">
        <v>164</v>
      </c>
      <c r="S1027" s="64"/>
      <c r="T1027" s="64"/>
      <c r="U1027" s="64"/>
      <c r="V1027" s="64"/>
      <c r="W1027" s="64"/>
      <c r="X1027" s="64"/>
      <c r="Y1027" s="64"/>
      <c r="Z1027" s="64"/>
      <c r="AA1027" s="64"/>
      <c r="AB1027" s="64"/>
      <c r="AC1027" s="64"/>
      <c r="AD1027"/>
      <c r="AE1027"/>
    </row>
    <row r="1028" spans="1:31" ht="13.9" x14ac:dyDescent="0.4">
      <c r="A1028" s="60"/>
      <c r="B1028" s="61"/>
      <c r="C1028" s="61"/>
      <c r="D1028" s="61"/>
      <c r="E1028" s="103"/>
      <c r="F1028" s="62"/>
      <c r="G1028" s="62"/>
      <c r="H1028" s="62"/>
      <c r="I1028" s="63"/>
      <c r="J1028" s="63"/>
      <c r="K1028" s="64"/>
      <c r="L1028" s="64"/>
      <c r="M1028" s="118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  <c r="AB1028" s="64"/>
      <c r="AC1028" s="64"/>
      <c r="AD1028"/>
      <c r="AE1028"/>
    </row>
    <row r="1029" spans="1:31" ht="14.25" thickBot="1" x14ac:dyDescent="0.45">
      <c r="A1029" s="60"/>
      <c r="B1029" s="61"/>
      <c r="C1029" s="61"/>
      <c r="D1029" s="61"/>
      <c r="E1029" s="103"/>
      <c r="F1029" s="62"/>
      <c r="G1029" s="62"/>
      <c r="H1029" s="62"/>
      <c r="I1029" s="63"/>
      <c r="J1029" s="63"/>
      <c r="K1029" s="64"/>
      <c r="L1029" s="64"/>
      <c r="M1029" s="118"/>
      <c r="N1029" s="64"/>
      <c r="O1029" s="64"/>
      <c r="P1029" s="64"/>
      <c r="Q1029" s="64"/>
      <c r="R1029" s="64" t="s">
        <v>158</v>
      </c>
      <c r="S1029" s="64"/>
      <c r="T1029" s="64" t="s">
        <v>346</v>
      </c>
      <c r="U1029" s="64"/>
      <c r="V1029" s="64"/>
      <c r="W1029" s="64"/>
      <c r="X1029" s="64"/>
      <c r="Y1029" s="64"/>
      <c r="Z1029" s="64"/>
      <c r="AA1029" s="64"/>
      <c r="AB1029" s="64"/>
      <c r="AC1029" s="64"/>
      <c r="AD1029"/>
      <c r="AE1029"/>
    </row>
    <row r="1030" spans="1:31" ht="13.9" thickBot="1" x14ac:dyDescent="0.4">
      <c r="A1030" s="389" t="s">
        <v>20</v>
      </c>
      <c r="B1030" s="390"/>
      <c r="C1030" s="390"/>
      <c r="D1030" s="390"/>
      <c r="E1030" s="390"/>
      <c r="F1030" s="390"/>
      <c r="G1030" s="390"/>
      <c r="H1030" s="390"/>
      <c r="I1030" s="390"/>
      <c r="J1030" s="390"/>
      <c r="K1030" s="390"/>
      <c r="L1030" s="390"/>
      <c r="M1030" s="390"/>
      <c r="N1030" s="390"/>
      <c r="O1030" s="390"/>
      <c r="P1030" s="390"/>
      <c r="Q1030" s="390"/>
      <c r="R1030" s="390"/>
      <c r="S1030" s="390"/>
      <c r="T1030" s="390"/>
      <c r="U1030" s="390"/>
      <c r="V1030" s="390"/>
      <c r="W1030" s="390"/>
      <c r="X1030" s="390"/>
      <c r="Y1030" s="390"/>
      <c r="Z1030" s="390"/>
      <c r="AA1030" s="390"/>
      <c r="AB1030" s="390"/>
      <c r="AC1030" s="391"/>
      <c r="AD1030"/>
      <c r="AE1030"/>
    </row>
    <row r="1031" spans="1:31" ht="14.25" thickBot="1" x14ac:dyDescent="0.45">
      <c r="A1031" s="364">
        <v>17</v>
      </c>
      <c r="B1031" s="367" t="s">
        <v>124</v>
      </c>
      <c r="C1031" s="370" t="s">
        <v>123</v>
      </c>
      <c r="D1031" s="373">
        <v>1</v>
      </c>
      <c r="E1031" s="93" t="s">
        <v>96</v>
      </c>
      <c r="F1031" s="25" t="s">
        <v>4</v>
      </c>
      <c r="G1031" s="25" t="s">
        <v>97</v>
      </c>
      <c r="H1031" s="25" t="s">
        <v>223</v>
      </c>
      <c r="I1031" s="26">
        <v>1</v>
      </c>
      <c r="J1031" s="27">
        <v>25</v>
      </c>
      <c r="K1031" s="28"/>
      <c r="L1031" s="29"/>
      <c r="M1031" s="112">
        <v>16</v>
      </c>
      <c r="N1031" s="22"/>
      <c r="O1031" s="22"/>
      <c r="P1031" s="22"/>
      <c r="Q1031" s="22"/>
      <c r="R1031" s="22"/>
      <c r="S1031" s="22"/>
      <c r="T1031" s="22"/>
      <c r="U1031" s="22"/>
      <c r="V1031" s="22">
        <v>0</v>
      </c>
      <c r="W1031" s="22"/>
      <c r="X1031" s="22"/>
      <c r="Y1031" s="22"/>
      <c r="Z1031" s="22"/>
      <c r="AA1031" s="22"/>
      <c r="AB1031" s="23"/>
      <c r="AC1031" s="24">
        <f t="shared" ref="AC1031:AC1044" si="185">SUM(K1031:AB1031)</f>
        <v>16</v>
      </c>
      <c r="AD1031"/>
      <c r="AE1031"/>
    </row>
    <row r="1032" spans="1:31" ht="14.25" thickBot="1" x14ac:dyDescent="0.45">
      <c r="A1032" s="365"/>
      <c r="B1032" s="368"/>
      <c r="C1032" s="371"/>
      <c r="D1032" s="374"/>
      <c r="E1032" s="93" t="s">
        <v>96</v>
      </c>
      <c r="F1032" s="25" t="s">
        <v>4</v>
      </c>
      <c r="G1032" s="25" t="s">
        <v>97</v>
      </c>
      <c r="H1032" s="25" t="s">
        <v>224</v>
      </c>
      <c r="I1032" s="26">
        <v>1</v>
      </c>
      <c r="J1032" s="27">
        <v>25</v>
      </c>
      <c r="K1032" s="28"/>
      <c r="L1032" s="29"/>
      <c r="M1032" s="112">
        <v>16</v>
      </c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30"/>
      <c r="AC1032" s="24">
        <f t="shared" si="185"/>
        <v>16</v>
      </c>
      <c r="AD1032"/>
      <c r="AE1032"/>
    </row>
    <row r="1033" spans="1:31" ht="14.25" thickBot="1" x14ac:dyDescent="0.45">
      <c r="A1033" s="365"/>
      <c r="B1033" s="368"/>
      <c r="C1033" s="371"/>
      <c r="D1033" s="374"/>
      <c r="E1033" s="93" t="s">
        <v>96</v>
      </c>
      <c r="F1033" s="25" t="s">
        <v>4</v>
      </c>
      <c r="G1033" s="25" t="s">
        <v>97</v>
      </c>
      <c r="H1033" s="25" t="s">
        <v>225</v>
      </c>
      <c r="I1033" s="26">
        <v>1</v>
      </c>
      <c r="J1033" s="27">
        <v>25</v>
      </c>
      <c r="K1033" s="28"/>
      <c r="L1033" s="29"/>
      <c r="M1033" s="112">
        <v>16</v>
      </c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30"/>
      <c r="AC1033" s="24">
        <f t="shared" si="185"/>
        <v>16</v>
      </c>
      <c r="AD1033"/>
      <c r="AE1033"/>
    </row>
    <row r="1034" spans="1:31" ht="14.25" thickBot="1" x14ac:dyDescent="0.45">
      <c r="A1034" s="365"/>
      <c r="B1034" s="368"/>
      <c r="C1034" s="371"/>
      <c r="D1034" s="374"/>
      <c r="E1034" s="93" t="s">
        <v>96</v>
      </c>
      <c r="F1034" s="25" t="s">
        <v>4</v>
      </c>
      <c r="G1034" s="25" t="s">
        <v>98</v>
      </c>
      <c r="H1034" s="25" t="s">
        <v>226</v>
      </c>
      <c r="I1034" s="26">
        <v>1</v>
      </c>
      <c r="J1034" s="27">
        <v>25</v>
      </c>
      <c r="K1034" s="28"/>
      <c r="L1034" s="29"/>
      <c r="M1034" s="112">
        <v>16</v>
      </c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30"/>
      <c r="AC1034" s="24">
        <f t="shared" si="185"/>
        <v>16</v>
      </c>
      <c r="AD1034"/>
      <c r="AE1034"/>
    </row>
    <row r="1035" spans="1:31" ht="14.25" thickBot="1" x14ac:dyDescent="0.45">
      <c r="A1035" s="365"/>
      <c r="B1035" s="368"/>
      <c r="C1035" s="371"/>
      <c r="D1035" s="374"/>
      <c r="E1035" s="93" t="s">
        <v>262</v>
      </c>
      <c r="F1035" s="25" t="s">
        <v>4</v>
      </c>
      <c r="G1035" s="25" t="s">
        <v>65</v>
      </c>
      <c r="H1035" s="25" t="s">
        <v>308</v>
      </c>
      <c r="I1035" s="26">
        <v>1</v>
      </c>
      <c r="J1035" s="27">
        <v>24</v>
      </c>
      <c r="K1035" s="28"/>
      <c r="L1035" s="29"/>
      <c r="M1035" s="112">
        <v>16</v>
      </c>
      <c r="N1035" s="29"/>
      <c r="O1035" s="29"/>
      <c r="P1035" s="29"/>
      <c r="Q1035" s="29"/>
      <c r="R1035" s="29"/>
      <c r="S1035" s="29"/>
      <c r="T1035" s="29"/>
      <c r="U1035" s="29"/>
      <c r="V1035" s="29">
        <v>0</v>
      </c>
      <c r="W1035" s="29"/>
      <c r="X1035" s="29"/>
      <c r="Y1035" s="29"/>
      <c r="Z1035" s="29"/>
      <c r="AA1035" s="29"/>
      <c r="AB1035" s="30"/>
      <c r="AC1035" s="24">
        <f t="shared" si="185"/>
        <v>16</v>
      </c>
      <c r="AD1035"/>
      <c r="AE1035"/>
    </row>
    <row r="1036" spans="1:31" ht="15.4" thickBot="1" x14ac:dyDescent="0.45">
      <c r="A1036" s="365"/>
      <c r="B1036" s="368"/>
      <c r="C1036" s="371"/>
      <c r="D1036" s="374"/>
      <c r="E1036" s="93" t="s">
        <v>78</v>
      </c>
      <c r="F1036" s="25" t="s">
        <v>4</v>
      </c>
      <c r="G1036" s="25" t="s">
        <v>81</v>
      </c>
      <c r="H1036" s="25" t="s">
        <v>278</v>
      </c>
      <c r="I1036" s="26">
        <v>1</v>
      </c>
      <c r="J1036" s="27">
        <v>24</v>
      </c>
      <c r="K1036" s="28"/>
      <c r="L1036" s="29">
        <v>16</v>
      </c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30"/>
      <c r="AC1036" s="24">
        <f t="shared" si="185"/>
        <v>16</v>
      </c>
      <c r="AD1036"/>
      <c r="AE1036"/>
    </row>
    <row r="1037" spans="1:31" ht="42" thickBot="1" x14ac:dyDescent="0.45">
      <c r="A1037" s="365"/>
      <c r="B1037" s="368"/>
      <c r="C1037" s="371"/>
      <c r="D1037" s="374"/>
      <c r="E1037" s="97" t="s">
        <v>52</v>
      </c>
      <c r="F1037" s="18" t="s">
        <v>4</v>
      </c>
      <c r="G1037" s="18" t="s">
        <v>105</v>
      </c>
      <c r="H1037" s="18" t="s">
        <v>274</v>
      </c>
      <c r="I1037" s="19">
        <v>1</v>
      </c>
      <c r="J1037" s="20">
        <v>15</v>
      </c>
      <c r="K1037" s="21"/>
      <c r="L1037" s="22"/>
      <c r="M1037" s="111">
        <v>24</v>
      </c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30"/>
      <c r="AC1037" s="24">
        <f t="shared" si="185"/>
        <v>24</v>
      </c>
      <c r="AD1037"/>
      <c r="AE1037"/>
    </row>
    <row r="1038" spans="1:31" ht="14.25" thickBot="1" x14ac:dyDescent="0.45">
      <c r="A1038" s="365"/>
      <c r="B1038" s="368"/>
      <c r="C1038" s="371"/>
      <c r="D1038" s="374"/>
      <c r="E1038" s="93" t="s">
        <v>219</v>
      </c>
      <c r="F1038" s="25"/>
      <c r="G1038" s="25"/>
      <c r="H1038" s="25" t="s">
        <v>10</v>
      </c>
      <c r="I1038" s="26"/>
      <c r="J1038" s="27">
        <v>33</v>
      </c>
      <c r="K1038" s="28"/>
      <c r="L1038" s="29"/>
      <c r="M1038" s="112">
        <v>28</v>
      </c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30"/>
      <c r="AC1038" s="24">
        <f t="shared" si="185"/>
        <v>28</v>
      </c>
      <c r="AD1038"/>
      <c r="AE1038"/>
    </row>
    <row r="1039" spans="1:31" ht="14.25" thickBot="1" x14ac:dyDescent="0.45">
      <c r="A1039" s="365"/>
      <c r="B1039" s="368"/>
      <c r="C1039" s="371"/>
      <c r="D1039" s="374"/>
      <c r="E1039" s="93" t="s">
        <v>99</v>
      </c>
      <c r="F1039" s="25" t="s">
        <v>4</v>
      </c>
      <c r="G1039" s="25" t="s">
        <v>5</v>
      </c>
      <c r="H1039" s="25" t="s">
        <v>44</v>
      </c>
      <c r="I1039" s="26">
        <v>3</v>
      </c>
      <c r="J1039" s="27">
        <v>50</v>
      </c>
      <c r="K1039" s="28"/>
      <c r="L1039" s="29"/>
      <c r="M1039" s="112">
        <v>24</v>
      </c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30"/>
      <c r="AC1039" s="24">
        <f t="shared" si="185"/>
        <v>24</v>
      </c>
      <c r="AD1039"/>
      <c r="AE1039"/>
    </row>
    <row r="1040" spans="1:31" ht="14.25" thickBot="1" x14ac:dyDescent="0.45">
      <c r="A1040" s="365"/>
      <c r="B1040" s="368"/>
      <c r="C1040" s="371"/>
      <c r="D1040" s="374"/>
      <c r="E1040" s="97" t="s">
        <v>94</v>
      </c>
      <c r="F1040" s="18" t="s">
        <v>4</v>
      </c>
      <c r="G1040" s="18"/>
      <c r="H1040" s="18" t="s">
        <v>95</v>
      </c>
      <c r="I1040" s="19"/>
      <c r="J1040" s="20">
        <v>75</v>
      </c>
      <c r="K1040" s="28"/>
      <c r="L1040" s="29"/>
      <c r="M1040" s="112">
        <v>28</v>
      </c>
      <c r="N1040" s="29"/>
      <c r="O1040" s="29"/>
      <c r="P1040" s="29"/>
      <c r="Q1040" s="29"/>
      <c r="R1040" s="29" t="s">
        <v>158</v>
      </c>
      <c r="S1040" s="29"/>
      <c r="T1040" s="29"/>
      <c r="U1040" s="29"/>
      <c r="V1040" s="29"/>
      <c r="W1040" s="29"/>
      <c r="X1040" s="29"/>
      <c r="Y1040" s="29"/>
      <c r="Z1040" s="29"/>
      <c r="AA1040" s="29"/>
      <c r="AB1040" s="30"/>
      <c r="AC1040" s="24">
        <f t="shared" si="185"/>
        <v>28</v>
      </c>
      <c r="AD1040"/>
      <c r="AE1040"/>
    </row>
    <row r="1041" spans="1:31" ht="14.25" thickBot="1" x14ac:dyDescent="0.45">
      <c r="A1041" s="365"/>
      <c r="B1041" s="368"/>
      <c r="C1041" s="371"/>
      <c r="D1041" s="374"/>
      <c r="E1041" s="97" t="s">
        <v>94</v>
      </c>
      <c r="F1041" s="18" t="s">
        <v>4</v>
      </c>
      <c r="G1041" s="18"/>
      <c r="H1041" s="18" t="s">
        <v>95</v>
      </c>
      <c r="I1041" s="19"/>
      <c r="J1041" s="20">
        <v>75</v>
      </c>
      <c r="K1041" s="28"/>
      <c r="L1041" s="29"/>
      <c r="M1041" s="112">
        <v>28</v>
      </c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30"/>
      <c r="AC1041" s="24">
        <f t="shared" si="185"/>
        <v>28</v>
      </c>
      <c r="AD1041"/>
      <c r="AE1041"/>
    </row>
    <row r="1042" spans="1:31" ht="13.9" x14ac:dyDescent="0.4">
      <c r="A1042" s="365"/>
      <c r="B1042" s="368"/>
      <c r="C1042" s="371"/>
      <c r="D1042" s="374"/>
      <c r="E1042" s="97" t="s">
        <v>94</v>
      </c>
      <c r="F1042" s="18" t="s">
        <v>4</v>
      </c>
      <c r="G1042" s="18"/>
      <c r="H1042" s="18" t="s">
        <v>95</v>
      </c>
      <c r="I1042" s="19"/>
      <c r="J1042" s="20">
        <v>75</v>
      </c>
      <c r="K1042" s="28"/>
      <c r="L1042" s="29"/>
      <c r="M1042" s="112">
        <v>28</v>
      </c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30"/>
      <c r="AC1042" s="24">
        <f t="shared" si="185"/>
        <v>28</v>
      </c>
      <c r="AD1042"/>
      <c r="AE1042"/>
    </row>
    <row r="1043" spans="1:31" ht="14.25" thickBot="1" x14ac:dyDescent="0.45">
      <c r="A1043" s="365"/>
      <c r="B1043" s="368"/>
      <c r="C1043" s="371"/>
      <c r="D1043" s="374"/>
      <c r="E1043" s="100" t="s">
        <v>293</v>
      </c>
      <c r="F1043" s="25" t="s">
        <v>4</v>
      </c>
      <c r="G1043" s="25" t="s">
        <v>259</v>
      </c>
      <c r="H1043" s="25" t="s">
        <v>314</v>
      </c>
      <c r="I1043" s="26">
        <v>1</v>
      </c>
      <c r="J1043" s="27">
        <v>89</v>
      </c>
      <c r="K1043" s="28"/>
      <c r="L1043" s="29"/>
      <c r="M1043" s="112">
        <v>16</v>
      </c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30"/>
      <c r="AC1043" s="31">
        <f>SUM(K1043:AB1043)</f>
        <v>16</v>
      </c>
      <c r="AD1043"/>
      <c r="AE1043"/>
    </row>
    <row r="1044" spans="1:31" ht="13.9" x14ac:dyDescent="0.4">
      <c r="A1044" s="365"/>
      <c r="B1044" s="368"/>
      <c r="C1044" s="371"/>
      <c r="D1044" s="374"/>
      <c r="E1044" s="93" t="s">
        <v>125</v>
      </c>
      <c r="F1044" s="25" t="s">
        <v>4</v>
      </c>
      <c r="G1044" s="25" t="s">
        <v>66</v>
      </c>
      <c r="H1044" s="25" t="s">
        <v>285</v>
      </c>
      <c r="I1044" s="26">
        <v>1</v>
      </c>
      <c r="J1044" s="27">
        <v>13</v>
      </c>
      <c r="K1044" s="28"/>
      <c r="L1044" s="29"/>
      <c r="M1044" s="112"/>
      <c r="N1044" s="29"/>
      <c r="O1044" s="29"/>
      <c r="P1044" s="29"/>
      <c r="Q1044" s="29"/>
      <c r="R1044" s="29"/>
      <c r="S1044" s="29"/>
      <c r="T1044" s="29">
        <v>26</v>
      </c>
      <c r="U1044" s="29"/>
      <c r="V1044" s="29"/>
      <c r="W1044" s="29"/>
      <c r="X1044" s="29"/>
      <c r="Y1044" s="29"/>
      <c r="Z1044" s="29"/>
      <c r="AA1044" s="29"/>
      <c r="AB1044" s="30"/>
      <c r="AC1044" s="24">
        <f t="shared" si="185"/>
        <v>26</v>
      </c>
      <c r="AD1044"/>
      <c r="AE1044"/>
    </row>
    <row r="1045" spans="1:31" ht="13.9" thickBot="1" x14ac:dyDescent="0.4">
      <c r="A1045" s="365"/>
      <c r="B1045" s="368"/>
      <c r="C1045" s="371"/>
      <c r="D1045" s="374"/>
      <c r="E1045" s="98" t="s">
        <v>16</v>
      </c>
      <c r="F1045" s="32"/>
      <c r="G1045" s="32"/>
      <c r="H1045" s="32"/>
      <c r="I1045" s="33"/>
      <c r="J1045" s="34"/>
      <c r="K1045" s="35">
        <f t="shared" ref="K1045:AC1045" si="186">SUM(K1031:K1044)</f>
        <v>0</v>
      </c>
      <c r="L1045" s="36">
        <f t="shared" si="186"/>
        <v>16</v>
      </c>
      <c r="M1045" s="36">
        <f t="shared" si="186"/>
        <v>256</v>
      </c>
      <c r="N1045" s="36">
        <f t="shared" si="186"/>
        <v>0</v>
      </c>
      <c r="O1045" s="36">
        <f t="shared" si="186"/>
        <v>0</v>
      </c>
      <c r="P1045" s="36">
        <f t="shared" si="186"/>
        <v>0</v>
      </c>
      <c r="Q1045" s="36">
        <f t="shared" si="186"/>
        <v>0</v>
      </c>
      <c r="R1045" s="36">
        <f t="shared" si="186"/>
        <v>0</v>
      </c>
      <c r="S1045" s="36">
        <f t="shared" si="186"/>
        <v>0</v>
      </c>
      <c r="T1045" s="36">
        <f t="shared" si="186"/>
        <v>26</v>
      </c>
      <c r="U1045" s="36">
        <f t="shared" si="186"/>
        <v>0</v>
      </c>
      <c r="V1045" s="36">
        <f t="shared" si="186"/>
        <v>0</v>
      </c>
      <c r="W1045" s="36">
        <f t="shared" si="186"/>
        <v>0</v>
      </c>
      <c r="X1045" s="36">
        <f t="shared" si="186"/>
        <v>0</v>
      </c>
      <c r="Y1045" s="36">
        <f t="shared" si="186"/>
        <v>0</v>
      </c>
      <c r="Z1045" s="36">
        <f t="shared" si="186"/>
        <v>0</v>
      </c>
      <c r="AA1045" s="36">
        <f t="shared" si="186"/>
        <v>0</v>
      </c>
      <c r="AB1045" s="37">
        <f t="shared" si="186"/>
        <v>0</v>
      </c>
      <c r="AC1045" s="38">
        <f t="shared" si="186"/>
        <v>298</v>
      </c>
      <c r="AD1045"/>
      <c r="AE1045"/>
    </row>
    <row r="1046" spans="1:31" ht="13.9" x14ac:dyDescent="0.4">
      <c r="A1046" s="365"/>
      <c r="B1046" s="368"/>
      <c r="C1046" s="371"/>
      <c r="D1046" s="375"/>
      <c r="E1046" s="99"/>
      <c r="F1046" s="39"/>
      <c r="G1046" s="39"/>
      <c r="H1046" s="39"/>
      <c r="I1046" s="40"/>
      <c r="J1046" s="41"/>
      <c r="K1046" s="42"/>
      <c r="L1046" s="43"/>
      <c r="M1046" s="115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4"/>
      <c r="AC1046" s="45"/>
      <c r="AD1046"/>
      <c r="AE1046"/>
    </row>
    <row r="1047" spans="1:31" ht="13.9" thickBot="1" x14ac:dyDescent="0.4">
      <c r="A1047" s="365"/>
      <c r="B1047" s="368"/>
      <c r="C1047" s="371"/>
      <c r="D1047" s="375"/>
      <c r="E1047" s="101" t="s">
        <v>18</v>
      </c>
      <c r="F1047" s="46"/>
      <c r="G1047" s="46"/>
      <c r="H1047" s="46"/>
      <c r="I1047" s="47"/>
      <c r="J1047" s="48"/>
      <c r="K1047" s="49">
        <f t="shared" ref="K1047:AC1047" si="187">SUM(K1046:K1046)</f>
        <v>0</v>
      </c>
      <c r="L1047" s="50">
        <f t="shared" si="187"/>
        <v>0</v>
      </c>
      <c r="M1047" s="116">
        <f t="shared" si="187"/>
        <v>0</v>
      </c>
      <c r="N1047" s="50">
        <f t="shared" si="187"/>
        <v>0</v>
      </c>
      <c r="O1047" s="50">
        <f t="shared" si="187"/>
        <v>0</v>
      </c>
      <c r="P1047" s="50">
        <f t="shared" si="187"/>
        <v>0</v>
      </c>
      <c r="Q1047" s="50">
        <f t="shared" si="187"/>
        <v>0</v>
      </c>
      <c r="R1047" s="50">
        <f t="shared" si="187"/>
        <v>0</v>
      </c>
      <c r="S1047" s="50">
        <f t="shared" si="187"/>
        <v>0</v>
      </c>
      <c r="T1047" s="50">
        <f t="shared" si="187"/>
        <v>0</v>
      </c>
      <c r="U1047" s="50">
        <f t="shared" si="187"/>
        <v>0</v>
      </c>
      <c r="V1047" s="50">
        <f t="shared" si="187"/>
        <v>0</v>
      </c>
      <c r="W1047" s="50">
        <f t="shared" si="187"/>
        <v>0</v>
      </c>
      <c r="X1047" s="50">
        <f t="shared" si="187"/>
        <v>0</v>
      </c>
      <c r="Y1047" s="50">
        <f t="shared" si="187"/>
        <v>0</v>
      </c>
      <c r="Z1047" s="50">
        <f t="shared" si="187"/>
        <v>0</v>
      </c>
      <c r="AA1047" s="50">
        <f t="shared" si="187"/>
        <v>0</v>
      </c>
      <c r="AB1047" s="51">
        <f t="shared" si="187"/>
        <v>0</v>
      </c>
      <c r="AC1047" s="52">
        <f t="shared" si="187"/>
        <v>0</v>
      </c>
      <c r="AD1047"/>
      <c r="AE1047"/>
    </row>
    <row r="1048" spans="1:31" ht="13.9" thickBot="1" x14ac:dyDescent="0.4">
      <c r="A1048" s="365"/>
      <c r="B1048" s="368"/>
      <c r="C1048" s="371"/>
      <c r="D1048" s="374"/>
      <c r="E1048" s="105" t="s">
        <v>24</v>
      </c>
      <c r="F1048" s="66"/>
      <c r="G1048" s="66"/>
      <c r="H1048" s="66"/>
      <c r="I1048" s="67"/>
      <c r="J1048" s="68"/>
      <c r="K1048" s="69">
        <f t="shared" ref="K1048:AC1048" si="188">K1045+K1047</f>
        <v>0</v>
      </c>
      <c r="L1048" s="70">
        <f t="shared" si="188"/>
        <v>16</v>
      </c>
      <c r="M1048" s="119">
        <f t="shared" si="188"/>
        <v>256</v>
      </c>
      <c r="N1048" s="70">
        <f t="shared" si="188"/>
        <v>0</v>
      </c>
      <c r="O1048" s="70">
        <f t="shared" si="188"/>
        <v>0</v>
      </c>
      <c r="P1048" s="70">
        <f t="shared" si="188"/>
        <v>0</v>
      </c>
      <c r="Q1048" s="70">
        <f t="shared" si="188"/>
        <v>0</v>
      </c>
      <c r="R1048" s="70">
        <f t="shared" si="188"/>
        <v>0</v>
      </c>
      <c r="S1048" s="70">
        <f t="shared" si="188"/>
        <v>0</v>
      </c>
      <c r="T1048" s="70">
        <f t="shared" si="188"/>
        <v>26</v>
      </c>
      <c r="U1048" s="70">
        <f t="shared" si="188"/>
        <v>0</v>
      </c>
      <c r="V1048" s="70">
        <f t="shared" si="188"/>
        <v>0</v>
      </c>
      <c r="W1048" s="70">
        <f t="shared" si="188"/>
        <v>0</v>
      </c>
      <c r="X1048" s="70">
        <f t="shared" si="188"/>
        <v>0</v>
      </c>
      <c r="Y1048" s="70">
        <f t="shared" si="188"/>
        <v>0</v>
      </c>
      <c r="Z1048" s="70">
        <f t="shared" si="188"/>
        <v>0</v>
      </c>
      <c r="AA1048" s="70">
        <f t="shared" si="188"/>
        <v>0</v>
      </c>
      <c r="AB1048" s="71">
        <f t="shared" si="188"/>
        <v>0</v>
      </c>
      <c r="AC1048" s="72">
        <f t="shared" si="188"/>
        <v>298</v>
      </c>
      <c r="AD1048" s="87">
        <f>SUM(K1048:AB1048)</f>
        <v>298</v>
      </c>
      <c r="AE1048"/>
    </row>
    <row r="1049" spans="1:31" ht="13.9" thickBot="1" x14ac:dyDescent="0.4">
      <c r="A1049" s="366"/>
      <c r="B1049" s="369"/>
      <c r="C1049" s="372"/>
      <c r="D1049" s="376"/>
      <c r="E1049" s="102" t="s">
        <v>25</v>
      </c>
      <c r="F1049" s="53"/>
      <c r="G1049" s="53"/>
      <c r="H1049" s="53"/>
      <c r="I1049" s="54"/>
      <c r="J1049" s="55"/>
      <c r="K1049" s="56">
        <f t="shared" ref="K1049:AC1049" si="189">K1019+K1048</f>
        <v>0</v>
      </c>
      <c r="L1049" s="57">
        <f t="shared" si="189"/>
        <v>16</v>
      </c>
      <c r="M1049" s="117">
        <f t="shared" si="189"/>
        <v>522</v>
      </c>
      <c r="N1049" s="57">
        <f t="shared" si="189"/>
        <v>0</v>
      </c>
      <c r="O1049" s="57">
        <f t="shared" si="189"/>
        <v>0</v>
      </c>
      <c r="P1049" s="57">
        <f t="shared" si="189"/>
        <v>0</v>
      </c>
      <c r="Q1049" s="57">
        <f t="shared" si="189"/>
        <v>0</v>
      </c>
      <c r="R1049" s="57">
        <f t="shared" si="189"/>
        <v>0</v>
      </c>
      <c r="S1049" s="57">
        <f t="shared" si="189"/>
        <v>0</v>
      </c>
      <c r="T1049" s="57">
        <f t="shared" si="189"/>
        <v>26</v>
      </c>
      <c r="U1049" s="57">
        <f t="shared" si="189"/>
        <v>0</v>
      </c>
      <c r="V1049" s="57">
        <f t="shared" si="189"/>
        <v>0</v>
      </c>
      <c r="W1049" s="57">
        <f t="shared" si="189"/>
        <v>0</v>
      </c>
      <c r="X1049" s="57">
        <f t="shared" si="189"/>
        <v>0</v>
      </c>
      <c r="Y1049" s="57">
        <f t="shared" si="189"/>
        <v>0</v>
      </c>
      <c r="Z1049" s="57">
        <f t="shared" si="189"/>
        <v>0</v>
      </c>
      <c r="AA1049" s="57">
        <f t="shared" si="189"/>
        <v>0</v>
      </c>
      <c r="AB1049" s="58">
        <f t="shared" si="189"/>
        <v>0</v>
      </c>
      <c r="AC1049" s="59">
        <f t="shared" si="189"/>
        <v>564</v>
      </c>
      <c r="AD1049" s="87">
        <f>SUM(K1049:AB1049)</f>
        <v>564</v>
      </c>
      <c r="AE1049"/>
    </row>
    <row r="1050" spans="1:31" ht="13.9" x14ac:dyDescent="0.4">
      <c r="A1050" s="60"/>
      <c r="B1050" s="61"/>
      <c r="C1050" s="61"/>
      <c r="D1050" s="61"/>
      <c r="E1050" s="103"/>
      <c r="F1050" s="62"/>
      <c r="G1050" s="62"/>
      <c r="H1050" s="62"/>
      <c r="I1050" s="63"/>
      <c r="J1050" s="63"/>
      <c r="K1050" s="64"/>
      <c r="L1050" s="64"/>
      <c r="M1050" s="118"/>
      <c r="N1050" s="64"/>
      <c r="O1050" s="64"/>
      <c r="P1050" s="64"/>
      <c r="Q1050" s="64"/>
      <c r="R1050" s="64"/>
      <c r="S1050" s="64"/>
      <c r="T1050" s="64"/>
      <c r="U1050" s="64"/>
      <c r="V1050" s="64"/>
      <c r="W1050" s="64"/>
      <c r="X1050" s="64"/>
      <c r="Y1050" s="64"/>
      <c r="Z1050" s="64"/>
      <c r="AA1050" s="64"/>
      <c r="AB1050" s="64"/>
      <c r="AC1050" s="64"/>
      <c r="AD1050"/>
      <c r="AE1050"/>
    </row>
    <row r="1051" spans="1:31" ht="13.9" x14ac:dyDescent="0.4">
      <c r="A1051" s="353" t="s">
        <v>340</v>
      </c>
      <c r="B1051" s="353"/>
      <c r="C1051" s="353"/>
      <c r="D1051" s="353"/>
      <c r="E1051" s="353"/>
      <c r="F1051" s="353"/>
      <c r="G1051" s="353"/>
      <c r="H1051" s="353"/>
      <c r="I1051" s="353"/>
      <c r="J1051" s="353"/>
      <c r="K1051" s="353"/>
      <c r="L1051" s="64"/>
      <c r="M1051" s="118"/>
      <c r="N1051" s="64"/>
      <c r="O1051" s="64"/>
      <c r="P1051" s="64"/>
      <c r="Q1051" s="64"/>
      <c r="R1051" s="64"/>
      <c r="S1051" s="64"/>
      <c r="T1051" s="64"/>
      <c r="U1051" s="64"/>
      <c r="V1051" s="64"/>
      <c r="W1051" s="64"/>
      <c r="X1051" s="64"/>
      <c r="Y1051" s="64"/>
      <c r="Z1051" s="64"/>
      <c r="AA1051" s="64"/>
      <c r="AB1051" s="64"/>
      <c r="AC1051" s="64"/>
      <c r="AD1051"/>
      <c r="AE1051"/>
    </row>
    <row r="1052" spans="1:31" ht="13.9" x14ac:dyDescent="0.4">
      <c r="A1052" s="60"/>
      <c r="B1052" s="61"/>
      <c r="C1052" s="61"/>
      <c r="D1052" s="61"/>
      <c r="E1052" s="103"/>
      <c r="F1052" s="62"/>
      <c r="G1052" s="62"/>
      <c r="H1052" s="62"/>
      <c r="I1052" s="63"/>
      <c r="J1052" s="63"/>
      <c r="K1052" s="64"/>
      <c r="L1052" s="64"/>
      <c r="M1052" s="118"/>
      <c r="N1052" s="64"/>
      <c r="O1052" s="64"/>
      <c r="P1052" s="64"/>
      <c r="Q1052" s="64"/>
      <c r="R1052" s="64"/>
      <c r="S1052" s="64"/>
      <c r="T1052" s="64"/>
      <c r="U1052" s="64"/>
      <c r="V1052" s="64"/>
      <c r="W1052" s="64"/>
      <c r="X1052" s="64"/>
      <c r="Y1052" s="64"/>
      <c r="Z1052" s="64"/>
      <c r="AA1052" s="64"/>
      <c r="AB1052" s="64"/>
      <c r="AC1052" s="64"/>
      <c r="AD1052"/>
      <c r="AE1052"/>
    </row>
    <row r="1053" spans="1:31" ht="13.9" x14ac:dyDescent="0.4">
      <c r="A1053" s="60"/>
      <c r="B1053" s="61"/>
      <c r="C1053" s="61"/>
      <c r="D1053" s="61"/>
      <c r="E1053" s="103"/>
      <c r="F1053" s="62"/>
      <c r="G1053" s="62"/>
      <c r="H1053" s="62"/>
      <c r="I1053" s="63"/>
      <c r="J1053" s="63"/>
      <c r="K1053" s="64"/>
      <c r="L1053" s="64"/>
      <c r="M1053" s="118"/>
      <c r="N1053" s="64"/>
      <c r="O1053" s="64"/>
      <c r="P1053" s="64"/>
      <c r="Q1053" s="64"/>
      <c r="R1053" s="65" t="s">
        <v>355</v>
      </c>
      <c r="S1053" s="64"/>
      <c r="T1053" s="64"/>
      <c r="U1053" s="64"/>
      <c r="V1053" s="64"/>
      <c r="W1053" s="64"/>
      <c r="X1053" s="64"/>
      <c r="Y1053" s="64"/>
      <c r="Z1053" s="64"/>
      <c r="AA1053" s="64"/>
      <c r="AB1053" s="64"/>
      <c r="AC1053" s="64"/>
      <c r="AD1053"/>
      <c r="AE1053"/>
    </row>
    <row r="1054" spans="1:31" ht="13.9" x14ac:dyDescent="0.4">
      <c r="A1054" s="60"/>
      <c r="B1054" s="61"/>
      <c r="C1054" s="61"/>
      <c r="D1054" s="61"/>
      <c r="E1054" s="103"/>
      <c r="F1054" s="62"/>
      <c r="G1054" s="62"/>
      <c r="H1054" s="62"/>
      <c r="I1054" s="63"/>
      <c r="J1054" s="63"/>
      <c r="K1054" s="64"/>
      <c r="L1054" s="64"/>
      <c r="M1054" s="118"/>
      <c r="N1054" s="64"/>
      <c r="O1054" s="64"/>
      <c r="P1054" s="64"/>
      <c r="Q1054" s="64"/>
      <c r="R1054" s="64"/>
      <c r="S1054" s="64"/>
      <c r="T1054" s="64"/>
      <c r="U1054" s="64"/>
      <c r="V1054" s="64"/>
      <c r="W1054" s="64"/>
      <c r="X1054" s="64"/>
      <c r="Y1054" s="64"/>
      <c r="Z1054" s="64"/>
      <c r="AA1054" s="64"/>
      <c r="AB1054" s="64"/>
      <c r="AC1054" s="64"/>
      <c r="AD1054"/>
      <c r="AE1054"/>
    </row>
    <row r="1055" spans="1:31" ht="13.9" x14ac:dyDescent="0.4">
      <c r="A1055" s="60"/>
      <c r="B1055" s="61"/>
      <c r="C1055" s="61"/>
      <c r="D1055" s="61"/>
      <c r="E1055" s="103"/>
      <c r="F1055" s="62"/>
      <c r="G1055" s="62"/>
      <c r="H1055" s="62"/>
      <c r="I1055" s="63"/>
      <c r="J1055" s="63"/>
      <c r="K1055" s="64"/>
      <c r="L1055" s="64"/>
      <c r="M1055" s="118"/>
      <c r="N1055" s="64"/>
      <c r="O1055" s="64"/>
      <c r="P1055" s="64"/>
      <c r="Q1055" s="64"/>
      <c r="R1055" s="64"/>
      <c r="S1055" s="64"/>
      <c r="T1055" s="64" t="s">
        <v>346</v>
      </c>
      <c r="U1055" s="64"/>
      <c r="V1055" s="64"/>
      <c r="W1055" s="64"/>
      <c r="X1055" s="64"/>
      <c r="Y1055" s="64"/>
      <c r="Z1055" s="64"/>
      <c r="AA1055" s="64"/>
      <c r="AB1055" s="64"/>
      <c r="AC1055" s="64"/>
      <c r="AD1055"/>
      <c r="AE1055"/>
    </row>
    <row r="1056" spans="1:31" ht="13.9" x14ac:dyDescent="0.4">
      <c r="A1056" s="60"/>
      <c r="B1056" s="61"/>
      <c r="C1056" s="61"/>
      <c r="D1056" s="61"/>
      <c r="E1056" s="103"/>
      <c r="F1056" s="62"/>
      <c r="G1056" s="62"/>
      <c r="H1056" s="62"/>
      <c r="I1056" s="63"/>
      <c r="J1056" s="63"/>
      <c r="K1056" s="64"/>
      <c r="L1056" s="64"/>
      <c r="M1056" s="118"/>
      <c r="N1056" s="64"/>
      <c r="O1056" s="64"/>
      <c r="P1056" s="64"/>
      <c r="Q1056" s="64"/>
      <c r="R1056" s="64"/>
      <c r="S1056" s="64"/>
      <c r="T1056" s="64"/>
      <c r="U1056" s="64"/>
      <c r="V1056" s="64"/>
      <c r="W1056" s="64"/>
      <c r="X1056" s="64"/>
      <c r="Y1056" s="64"/>
      <c r="Z1056" s="64"/>
      <c r="AA1056" s="64"/>
      <c r="AB1056" s="64"/>
      <c r="AC1056" s="64"/>
      <c r="AD1056"/>
      <c r="AE1056"/>
    </row>
    <row r="1057" spans="1:31" ht="13.9" x14ac:dyDescent="0.4">
      <c r="A1057" s="60"/>
      <c r="B1057" s="61"/>
      <c r="C1057" s="61"/>
      <c r="D1057" s="61"/>
      <c r="E1057" s="103"/>
      <c r="F1057" s="62"/>
      <c r="G1057" s="62"/>
      <c r="H1057" s="62"/>
      <c r="I1057" s="63"/>
      <c r="J1057" s="63"/>
      <c r="K1057" s="64"/>
      <c r="L1057" s="64"/>
      <c r="M1057" s="118"/>
      <c r="N1057" s="64"/>
      <c r="O1057" s="64"/>
      <c r="P1057" s="64"/>
      <c r="Q1057" s="64"/>
      <c r="R1057" s="65" t="s">
        <v>164</v>
      </c>
      <c r="S1057" s="64"/>
      <c r="T1057" s="64"/>
      <c r="U1057" s="64"/>
      <c r="V1057" s="64"/>
      <c r="W1057" s="64"/>
      <c r="X1057" s="64"/>
      <c r="Y1057" s="64"/>
      <c r="Z1057" s="64"/>
      <c r="AA1057" s="64"/>
      <c r="AB1057" s="64"/>
      <c r="AC1057" s="64"/>
      <c r="AD1057"/>
      <c r="AE1057"/>
    </row>
    <row r="1058" spans="1:31" ht="13.9" x14ac:dyDescent="0.4">
      <c r="A1058" s="60"/>
      <c r="B1058" s="61"/>
      <c r="C1058" s="61"/>
      <c r="D1058" s="61"/>
      <c r="E1058" s="103"/>
      <c r="F1058" s="62"/>
      <c r="G1058" s="62"/>
      <c r="H1058" s="62"/>
      <c r="I1058" s="63"/>
      <c r="J1058" s="63"/>
      <c r="K1058" s="64"/>
      <c r="L1058" s="64"/>
      <c r="M1058" s="118"/>
      <c r="N1058" s="64"/>
      <c r="O1058" s="64"/>
      <c r="P1058" s="64"/>
      <c r="Q1058" s="64"/>
      <c r="R1058" s="64"/>
      <c r="S1058" s="64"/>
      <c r="T1058" s="64"/>
      <c r="U1058" s="64"/>
      <c r="V1058" s="64"/>
      <c r="W1058" s="64"/>
      <c r="X1058" s="64"/>
      <c r="Y1058" s="64"/>
      <c r="Z1058" s="64"/>
      <c r="AA1058" s="64"/>
      <c r="AB1058" s="64"/>
      <c r="AC1058" s="64"/>
      <c r="AD1058"/>
      <c r="AE1058"/>
    </row>
    <row r="1059" spans="1:31" ht="14.25" thickBot="1" x14ac:dyDescent="0.45">
      <c r="A1059" s="60"/>
      <c r="B1059" s="61"/>
      <c r="C1059" s="61"/>
      <c r="D1059" s="61"/>
      <c r="E1059" s="103"/>
      <c r="F1059" s="62"/>
      <c r="G1059" s="62"/>
      <c r="H1059" s="62"/>
      <c r="I1059" s="63"/>
      <c r="J1059" s="63"/>
      <c r="K1059" s="64"/>
      <c r="L1059" s="64"/>
      <c r="M1059" s="118"/>
      <c r="N1059" s="64"/>
      <c r="O1059" s="64"/>
      <c r="P1059" s="64"/>
      <c r="Q1059" s="64"/>
      <c r="R1059" s="64"/>
      <c r="S1059" s="64"/>
      <c r="T1059" s="64" t="s">
        <v>346</v>
      </c>
      <c r="U1059" s="64"/>
      <c r="V1059" s="64"/>
      <c r="W1059" s="64"/>
      <c r="X1059" s="64"/>
      <c r="Y1059" s="64"/>
      <c r="Z1059" s="64"/>
      <c r="AA1059" s="64"/>
      <c r="AB1059" s="64"/>
      <c r="AC1059" s="64"/>
      <c r="AD1059"/>
      <c r="AE1059"/>
    </row>
    <row r="1060" spans="1:31" ht="13.9" thickBot="1" x14ac:dyDescent="0.4">
      <c r="A1060" s="389" t="s">
        <v>1</v>
      </c>
      <c r="B1060" s="390"/>
      <c r="C1060" s="390"/>
      <c r="D1060" s="390"/>
      <c r="E1060" s="390"/>
      <c r="F1060" s="390"/>
      <c r="G1060" s="390"/>
      <c r="H1060" s="390"/>
      <c r="I1060" s="390"/>
      <c r="J1060" s="390"/>
      <c r="K1060" s="390"/>
      <c r="L1060" s="390"/>
      <c r="M1060" s="390"/>
      <c r="N1060" s="390"/>
      <c r="O1060" s="390"/>
      <c r="P1060" s="390"/>
      <c r="Q1060" s="390"/>
      <c r="R1060" s="390"/>
      <c r="S1060" s="390"/>
      <c r="T1060" s="390"/>
      <c r="U1060" s="390"/>
      <c r="V1060" s="390"/>
      <c r="W1060" s="390"/>
      <c r="X1060" s="390"/>
      <c r="Y1060" s="390"/>
      <c r="Z1060" s="390"/>
      <c r="AA1060" s="390"/>
      <c r="AB1060" s="390"/>
      <c r="AC1060" s="391"/>
      <c r="AD1060"/>
      <c r="AE1060"/>
    </row>
    <row r="1061" spans="1:31" ht="27.6" customHeight="1" x14ac:dyDescent="0.4">
      <c r="A1061" s="377">
        <v>18</v>
      </c>
      <c r="B1061" s="380" t="s">
        <v>124</v>
      </c>
      <c r="C1061" s="383" t="s">
        <v>123</v>
      </c>
      <c r="D1061" s="386" t="s">
        <v>353</v>
      </c>
      <c r="E1061" s="93" t="s">
        <v>93</v>
      </c>
      <c r="F1061" s="25" t="s">
        <v>4</v>
      </c>
      <c r="G1061" s="25" t="s">
        <v>45</v>
      </c>
      <c r="H1061" s="25" t="s">
        <v>198</v>
      </c>
      <c r="I1061" s="26">
        <v>1</v>
      </c>
      <c r="J1061" s="27"/>
      <c r="K1061" s="28"/>
      <c r="L1061" s="29"/>
      <c r="M1061" s="112">
        <v>6</v>
      </c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  <c r="Z1061" s="29"/>
      <c r="AA1061" s="29"/>
      <c r="AB1061" s="30"/>
      <c r="AC1061" s="31">
        <f t="shared" ref="AC1061:AC1068" si="190">SUM(K1061:AB1061)</f>
        <v>6</v>
      </c>
      <c r="AD1061"/>
      <c r="AE1061"/>
    </row>
    <row r="1062" spans="1:31" ht="13.9" x14ac:dyDescent="0.4">
      <c r="A1062" s="378"/>
      <c r="B1062" s="381"/>
      <c r="C1062" s="384"/>
      <c r="D1062" s="387"/>
      <c r="E1062" s="93" t="s">
        <v>93</v>
      </c>
      <c r="F1062" s="25" t="s">
        <v>4</v>
      </c>
      <c r="G1062" s="25" t="s">
        <v>45</v>
      </c>
      <c r="H1062" s="25" t="s">
        <v>197</v>
      </c>
      <c r="I1062" s="26">
        <v>1</v>
      </c>
      <c r="J1062" s="27"/>
      <c r="K1062" s="28"/>
      <c r="L1062" s="29"/>
      <c r="M1062" s="112">
        <v>6</v>
      </c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  <c r="Z1062" s="29"/>
      <c r="AA1062" s="29"/>
      <c r="AB1062" s="30"/>
      <c r="AC1062" s="31">
        <f t="shared" si="190"/>
        <v>6</v>
      </c>
      <c r="AD1062" s="87"/>
      <c r="AE1062"/>
    </row>
    <row r="1063" spans="1:31" ht="13.9" x14ac:dyDescent="0.4">
      <c r="A1063" s="378"/>
      <c r="B1063" s="381"/>
      <c r="C1063" s="384"/>
      <c r="D1063" s="387"/>
      <c r="E1063" s="93" t="s">
        <v>212</v>
      </c>
      <c r="F1063" s="25" t="s">
        <v>4</v>
      </c>
      <c r="G1063" s="25"/>
      <c r="H1063" s="25" t="s">
        <v>213</v>
      </c>
      <c r="I1063" s="26"/>
      <c r="J1063" s="27">
        <v>150</v>
      </c>
      <c r="K1063" s="28"/>
      <c r="L1063" s="29"/>
      <c r="M1063" s="112">
        <v>6</v>
      </c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  <c r="Z1063" s="29"/>
      <c r="AA1063" s="29"/>
      <c r="AB1063" s="30"/>
      <c r="AC1063" s="31">
        <f t="shared" si="190"/>
        <v>6</v>
      </c>
      <c r="AD1063" s="87"/>
      <c r="AE1063"/>
    </row>
    <row r="1064" spans="1:31" ht="13.9" x14ac:dyDescent="0.4">
      <c r="A1064" s="378"/>
      <c r="B1064" s="381"/>
      <c r="C1064" s="384"/>
      <c r="D1064" s="387"/>
      <c r="E1064" s="93" t="s">
        <v>212</v>
      </c>
      <c r="F1064" s="25" t="s">
        <v>4</v>
      </c>
      <c r="G1064" s="25"/>
      <c r="H1064" s="25" t="s">
        <v>213</v>
      </c>
      <c r="I1064" s="26"/>
      <c r="J1064" s="27">
        <v>150</v>
      </c>
      <c r="K1064" s="28"/>
      <c r="L1064" s="29"/>
      <c r="M1064" s="112">
        <v>6</v>
      </c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  <c r="AA1064" s="29"/>
      <c r="AB1064" s="30"/>
      <c r="AC1064" s="31">
        <f t="shared" si="190"/>
        <v>6</v>
      </c>
      <c r="AD1064" s="87"/>
      <c r="AE1064"/>
    </row>
    <row r="1065" spans="1:31" ht="13.9" x14ac:dyDescent="0.4">
      <c r="A1065" s="378"/>
      <c r="B1065" s="381"/>
      <c r="C1065" s="384"/>
      <c r="D1065" s="387"/>
      <c r="E1065" s="93"/>
      <c r="F1065" s="25"/>
      <c r="G1065" s="75"/>
      <c r="H1065" s="25"/>
      <c r="I1065" s="26"/>
      <c r="J1065" s="77"/>
      <c r="K1065" s="192"/>
      <c r="L1065" s="29"/>
      <c r="M1065" s="112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  <c r="AA1065" s="29"/>
      <c r="AB1065" s="30"/>
      <c r="AC1065" s="31">
        <f t="shared" si="190"/>
        <v>0</v>
      </c>
      <c r="AD1065"/>
      <c r="AE1065"/>
    </row>
    <row r="1066" spans="1:31" ht="13.9" x14ac:dyDescent="0.4">
      <c r="A1066" s="378"/>
      <c r="B1066" s="381"/>
      <c r="C1066" s="384"/>
      <c r="D1066" s="387"/>
      <c r="E1066" s="266" t="s">
        <v>111</v>
      </c>
      <c r="F1066" s="39" t="s">
        <v>4</v>
      </c>
      <c r="G1066" s="25" t="s">
        <v>112</v>
      </c>
      <c r="H1066" s="39" t="s">
        <v>244</v>
      </c>
      <c r="I1066" s="40">
        <v>1</v>
      </c>
      <c r="J1066" s="27">
        <v>26</v>
      </c>
      <c r="K1066" s="42"/>
      <c r="L1066" s="43"/>
      <c r="M1066" s="115">
        <v>6</v>
      </c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  <c r="Z1066" s="29"/>
      <c r="AA1066" s="29"/>
      <c r="AB1066" s="30"/>
      <c r="AC1066" s="31">
        <f t="shared" si="190"/>
        <v>6</v>
      </c>
      <c r="AD1066"/>
      <c r="AE1066"/>
    </row>
    <row r="1067" spans="1:31" ht="13.9" x14ac:dyDescent="0.4">
      <c r="A1067" s="378"/>
      <c r="B1067" s="381"/>
      <c r="C1067" s="384"/>
      <c r="D1067" s="387"/>
      <c r="E1067" s="93"/>
      <c r="F1067" s="25"/>
      <c r="G1067" s="25"/>
      <c r="H1067" s="25"/>
      <c r="I1067" s="26"/>
      <c r="J1067" s="27"/>
      <c r="K1067" s="28"/>
      <c r="L1067" s="29"/>
      <c r="M1067" s="112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  <c r="AA1067" s="29"/>
      <c r="AB1067" s="30"/>
      <c r="AC1067" s="31">
        <f t="shared" si="190"/>
        <v>0</v>
      </c>
      <c r="AD1067"/>
      <c r="AE1067"/>
    </row>
    <row r="1068" spans="1:31" ht="13.9" x14ac:dyDescent="0.4">
      <c r="A1068" s="378"/>
      <c r="B1068" s="381"/>
      <c r="C1068" s="384"/>
      <c r="D1068" s="387"/>
      <c r="E1068" s="93"/>
      <c r="F1068" s="25"/>
      <c r="G1068" s="25"/>
      <c r="H1068" s="25"/>
      <c r="I1068" s="26"/>
      <c r="J1068" s="27"/>
      <c r="K1068" s="28"/>
      <c r="L1068" s="29"/>
      <c r="M1068" s="112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  <c r="AA1068" s="29"/>
      <c r="AB1068" s="30"/>
      <c r="AC1068" s="31">
        <f t="shared" si="190"/>
        <v>0</v>
      </c>
      <c r="AD1068"/>
      <c r="AE1068"/>
    </row>
    <row r="1069" spans="1:31" ht="13.9" thickBot="1" x14ac:dyDescent="0.4">
      <c r="A1069" s="378"/>
      <c r="B1069" s="381"/>
      <c r="C1069" s="384"/>
      <c r="D1069" s="387"/>
      <c r="E1069" s="98" t="s">
        <v>16</v>
      </c>
      <c r="F1069" s="32"/>
      <c r="G1069" s="32"/>
      <c r="H1069" s="32"/>
      <c r="I1069" s="33"/>
      <c r="J1069" s="34"/>
      <c r="K1069" s="35">
        <f t="shared" ref="K1069:AC1069" si="191">SUM(K1061:K1068)</f>
        <v>0</v>
      </c>
      <c r="L1069" s="36">
        <f t="shared" si="191"/>
        <v>0</v>
      </c>
      <c r="M1069" s="114">
        <f t="shared" si="191"/>
        <v>30</v>
      </c>
      <c r="N1069" s="36">
        <f t="shared" si="191"/>
        <v>0</v>
      </c>
      <c r="O1069" s="36">
        <f t="shared" si="191"/>
        <v>0</v>
      </c>
      <c r="P1069" s="36">
        <f t="shared" si="191"/>
        <v>0</v>
      </c>
      <c r="Q1069" s="36">
        <f t="shared" si="191"/>
        <v>0</v>
      </c>
      <c r="R1069" s="36">
        <f t="shared" si="191"/>
        <v>0</v>
      </c>
      <c r="S1069" s="36">
        <f t="shared" si="191"/>
        <v>0</v>
      </c>
      <c r="T1069" s="36">
        <f t="shared" si="191"/>
        <v>0</v>
      </c>
      <c r="U1069" s="36">
        <f t="shared" si="191"/>
        <v>0</v>
      </c>
      <c r="V1069" s="36">
        <f t="shared" si="191"/>
        <v>0</v>
      </c>
      <c r="W1069" s="36">
        <f t="shared" si="191"/>
        <v>0</v>
      </c>
      <c r="X1069" s="36">
        <f t="shared" si="191"/>
        <v>0</v>
      </c>
      <c r="Y1069" s="36">
        <f t="shared" si="191"/>
        <v>0</v>
      </c>
      <c r="Z1069" s="36">
        <f t="shared" si="191"/>
        <v>0</v>
      </c>
      <c r="AA1069" s="36">
        <f t="shared" si="191"/>
        <v>0</v>
      </c>
      <c r="AB1069" s="37">
        <f t="shared" si="191"/>
        <v>0</v>
      </c>
      <c r="AC1069" s="38">
        <f t="shared" si="191"/>
        <v>30</v>
      </c>
      <c r="AD1069" s="87">
        <f>SUM(L1069:AA1069)</f>
        <v>30</v>
      </c>
      <c r="AE1069"/>
    </row>
    <row r="1070" spans="1:31" ht="13.9" x14ac:dyDescent="0.4">
      <c r="A1070" s="378"/>
      <c r="B1070" s="381"/>
      <c r="C1070" s="384"/>
      <c r="D1070" s="387"/>
      <c r="E1070" s="100"/>
      <c r="F1070" s="25"/>
      <c r="G1070" s="25"/>
      <c r="H1070" s="25"/>
      <c r="I1070" s="26"/>
      <c r="J1070" s="27"/>
      <c r="K1070" s="28"/>
      <c r="L1070" s="29"/>
      <c r="M1070" s="112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  <c r="AB1070" s="30"/>
      <c r="AC1070" s="31"/>
      <c r="AD1070"/>
      <c r="AE1070"/>
    </row>
    <row r="1071" spans="1:31" ht="13.9" thickBot="1" x14ac:dyDescent="0.4">
      <c r="A1071" s="378"/>
      <c r="B1071" s="381"/>
      <c r="C1071" s="384"/>
      <c r="D1071" s="387"/>
      <c r="E1071" s="98" t="s">
        <v>18</v>
      </c>
      <c r="F1071" s="46"/>
      <c r="G1071" s="46"/>
      <c r="H1071" s="46"/>
      <c r="I1071" s="47"/>
      <c r="J1071" s="48"/>
      <c r="K1071" s="49">
        <f t="shared" ref="K1071:AC1071" si="192">SUM(K1070:K1070)</f>
        <v>0</v>
      </c>
      <c r="L1071" s="50">
        <f t="shared" si="192"/>
        <v>0</v>
      </c>
      <c r="M1071" s="116">
        <f t="shared" si="192"/>
        <v>0</v>
      </c>
      <c r="N1071" s="50">
        <f t="shared" si="192"/>
        <v>0</v>
      </c>
      <c r="O1071" s="50">
        <f t="shared" si="192"/>
        <v>0</v>
      </c>
      <c r="P1071" s="50">
        <f t="shared" si="192"/>
        <v>0</v>
      </c>
      <c r="Q1071" s="50">
        <f t="shared" si="192"/>
        <v>0</v>
      </c>
      <c r="R1071" s="50">
        <f t="shared" si="192"/>
        <v>0</v>
      </c>
      <c r="S1071" s="50">
        <f t="shared" si="192"/>
        <v>0</v>
      </c>
      <c r="T1071" s="50">
        <f t="shared" si="192"/>
        <v>0</v>
      </c>
      <c r="U1071" s="50">
        <f t="shared" si="192"/>
        <v>0</v>
      </c>
      <c r="V1071" s="50">
        <f t="shared" si="192"/>
        <v>0</v>
      </c>
      <c r="W1071" s="50">
        <f t="shared" si="192"/>
        <v>0</v>
      </c>
      <c r="X1071" s="50">
        <f t="shared" si="192"/>
        <v>0</v>
      </c>
      <c r="Y1071" s="50">
        <f t="shared" si="192"/>
        <v>0</v>
      </c>
      <c r="Z1071" s="50">
        <f t="shared" si="192"/>
        <v>0</v>
      </c>
      <c r="AA1071" s="50">
        <f t="shared" si="192"/>
        <v>0</v>
      </c>
      <c r="AB1071" s="51">
        <f t="shared" si="192"/>
        <v>0</v>
      </c>
      <c r="AC1071" s="52">
        <f t="shared" si="192"/>
        <v>0</v>
      </c>
      <c r="AD1071"/>
      <c r="AE1071"/>
    </row>
    <row r="1072" spans="1:31" ht="13.9" thickBot="1" x14ac:dyDescent="0.4">
      <c r="A1072" s="379"/>
      <c r="B1072" s="382"/>
      <c r="C1072" s="385"/>
      <c r="D1072" s="388"/>
      <c r="E1072" s="102" t="s">
        <v>19</v>
      </c>
      <c r="F1072" s="53"/>
      <c r="G1072" s="53"/>
      <c r="H1072" s="53"/>
      <c r="I1072" s="54"/>
      <c r="J1072" s="55"/>
      <c r="K1072" s="56">
        <f t="shared" ref="K1072:AC1072" si="193">K1069+K1071</f>
        <v>0</v>
      </c>
      <c r="L1072" s="57">
        <f t="shared" si="193"/>
        <v>0</v>
      </c>
      <c r="M1072" s="117">
        <f t="shared" si="193"/>
        <v>30</v>
      </c>
      <c r="N1072" s="57">
        <f t="shared" si="193"/>
        <v>0</v>
      </c>
      <c r="O1072" s="57">
        <f t="shared" si="193"/>
        <v>0</v>
      </c>
      <c r="P1072" s="57">
        <f t="shared" si="193"/>
        <v>0</v>
      </c>
      <c r="Q1072" s="57">
        <f t="shared" si="193"/>
        <v>0</v>
      </c>
      <c r="R1072" s="57">
        <f t="shared" si="193"/>
        <v>0</v>
      </c>
      <c r="S1072" s="57">
        <f t="shared" si="193"/>
        <v>0</v>
      </c>
      <c r="T1072" s="57">
        <f t="shared" si="193"/>
        <v>0</v>
      </c>
      <c r="U1072" s="57">
        <f t="shared" si="193"/>
        <v>0</v>
      </c>
      <c r="V1072" s="57">
        <f t="shared" si="193"/>
        <v>0</v>
      </c>
      <c r="W1072" s="57">
        <f t="shared" si="193"/>
        <v>0</v>
      </c>
      <c r="X1072" s="57">
        <f t="shared" si="193"/>
        <v>0</v>
      </c>
      <c r="Y1072" s="57">
        <f t="shared" si="193"/>
        <v>0</v>
      </c>
      <c r="Z1072" s="57">
        <f t="shared" si="193"/>
        <v>0</v>
      </c>
      <c r="AA1072" s="57">
        <f t="shared" si="193"/>
        <v>0</v>
      </c>
      <c r="AB1072" s="58">
        <f t="shared" si="193"/>
        <v>0</v>
      </c>
      <c r="AC1072" s="59">
        <f t="shared" si="193"/>
        <v>30</v>
      </c>
      <c r="AD1072"/>
      <c r="AE1072"/>
    </row>
    <row r="1073" spans="1:31" ht="13.9" x14ac:dyDescent="0.4">
      <c r="A1073" s="60"/>
      <c r="B1073" s="61"/>
      <c r="C1073" s="61"/>
      <c r="D1073" s="61"/>
      <c r="E1073" s="103"/>
      <c r="F1073" s="62"/>
      <c r="G1073" s="62"/>
      <c r="H1073" s="62"/>
      <c r="I1073" s="63"/>
      <c r="J1073" s="63"/>
      <c r="K1073" s="64"/>
      <c r="L1073" s="64"/>
      <c r="M1073" s="118"/>
      <c r="N1073" s="64"/>
      <c r="O1073" s="64"/>
      <c r="P1073" s="64"/>
      <c r="Q1073" s="64"/>
      <c r="R1073" s="64"/>
      <c r="S1073" s="64"/>
      <c r="T1073" s="64"/>
      <c r="U1073" s="64"/>
      <c r="V1073" s="64"/>
      <c r="W1073" s="64"/>
      <c r="X1073" s="64"/>
      <c r="Y1073" s="64"/>
      <c r="Z1073" s="64"/>
      <c r="AA1073" s="64"/>
      <c r="AB1073" s="64"/>
      <c r="AC1073" s="64"/>
      <c r="AD1073"/>
      <c r="AE1073"/>
    </row>
    <row r="1074" spans="1:31" ht="13.9" x14ac:dyDescent="0.4">
      <c r="A1074" s="353" t="s">
        <v>340</v>
      </c>
      <c r="B1074" s="353"/>
      <c r="C1074" s="353"/>
      <c r="D1074" s="353"/>
      <c r="E1074" s="353"/>
      <c r="F1074" s="353"/>
      <c r="G1074" s="353"/>
      <c r="H1074" s="353"/>
      <c r="I1074" s="353"/>
      <c r="J1074" s="353"/>
      <c r="K1074" s="353"/>
      <c r="L1074" s="64"/>
      <c r="M1074" s="118"/>
      <c r="N1074" s="64"/>
      <c r="O1074" s="64"/>
      <c r="P1074" s="64"/>
      <c r="Q1074" s="64"/>
      <c r="R1074" s="64"/>
      <c r="S1074" s="64"/>
      <c r="T1074" s="64"/>
      <c r="U1074" s="64"/>
      <c r="V1074" s="64"/>
      <c r="W1074" s="64"/>
      <c r="X1074" s="64"/>
      <c r="Y1074" s="64"/>
      <c r="Z1074" s="64"/>
      <c r="AA1074" s="64"/>
      <c r="AB1074" s="64"/>
      <c r="AC1074" s="64"/>
      <c r="AD1074"/>
      <c r="AE1074"/>
    </row>
    <row r="1075" spans="1:31" ht="13.9" x14ac:dyDescent="0.4">
      <c r="A1075" s="60"/>
      <c r="B1075" s="61"/>
      <c r="C1075" s="61"/>
      <c r="D1075" s="61"/>
      <c r="E1075" s="103"/>
      <c r="F1075" s="62"/>
      <c r="G1075" s="62"/>
      <c r="H1075" s="62"/>
      <c r="I1075" s="63"/>
      <c r="J1075" s="63"/>
      <c r="K1075" s="64"/>
      <c r="L1075" s="64"/>
      <c r="M1075" s="118"/>
      <c r="N1075" s="64"/>
      <c r="O1075" s="64"/>
      <c r="P1075" s="64"/>
      <c r="Q1075" s="64"/>
      <c r="R1075" s="64"/>
      <c r="S1075" s="64"/>
      <c r="T1075" s="64"/>
      <c r="U1075" s="64"/>
      <c r="V1075" s="64"/>
      <c r="W1075" s="64"/>
      <c r="X1075" s="64"/>
      <c r="Y1075" s="64"/>
      <c r="Z1075" s="64"/>
      <c r="AA1075" s="64"/>
      <c r="AB1075" s="64"/>
      <c r="AC1075" s="64"/>
      <c r="AD1075"/>
      <c r="AE1075"/>
    </row>
    <row r="1076" spans="1:31" ht="13.9" x14ac:dyDescent="0.4">
      <c r="A1076" s="60"/>
      <c r="B1076" s="61"/>
      <c r="C1076" s="61"/>
      <c r="D1076" s="61"/>
      <c r="E1076" s="103"/>
      <c r="F1076" s="62"/>
      <c r="G1076" s="62"/>
      <c r="H1076" s="62"/>
      <c r="I1076" s="63"/>
      <c r="J1076" s="63"/>
      <c r="K1076" s="64"/>
      <c r="L1076" s="64"/>
      <c r="M1076" s="118"/>
      <c r="N1076" s="64"/>
      <c r="O1076" s="64"/>
      <c r="P1076" s="64"/>
      <c r="Q1076" s="64"/>
      <c r="R1076" s="65" t="s">
        <v>355</v>
      </c>
      <c r="S1076" s="64"/>
      <c r="T1076" s="64"/>
      <c r="U1076" s="64"/>
      <c r="V1076" s="64"/>
      <c r="W1076" s="64"/>
      <c r="X1076" s="64"/>
      <c r="Y1076" s="64"/>
      <c r="Z1076" s="64"/>
      <c r="AA1076" s="64"/>
      <c r="AB1076" s="64"/>
      <c r="AC1076" s="64"/>
      <c r="AD1076"/>
      <c r="AE1076"/>
    </row>
    <row r="1077" spans="1:31" ht="13.9" x14ac:dyDescent="0.4">
      <c r="A1077" s="60"/>
      <c r="B1077" s="61"/>
      <c r="C1077" s="61"/>
      <c r="D1077" s="61"/>
      <c r="E1077" s="103"/>
      <c r="F1077" s="62"/>
      <c r="G1077" s="62"/>
      <c r="H1077" s="62"/>
      <c r="I1077" s="63"/>
      <c r="J1077" s="63"/>
      <c r="K1077" s="64"/>
      <c r="L1077" s="64"/>
      <c r="M1077" s="118"/>
      <c r="N1077" s="64"/>
      <c r="O1077" s="64"/>
      <c r="P1077" s="64"/>
      <c r="Q1077" s="64"/>
      <c r="R1077" s="64"/>
      <c r="S1077" s="64"/>
      <c r="T1077" s="64"/>
      <c r="U1077" s="64"/>
      <c r="V1077" s="64"/>
      <c r="W1077" s="64"/>
      <c r="X1077" s="64"/>
      <c r="Y1077" s="64"/>
      <c r="Z1077" s="64"/>
      <c r="AA1077" s="64"/>
      <c r="AB1077" s="64"/>
      <c r="AC1077" s="64"/>
      <c r="AD1077"/>
      <c r="AE1077"/>
    </row>
    <row r="1078" spans="1:31" ht="13.9" x14ac:dyDescent="0.4">
      <c r="A1078" s="60"/>
      <c r="B1078" s="61"/>
      <c r="C1078" s="61"/>
      <c r="D1078" s="61"/>
      <c r="E1078" s="103"/>
      <c r="F1078" s="62"/>
      <c r="G1078" s="62"/>
      <c r="H1078" s="62"/>
      <c r="I1078" s="63"/>
      <c r="J1078" s="63"/>
      <c r="K1078" s="64"/>
      <c r="L1078" s="64"/>
      <c r="M1078" s="118"/>
      <c r="N1078" s="64"/>
      <c r="O1078" s="64"/>
      <c r="P1078" s="64"/>
      <c r="Q1078" s="64"/>
      <c r="R1078" s="64"/>
      <c r="S1078" s="64"/>
      <c r="T1078" s="64" t="s">
        <v>346</v>
      </c>
      <c r="U1078" s="64"/>
      <c r="V1078" s="64"/>
      <c r="W1078" s="64"/>
      <c r="X1078" s="64"/>
      <c r="Y1078" s="64"/>
      <c r="Z1078" s="64"/>
      <c r="AA1078" s="64"/>
      <c r="AB1078" s="64"/>
      <c r="AC1078" s="64"/>
      <c r="AD1078"/>
      <c r="AE1078"/>
    </row>
    <row r="1079" spans="1:31" ht="13.9" x14ac:dyDescent="0.4">
      <c r="A1079" s="60"/>
      <c r="B1079" s="61"/>
      <c r="C1079" s="61"/>
      <c r="D1079" s="61"/>
      <c r="E1079" s="103"/>
      <c r="F1079" s="62"/>
      <c r="G1079" s="62"/>
      <c r="H1079" s="62"/>
      <c r="I1079" s="63"/>
      <c r="J1079" s="63"/>
      <c r="K1079" s="64"/>
      <c r="L1079" s="64"/>
      <c r="M1079" s="118"/>
      <c r="N1079" s="64"/>
      <c r="O1079" s="64"/>
      <c r="P1079" s="64"/>
      <c r="Q1079" s="64"/>
      <c r="R1079" s="64"/>
      <c r="S1079" s="64"/>
      <c r="T1079" s="64"/>
      <c r="U1079" s="64"/>
      <c r="V1079" s="64"/>
      <c r="W1079" s="64"/>
      <c r="X1079" s="64"/>
      <c r="Y1079" s="64"/>
      <c r="Z1079" s="64"/>
      <c r="AA1079" s="64"/>
      <c r="AB1079" s="64"/>
      <c r="AC1079" s="64"/>
      <c r="AD1079"/>
      <c r="AE1079"/>
    </row>
    <row r="1080" spans="1:31" ht="13.9" x14ac:dyDescent="0.4">
      <c r="A1080" s="60"/>
      <c r="B1080" s="61"/>
      <c r="C1080" s="61"/>
      <c r="D1080" s="61"/>
      <c r="E1080" s="103"/>
      <c r="F1080" s="62"/>
      <c r="G1080" s="62"/>
      <c r="H1080" s="62"/>
      <c r="I1080" s="63"/>
      <c r="J1080" s="63"/>
      <c r="K1080" s="64"/>
      <c r="L1080" s="64"/>
      <c r="M1080" s="118"/>
      <c r="N1080" s="64"/>
      <c r="O1080" s="64"/>
      <c r="P1080" s="64"/>
      <c r="Q1080" s="64"/>
      <c r="R1080" s="65" t="s">
        <v>164</v>
      </c>
      <c r="S1080" s="64"/>
      <c r="T1080" s="64"/>
      <c r="U1080" s="64"/>
      <c r="V1080" s="64"/>
      <c r="W1080" s="64"/>
      <c r="X1080" s="64"/>
      <c r="Y1080" s="64"/>
      <c r="Z1080" s="64"/>
      <c r="AA1080" s="64"/>
      <c r="AB1080" s="64"/>
      <c r="AC1080" s="64"/>
      <c r="AD1080"/>
      <c r="AE1080"/>
    </row>
    <row r="1081" spans="1:31" ht="13.9" x14ac:dyDescent="0.4">
      <c r="A1081" s="60"/>
      <c r="B1081" s="61"/>
      <c r="C1081" s="61"/>
      <c r="D1081" s="61"/>
      <c r="E1081" s="103"/>
      <c r="F1081" s="62"/>
      <c r="G1081" s="62"/>
      <c r="H1081" s="62"/>
      <c r="I1081" s="63"/>
      <c r="J1081" s="63"/>
      <c r="K1081" s="64"/>
      <c r="L1081" s="64"/>
      <c r="M1081" s="118"/>
      <c r="N1081" s="64"/>
      <c r="O1081" s="64"/>
      <c r="P1081" s="64"/>
      <c r="Q1081" s="64"/>
      <c r="R1081" s="64"/>
      <c r="S1081" s="64"/>
      <c r="T1081" s="64"/>
      <c r="U1081" s="64"/>
      <c r="V1081" s="64"/>
      <c r="W1081" s="64"/>
      <c r="X1081" s="64"/>
      <c r="Y1081" s="64"/>
      <c r="Z1081" s="64"/>
      <c r="AA1081" s="64"/>
      <c r="AB1081" s="64"/>
      <c r="AC1081" s="64"/>
      <c r="AD1081"/>
      <c r="AE1081"/>
    </row>
    <row r="1082" spans="1:31" ht="14.25" thickBot="1" x14ac:dyDescent="0.45">
      <c r="A1082" s="60"/>
      <c r="B1082" s="61"/>
      <c r="C1082" s="61"/>
      <c r="D1082" s="61"/>
      <c r="E1082" s="103"/>
      <c r="F1082" s="62"/>
      <c r="G1082" s="62"/>
      <c r="H1082" s="62"/>
      <c r="I1082" s="63"/>
      <c r="J1082" s="63"/>
      <c r="K1082" s="64"/>
      <c r="L1082" s="64"/>
      <c r="M1082" s="118"/>
      <c r="N1082" s="64"/>
      <c r="O1082" s="64"/>
      <c r="P1082" s="64"/>
      <c r="Q1082" s="64"/>
      <c r="R1082" s="64" t="s">
        <v>158</v>
      </c>
      <c r="S1082" s="64"/>
      <c r="T1082" s="64" t="s">
        <v>346</v>
      </c>
      <c r="U1082" s="64"/>
      <c r="V1082" s="64"/>
      <c r="W1082" s="64"/>
      <c r="X1082" s="64"/>
      <c r="Y1082" s="64"/>
      <c r="Z1082" s="64"/>
      <c r="AA1082" s="64"/>
      <c r="AB1082" s="64"/>
      <c r="AC1082" s="64"/>
      <c r="AD1082"/>
      <c r="AE1082"/>
    </row>
    <row r="1083" spans="1:31" ht="13.9" thickBot="1" x14ac:dyDescent="0.4">
      <c r="A1083" s="389" t="s">
        <v>20</v>
      </c>
      <c r="B1083" s="390"/>
      <c r="C1083" s="390"/>
      <c r="D1083" s="390"/>
      <c r="E1083" s="390"/>
      <c r="F1083" s="390"/>
      <c r="G1083" s="390"/>
      <c r="H1083" s="390"/>
      <c r="I1083" s="390"/>
      <c r="J1083" s="390"/>
      <c r="K1083" s="390"/>
      <c r="L1083" s="390"/>
      <c r="M1083" s="390"/>
      <c r="N1083" s="390"/>
      <c r="O1083" s="390"/>
      <c r="P1083" s="390"/>
      <c r="Q1083" s="390"/>
      <c r="R1083" s="390"/>
      <c r="S1083" s="390"/>
      <c r="T1083" s="390"/>
      <c r="U1083" s="390"/>
      <c r="V1083" s="390"/>
      <c r="W1083" s="390"/>
      <c r="X1083" s="390"/>
      <c r="Y1083" s="390"/>
      <c r="Z1083" s="390"/>
      <c r="AA1083" s="390"/>
      <c r="AB1083" s="390"/>
      <c r="AC1083" s="391"/>
      <c r="AD1083"/>
      <c r="AE1083"/>
    </row>
    <row r="1084" spans="1:31" ht="14.25" thickBot="1" x14ac:dyDescent="0.45">
      <c r="A1084" s="364">
        <v>18</v>
      </c>
      <c r="B1084" s="367" t="s">
        <v>124</v>
      </c>
      <c r="C1084" s="370" t="s">
        <v>123</v>
      </c>
      <c r="D1084" s="373" t="s">
        <v>353</v>
      </c>
      <c r="E1084" s="93"/>
      <c r="F1084" s="25"/>
      <c r="G1084" s="25"/>
      <c r="H1084" s="25"/>
      <c r="I1084" s="26"/>
      <c r="J1084" s="27"/>
      <c r="K1084" s="28"/>
      <c r="L1084" s="29"/>
      <c r="M1084" s="11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3"/>
      <c r="AC1084" s="24">
        <f t="shared" ref="AC1084:AC1089" si="194">SUM(K1084:AB1084)</f>
        <v>0</v>
      </c>
      <c r="AD1084"/>
      <c r="AE1084"/>
    </row>
    <row r="1085" spans="1:31" ht="14.25" thickBot="1" x14ac:dyDescent="0.45">
      <c r="A1085" s="365"/>
      <c r="B1085" s="368"/>
      <c r="C1085" s="371"/>
      <c r="D1085" s="374"/>
      <c r="E1085" s="93" t="s">
        <v>96</v>
      </c>
      <c r="F1085" s="25" t="s">
        <v>4</v>
      </c>
      <c r="G1085" s="25" t="s">
        <v>97</v>
      </c>
      <c r="H1085" s="25" t="s">
        <v>224</v>
      </c>
      <c r="I1085" s="26">
        <v>1</v>
      </c>
      <c r="J1085" s="27">
        <v>69</v>
      </c>
      <c r="K1085" s="28"/>
      <c r="L1085" s="29"/>
      <c r="M1085" s="29">
        <v>16</v>
      </c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29"/>
      <c r="AB1085" s="30"/>
      <c r="AC1085" s="24">
        <f t="shared" si="194"/>
        <v>16</v>
      </c>
      <c r="AD1085"/>
      <c r="AE1085"/>
    </row>
    <row r="1086" spans="1:31" ht="14.25" thickBot="1" x14ac:dyDescent="0.45">
      <c r="A1086" s="365"/>
      <c r="B1086" s="368"/>
      <c r="C1086" s="371"/>
      <c r="D1086" s="374"/>
      <c r="E1086" s="93" t="s">
        <v>96</v>
      </c>
      <c r="F1086" s="25" t="s">
        <v>4</v>
      </c>
      <c r="G1086" s="25" t="s">
        <v>98</v>
      </c>
      <c r="H1086" s="25" t="s">
        <v>226</v>
      </c>
      <c r="I1086" s="26">
        <v>1</v>
      </c>
      <c r="J1086" s="27">
        <v>43</v>
      </c>
      <c r="K1086" s="28"/>
      <c r="L1086" s="29"/>
      <c r="M1086" s="29">
        <v>16</v>
      </c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  <c r="AA1086" s="29"/>
      <c r="AB1086" s="30"/>
      <c r="AC1086" s="24">
        <f t="shared" si="194"/>
        <v>16</v>
      </c>
      <c r="AD1086"/>
      <c r="AE1086"/>
    </row>
    <row r="1087" spans="1:31" ht="14.25" thickBot="1" x14ac:dyDescent="0.45">
      <c r="A1087" s="365"/>
      <c r="B1087" s="368"/>
      <c r="C1087" s="371"/>
      <c r="D1087" s="374"/>
      <c r="E1087" s="93" t="s">
        <v>78</v>
      </c>
      <c r="F1087" s="25" t="s">
        <v>4</v>
      </c>
      <c r="G1087" s="25" t="s">
        <v>82</v>
      </c>
      <c r="H1087" s="25" t="s">
        <v>279</v>
      </c>
      <c r="I1087" s="26">
        <v>1</v>
      </c>
      <c r="J1087" s="27">
        <v>39</v>
      </c>
      <c r="K1087" s="28"/>
      <c r="L1087" s="29">
        <v>16</v>
      </c>
      <c r="M1087" s="112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  <c r="AA1087" s="29"/>
      <c r="AB1087" s="30"/>
      <c r="AC1087" s="24">
        <f t="shared" si="194"/>
        <v>16</v>
      </c>
      <c r="AD1087"/>
      <c r="AE1087"/>
    </row>
    <row r="1088" spans="1:31" ht="14.25" thickBot="1" x14ac:dyDescent="0.45">
      <c r="A1088" s="365"/>
      <c r="B1088" s="368"/>
      <c r="C1088" s="371"/>
      <c r="D1088" s="374"/>
      <c r="E1088" s="93" t="s">
        <v>293</v>
      </c>
      <c r="F1088" s="25" t="s">
        <v>4</v>
      </c>
      <c r="G1088" s="25" t="s">
        <v>291</v>
      </c>
      <c r="H1088" s="25" t="s">
        <v>292</v>
      </c>
      <c r="I1088" s="26">
        <v>1</v>
      </c>
      <c r="J1088" s="27">
        <v>89</v>
      </c>
      <c r="K1088" s="28"/>
      <c r="L1088" s="29"/>
      <c r="M1088" s="112">
        <v>16</v>
      </c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  <c r="Z1088" s="29"/>
      <c r="AA1088" s="29"/>
      <c r="AB1088" s="30"/>
      <c r="AC1088" s="24">
        <f t="shared" si="194"/>
        <v>16</v>
      </c>
      <c r="AD1088"/>
      <c r="AE1088"/>
    </row>
    <row r="1089" spans="1:31" ht="13.9" x14ac:dyDescent="0.4">
      <c r="A1089" s="365"/>
      <c r="B1089" s="368"/>
      <c r="C1089" s="371"/>
      <c r="D1089" s="374"/>
      <c r="E1089" s="93"/>
      <c r="F1089" s="25"/>
      <c r="G1089" s="25"/>
      <c r="H1089" s="25"/>
      <c r="I1089" s="26"/>
      <c r="J1089" s="27"/>
      <c r="K1089" s="28"/>
      <c r="L1089" s="29"/>
      <c r="M1089" s="112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  <c r="Z1089" s="29"/>
      <c r="AA1089" s="29"/>
      <c r="AB1089" s="30"/>
      <c r="AC1089" s="24">
        <f t="shared" si="194"/>
        <v>0</v>
      </c>
      <c r="AD1089"/>
      <c r="AE1089"/>
    </row>
    <row r="1090" spans="1:31" ht="13.9" thickBot="1" x14ac:dyDescent="0.4">
      <c r="A1090" s="365"/>
      <c r="B1090" s="368"/>
      <c r="C1090" s="371"/>
      <c r="D1090" s="374"/>
      <c r="E1090" s="98" t="s">
        <v>16</v>
      </c>
      <c r="F1090" s="32"/>
      <c r="G1090" s="32"/>
      <c r="H1090" s="32"/>
      <c r="I1090" s="33"/>
      <c r="J1090" s="34"/>
      <c r="K1090" s="35">
        <f t="shared" ref="K1090:AC1090" si="195">SUM(K1084:K1089)</f>
        <v>0</v>
      </c>
      <c r="L1090" s="36">
        <f t="shared" si="195"/>
        <v>16</v>
      </c>
      <c r="M1090" s="36">
        <f t="shared" si="195"/>
        <v>48</v>
      </c>
      <c r="N1090" s="36">
        <f t="shared" si="195"/>
        <v>0</v>
      </c>
      <c r="O1090" s="36">
        <f t="shared" si="195"/>
        <v>0</v>
      </c>
      <c r="P1090" s="36">
        <f t="shared" si="195"/>
        <v>0</v>
      </c>
      <c r="Q1090" s="36">
        <f t="shared" si="195"/>
        <v>0</v>
      </c>
      <c r="R1090" s="36">
        <f t="shared" si="195"/>
        <v>0</v>
      </c>
      <c r="S1090" s="36">
        <f t="shared" si="195"/>
        <v>0</v>
      </c>
      <c r="T1090" s="36">
        <f t="shared" si="195"/>
        <v>0</v>
      </c>
      <c r="U1090" s="36">
        <f t="shared" si="195"/>
        <v>0</v>
      </c>
      <c r="V1090" s="36">
        <f t="shared" si="195"/>
        <v>0</v>
      </c>
      <c r="W1090" s="36">
        <f t="shared" si="195"/>
        <v>0</v>
      </c>
      <c r="X1090" s="36">
        <f t="shared" si="195"/>
        <v>0</v>
      </c>
      <c r="Y1090" s="36">
        <f t="shared" si="195"/>
        <v>0</v>
      </c>
      <c r="Z1090" s="36">
        <f t="shared" si="195"/>
        <v>0</v>
      </c>
      <c r="AA1090" s="36">
        <f t="shared" si="195"/>
        <v>0</v>
      </c>
      <c r="AB1090" s="37">
        <f t="shared" si="195"/>
        <v>0</v>
      </c>
      <c r="AC1090" s="38">
        <f t="shared" si="195"/>
        <v>64</v>
      </c>
      <c r="AD1090" s="87">
        <f>SUM(K1090:AA1090)</f>
        <v>64</v>
      </c>
      <c r="AE1090"/>
    </row>
    <row r="1091" spans="1:31" ht="14.25" thickBot="1" x14ac:dyDescent="0.45">
      <c r="A1091" s="365"/>
      <c r="B1091" s="368"/>
      <c r="C1091" s="371"/>
      <c r="D1091" s="375"/>
      <c r="E1091" s="99"/>
      <c r="F1091" s="39"/>
      <c r="G1091" s="39"/>
      <c r="H1091" s="39"/>
      <c r="I1091" s="40"/>
      <c r="J1091" s="41"/>
      <c r="K1091" s="42"/>
      <c r="L1091" s="43"/>
      <c r="M1091" s="115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  <c r="AA1091" s="43"/>
      <c r="AB1091" s="44"/>
      <c r="AC1091" s="45"/>
      <c r="AD1091"/>
      <c r="AE1091"/>
    </row>
    <row r="1092" spans="1:31" ht="13.9" thickBot="1" x14ac:dyDescent="0.4">
      <c r="A1092" s="365"/>
      <c r="B1092" s="368"/>
      <c r="C1092" s="371"/>
      <c r="D1092" s="375"/>
      <c r="E1092" s="101" t="s">
        <v>18</v>
      </c>
      <c r="F1092" s="46"/>
      <c r="G1092" s="46"/>
      <c r="H1092" s="46"/>
      <c r="I1092" s="47"/>
      <c r="J1092" s="48"/>
      <c r="K1092" s="49">
        <f t="shared" ref="K1092:AC1092" si="196">SUM(K1091:K1091)</f>
        <v>0</v>
      </c>
      <c r="L1092" s="50">
        <f t="shared" si="196"/>
        <v>0</v>
      </c>
      <c r="M1092" s="116">
        <f t="shared" si="196"/>
        <v>0</v>
      </c>
      <c r="N1092" s="50">
        <f t="shared" si="196"/>
        <v>0</v>
      </c>
      <c r="O1092" s="50">
        <f t="shared" si="196"/>
        <v>0</v>
      </c>
      <c r="P1092" s="50">
        <f t="shared" si="196"/>
        <v>0</v>
      </c>
      <c r="Q1092" s="50">
        <f t="shared" si="196"/>
        <v>0</v>
      </c>
      <c r="R1092" s="50">
        <f t="shared" si="196"/>
        <v>0</v>
      </c>
      <c r="S1092" s="50">
        <f t="shared" si="196"/>
        <v>0</v>
      </c>
      <c r="T1092" s="50">
        <f t="shared" si="196"/>
        <v>0</v>
      </c>
      <c r="U1092" s="50">
        <f t="shared" si="196"/>
        <v>0</v>
      </c>
      <c r="V1092" s="50">
        <f t="shared" si="196"/>
        <v>0</v>
      </c>
      <c r="W1092" s="50">
        <f t="shared" si="196"/>
        <v>0</v>
      </c>
      <c r="X1092" s="50">
        <f t="shared" si="196"/>
        <v>0</v>
      </c>
      <c r="Y1092" s="50">
        <f t="shared" si="196"/>
        <v>0</v>
      </c>
      <c r="Z1092" s="50">
        <f t="shared" si="196"/>
        <v>0</v>
      </c>
      <c r="AA1092" s="50">
        <f t="shared" si="196"/>
        <v>0</v>
      </c>
      <c r="AB1092" s="51">
        <f t="shared" si="196"/>
        <v>0</v>
      </c>
      <c r="AC1092" s="52">
        <f t="shared" si="196"/>
        <v>0</v>
      </c>
      <c r="AD1092"/>
      <c r="AE1092"/>
    </row>
    <row r="1093" spans="1:31" ht="13.9" thickBot="1" x14ac:dyDescent="0.4">
      <c r="A1093" s="365"/>
      <c r="B1093" s="368"/>
      <c r="C1093" s="371"/>
      <c r="D1093" s="374"/>
      <c r="E1093" s="105" t="s">
        <v>24</v>
      </c>
      <c r="F1093" s="66"/>
      <c r="G1093" s="66"/>
      <c r="H1093" s="66"/>
      <c r="I1093" s="67"/>
      <c r="J1093" s="68"/>
      <c r="K1093" s="69">
        <f t="shared" ref="K1093:AC1093" si="197">K1090+K1092</f>
        <v>0</v>
      </c>
      <c r="L1093" s="70">
        <f t="shared" si="197"/>
        <v>16</v>
      </c>
      <c r="M1093" s="119">
        <f t="shared" si="197"/>
        <v>48</v>
      </c>
      <c r="N1093" s="70">
        <f t="shared" si="197"/>
        <v>0</v>
      </c>
      <c r="O1093" s="70">
        <f t="shared" si="197"/>
        <v>0</v>
      </c>
      <c r="P1093" s="70">
        <f t="shared" si="197"/>
        <v>0</v>
      </c>
      <c r="Q1093" s="70">
        <f t="shared" si="197"/>
        <v>0</v>
      </c>
      <c r="R1093" s="70">
        <f t="shared" si="197"/>
        <v>0</v>
      </c>
      <c r="S1093" s="70">
        <f t="shared" si="197"/>
        <v>0</v>
      </c>
      <c r="T1093" s="70">
        <f t="shared" si="197"/>
        <v>0</v>
      </c>
      <c r="U1093" s="70">
        <f t="shared" si="197"/>
        <v>0</v>
      </c>
      <c r="V1093" s="70">
        <f t="shared" si="197"/>
        <v>0</v>
      </c>
      <c r="W1093" s="70">
        <f t="shared" si="197"/>
        <v>0</v>
      </c>
      <c r="X1093" s="70">
        <f t="shared" si="197"/>
        <v>0</v>
      </c>
      <c r="Y1093" s="70">
        <f t="shared" si="197"/>
        <v>0</v>
      </c>
      <c r="Z1093" s="70">
        <f t="shared" si="197"/>
        <v>0</v>
      </c>
      <c r="AA1093" s="70">
        <f t="shared" si="197"/>
        <v>0</v>
      </c>
      <c r="AB1093" s="71">
        <f t="shared" si="197"/>
        <v>0</v>
      </c>
      <c r="AC1093" s="72">
        <f t="shared" si="197"/>
        <v>64</v>
      </c>
      <c r="AD1093"/>
      <c r="AE1093"/>
    </row>
    <row r="1094" spans="1:31" ht="13.9" thickBot="1" x14ac:dyDescent="0.4">
      <c r="A1094" s="366"/>
      <c r="B1094" s="369"/>
      <c r="C1094" s="372"/>
      <c r="D1094" s="376"/>
      <c r="E1094" s="102" t="s">
        <v>25</v>
      </c>
      <c r="F1094" s="53"/>
      <c r="G1094" s="53"/>
      <c r="H1094" s="53"/>
      <c r="I1094" s="54"/>
      <c r="J1094" s="55"/>
      <c r="K1094" s="56">
        <f t="shared" ref="K1094:AC1094" si="198">K1072+K1093</f>
        <v>0</v>
      </c>
      <c r="L1094" s="57">
        <f t="shared" si="198"/>
        <v>16</v>
      </c>
      <c r="M1094" s="117">
        <f t="shared" si="198"/>
        <v>78</v>
      </c>
      <c r="N1094" s="57">
        <f t="shared" si="198"/>
        <v>0</v>
      </c>
      <c r="O1094" s="57">
        <f t="shared" si="198"/>
        <v>0</v>
      </c>
      <c r="P1094" s="57">
        <f t="shared" si="198"/>
        <v>0</v>
      </c>
      <c r="Q1094" s="57">
        <f t="shared" si="198"/>
        <v>0</v>
      </c>
      <c r="R1094" s="57">
        <f t="shared" si="198"/>
        <v>0</v>
      </c>
      <c r="S1094" s="57">
        <f t="shared" si="198"/>
        <v>0</v>
      </c>
      <c r="T1094" s="57">
        <f t="shared" si="198"/>
        <v>0</v>
      </c>
      <c r="U1094" s="57">
        <f t="shared" si="198"/>
        <v>0</v>
      </c>
      <c r="V1094" s="57">
        <f t="shared" si="198"/>
        <v>0</v>
      </c>
      <c r="W1094" s="57">
        <f t="shared" si="198"/>
        <v>0</v>
      </c>
      <c r="X1094" s="57">
        <f t="shared" si="198"/>
        <v>0</v>
      </c>
      <c r="Y1094" s="57">
        <f t="shared" si="198"/>
        <v>0</v>
      </c>
      <c r="Z1094" s="57">
        <f t="shared" si="198"/>
        <v>0</v>
      </c>
      <c r="AA1094" s="57">
        <f t="shared" si="198"/>
        <v>0</v>
      </c>
      <c r="AB1094" s="58">
        <f t="shared" si="198"/>
        <v>0</v>
      </c>
      <c r="AC1094" s="59">
        <f t="shared" si="198"/>
        <v>94</v>
      </c>
      <c r="AD1094" s="87">
        <f>SUM(L1094:T1094)</f>
        <v>94</v>
      </c>
      <c r="AE1094"/>
    </row>
    <row r="1095" spans="1:31" ht="13.9" x14ac:dyDescent="0.4">
      <c r="A1095" s="60"/>
      <c r="B1095" s="61"/>
      <c r="C1095" s="61"/>
      <c r="D1095" s="61"/>
      <c r="E1095" s="103"/>
      <c r="F1095" s="62"/>
      <c r="G1095" s="62"/>
      <c r="H1095" s="62"/>
      <c r="I1095" s="63"/>
      <c r="J1095" s="63"/>
      <c r="K1095" s="64"/>
      <c r="L1095" s="64"/>
      <c r="M1095" s="118"/>
      <c r="N1095" s="64"/>
      <c r="O1095" s="64"/>
      <c r="P1095" s="64"/>
      <c r="Q1095" s="64"/>
      <c r="R1095" s="64"/>
      <c r="S1095" s="64"/>
      <c r="T1095" s="64"/>
      <c r="U1095" s="64"/>
      <c r="V1095" s="64"/>
      <c r="W1095" s="64"/>
      <c r="X1095" s="64"/>
      <c r="Y1095" s="64"/>
      <c r="Z1095" s="64"/>
      <c r="AA1095" s="64"/>
      <c r="AB1095" s="64"/>
      <c r="AC1095" s="64"/>
      <c r="AD1095"/>
      <c r="AE1095"/>
    </row>
    <row r="1096" spans="1:31" ht="13.9" x14ac:dyDescent="0.4">
      <c r="A1096" s="353" t="s">
        <v>340</v>
      </c>
      <c r="B1096" s="353"/>
      <c r="C1096" s="353"/>
      <c r="D1096" s="353"/>
      <c r="E1096" s="353"/>
      <c r="F1096" s="353"/>
      <c r="G1096" s="353"/>
      <c r="H1096" s="353"/>
      <c r="I1096" s="353"/>
      <c r="J1096" s="353"/>
      <c r="K1096" s="353"/>
      <c r="L1096" s="64"/>
      <c r="M1096" s="118"/>
      <c r="N1096" s="64"/>
      <c r="O1096" s="64"/>
      <c r="P1096" s="64"/>
      <c r="Q1096" s="64"/>
      <c r="R1096" s="64"/>
      <c r="S1096" s="64"/>
      <c r="T1096" s="64"/>
      <c r="U1096" s="64"/>
      <c r="V1096" s="64"/>
      <c r="W1096" s="64"/>
      <c r="X1096" s="64"/>
      <c r="Y1096" s="64"/>
      <c r="Z1096" s="64"/>
      <c r="AA1096" s="64"/>
      <c r="AB1096" s="64"/>
      <c r="AC1096" s="64"/>
      <c r="AD1096"/>
      <c r="AE1096"/>
    </row>
    <row r="1097" spans="1:31" ht="13.9" x14ac:dyDescent="0.4">
      <c r="A1097" s="60"/>
      <c r="B1097" s="61"/>
      <c r="C1097" s="61"/>
      <c r="D1097" s="61"/>
      <c r="E1097" s="103"/>
      <c r="F1097" s="62"/>
      <c r="G1097" s="62"/>
      <c r="H1097" s="62"/>
      <c r="I1097" s="63"/>
      <c r="J1097" s="63"/>
      <c r="K1097" s="64"/>
      <c r="L1097" s="64"/>
      <c r="M1097" s="118"/>
      <c r="N1097" s="64"/>
      <c r="O1097" s="64"/>
      <c r="P1097" s="64"/>
      <c r="Q1097" s="64"/>
      <c r="R1097" s="64"/>
      <c r="S1097" s="64"/>
      <c r="T1097" s="64"/>
      <c r="U1097" s="64"/>
      <c r="V1097" s="64"/>
      <c r="W1097" s="64"/>
      <c r="X1097" s="64"/>
      <c r="Y1097" s="64"/>
      <c r="Z1097" s="64"/>
      <c r="AA1097" s="64"/>
      <c r="AB1097" s="64"/>
      <c r="AC1097" s="64"/>
      <c r="AD1097"/>
      <c r="AE1097"/>
    </row>
    <row r="1098" spans="1:31" ht="13.9" x14ac:dyDescent="0.4">
      <c r="A1098" s="60"/>
      <c r="B1098" s="61"/>
      <c r="C1098" s="61"/>
      <c r="D1098" s="61"/>
      <c r="E1098" s="103"/>
      <c r="F1098" s="62"/>
      <c r="G1098" s="62"/>
      <c r="H1098" s="62"/>
      <c r="I1098" s="63"/>
      <c r="J1098" s="63"/>
      <c r="K1098" s="64"/>
      <c r="L1098" s="64"/>
      <c r="M1098" s="118"/>
      <c r="N1098" s="64"/>
      <c r="O1098" s="64"/>
      <c r="P1098" s="64"/>
      <c r="Q1098" s="64"/>
      <c r="R1098" s="65" t="s">
        <v>355</v>
      </c>
      <c r="S1098" s="64"/>
      <c r="T1098" s="64"/>
      <c r="U1098" s="64"/>
      <c r="V1098" s="64"/>
      <c r="W1098" s="64"/>
      <c r="X1098" s="64"/>
      <c r="Y1098" s="64"/>
      <c r="Z1098" s="64"/>
      <c r="AA1098" s="64"/>
      <c r="AB1098" s="64"/>
      <c r="AC1098" s="64"/>
      <c r="AD1098"/>
      <c r="AE1098"/>
    </row>
    <row r="1099" spans="1:31" ht="13.9" x14ac:dyDescent="0.4">
      <c r="A1099" s="60"/>
      <c r="B1099" s="61"/>
      <c r="C1099" s="61"/>
      <c r="D1099" s="61"/>
      <c r="E1099" s="103"/>
      <c r="F1099" s="62"/>
      <c r="G1099" s="62"/>
      <c r="H1099" s="62"/>
      <c r="I1099" s="63"/>
      <c r="J1099" s="63"/>
      <c r="K1099" s="64"/>
      <c r="L1099" s="64"/>
      <c r="M1099" s="118"/>
      <c r="N1099" s="64"/>
      <c r="O1099" s="64"/>
      <c r="P1099" s="64"/>
      <c r="Q1099" s="64"/>
      <c r="R1099" s="64"/>
      <c r="S1099" s="64"/>
      <c r="T1099" s="64"/>
      <c r="U1099" s="64"/>
      <c r="V1099" s="64"/>
      <c r="W1099" s="64"/>
      <c r="X1099" s="64"/>
      <c r="Y1099" s="64"/>
      <c r="Z1099" s="64"/>
      <c r="AA1099" s="64"/>
      <c r="AB1099" s="64"/>
      <c r="AC1099" s="64"/>
      <c r="AD1099"/>
      <c r="AE1099"/>
    </row>
    <row r="1100" spans="1:31" ht="13.9" x14ac:dyDescent="0.4">
      <c r="A1100" s="60"/>
      <c r="B1100" s="61"/>
      <c r="C1100" s="61"/>
      <c r="D1100" s="61"/>
      <c r="E1100" s="103"/>
      <c r="F1100" s="62"/>
      <c r="G1100" s="62"/>
      <c r="H1100" s="62"/>
      <c r="I1100" s="63"/>
      <c r="J1100" s="63"/>
      <c r="K1100" s="64"/>
      <c r="L1100" s="64"/>
      <c r="M1100" s="118"/>
      <c r="N1100" s="64"/>
      <c r="O1100" s="64"/>
      <c r="P1100" s="64"/>
      <c r="Q1100" s="64"/>
      <c r="R1100" s="64"/>
      <c r="S1100" s="64"/>
      <c r="T1100" s="64" t="s">
        <v>346</v>
      </c>
      <c r="U1100" s="64"/>
      <c r="V1100" s="64"/>
      <c r="W1100" s="64"/>
      <c r="X1100" s="64"/>
      <c r="Y1100" s="64"/>
      <c r="Z1100" s="64"/>
      <c r="AA1100" s="64"/>
      <c r="AB1100" s="64"/>
      <c r="AC1100" s="64"/>
      <c r="AD1100"/>
      <c r="AE1100"/>
    </row>
    <row r="1101" spans="1:31" ht="13.9" x14ac:dyDescent="0.4">
      <c r="A1101" s="60"/>
      <c r="B1101" s="61"/>
      <c r="C1101" s="61"/>
      <c r="D1101" s="61"/>
      <c r="E1101" s="103"/>
      <c r="F1101" s="62"/>
      <c r="G1101" s="62"/>
      <c r="H1101" s="62"/>
      <c r="I1101" s="63"/>
      <c r="J1101" s="63"/>
      <c r="K1101" s="64"/>
      <c r="L1101" s="64"/>
      <c r="M1101" s="118"/>
      <c r="N1101" s="64"/>
      <c r="O1101" s="64"/>
      <c r="P1101" s="64"/>
      <c r="Q1101" s="64"/>
      <c r="R1101" s="64"/>
      <c r="S1101" s="64"/>
      <c r="T1101" s="64"/>
      <c r="U1101" s="64"/>
      <c r="V1101" s="64"/>
      <c r="W1101" s="64"/>
      <c r="X1101" s="64"/>
      <c r="Y1101" s="64"/>
      <c r="Z1101" s="64"/>
      <c r="AA1101" s="64"/>
      <c r="AB1101" s="64"/>
      <c r="AC1101" s="64"/>
      <c r="AD1101"/>
      <c r="AE1101"/>
    </row>
    <row r="1102" spans="1:31" ht="13.9" x14ac:dyDescent="0.4">
      <c r="A1102" s="60"/>
      <c r="B1102" s="61"/>
      <c r="C1102" s="61"/>
      <c r="D1102" s="61"/>
      <c r="E1102" s="103"/>
      <c r="F1102" s="62"/>
      <c r="G1102" s="62"/>
      <c r="H1102" s="62"/>
      <c r="I1102" s="63"/>
      <c r="J1102" s="63"/>
      <c r="K1102" s="64"/>
      <c r="L1102" s="64"/>
      <c r="M1102" s="118"/>
      <c r="N1102" s="64"/>
      <c r="O1102" s="64"/>
      <c r="P1102" s="64"/>
      <c r="Q1102" s="64"/>
      <c r="R1102" s="65" t="s">
        <v>164</v>
      </c>
      <c r="S1102" s="64"/>
      <c r="T1102" s="64"/>
      <c r="U1102" s="64"/>
      <c r="V1102" s="64"/>
      <c r="W1102" s="64"/>
      <c r="X1102" s="64"/>
      <c r="Y1102" s="64"/>
      <c r="Z1102" s="64"/>
      <c r="AA1102" s="64"/>
      <c r="AB1102" s="64"/>
      <c r="AC1102" s="64"/>
      <c r="AD1102"/>
      <c r="AE1102"/>
    </row>
    <row r="1103" spans="1:31" ht="13.9" x14ac:dyDescent="0.4">
      <c r="A1103" s="60"/>
      <c r="B1103" s="61"/>
      <c r="C1103" s="61"/>
      <c r="D1103" s="61"/>
      <c r="E1103" s="103"/>
      <c r="F1103" s="62"/>
      <c r="G1103" s="62"/>
      <c r="H1103" s="62"/>
      <c r="I1103" s="63"/>
      <c r="J1103" s="63"/>
      <c r="K1103" s="64"/>
      <c r="L1103" s="64"/>
      <c r="M1103" s="118"/>
      <c r="N1103" s="64"/>
      <c r="O1103" s="64"/>
      <c r="P1103" s="64"/>
      <c r="Q1103" s="64"/>
      <c r="R1103" s="64"/>
      <c r="S1103" s="64"/>
      <c r="T1103" s="64"/>
      <c r="U1103" s="64"/>
      <c r="V1103" s="64"/>
      <c r="W1103" s="64"/>
      <c r="X1103" s="64"/>
      <c r="Y1103" s="64"/>
      <c r="Z1103" s="64"/>
      <c r="AA1103" s="64"/>
      <c r="AB1103" s="64"/>
      <c r="AC1103" s="64"/>
      <c r="AD1103"/>
      <c r="AE1103"/>
    </row>
    <row r="1104" spans="1:31" ht="14.25" thickBot="1" x14ac:dyDescent="0.45">
      <c r="A1104" s="60"/>
      <c r="B1104" s="61"/>
      <c r="C1104" s="61"/>
      <c r="D1104" s="61"/>
      <c r="E1104" s="103"/>
      <c r="F1104" s="62"/>
      <c r="G1104" s="62"/>
      <c r="H1104" s="62"/>
      <c r="I1104" s="63"/>
      <c r="J1104" s="63"/>
      <c r="K1104" s="64"/>
      <c r="L1104" s="64"/>
      <c r="M1104" s="118"/>
      <c r="N1104" s="64"/>
      <c r="O1104" s="64"/>
      <c r="P1104" s="64"/>
      <c r="Q1104" s="64"/>
      <c r="R1104" s="64"/>
      <c r="S1104" s="64"/>
      <c r="T1104" s="64" t="s">
        <v>346</v>
      </c>
      <c r="U1104" s="64"/>
      <c r="V1104" s="64"/>
      <c r="W1104" s="64"/>
      <c r="X1104" s="64"/>
      <c r="Y1104" s="64"/>
      <c r="Z1104" s="64"/>
      <c r="AA1104" s="64"/>
      <c r="AB1104" s="64"/>
      <c r="AC1104" s="64"/>
      <c r="AD1104"/>
      <c r="AE1104"/>
    </row>
    <row r="1105" spans="1:30" ht="13.9" thickBot="1" x14ac:dyDescent="0.4">
      <c r="A1105" s="389" t="s">
        <v>1</v>
      </c>
      <c r="B1105" s="390"/>
      <c r="C1105" s="390"/>
      <c r="D1105" s="390"/>
      <c r="E1105" s="390"/>
      <c r="F1105" s="390"/>
      <c r="G1105" s="390"/>
      <c r="H1105" s="390"/>
      <c r="I1105" s="390"/>
      <c r="J1105" s="390"/>
      <c r="K1105" s="390"/>
      <c r="L1105" s="390"/>
      <c r="M1105" s="390"/>
      <c r="N1105" s="390"/>
      <c r="O1105" s="390"/>
      <c r="P1105" s="390"/>
      <c r="Q1105" s="390"/>
      <c r="R1105" s="390"/>
      <c r="S1105" s="390"/>
      <c r="T1105" s="390"/>
      <c r="U1105" s="390"/>
      <c r="V1105" s="390"/>
      <c r="W1105" s="390"/>
      <c r="X1105" s="390"/>
      <c r="Y1105" s="390"/>
      <c r="Z1105" s="390"/>
      <c r="AA1105" s="390"/>
      <c r="AB1105" s="390"/>
      <c r="AC1105" s="391"/>
    </row>
    <row r="1106" spans="1:30" ht="13.7" customHeight="1" x14ac:dyDescent="0.4">
      <c r="A1106" s="364">
        <v>19</v>
      </c>
      <c r="B1106" s="367" t="s">
        <v>316</v>
      </c>
      <c r="C1106" s="370" t="s">
        <v>350</v>
      </c>
      <c r="D1106" s="386" t="s">
        <v>351</v>
      </c>
      <c r="E1106" s="93" t="s">
        <v>93</v>
      </c>
      <c r="F1106" s="25" t="s">
        <v>4</v>
      </c>
      <c r="G1106" s="25" t="s">
        <v>84</v>
      </c>
      <c r="H1106" s="25" t="s">
        <v>248</v>
      </c>
      <c r="I1106" s="26">
        <v>1</v>
      </c>
      <c r="J1106" s="27">
        <v>128</v>
      </c>
      <c r="K1106" s="28"/>
      <c r="L1106" s="29"/>
      <c r="M1106" s="112">
        <v>22</v>
      </c>
      <c r="N1106" s="29"/>
      <c r="O1106" s="29"/>
      <c r="P1106" s="29"/>
      <c r="Q1106" s="29"/>
      <c r="R1106" s="29"/>
      <c r="S1106" s="29"/>
      <c r="T1106" s="29"/>
      <c r="U1106" s="29"/>
      <c r="V1106" s="29">
        <v>0</v>
      </c>
      <c r="W1106" s="29"/>
      <c r="X1106" s="29"/>
      <c r="Y1106" s="29"/>
      <c r="Z1106" s="29"/>
      <c r="AA1106" s="29"/>
      <c r="AB1106" s="23"/>
      <c r="AC1106" s="24">
        <f t="shared" ref="AC1106:AC1115" si="199">SUM(K1106:AB1106)</f>
        <v>22</v>
      </c>
    </row>
    <row r="1107" spans="1:30" ht="13.9" x14ac:dyDescent="0.4">
      <c r="A1107" s="365"/>
      <c r="B1107" s="368"/>
      <c r="C1107" s="371"/>
      <c r="D1107" s="387"/>
      <c r="E1107" s="93" t="s">
        <v>93</v>
      </c>
      <c r="F1107" s="25" t="s">
        <v>4</v>
      </c>
      <c r="G1107" s="25" t="s">
        <v>45</v>
      </c>
      <c r="H1107" s="25" t="s">
        <v>303</v>
      </c>
      <c r="I1107" s="26">
        <v>1</v>
      </c>
      <c r="J1107" s="27"/>
      <c r="K1107" s="28"/>
      <c r="L1107" s="29"/>
      <c r="M1107" s="112">
        <v>24</v>
      </c>
      <c r="N1107" s="29"/>
      <c r="O1107" s="29"/>
      <c r="P1107" s="29"/>
      <c r="Q1107" s="29"/>
      <c r="R1107" s="29"/>
      <c r="S1107" s="29"/>
      <c r="T1107" s="29"/>
      <c r="U1107" s="29"/>
      <c r="V1107" s="29">
        <v>0</v>
      </c>
      <c r="W1107" s="29"/>
      <c r="X1107" s="29"/>
      <c r="Y1107" s="29"/>
      <c r="Z1107" s="29"/>
      <c r="AA1107" s="29"/>
      <c r="AB1107" s="30"/>
      <c r="AC1107" s="31">
        <f t="shared" si="199"/>
        <v>24</v>
      </c>
    </row>
    <row r="1108" spans="1:30" ht="13.9" x14ac:dyDescent="0.4">
      <c r="A1108" s="365"/>
      <c r="B1108" s="368"/>
      <c r="C1108" s="371"/>
      <c r="D1108" s="387"/>
      <c r="E1108" s="93" t="s">
        <v>73</v>
      </c>
      <c r="F1108" s="25" t="s">
        <v>4</v>
      </c>
      <c r="G1108" s="25" t="s">
        <v>5</v>
      </c>
      <c r="H1108" s="25" t="s">
        <v>74</v>
      </c>
      <c r="I1108" s="26">
        <v>2</v>
      </c>
      <c r="J1108" s="27">
        <v>33</v>
      </c>
      <c r="K1108" s="28"/>
      <c r="L1108" s="29"/>
      <c r="M1108" s="112">
        <v>22</v>
      </c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  <c r="AA1108" s="29"/>
      <c r="AB1108" s="30"/>
      <c r="AC1108" s="31">
        <f t="shared" si="199"/>
        <v>22</v>
      </c>
    </row>
    <row r="1109" spans="1:30" ht="15" customHeight="1" x14ac:dyDescent="0.4">
      <c r="A1109" s="365"/>
      <c r="B1109" s="368"/>
      <c r="C1109" s="371"/>
      <c r="D1109" s="387"/>
      <c r="E1109" s="93"/>
      <c r="F1109" s="25"/>
      <c r="G1109" s="25"/>
      <c r="H1109" s="25"/>
      <c r="I1109" s="26"/>
      <c r="J1109" s="27"/>
      <c r="K1109" s="28"/>
      <c r="L1109" s="29"/>
      <c r="M1109" s="112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  <c r="Z1109" s="29"/>
      <c r="AA1109" s="29"/>
      <c r="AB1109" s="30"/>
      <c r="AC1109" s="31">
        <f t="shared" si="199"/>
        <v>0</v>
      </c>
    </row>
    <row r="1110" spans="1:30" ht="13.9" x14ac:dyDescent="0.4">
      <c r="A1110" s="365"/>
      <c r="B1110" s="368"/>
      <c r="C1110" s="371"/>
      <c r="D1110" s="387"/>
      <c r="E1110" s="93" t="s">
        <v>212</v>
      </c>
      <c r="F1110" s="25" t="s">
        <v>4</v>
      </c>
      <c r="G1110" s="25"/>
      <c r="H1110" s="25" t="s">
        <v>213</v>
      </c>
      <c r="I1110" s="26">
        <v>4</v>
      </c>
      <c r="J1110" s="27">
        <v>59</v>
      </c>
      <c r="K1110" s="28"/>
      <c r="L1110" s="29"/>
      <c r="M1110" s="112">
        <v>22</v>
      </c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  <c r="AA1110" s="29"/>
      <c r="AB1110" s="30"/>
      <c r="AC1110" s="31">
        <f t="shared" si="199"/>
        <v>22</v>
      </c>
    </row>
    <row r="1111" spans="1:30" ht="13.9" x14ac:dyDescent="0.4">
      <c r="A1111" s="365"/>
      <c r="B1111" s="368"/>
      <c r="C1111" s="371"/>
      <c r="D1111" s="387"/>
      <c r="E1111" s="93" t="s">
        <v>212</v>
      </c>
      <c r="F1111" s="25" t="s">
        <v>4</v>
      </c>
      <c r="G1111" s="25"/>
      <c r="H1111" s="25" t="s">
        <v>213</v>
      </c>
      <c r="I1111" s="26"/>
      <c r="J1111" s="27">
        <v>150</v>
      </c>
      <c r="K1111" s="28"/>
      <c r="L1111" s="29"/>
      <c r="M1111" s="112">
        <v>22</v>
      </c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  <c r="Z1111" s="29"/>
      <c r="AA1111" s="29"/>
      <c r="AB1111" s="30"/>
      <c r="AC1111" s="31">
        <f t="shared" si="199"/>
        <v>22</v>
      </c>
    </row>
    <row r="1112" spans="1:30" ht="13.9" x14ac:dyDescent="0.4">
      <c r="A1112" s="365"/>
      <c r="B1112" s="368"/>
      <c r="C1112" s="371"/>
      <c r="D1112" s="387"/>
      <c r="E1112" s="93" t="s">
        <v>212</v>
      </c>
      <c r="F1112" s="25" t="s">
        <v>4</v>
      </c>
      <c r="G1112" s="25"/>
      <c r="H1112" s="25" t="s">
        <v>213</v>
      </c>
      <c r="I1112" s="26"/>
      <c r="J1112" s="27">
        <v>150</v>
      </c>
      <c r="K1112" s="28"/>
      <c r="L1112" s="29"/>
      <c r="M1112" s="112">
        <v>22</v>
      </c>
      <c r="N1112" s="29"/>
      <c r="O1112" s="29"/>
      <c r="P1112" s="29"/>
      <c r="Q1112" s="29"/>
      <c r="R1112" s="29"/>
      <c r="S1112" s="29"/>
      <c r="T1112" s="29"/>
      <c r="U1112" s="29"/>
      <c r="V1112" s="29">
        <v>0</v>
      </c>
      <c r="W1112" s="29"/>
      <c r="X1112" s="29"/>
      <c r="Y1112" s="29"/>
      <c r="Z1112" s="29"/>
      <c r="AA1112" s="29"/>
      <c r="AB1112" s="30"/>
      <c r="AC1112" s="31">
        <f t="shared" si="199"/>
        <v>22</v>
      </c>
    </row>
    <row r="1113" spans="1:30" ht="14.25" thickBot="1" x14ac:dyDescent="0.45">
      <c r="A1113" s="365"/>
      <c r="B1113" s="368"/>
      <c r="C1113" s="371"/>
      <c r="D1113" s="387"/>
      <c r="E1113" s="93" t="s">
        <v>334</v>
      </c>
      <c r="F1113" s="25"/>
      <c r="G1113" s="25"/>
      <c r="H1113" s="25"/>
      <c r="I1113" s="26"/>
      <c r="J1113" s="27">
        <v>32</v>
      </c>
      <c r="K1113" s="28"/>
      <c r="L1113" s="29"/>
      <c r="M1113" s="112">
        <v>16</v>
      </c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Z1113" s="29"/>
      <c r="AA1113" s="29"/>
      <c r="AB1113" s="30"/>
      <c r="AC1113" s="31">
        <f t="shared" si="199"/>
        <v>16</v>
      </c>
    </row>
    <row r="1114" spans="1:30" ht="13.9" x14ac:dyDescent="0.4">
      <c r="A1114" s="365"/>
      <c r="B1114" s="368"/>
      <c r="C1114" s="371"/>
      <c r="D1114" s="387"/>
      <c r="E1114" s="97" t="s">
        <v>258</v>
      </c>
      <c r="F1114" s="18" t="s">
        <v>4</v>
      </c>
      <c r="G1114" s="18" t="s">
        <v>259</v>
      </c>
      <c r="H1114" s="18" t="s">
        <v>265</v>
      </c>
      <c r="I1114" s="19">
        <v>4</v>
      </c>
      <c r="J1114" s="207">
        <v>63</v>
      </c>
      <c r="K1114" s="192"/>
      <c r="L1114" s="29">
        <v>12</v>
      </c>
      <c r="M1114" s="112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Z1114" s="29"/>
      <c r="AA1114" s="29"/>
      <c r="AB1114" s="30"/>
      <c r="AC1114" s="31">
        <f t="shared" si="199"/>
        <v>12</v>
      </c>
    </row>
    <row r="1115" spans="1:30" ht="13.9" x14ac:dyDescent="0.4">
      <c r="A1115" s="365"/>
      <c r="B1115" s="368"/>
      <c r="C1115" s="371"/>
      <c r="D1115" s="387"/>
      <c r="E1115" s="93"/>
      <c r="F1115" s="25"/>
      <c r="G1115" s="25"/>
      <c r="H1115" s="25"/>
      <c r="I1115" s="26"/>
      <c r="J1115" s="27"/>
      <c r="K1115" s="28"/>
      <c r="L1115" s="29"/>
      <c r="M1115" s="112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  <c r="Z1115" s="29"/>
      <c r="AA1115" s="29"/>
      <c r="AB1115" s="30"/>
      <c r="AC1115" s="31">
        <f t="shared" si="199"/>
        <v>0</v>
      </c>
    </row>
    <row r="1116" spans="1:30" ht="13.9" thickBot="1" x14ac:dyDescent="0.4">
      <c r="A1116" s="365"/>
      <c r="B1116" s="368"/>
      <c r="C1116" s="371"/>
      <c r="D1116" s="387"/>
      <c r="E1116" s="98" t="s">
        <v>16</v>
      </c>
      <c r="F1116" s="32"/>
      <c r="G1116" s="32"/>
      <c r="H1116" s="32"/>
      <c r="I1116" s="33"/>
      <c r="J1116" s="34"/>
      <c r="K1116" s="35">
        <f t="shared" ref="K1116:AC1116" si="200">SUM(K1106:K1115)</f>
        <v>0</v>
      </c>
      <c r="L1116" s="36">
        <f t="shared" si="200"/>
        <v>12</v>
      </c>
      <c r="M1116" s="114">
        <f t="shared" si="200"/>
        <v>150</v>
      </c>
      <c r="N1116" s="36">
        <f t="shared" si="200"/>
        <v>0</v>
      </c>
      <c r="O1116" s="36">
        <f t="shared" si="200"/>
        <v>0</v>
      </c>
      <c r="P1116" s="36">
        <f t="shared" si="200"/>
        <v>0</v>
      </c>
      <c r="Q1116" s="36">
        <f t="shared" si="200"/>
        <v>0</v>
      </c>
      <c r="R1116" s="36">
        <f t="shared" si="200"/>
        <v>0</v>
      </c>
      <c r="S1116" s="36">
        <f t="shared" si="200"/>
        <v>0</v>
      </c>
      <c r="T1116" s="36">
        <f t="shared" si="200"/>
        <v>0</v>
      </c>
      <c r="U1116" s="36">
        <f t="shared" si="200"/>
        <v>0</v>
      </c>
      <c r="V1116" s="36">
        <f t="shared" si="200"/>
        <v>0</v>
      </c>
      <c r="W1116" s="36">
        <f t="shared" si="200"/>
        <v>0</v>
      </c>
      <c r="X1116" s="36">
        <f t="shared" si="200"/>
        <v>0</v>
      </c>
      <c r="Y1116" s="36">
        <f t="shared" si="200"/>
        <v>0</v>
      </c>
      <c r="Z1116" s="36">
        <f t="shared" si="200"/>
        <v>0</v>
      </c>
      <c r="AA1116" s="36">
        <f t="shared" si="200"/>
        <v>0</v>
      </c>
      <c r="AB1116" s="37">
        <f t="shared" si="200"/>
        <v>0</v>
      </c>
      <c r="AC1116" s="38">
        <f t="shared" si="200"/>
        <v>162</v>
      </c>
    </row>
    <row r="1117" spans="1:30" ht="13.9" x14ac:dyDescent="0.4">
      <c r="A1117" s="365"/>
      <c r="B1117" s="368"/>
      <c r="C1117" s="371"/>
      <c r="D1117" s="387"/>
      <c r="E1117" s="100"/>
      <c r="F1117" s="25"/>
      <c r="G1117" s="25"/>
      <c r="H1117" s="25"/>
      <c r="I1117" s="26"/>
      <c r="J1117" s="27"/>
      <c r="K1117" s="28"/>
      <c r="L1117" s="29"/>
      <c r="M1117" s="112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  <c r="Z1117" s="29"/>
      <c r="AA1117" s="29"/>
      <c r="AB1117" s="30"/>
      <c r="AC1117" s="31"/>
    </row>
    <row r="1118" spans="1:30" ht="13.9" thickBot="1" x14ac:dyDescent="0.4">
      <c r="A1118" s="365"/>
      <c r="B1118" s="368"/>
      <c r="C1118" s="371"/>
      <c r="D1118" s="387"/>
      <c r="E1118" s="101" t="s">
        <v>18</v>
      </c>
      <c r="F1118" s="46"/>
      <c r="G1118" s="46"/>
      <c r="H1118" s="46"/>
      <c r="I1118" s="47"/>
      <c r="J1118" s="48"/>
      <c r="K1118" s="49">
        <f t="shared" ref="K1118:AC1118" si="201">SUM(K1117:K1117)</f>
        <v>0</v>
      </c>
      <c r="L1118" s="50">
        <f t="shared" si="201"/>
        <v>0</v>
      </c>
      <c r="M1118" s="116">
        <f t="shared" si="201"/>
        <v>0</v>
      </c>
      <c r="N1118" s="50">
        <f t="shared" si="201"/>
        <v>0</v>
      </c>
      <c r="O1118" s="50">
        <f t="shared" si="201"/>
        <v>0</v>
      </c>
      <c r="P1118" s="50">
        <f t="shared" si="201"/>
        <v>0</v>
      </c>
      <c r="Q1118" s="50">
        <f t="shared" si="201"/>
        <v>0</v>
      </c>
      <c r="R1118" s="50">
        <f t="shared" si="201"/>
        <v>0</v>
      </c>
      <c r="S1118" s="50">
        <f t="shared" si="201"/>
        <v>0</v>
      </c>
      <c r="T1118" s="50">
        <f t="shared" si="201"/>
        <v>0</v>
      </c>
      <c r="U1118" s="50">
        <f t="shared" si="201"/>
        <v>0</v>
      </c>
      <c r="V1118" s="50">
        <f t="shared" si="201"/>
        <v>0</v>
      </c>
      <c r="W1118" s="50">
        <f t="shared" si="201"/>
        <v>0</v>
      </c>
      <c r="X1118" s="50">
        <f t="shared" si="201"/>
        <v>0</v>
      </c>
      <c r="Y1118" s="50">
        <f t="shared" si="201"/>
        <v>0</v>
      </c>
      <c r="Z1118" s="50">
        <f t="shared" si="201"/>
        <v>0</v>
      </c>
      <c r="AA1118" s="50">
        <f t="shared" si="201"/>
        <v>0</v>
      </c>
      <c r="AB1118" s="51">
        <f t="shared" si="201"/>
        <v>0</v>
      </c>
      <c r="AC1118" s="52">
        <f t="shared" si="201"/>
        <v>0</v>
      </c>
    </row>
    <row r="1119" spans="1:30" ht="13.9" thickBot="1" x14ac:dyDescent="0.4">
      <c r="A1119" s="366"/>
      <c r="B1119" s="369"/>
      <c r="C1119" s="372"/>
      <c r="D1119" s="388"/>
      <c r="E1119" s="102" t="s">
        <v>19</v>
      </c>
      <c r="F1119" s="53"/>
      <c r="G1119" s="53"/>
      <c r="H1119" s="53"/>
      <c r="I1119" s="54"/>
      <c r="J1119" s="55"/>
      <c r="K1119" s="56">
        <f t="shared" ref="K1119:AC1119" si="202">K1116+K1118</f>
        <v>0</v>
      </c>
      <c r="L1119" s="57">
        <f t="shared" si="202"/>
        <v>12</v>
      </c>
      <c r="M1119" s="117">
        <f t="shared" si="202"/>
        <v>150</v>
      </c>
      <c r="N1119" s="57">
        <f t="shared" si="202"/>
        <v>0</v>
      </c>
      <c r="O1119" s="57">
        <f t="shared" si="202"/>
        <v>0</v>
      </c>
      <c r="P1119" s="57">
        <f t="shared" si="202"/>
        <v>0</v>
      </c>
      <c r="Q1119" s="57">
        <f t="shared" si="202"/>
        <v>0</v>
      </c>
      <c r="R1119" s="57">
        <f t="shared" si="202"/>
        <v>0</v>
      </c>
      <c r="S1119" s="57">
        <f t="shared" si="202"/>
        <v>0</v>
      </c>
      <c r="T1119" s="57">
        <f t="shared" si="202"/>
        <v>0</v>
      </c>
      <c r="U1119" s="57">
        <f t="shared" si="202"/>
        <v>0</v>
      </c>
      <c r="V1119" s="57">
        <f t="shared" si="202"/>
        <v>0</v>
      </c>
      <c r="W1119" s="57">
        <f t="shared" si="202"/>
        <v>0</v>
      </c>
      <c r="X1119" s="57">
        <f t="shared" si="202"/>
        <v>0</v>
      </c>
      <c r="Y1119" s="57">
        <f t="shared" si="202"/>
        <v>0</v>
      </c>
      <c r="Z1119" s="57">
        <f t="shared" si="202"/>
        <v>0</v>
      </c>
      <c r="AA1119" s="57">
        <f t="shared" si="202"/>
        <v>0</v>
      </c>
      <c r="AB1119" s="58">
        <f t="shared" si="202"/>
        <v>0</v>
      </c>
      <c r="AC1119" s="59">
        <f t="shared" si="202"/>
        <v>162</v>
      </c>
      <c r="AD1119" s="249">
        <f>SUM(K1119:AB1119)</f>
        <v>162</v>
      </c>
    </row>
    <row r="1120" spans="1:30" ht="13.9" x14ac:dyDescent="0.4">
      <c r="A1120" s="60"/>
      <c r="B1120" s="61"/>
      <c r="C1120" s="61"/>
      <c r="D1120" s="61"/>
      <c r="E1120" s="103"/>
      <c r="F1120" s="62"/>
      <c r="G1120" s="62"/>
      <c r="H1120" s="62"/>
      <c r="I1120" s="63"/>
      <c r="J1120" s="63"/>
      <c r="K1120" s="64"/>
      <c r="L1120" s="64"/>
      <c r="M1120" s="118"/>
      <c r="N1120" s="64"/>
      <c r="O1120" s="64"/>
      <c r="P1120" s="64"/>
      <c r="Q1120" s="64"/>
      <c r="R1120" s="64"/>
      <c r="S1120" s="64"/>
      <c r="T1120" s="64"/>
      <c r="U1120" s="64"/>
      <c r="V1120" s="64"/>
      <c r="W1120" s="64"/>
      <c r="X1120" s="64"/>
      <c r="Y1120" s="64"/>
      <c r="Z1120" s="64"/>
      <c r="AA1120" s="64"/>
      <c r="AB1120" s="64"/>
      <c r="AC1120" s="64"/>
    </row>
    <row r="1121" spans="1:29" ht="13.9" x14ac:dyDescent="0.4">
      <c r="A1121" s="353" t="s">
        <v>340</v>
      </c>
      <c r="B1121" s="353"/>
      <c r="C1121" s="353"/>
      <c r="D1121" s="353"/>
      <c r="E1121" s="353"/>
      <c r="F1121" s="353"/>
      <c r="G1121" s="353"/>
      <c r="H1121" s="353"/>
      <c r="I1121" s="353"/>
      <c r="J1121" s="353"/>
      <c r="K1121" s="353"/>
      <c r="L1121" s="64"/>
      <c r="M1121" s="118"/>
      <c r="N1121" s="64"/>
      <c r="O1121" s="64"/>
      <c r="P1121" s="64"/>
      <c r="Q1121" s="64"/>
      <c r="R1121" s="64"/>
      <c r="S1121" s="64"/>
      <c r="T1121" s="64"/>
      <c r="U1121" s="64"/>
      <c r="V1121" s="64"/>
      <c r="W1121" s="64"/>
      <c r="X1121" s="64"/>
      <c r="Y1121" s="64"/>
      <c r="Z1121" s="64"/>
      <c r="AA1121" s="64"/>
      <c r="AB1121" s="64"/>
      <c r="AC1121" s="64"/>
    </row>
    <row r="1122" spans="1:29" ht="13.9" x14ac:dyDescent="0.4">
      <c r="A1122" s="60"/>
      <c r="B1122" s="61"/>
      <c r="C1122" s="61"/>
      <c r="D1122" s="61"/>
      <c r="E1122" s="103"/>
      <c r="F1122" s="62"/>
      <c r="G1122" s="62"/>
      <c r="H1122" s="62"/>
      <c r="I1122" s="63"/>
      <c r="J1122" s="63"/>
      <c r="K1122" s="64"/>
      <c r="L1122" s="64"/>
      <c r="M1122" s="118"/>
      <c r="N1122" s="64"/>
      <c r="O1122" s="64"/>
      <c r="P1122" s="64"/>
      <c r="Q1122" s="64"/>
      <c r="R1122" s="64"/>
      <c r="S1122" s="64"/>
      <c r="T1122" s="64"/>
      <c r="U1122" s="64"/>
      <c r="V1122" s="64"/>
      <c r="W1122" s="64"/>
      <c r="X1122" s="64"/>
      <c r="Y1122" s="64"/>
      <c r="Z1122" s="64"/>
      <c r="AA1122" s="64"/>
      <c r="AB1122" s="64"/>
      <c r="AC1122" s="64"/>
    </row>
    <row r="1123" spans="1:29" ht="13.9" x14ac:dyDescent="0.4">
      <c r="A1123" s="60"/>
      <c r="B1123" s="61"/>
      <c r="C1123" s="61"/>
      <c r="D1123" s="61"/>
      <c r="E1123" s="103"/>
      <c r="F1123" s="62"/>
      <c r="G1123" s="62"/>
      <c r="H1123" s="62"/>
      <c r="I1123" s="63"/>
      <c r="J1123" s="63"/>
      <c r="K1123" s="64"/>
      <c r="L1123" s="64"/>
      <c r="M1123" s="118"/>
      <c r="N1123" s="64"/>
      <c r="O1123" s="64"/>
      <c r="P1123" s="64"/>
      <c r="Q1123" s="64"/>
      <c r="R1123" s="65" t="s">
        <v>355</v>
      </c>
      <c r="S1123" s="64"/>
      <c r="T1123" s="64"/>
      <c r="U1123" s="64"/>
      <c r="V1123" s="64"/>
      <c r="W1123" s="64"/>
      <c r="X1123" s="64"/>
      <c r="Y1123" s="64"/>
      <c r="Z1123" s="64"/>
      <c r="AA1123" s="64"/>
      <c r="AB1123" s="64"/>
      <c r="AC1123" s="64"/>
    </row>
    <row r="1124" spans="1:29" ht="13.9" x14ac:dyDescent="0.4">
      <c r="A1124" s="60"/>
      <c r="B1124" s="61"/>
      <c r="C1124" s="61"/>
      <c r="D1124" s="61"/>
      <c r="E1124" s="103"/>
      <c r="F1124" s="62"/>
      <c r="G1124" s="62"/>
      <c r="H1124" s="62"/>
      <c r="I1124" s="63"/>
      <c r="J1124" s="63"/>
      <c r="K1124" s="64"/>
      <c r="L1124" s="64"/>
      <c r="M1124" s="118"/>
      <c r="N1124" s="64"/>
      <c r="O1124" s="64"/>
      <c r="P1124" s="64"/>
      <c r="Q1124" s="64"/>
      <c r="R1124" s="64"/>
      <c r="S1124" s="64"/>
      <c r="T1124" s="64"/>
      <c r="U1124" s="64"/>
      <c r="V1124" s="64"/>
      <c r="W1124" s="64"/>
      <c r="X1124" s="64"/>
      <c r="Y1124" s="64"/>
      <c r="Z1124" s="64"/>
      <c r="AA1124" s="64"/>
      <c r="AB1124" s="64"/>
      <c r="AC1124" s="64"/>
    </row>
    <row r="1125" spans="1:29" ht="13.9" x14ac:dyDescent="0.4">
      <c r="A1125" s="60"/>
      <c r="B1125" s="61"/>
      <c r="C1125" s="61"/>
      <c r="D1125" s="61"/>
      <c r="E1125" s="103"/>
      <c r="F1125" s="62"/>
      <c r="G1125" s="62"/>
      <c r="H1125" s="62"/>
      <c r="I1125" s="63"/>
      <c r="J1125" s="63"/>
      <c r="K1125" s="64"/>
      <c r="L1125" s="64"/>
      <c r="M1125" s="118"/>
      <c r="N1125" s="64"/>
      <c r="O1125" s="64"/>
      <c r="P1125" s="64"/>
      <c r="Q1125" s="64"/>
      <c r="R1125" s="64"/>
      <c r="S1125" s="64"/>
      <c r="T1125" s="64" t="s">
        <v>346</v>
      </c>
      <c r="U1125" s="64"/>
      <c r="V1125" s="64"/>
      <c r="W1125" s="64"/>
      <c r="X1125" s="64"/>
      <c r="Y1125" s="64"/>
      <c r="Z1125" s="64"/>
      <c r="AA1125" s="64"/>
      <c r="AB1125" s="64"/>
      <c r="AC1125" s="64"/>
    </row>
    <row r="1126" spans="1:29" ht="13.9" x14ac:dyDescent="0.4">
      <c r="A1126" s="60"/>
      <c r="B1126" s="61"/>
      <c r="C1126" s="61"/>
      <c r="D1126" s="61"/>
      <c r="E1126" s="103"/>
      <c r="F1126" s="62"/>
      <c r="G1126" s="62"/>
      <c r="H1126" s="62"/>
      <c r="I1126" s="63"/>
      <c r="J1126" s="63"/>
      <c r="K1126" s="64"/>
      <c r="L1126" s="64"/>
      <c r="M1126" s="118"/>
      <c r="N1126" s="64"/>
      <c r="O1126" s="64"/>
      <c r="P1126" s="64"/>
      <c r="Q1126" s="64"/>
      <c r="R1126" s="64"/>
      <c r="S1126" s="64"/>
      <c r="T1126" s="64"/>
      <c r="U1126" s="64"/>
      <c r="V1126" s="64"/>
      <c r="W1126" s="64"/>
      <c r="X1126" s="64"/>
      <c r="Y1126" s="64"/>
      <c r="Z1126" s="64"/>
      <c r="AA1126" s="64"/>
      <c r="AB1126" s="64"/>
      <c r="AC1126" s="64"/>
    </row>
    <row r="1127" spans="1:29" ht="13.9" x14ac:dyDescent="0.4">
      <c r="A1127" s="60"/>
      <c r="B1127" s="61"/>
      <c r="C1127" s="61"/>
      <c r="D1127" s="61"/>
      <c r="E1127" s="103"/>
      <c r="F1127" s="62"/>
      <c r="G1127" s="62"/>
      <c r="H1127" s="62"/>
      <c r="I1127" s="63"/>
      <c r="J1127" s="63"/>
      <c r="K1127" s="64"/>
      <c r="L1127" s="64"/>
      <c r="M1127" s="118"/>
      <c r="N1127" s="64"/>
      <c r="O1127" s="64"/>
      <c r="P1127" s="64"/>
      <c r="Q1127" s="64"/>
      <c r="R1127" s="65" t="s">
        <v>164</v>
      </c>
      <c r="S1127" s="64"/>
      <c r="T1127" s="64"/>
      <c r="U1127" s="64"/>
      <c r="V1127" s="64"/>
      <c r="W1127" s="64"/>
      <c r="X1127" s="64"/>
      <c r="Y1127" s="64"/>
      <c r="Z1127" s="64"/>
      <c r="AA1127" s="64"/>
      <c r="AB1127" s="64"/>
      <c r="AC1127" s="64"/>
    </row>
    <row r="1128" spans="1:29" ht="13.9" x14ac:dyDescent="0.4">
      <c r="A1128" s="60"/>
      <c r="B1128" s="61"/>
      <c r="C1128" s="61"/>
      <c r="D1128" s="61"/>
      <c r="E1128" s="103"/>
      <c r="F1128" s="62"/>
      <c r="G1128" s="62"/>
      <c r="H1128" s="62"/>
      <c r="I1128" s="63"/>
      <c r="J1128" s="63"/>
      <c r="K1128" s="64"/>
      <c r="L1128" s="64"/>
      <c r="M1128" s="118"/>
      <c r="N1128" s="64"/>
      <c r="O1128" s="64"/>
      <c r="P1128" s="64"/>
      <c r="Q1128" s="64"/>
      <c r="R1128" s="64"/>
      <c r="S1128" s="64"/>
      <c r="T1128" s="64"/>
      <c r="U1128" s="64"/>
      <c r="V1128" s="64"/>
      <c r="W1128" s="64"/>
      <c r="X1128" s="64"/>
      <c r="Y1128" s="64"/>
      <c r="Z1128" s="64"/>
      <c r="AA1128" s="64"/>
      <c r="AB1128" s="64"/>
      <c r="AC1128" s="64"/>
    </row>
    <row r="1129" spans="1:29" ht="14.25" thickBot="1" x14ac:dyDescent="0.45">
      <c r="A1129" s="60"/>
      <c r="B1129" s="61"/>
      <c r="C1129" s="61"/>
      <c r="D1129" s="61"/>
      <c r="E1129" s="103"/>
      <c r="F1129" s="62"/>
      <c r="G1129" s="62"/>
      <c r="H1129" s="62"/>
      <c r="I1129" s="63"/>
      <c r="J1129" s="63"/>
      <c r="K1129" s="64"/>
      <c r="L1129" s="64"/>
      <c r="M1129" s="118"/>
      <c r="N1129" s="64"/>
      <c r="O1129" s="64"/>
      <c r="P1129" s="64"/>
      <c r="Q1129" s="64"/>
      <c r="R1129" s="64" t="s">
        <v>158</v>
      </c>
      <c r="S1129" s="64"/>
      <c r="T1129" s="64" t="s">
        <v>346</v>
      </c>
      <c r="U1129" s="64"/>
      <c r="V1129" s="64"/>
      <c r="W1129" s="64"/>
      <c r="X1129" s="64"/>
      <c r="Y1129" s="64"/>
      <c r="Z1129" s="64"/>
      <c r="AA1129" s="64"/>
      <c r="AB1129" s="64"/>
      <c r="AC1129" s="64"/>
    </row>
    <row r="1130" spans="1:29" ht="13.9" thickBot="1" x14ac:dyDescent="0.4">
      <c r="A1130" s="389" t="s">
        <v>304</v>
      </c>
      <c r="B1130" s="390"/>
      <c r="C1130" s="390"/>
      <c r="D1130" s="390"/>
      <c r="E1130" s="390"/>
      <c r="F1130" s="390"/>
      <c r="G1130" s="390"/>
      <c r="H1130" s="390"/>
      <c r="I1130" s="390"/>
      <c r="J1130" s="390"/>
      <c r="K1130" s="390"/>
      <c r="L1130" s="390"/>
      <c r="M1130" s="390"/>
      <c r="N1130" s="390"/>
      <c r="O1130" s="390"/>
      <c r="P1130" s="390"/>
      <c r="Q1130" s="390"/>
      <c r="R1130" s="390"/>
      <c r="S1130" s="390"/>
      <c r="T1130" s="390"/>
      <c r="U1130" s="390"/>
      <c r="V1130" s="390"/>
      <c r="W1130" s="390"/>
      <c r="X1130" s="390"/>
      <c r="Y1130" s="390"/>
      <c r="Z1130" s="390"/>
      <c r="AA1130" s="390"/>
      <c r="AB1130" s="390"/>
      <c r="AC1130" s="391"/>
    </row>
    <row r="1131" spans="1:29" ht="27.6" customHeight="1" x14ac:dyDescent="0.4">
      <c r="A1131" s="364">
        <v>19</v>
      </c>
      <c r="B1131" s="367" t="s">
        <v>316</v>
      </c>
      <c r="C1131" s="383" t="s">
        <v>350</v>
      </c>
      <c r="D1131" s="444" t="s">
        <v>352</v>
      </c>
      <c r="E1131" s="97" t="s">
        <v>50</v>
      </c>
      <c r="F1131" s="18" t="s">
        <v>4</v>
      </c>
      <c r="G1131" s="18" t="s">
        <v>5</v>
      </c>
      <c r="H1131" s="18" t="s">
        <v>193</v>
      </c>
      <c r="I1131" s="19">
        <v>1</v>
      </c>
      <c r="J1131" s="20">
        <v>19</v>
      </c>
      <c r="K1131" s="21"/>
      <c r="L1131" s="22"/>
      <c r="M1131" s="111">
        <v>16</v>
      </c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  <c r="AB1131" s="23"/>
      <c r="AC1131" s="24">
        <f t="shared" ref="AC1131:AC1140" si="203">SUM(K1131:AB1131)</f>
        <v>16</v>
      </c>
    </row>
    <row r="1132" spans="1:29" ht="13.9" x14ac:dyDescent="0.4">
      <c r="A1132" s="392"/>
      <c r="B1132" s="403"/>
      <c r="C1132" s="384"/>
      <c r="D1132" s="445"/>
      <c r="E1132" s="93" t="s">
        <v>293</v>
      </c>
      <c r="F1132" s="25" t="s">
        <v>4</v>
      </c>
      <c r="G1132" s="25" t="s">
        <v>291</v>
      </c>
      <c r="H1132" s="25" t="s">
        <v>315</v>
      </c>
      <c r="I1132" s="26">
        <v>1</v>
      </c>
      <c r="J1132" s="27">
        <v>89</v>
      </c>
      <c r="K1132" s="28"/>
      <c r="L1132" s="29"/>
      <c r="M1132" s="112">
        <v>16</v>
      </c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  <c r="Z1132" s="29"/>
      <c r="AA1132" s="29"/>
      <c r="AB1132" s="30"/>
      <c r="AC1132" s="31">
        <f t="shared" si="203"/>
        <v>16</v>
      </c>
    </row>
    <row r="1133" spans="1:29" ht="13.9" x14ac:dyDescent="0.4">
      <c r="A1133" s="365"/>
      <c r="B1133" s="368"/>
      <c r="C1133" s="384"/>
      <c r="D1133" s="445"/>
      <c r="E1133" s="93" t="s">
        <v>293</v>
      </c>
      <c r="F1133" s="25" t="s">
        <v>4</v>
      </c>
      <c r="G1133" s="25" t="s">
        <v>259</v>
      </c>
      <c r="H1133" s="25" t="s">
        <v>314</v>
      </c>
      <c r="I1133" s="26">
        <v>1</v>
      </c>
      <c r="J1133" s="27">
        <v>89</v>
      </c>
      <c r="K1133" s="28"/>
      <c r="L1133" s="29"/>
      <c r="M1133" s="112">
        <v>16</v>
      </c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  <c r="Z1133" s="29"/>
      <c r="AA1133" s="29"/>
      <c r="AB1133" s="30"/>
      <c r="AC1133" s="31">
        <f t="shared" si="203"/>
        <v>16</v>
      </c>
    </row>
    <row r="1134" spans="1:29" ht="13.9" x14ac:dyDescent="0.4">
      <c r="A1134" s="365"/>
      <c r="B1134" s="368"/>
      <c r="C1134" s="384"/>
      <c r="D1134" s="445"/>
      <c r="E1134" s="93" t="s">
        <v>293</v>
      </c>
      <c r="F1134" s="25" t="s">
        <v>4</v>
      </c>
      <c r="G1134" s="25" t="s">
        <v>259</v>
      </c>
      <c r="H1134" s="25" t="s">
        <v>314</v>
      </c>
      <c r="I1134" s="26">
        <v>1</v>
      </c>
      <c r="J1134" s="27">
        <v>89</v>
      </c>
      <c r="K1134" s="28"/>
      <c r="L1134" s="29"/>
      <c r="M1134" s="112">
        <v>16</v>
      </c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  <c r="AA1134" s="29"/>
      <c r="AB1134" s="30"/>
      <c r="AC1134" s="31">
        <f t="shared" si="203"/>
        <v>16</v>
      </c>
    </row>
    <row r="1135" spans="1:29" ht="13.9" x14ac:dyDescent="0.4">
      <c r="A1135" s="365"/>
      <c r="B1135" s="368"/>
      <c r="C1135" s="384"/>
      <c r="D1135" s="445"/>
      <c r="E1135" s="93" t="s">
        <v>38</v>
      </c>
      <c r="F1135" s="25" t="s">
        <v>4</v>
      </c>
      <c r="G1135" s="25" t="s">
        <v>5</v>
      </c>
      <c r="H1135" s="25" t="s">
        <v>22</v>
      </c>
      <c r="I1135" s="26">
        <v>4</v>
      </c>
      <c r="J1135" s="27">
        <v>12</v>
      </c>
      <c r="K1135" s="28"/>
      <c r="L1135" s="29"/>
      <c r="M1135" s="112">
        <v>32</v>
      </c>
      <c r="N1135" s="29"/>
      <c r="O1135" s="29"/>
      <c r="P1135" s="29"/>
      <c r="Q1135" s="29"/>
      <c r="R1135" s="29"/>
      <c r="S1135" s="29"/>
      <c r="T1135" s="29"/>
      <c r="U1135" s="29"/>
      <c r="V1135" s="29">
        <v>0</v>
      </c>
      <c r="W1135" s="29"/>
      <c r="X1135" s="29"/>
      <c r="Y1135" s="29"/>
      <c r="Z1135" s="29"/>
      <c r="AA1135" s="29"/>
      <c r="AB1135" s="30"/>
      <c r="AC1135" s="31">
        <f t="shared" si="203"/>
        <v>32</v>
      </c>
    </row>
    <row r="1136" spans="1:29" ht="13.9" x14ac:dyDescent="0.4">
      <c r="A1136" s="365"/>
      <c r="B1136" s="368"/>
      <c r="C1136" s="384"/>
      <c r="D1136" s="445"/>
      <c r="E1136" s="93"/>
      <c r="F1136" s="25"/>
      <c r="G1136" s="25"/>
      <c r="H1136" s="25"/>
      <c r="I1136" s="26"/>
      <c r="J1136" s="27"/>
      <c r="K1136" s="28"/>
      <c r="L1136" s="29"/>
      <c r="M1136" s="112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  <c r="AA1136" s="29"/>
      <c r="AB1136" s="30"/>
      <c r="AC1136" s="31">
        <f t="shared" si="203"/>
        <v>0</v>
      </c>
    </row>
    <row r="1137" spans="1:30" ht="13.9" x14ac:dyDescent="0.4">
      <c r="A1137" s="365"/>
      <c r="B1137" s="368"/>
      <c r="C1137" s="384"/>
      <c r="D1137" s="445"/>
      <c r="E1137" s="93" t="s">
        <v>287</v>
      </c>
      <c r="F1137" s="25" t="s">
        <v>4</v>
      </c>
      <c r="G1137" s="25" t="s">
        <v>259</v>
      </c>
      <c r="H1137" s="25" t="s">
        <v>289</v>
      </c>
      <c r="I1137" s="26">
        <v>1</v>
      </c>
      <c r="J1137" s="27">
        <v>102</v>
      </c>
      <c r="K1137" s="28"/>
      <c r="L1137" s="29"/>
      <c r="M1137" s="112">
        <v>24</v>
      </c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  <c r="AA1137" s="29"/>
      <c r="AB1137" s="30"/>
      <c r="AC1137" s="31">
        <f t="shared" si="203"/>
        <v>24</v>
      </c>
    </row>
    <row r="1138" spans="1:30" ht="13.9" x14ac:dyDescent="0.4">
      <c r="A1138" s="365"/>
      <c r="B1138" s="368"/>
      <c r="C1138" s="384"/>
      <c r="D1138" s="445"/>
      <c r="E1138" s="93" t="s">
        <v>293</v>
      </c>
      <c r="F1138" s="25" t="s">
        <v>4</v>
      </c>
      <c r="G1138" s="25" t="s">
        <v>259</v>
      </c>
      <c r="H1138" s="25" t="s">
        <v>314</v>
      </c>
      <c r="I1138" s="26">
        <v>1</v>
      </c>
      <c r="J1138" s="27">
        <v>89</v>
      </c>
      <c r="K1138" s="28"/>
      <c r="L1138" s="29"/>
      <c r="M1138" s="112">
        <v>16</v>
      </c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  <c r="AA1138" s="29"/>
      <c r="AB1138" s="30"/>
      <c r="AC1138" s="31">
        <f t="shared" si="203"/>
        <v>16</v>
      </c>
    </row>
    <row r="1139" spans="1:30" ht="27.75" x14ac:dyDescent="0.4">
      <c r="A1139" s="365"/>
      <c r="B1139" s="368"/>
      <c r="C1139" s="384"/>
      <c r="D1139" s="445"/>
      <c r="E1139" s="93" t="s">
        <v>46</v>
      </c>
      <c r="F1139" s="25" t="s">
        <v>4</v>
      </c>
      <c r="G1139" s="25" t="s">
        <v>230</v>
      </c>
      <c r="H1139" s="25" t="s">
        <v>272</v>
      </c>
      <c r="I1139" s="26">
        <v>2</v>
      </c>
      <c r="J1139" s="27">
        <v>9</v>
      </c>
      <c r="K1139" s="28"/>
      <c r="L1139" s="29"/>
      <c r="M1139" s="112">
        <v>18</v>
      </c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  <c r="AA1139" s="29"/>
      <c r="AB1139" s="30"/>
      <c r="AC1139" s="31">
        <f t="shared" si="203"/>
        <v>18</v>
      </c>
    </row>
    <row r="1140" spans="1:30" ht="14.25" thickBot="1" x14ac:dyDescent="0.45">
      <c r="A1140" s="365"/>
      <c r="B1140" s="368"/>
      <c r="C1140" s="384"/>
      <c r="D1140" s="445"/>
      <c r="E1140" s="93" t="s">
        <v>331</v>
      </c>
      <c r="F1140" s="25"/>
      <c r="G1140" s="25"/>
      <c r="H1140" s="25" t="s">
        <v>332</v>
      </c>
      <c r="I1140" s="26"/>
      <c r="J1140" s="27">
        <v>21</v>
      </c>
      <c r="K1140" s="28"/>
      <c r="L1140" s="29"/>
      <c r="M1140" s="112">
        <v>18</v>
      </c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AA1140" s="29"/>
      <c r="AB1140" s="30"/>
      <c r="AC1140" s="31">
        <f t="shared" si="203"/>
        <v>18</v>
      </c>
    </row>
    <row r="1141" spans="1:30" ht="13.9" x14ac:dyDescent="0.4">
      <c r="A1141" s="365"/>
      <c r="B1141" s="368"/>
      <c r="C1141" s="384"/>
      <c r="D1141" s="445"/>
      <c r="E1141" s="213"/>
      <c r="F1141" s="125"/>
      <c r="G1141" s="125"/>
      <c r="H1141" s="125"/>
      <c r="I1141" s="126"/>
      <c r="J1141" s="127"/>
      <c r="K1141" s="78"/>
      <c r="L1141" s="79"/>
      <c r="M1141" s="113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  <c r="AA1141" s="29"/>
      <c r="AB1141" s="30"/>
      <c r="AC1141" s="31">
        <f t="shared" ref="AC1141:AC1147" si="204">SUM(K1141:AB1141)</f>
        <v>0</v>
      </c>
    </row>
    <row r="1142" spans="1:30" ht="13.9" x14ac:dyDescent="0.4">
      <c r="A1142" s="365"/>
      <c r="B1142" s="368"/>
      <c r="C1142" s="384"/>
      <c r="D1142" s="445"/>
      <c r="E1142" s="232" t="s">
        <v>293</v>
      </c>
      <c r="F1142" s="233" t="s">
        <v>4</v>
      </c>
      <c r="G1142" s="233" t="s">
        <v>338</v>
      </c>
      <c r="H1142" s="233" t="s">
        <v>294</v>
      </c>
      <c r="I1142" s="234">
        <v>1</v>
      </c>
      <c r="J1142" s="235">
        <v>12</v>
      </c>
      <c r="K1142" s="236">
        <v>28</v>
      </c>
      <c r="L1142" s="237"/>
      <c r="M1142" s="238">
        <v>16</v>
      </c>
      <c r="N1142" s="29">
        <v>5</v>
      </c>
      <c r="O1142" s="29">
        <v>2</v>
      </c>
      <c r="P1142" s="29"/>
      <c r="Q1142" s="29"/>
      <c r="R1142" s="29"/>
      <c r="S1142" s="29"/>
      <c r="T1142" s="29"/>
      <c r="U1142" s="29"/>
      <c r="V1142" s="29"/>
      <c r="W1142" s="29">
        <v>1</v>
      </c>
      <c r="X1142" s="29"/>
      <c r="Y1142" s="29"/>
      <c r="Z1142" s="29"/>
      <c r="AA1142" s="29"/>
      <c r="AB1142" s="30"/>
      <c r="AC1142" s="31">
        <f t="shared" si="204"/>
        <v>52</v>
      </c>
    </row>
    <row r="1143" spans="1:30" ht="13.9" x14ac:dyDescent="0.4">
      <c r="A1143" s="365"/>
      <c r="B1143" s="368"/>
      <c r="C1143" s="384"/>
      <c r="D1143" s="445"/>
      <c r="E1143" s="93" t="s">
        <v>219</v>
      </c>
      <c r="F1143" s="25"/>
      <c r="G1143" s="25"/>
      <c r="H1143" s="25" t="s">
        <v>10</v>
      </c>
      <c r="I1143" s="26"/>
      <c r="J1143" s="27">
        <v>33</v>
      </c>
      <c r="K1143" s="28"/>
      <c r="L1143" s="29"/>
      <c r="M1143" s="112">
        <v>28</v>
      </c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79"/>
      <c r="AA1143" s="79"/>
      <c r="AB1143" s="30"/>
      <c r="AC1143" s="31">
        <f t="shared" si="204"/>
        <v>28</v>
      </c>
    </row>
    <row r="1144" spans="1:30" ht="13.9" x14ac:dyDescent="0.4">
      <c r="A1144" s="365"/>
      <c r="B1144" s="368"/>
      <c r="C1144" s="384"/>
      <c r="D1144" s="445"/>
      <c r="E1144" s="93" t="s">
        <v>320</v>
      </c>
      <c r="F1144" s="25"/>
      <c r="G1144" s="25"/>
      <c r="H1144" s="25" t="s">
        <v>321</v>
      </c>
      <c r="I1144" s="26"/>
      <c r="J1144" s="27">
        <v>12</v>
      </c>
      <c r="K1144" s="28"/>
      <c r="L1144" s="29"/>
      <c r="M1144" s="112">
        <v>18</v>
      </c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79"/>
      <c r="AA1144" s="79"/>
      <c r="AB1144" s="30"/>
      <c r="AC1144" s="31">
        <f t="shared" si="204"/>
        <v>18</v>
      </c>
    </row>
    <row r="1145" spans="1:30" ht="13.9" x14ac:dyDescent="0.4">
      <c r="A1145" s="365"/>
      <c r="B1145" s="368"/>
      <c r="C1145" s="384"/>
      <c r="D1145" s="445"/>
      <c r="E1145" s="224"/>
      <c r="F1145" s="25"/>
      <c r="G1145" s="25"/>
      <c r="H1145" s="25"/>
      <c r="I1145" s="26"/>
      <c r="J1145" s="248"/>
      <c r="K1145" s="28"/>
      <c r="L1145" s="29"/>
      <c r="M1145" s="112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  <c r="Z1145" s="29"/>
      <c r="AA1145" s="29"/>
      <c r="AB1145" s="30"/>
      <c r="AC1145" s="31">
        <f t="shared" si="204"/>
        <v>0</v>
      </c>
    </row>
    <row r="1146" spans="1:30" ht="13.9" x14ac:dyDescent="0.4">
      <c r="A1146" s="365"/>
      <c r="B1146" s="368"/>
      <c r="C1146" s="384"/>
      <c r="D1146" s="445"/>
      <c r="E1146" s="272" t="s">
        <v>325</v>
      </c>
      <c r="F1146" s="25"/>
      <c r="G1146" s="25"/>
      <c r="H1146" s="25"/>
      <c r="I1146" s="26"/>
      <c r="J1146" s="226">
        <v>120</v>
      </c>
      <c r="K1146" s="227"/>
      <c r="L1146" s="228">
        <v>16</v>
      </c>
      <c r="M1146" s="228"/>
      <c r="N1146" s="230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  <c r="AA1146" s="29"/>
      <c r="AB1146" s="30"/>
      <c r="AC1146" s="31">
        <f t="shared" ref="AC1146" si="205">SUM(K1146:AB1146)</f>
        <v>16</v>
      </c>
    </row>
    <row r="1147" spans="1:30" ht="13.9" x14ac:dyDescent="0.4">
      <c r="A1147" s="365"/>
      <c r="B1147" s="368"/>
      <c r="C1147" s="384"/>
      <c r="D1147" s="445"/>
      <c r="E1147" s="225" t="s">
        <v>325</v>
      </c>
      <c r="F1147" s="25"/>
      <c r="G1147" s="25"/>
      <c r="H1147" s="25"/>
      <c r="I1147" s="26"/>
      <c r="J1147" s="248">
        <v>120</v>
      </c>
      <c r="K1147" s="28"/>
      <c r="L1147" s="29">
        <v>32</v>
      </c>
      <c r="M1147" s="112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  <c r="Z1147" s="29"/>
      <c r="AA1147" s="29"/>
      <c r="AB1147" s="30"/>
      <c r="AC1147" s="31">
        <f t="shared" si="204"/>
        <v>32</v>
      </c>
    </row>
    <row r="1148" spans="1:30" ht="13.9" thickBot="1" x14ac:dyDescent="0.4">
      <c r="A1148" s="365"/>
      <c r="B1148" s="368"/>
      <c r="C1148" s="384"/>
      <c r="D1148" s="445"/>
      <c r="E1148" s="98" t="s">
        <v>16</v>
      </c>
      <c r="F1148" s="32"/>
      <c r="G1148" s="32"/>
      <c r="H1148" s="32"/>
      <c r="I1148" s="33"/>
      <c r="J1148" s="34"/>
      <c r="K1148" s="35">
        <f t="shared" ref="K1148:AC1148" si="206">SUM(K1131:K1147)</f>
        <v>28</v>
      </c>
      <c r="L1148" s="35">
        <f t="shared" si="206"/>
        <v>48</v>
      </c>
      <c r="M1148" s="114">
        <f t="shared" si="206"/>
        <v>234</v>
      </c>
      <c r="N1148" s="36">
        <f t="shared" si="206"/>
        <v>5</v>
      </c>
      <c r="O1148" s="36">
        <f t="shared" si="206"/>
        <v>2</v>
      </c>
      <c r="P1148" s="36">
        <f t="shared" si="206"/>
        <v>0</v>
      </c>
      <c r="Q1148" s="36">
        <f t="shared" si="206"/>
        <v>0</v>
      </c>
      <c r="R1148" s="36">
        <f t="shared" si="206"/>
        <v>0</v>
      </c>
      <c r="S1148" s="36">
        <f t="shared" si="206"/>
        <v>0</v>
      </c>
      <c r="T1148" s="36">
        <f t="shared" si="206"/>
        <v>0</v>
      </c>
      <c r="U1148" s="36">
        <f t="shared" si="206"/>
        <v>0</v>
      </c>
      <c r="V1148" s="36">
        <f t="shared" si="206"/>
        <v>0</v>
      </c>
      <c r="W1148" s="36">
        <f t="shared" si="206"/>
        <v>1</v>
      </c>
      <c r="X1148" s="36">
        <f t="shared" si="206"/>
        <v>0</v>
      </c>
      <c r="Y1148" s="36">
        <f t="shared" si="206"/>
        <v>0</v>
      </c>
      <c r="Z1148" s="36">
        <f t="shared" si="206"/>
        <v>0</v>
      </c>
      <c r="AA1148" s="36">
        <f t="shared" si="206"/>
        <v>0</v>
      </c>
      <c r="AB1148" s="37">
        <f t="shared" si="206"/>
        <v>0</v>
      </c>
      <c r="AC1148" s="38">
        <f t="shared" si="206"/>
        <v>318</v>
      </c>
    </row>
    <row r="1149" spans="1:30" ht="13.9" x14ac:dyDescent="0.4">
      <c r="A1149" s="365"/>
      <c r="B1149" s="368"/>
      <c r="C1149" s="384"/>
      <c r="D1149" s="445"/>
      <c r="E1149" s="100"/>
      <c r="F1149" s="25"/>
      <c r="G1149" s="25"/>
      <c r="H1149" s="25"/>
      <c r="I1149" s="26"/>
      <c r="J1149" s="27"/>
      <c r="K1149" s="28"/>
      <c r="L1149" s="29"/>
      <c r="M1149" s="112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  <c r="AA1149" s="29"/>
      <c r="AB1149" s="30"/>
      <c r="AC1149" s="31"/>
    </row>
    <row r="1150" spans="1:30" ht="13.9" thickBot="1" x14ac:dyDescent="0.4">
      <c r="A1150" s="365"/>
      <c r="B1150" s="368"/>
      <c r="C1150" s="384"/>
      <c r="D1150" s="445"/>
      <c r="E1150" s="101" t="s">
        <v>18</v>
      </c>
      <c r="F1150" s="46"/>
      <c r="G1150" s="46"/>
      <c r="H1150" s="46"/>
      <c r="I1150" s="47"/>
      <c r="J1150" s="48"/>
      <c r="K1150" s="49">
        <f t="shared" ref="K1150:AC1150" si="207">SUM(K1149:K1149)</f>
        <v>0</v>
      </c>
      <c r="L1150" s="50">
        <f t="shared" si="207"/>
        <v>0</v>
      </c>
      <c r="M1150" s="116">
        <f t="shared" si="207"/>
        <v>0</v>
      </c>
      <c r="N1150" s="50">
        <f t="shared" si="207"/>
        <v>0</v>
      </c>
      <c r="O1150" s="50">
        <f t="shared" si="207"/>
        <v>0</v>
      </c>
      <c r="P1150" s="50">
        <f t="shared" si="207"/>
        <v>0</v>
      </c>
      <c r="Q1150" s="50">
        <f t="shared" si="207"/>
        <v>0</v>
      </c>
      <c r="R1150" s="50">
        <f t="shared" si="207"/>
        <v>0</v>
      </c>
      <c r="S1150" s="50">
        <f t="shared" si="207"/>
        <v>0</v>
      </c>
      <c r="T1150" s="50">
        <f t="shared" si="207"/>
        <v>0</v>
      </c>
      <c r="U1150" s="50">
        <f t="shared" si="207"/>
        <v>0</v>
      </c>
      <c r="V1150" s="50">
        <f t="shared" si="207"/>
        <v>0</v>
      </c>
      <c r="W1150" s="50">
        <f t="shared" si="207"/>
        <v>0</v>
      </c>
      <c r="X1150" s="50">
        <f t="shared" si="207"/>
        <v>0</v>
      </c>
      <c r="Y1150" s="50">
        <f t="shared" si="207"/>
        <v>0</v>
      </c>
      <c r="Z1150" s="50">
        <f t="shared" si="207"/>
        <v>0</v>
      </c>
      <c r="AA1150" s="50">
        <f t="shared" si="207"/>
        <v>0</v>
      </c>
      <c r="AB1150" s="51">
        <f t="shared" si="207"/>
        <v>0</v>
      </c>
      <c r="AC1150" s="52">
        <f t="shared" si="207"/>
        <v>0</v>
      </c>
    </row>
    <row r="1151" spans="1:30" ht="13.9" thickBot="1" x14ac:dyDescent="0.4">
      <c r="A1151" s="443"/>
      <c r="B1151" s="395"/>
      <c r="C1151" s="384"/>
      <c r="D1151" s="445"/>
      <c r="E1151" s="105" t="s">
        <v>24</v>
      </c>
      <c r="F1151" s="66"/>
      <c r="G1151" s="66"/>
      <c r="H1151" s="66"/>
      <c r="I1151" s="67"/>
      <c r="J1151" s="68"/>
      <c r="K1151" s="69">
        <f t="shared" ref="K1151:AC1151" si="208">K1148+K1150</f>
        <v>28</v>
      </c>
      <c r="L1151" s="70">
        <f t="shared" si="208"/>
        <v>48</v>
      </c>
      <c r="M1151" s="119">
        <f t="shared" si="208"/>
        <v>234</v>
      </c>
      <c r="N1151" s="70">
        <f t="shared" si="208"/>
        <v>5</v>
      </c>
      <c r="O1151" s="70">
        <f t="shared" si="208"/>
        <v>2</v>
      </c>
      <c r="P1151" s="70">
        <f t="shared" si="208"/>
        <v>0</v>
      </c>
      <c r="Q1151" s="70">
        <f t="shared" si="208"/>
        <v>0</v>
      </c>
      <c r="R1151" s="70">
        <f t="shared" si="208"/>
        <v>0</v>
      </c>
      <c r="S1151" s="70">
        <f t="shared" si="208"/>
        <v>0</v>
      </c>
      <c r="T1151" s="70">
        <f t="shared" si="208"/>
        <v>0</v>
      </c>
      <c r="U1151" s="70">
        <f t="shared" si="208"/>
        <v>0</v>
      </c>
      <c r="V1151" s="70">
        <f t="shared" si="208"/>
        <v>0</v>
      </c>
      <c r="W1151" s="70">
        <f t="shared" si="208"/>
        <v>1</v>
      </c>
      <c r="X1151" s="70">
        <f t="shared" si="208"/>
        <v>0</v>
      </c>
      <c r="Y1151" s="70">
        <f t="shared" si="208"/>
        <v>0</v>
      </c>
      <c r="Z1151" s="70">
        <f t="shared" si="208"/>
        <v>0</v>
      </c>
      <c r="AA1151" s="70">
        <f t="shared" si="208"/>
        <v>0</v>
      </c>
      <c r="AB1151" s="71">
        <f t="shared" si="208"/>
        <v>0</v>
      </c>
      <c r="AC1151" s="72">
        <f t="shared" si="208"/>
        <v>318</v>
      </c>
      <c r="AD1151" s="249">
        <f>SUM(K1151:AB1151)</f>
        <v>318</v>
      </c>
    </row>
    <row r="1152" spans="1:30" ht="13.9" thickBot="1" x14ac:dyDescent="0.4">
      <c r="A1152" s="366"/>
      <c r="B1152" s="369"/>
      <c r="C1152" s="385"/>
      <c r="D1152" s="446"/>
      <c r="E1152" s="102" t="s">
        <v>25</v>
      </c>
      <c r="F1152" s="53"/>
      <c r="G1152" s="53"/>
      <c r="H1152" s="53"/>
      <c r="I1152" s="54"/>
      <c r="J1152" s="55"/>
      <c r="K1152" s="56">
        <f>K1129+K1151</f>
        <v>28</v>
      </c>
      <c r="L1152" s="57">
        <f>L1151+L1119</f>
        <v>60</v>
      </c>
      <c r="M1152" s="117">
        <f t="shared" ref="M1152:AC1152" si="209">M1119+M1151</f>
        <v>384</v>
      </c>
      <c r="N1152" s="117">
        <f t="shared" si="209"/>
        <v>5</v>
      </c>
      <c r="O1152" s="117">
        <f t="shared" si="209"/>
        <v>2</v>
      </c>
      <c r="P1152" s="117">
        <f t="shared" si="209"/>
        <v>0</v>
      </c>
      <c r="Q1152" s="117">
        <f t="shared" si="209"/>
        <v>0</v>
      </c>
      <c r="R1152" s="117">
        <f t="shared" si="209"/>
        <v>0</v>
      </c>
      <c r="S1152" s="117">
        <f t="shared" si="209"/>
        <v>0</v>
      </c>
      <c r="T1152" s="117">
        <f t="shared" si="209"/>
        <v>0</v>
      </c>
      <c r="U1152" s="117">
        <f t="shared" si="209"/>
        <v>0</v>
      </c>
      <c r="V1152" s="117">
        <f t="shared" si="209"/>
        <v>0</v>
      </c>
      <c r="W1152" s="117">
        <f t="shared" si="209"/>
        <v>1</v>
      </c>
      <c r="X1152" s="117">
        <f t="shared" si="209"/>
        <v>0</v>
      </c>
      <c r="Y1152" s="117">
        <f t="shared" si="209"/>
        <v>0</v>
      </c>
      <c r="Z1152" s="117">
        <f t="shared" si="209"/>
        <v>0</v>
      </c>
      <c r="AA1152" s="117">
        <f t="shared" si="209"/>
        <v>0</v>
      </c>
      <c r="AB1152" s="222">
        <f t="shared" si="209"/>
        <v>0</v>
      </c>
      <c r="AC1152" s="223">
        <f t="shared" si="209"/>
        <v>480</v>
      </c>
      <c r="AD1152" s="249">
        <f>SUM(K1152:AB1152)</f>
        <v>480</v>
      </c>
    </row>
    <row r="1153" spans="1:29" ht="13.9" x14ac:dyDescent="0.4">
      <c r="A1153" s="60"/>
      <c r="B1153" s="61"/>
      <c r="C1153" s="61"/>
      <c r="D1153" s="61"/>
      <c r="E1153" s="103"/>
      <c r="F1153" s="62"/>
      <c r="G1153" s="62"/>
      <c r="H1153" s="62"/>
      <c r="I1153" s="63"/>
      <c r="J1153" s="63"/>
      <c r="K1153" s="64"/>
      <c r="L1153" s="64"/>
      <c r="M1153" s="118"/>
      <c r="N1153" s="64"/>
      <c r="O1153" s="64"/>
      <c r="P1153" s="64"/>
      <c r="Q1153" s="64"/>
      <c r="R1153" s="64"/>
      <c r="S1153" s="64"/>
      <c r="T1153" s="64"/>
      <c r="U1153" s="64"/>
      <c r="V1153" s="64"/>
      <c r="W1153" s="64"/>
      <c r="X1153" s="64"/>
      <c r="Y1153" s="64"/>
      <c r="Z1153" s="64"/>
      <c r="AA1153" s="64"/>
      <c r="AB1153" s="64"/>
      <c r="AC1153" s="64"/>
    </row>
    <row r="1154" spans="1:29" ht="13.9" x14ac:dyDescent="0.4">
      <c r="A1154" s="353" t="s">
        <v>340</v>
      </c>
      <c r="B1154" s="353"/>
      <c r="C1154" s="353"/>
      <c r="D1154" s="353"/>
      <c r="E1154" s="353"/>
      <c r="F1154" s="353"/>
      <c r="G1154" s="353"/>
      <c r="H1154" s="353"/>
      <c r="I1154" s="353"/>
      <c r="J1154" s="353"/>
      <c r="K1154" s="353"/>
      <c r="L1154" s="64"/>
      <c r="M1154" s="118"/>
      <c r="N1154" s="64"/>
      <c r="O1154" s="64"/>
      <c r="P1154" s="64"/>
      <c r="Q1154" s="64"/>
      <c r="R1154" s="64"/>
      <c r="S1154" s="64"/>
      <c r="T1154" s="64"/>
      <c r="U1154" s="64"/>
      <c r="V1154" s="64"/>
      <c r="W1154" s="64"/>
      <c r="X1154" s="64"/>
      <c r="Y1154" s="64"/>
      <c r="Z1154" s="64"/>
      <c r="AA1154" s="64"/>
      <c r="AB1154" s="64"/>
      <c r="AC1154" s="64"/>
    </row>
    <row r="1155" spans="1:29" ht="13.9" x14ac:dyDescent="0.4">
      <c r="A1155" s="60"/>
      <c r="B1155" s="61"/>
      <c r="C1155" s="61"/>
      <c r="D1155" s="61"/>
      <c r="E1155" s="103"/>
      <c r="F1155" s="62"/>
      <c r="G1155" s="62"/>
      <c r="H1155" s="62"/>
      <c r="I1155" s="63"/>
      <c r="J1155" s="63"/>
      <c r="K1155" s="64"/>
      <c r="L1155" s="64"/>
      <c r="M1155" s="118"/>
      <c r="N1155" s="64"/>
      <c r="O1155" s="64"/>
      <c r="P1155" s="64"/>
      <c r="Q1155" s="64"/>
      <c r="R1155" s="64"/>
      <c r="S1155" s="64"/>
      <c r="T1155" s="64"/>
      <c r="U1155" s="64"/>
      <c r="V1155" s="64"/>
      <c r="W1155" s="64"/>
      <c r="X1155" s="64"/>
      <c r="Y1155" s="64"/>
      <c r="Z1155" s="64"/>
      <c r="AA1155" s="64"/>
      <c r="AB1155" s="64"/>
      <c r="AC1155" s="64"/>
    </row>
    <row r="1156" spans="1:29" ht="13.9" x14ac:dyDescent="0.4">
      <c r="A1156" s="60"/>
      <c r="B1156" s="61"/>
      <c r="C1156" s="61"/>
      <c r="D1156" s="61"/>
      <c r="E1156" s="103"/>
      <c r="F1156" s="62"/>
      <c r="G1156" s="62"/>
      <c r="H1156" s="62"/>
      <c r="I1156" s="63"/>
      <c r="J1156" s="63"/>
      <c r="K1156" s="64"/>
      <c r="L1156" s="64"/>
      <c r="M1156" s="118"/>
      <c r="N1156" s="64"/>
      <c r="O1156" s="64"/>
      <c r="P1156" s="64"/>
      <c r="Q1156" s="64"/>
      <c r="R1156" s="65" t="s">
        <v>355</v>
      </c>
      <c r="S1156" s="64"/>
      <c r="T1156" s="64"/>
      <c r="U1156" s="64"/>
      <c r="V1156" s="64"/>
      <c r="W1156" s="64"/>
      <c r="X1156" s="64"/>
      <c r="Y1156" s="64"/>
      <c r="Z1156" s="64"/>
      <c r="AA1156" s="64"/>
      <c r="AB1156" s="64"/>
      <c r="AC1156" s="64"/>
    </row>
    <row r="1157" spans="1:29" ht="13.9" x14ac:dyDescent="0.4">
      <c r="A1157" s="60"/>
      <c r="B1157" s="61"/>
      <c r="C1157" s="61"/>
      <c r="D1157" s="61"/>
      <c r="E1157" s="103"/>
      <c r="F1157" s="62"/>
      <c r="G1157" s="62"/>
      <c r="H1157" s="62"/>
      <c r="I1157" s="63"/>
      <c r="J1157" s="63"/>
      <c r="K1157" s="64"/>
      <c r="L1157" s="64"/>
      <c r="M1157" s="118"/>
      <c r="N1157" s="64"/>
      <c r="O1157" s="64"/>
      <c r="P1157" s="64"/>
      <c r="Q1157" s="64"/>
      <c r="R1157" s="64"/>
      <c r="S1157" s="64"/>
      <c r="T1157" s="64"/>
      <c r="U1157" s="64"/>
      <c r="V1157" s="64"/>
      <c r="W1157" s="64"/>
      <c r="X1157" s="64"/>
      <c r="Y1157" s="64"/>
      <c r="Z1157" s="64"/>
      <c r="AA1157" s="64"/>
      <c r="AB1157" s="64"/>
      <c r="AC1157" s="64"/>
    </row>
    <row r="1158" spans="1:29" ht="13.9" x14ac:dyDescent="0.4">
      <c r="A1158" s="60"/>
      <c r="B1158" s="61"/>
      <c r="C1158" s="61"/>
      <c r="D1158" s="61"/>
      <c r="E1158" s="103"/>
      <c r="F1158" s="62"/>
      <c r="G1158" s="62"/>
      <c r="H1158" s="62"/>
      <c r="I1158" s="63"/>
      <c r="J1158" s="63"/>
      <c r="K1158" s="64"/>
      <c r="L1158" s="64"/>
      <c r="M1158" s="118"/>
      <c r="N1158" s="64"/>
      <c r="O1158" s="64"/>
      <c r="P1158" s="64"/>
      <c r="Q1158" s="64"/>
      <c r="R1158" s="64"/>
      <c r="S1158" s="64"/>
      <c r="T1158" s="64" t="s">
        <v>346</v>
      </c>
      <c r="U1158" s="64"/>
      <c r="V1158" s="64"/>
      <c r="W1158" s="64"/>
      <c r="X1158" s="64"/>
      <c r="Y1158" s="64"/>
      <c r="Z1158" s="64"/>
      <c r="AA1158" s="64"/>
      <c r="AB1158" s="64"/>
      <c r="AC1158" s="64"/>
    </row>
    <row r="1159" spans="1:29" ht="13.9" x14ac:dyDescent="0.4">
      <c r="A1159" s="60"/>
      <c r="B1159" s="61"/>
      <c r="C1159" s="61"/>
      <c r="D1159" s="61"/>
      <c r="E1159" s="103"/>
      <c r="F1159" s="62"/>
      <c r="G1159" s="62"/>
      <c r="H1159" s="62"/>
      <c r="I1159" s="63"/>
      <c r="J1159" s="63"/>
      <c r="K1159" s="64"/>
      <c r="L1159" s="64"/>
      <c r="M1159" s="118"/>
      <c r="N1159" s="64"/>
      <c r="O1159" s="64"/>
      <c r="P1159" s="64"/>
      <c r="Q1159" s="64"/>
      <c r="R1159" s="64"/>
      <c r="S1159" s="64"/>
      <c r="T1159" s="64"/>
      <c r="U1159" s="64"/>
      <c r="V1159" s="64"/>
      <c r="W1159" s="64"/>
      <c r="X1159" s="64"/>
      <c r="Y1159" s="64"/>
      <c r="Z1159" s="64"/>
      <c r="AA1159" s="64"/>
      <c r="AB1159" s="64"/>
      <c r="AC1159" s="64"/>
    </row>
    <row r="1160" spans="1:29" ht="13.9" x14ac:dyDescent="0.4">
      <c r="A1160" s="60"/>
      <c r="B1160" s="61"/>
      <c r="C1160" s="61"/>
      <c r="D1160" s="61"/>
      <c r="E1160" s="103"/>
      <c r="F1160" s="62"/>
      <c r="G1160" s="62"/>
      <c r="H1160" s="62"/>
      <c r="I1160" s="63"/>
      <c r="J1160" s="63"/>
      <c r="K1160" s="64"/>
      <c r="L1160" s="64"/>
      <c r="M1160" s="118"/>
      <c r="N1160" s="64"/>
      <c r="O1160" s="64"/>
      <c r="P1160" s="64"/>
      <c r="Q1160" s="64"/>
      <c r="R1160" s="65" t="s">
        <v>164</v>
      </c>
      <c r="S1160" s="64"/>
      <c r="T1160" s="64"/>
      <c r="U1160" s="64"/>
      <c r="V1160" s="64"/>
      <c r="W1160" s="64"/>
      <c r="X1160" s="64"/>
      <c r="Y1160" s="64"/>
      <c r="Z1160" s="64"/>
      <c r="AA1160" s="64"/>
      <c r="AB1160" s="64"/>
      <c r="AC1160" s="64"/>
    </row>
    <row r="1161" spans="1:29" ht="13.9" x14ac:dyDescent="0.4">
      <c r="A1161" s="60"/>
      <c r="B1161" s="61"/>
      <c r="C1161" s="61"/>
      <c r="D1161" s="61"/>
      <c r="E1161" s="103"/>
      <c r="F1161" s="62"/>
      <c r="G1161" s="62"/>
      <c r="H1161" s="62"/>
      <c r="I1161" s="63"/>
      <c r="J1161" s="63"/>
      <c r="K1161" s="64"/>
      <c r="L1161" s="64"/>
      <c r="M1161" s="118"/>
      <c r="N1161" s="64"/>
      <c r="O1161" s="64"/>
      <c r="P1161" s="64"/>
      <c r="Q1161" s="64"/>
      <c r="R1161" s="64"/>
      <c r="S1161" s="64"/>
      <c r="T1161" s="64"/>
      <c r="U1161" s="64"/>
      <c r="V1161" s="64"/>
      <c r="W1161" s="64"/>
      <c r="X1161" s="64"/>
      <c r="Y1161" s="64"/>
      <c r="Z1161" s="64"/>
      <c r="AA1161" s="64"/>
      <c r="AB1161" s="64"/>
      <c r="AC1161" s="64"/>
    </row>
    <row r="1162" spans="1:29" ht="13.9" x14ac:dyDescent="0.4">
      <c r="A1162" s="60"/>
      <c r="B1162" s="61"/>
      <c r="C1162" s="61"/>
      <c r="D1162" s="61"/>
      <c r="E1162" s="103"/>
      <c r="F1162" s="62"/>
      <c r="G1162" s="62"/>
      <c r="H1162" s="62"/>
      <c r="I1162" s="63"/>
      <c r="J1162" s="63"/>
      <c r="K1162" s="64"/>
      <c r="L1162" s="64"/>
      <c r="M1162" s="118"/>
      <c r="N1162" s="64"/>
      <c r="O1162" s="64"/>
      <c r="P1162" s="64"/>
      <c r="Q1162" s="64"/>
      <c r="R1162" s="64" t="s">
        <v>158</v>
      </c>
      <c r="S1162" s="64"/>
      <c r="T1162" s="64" t="s">
        <v>346</v>
      </c>
      <c r="U1162" s="64"/>
      <c r="V1162" s="64"/>
      <c r="W1162" s="64"/>
      <c r="X1162" s="64"/>
      <c r="Y1162" s="64"/>
      <c r="Z1162" s="64"/>
      <c r="AA1162" s="64"/>
      <c r="AB1162" s="64"/>
      <c r="AC1162" s="64"/>
    </row>
    <row r="1163" spans="1:29" ht="15.4" thickBot="1" x14ac:dyDescent="0.45"/>
    <row r="1164" spans="1:29" ht="13.9" thickBot="1" x14ac:dyDescent="0.4">
      <c r="A1164" s="358" t="s">
        <v>1</v>
      </c>
      <c r="B1164" s="359"/>
      <c r="C1164" s="359"/>
      <c r="D1164" s="359"/>
      <c r="E1164" s="360"/>
      <c r="F1164" s="360"/>
      <c r="G1164" s="360"/>
      <c r="H1164" s="360"/>
      <c r="I1164" s="361"/>
      <c r="J1164" s="361"/>
      <c r="K1164" s="362"/>
      <c r="L1164" s="362"/>
      <c r="M1164" s="362"/>
      <c r="N1164" s="362"/>
      <c r="O1164" s="362"/>
      <c r="P1164" s="362"/>
      <c r="Q1164" s="362"/>
      <c r="R1164" s="362"/>
      <c r="S1164" s="362"/>
      <c r="T1164" s="362"/>
      <c r="U1164" s="362"/>
      <c r="V1164" s="362"/>
      <c r="W1164" s="362"/>
      <c r="X1164" s="362"/>
      <c r="Y1164" s="362"/>
      <c r="Z1164" s="362"/>
      <c r="AA1164" s="362"/>
      <c r="AB1164" s="362"/>
      <c r="AC1164" s="363"/>
    </row>
    <row r="1165" spans="1:29" ht="14.45" customHeight="1" thickBot="1" x14ac:dyDescent="0.45">
      <c r="A1165" s="364">
        <v>20</v>
      </c>
      <c r="B1165" s="367" t="s">
        <v>35</v>
      </c>
      <c r="C1165" s="370" t="s">
        <v>27</v>
      </c>
      <c r="D1165" s="373">
        <v>0.5</v>
      </c>
      <c r="E1165" s="97"/>
      <c r="F1165" s="18"/>
      <c r="G1165" s="18"/>
      <c r="H1165" s="18"/>
      <c r="I1165" s="19"/>
      <c r="J1165" s="20"/>
      <c r="K1165" s="21"/>
      <c r="L1165" s="22"/>
      <c r="M1165" s="111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  <c r="AB1165" s="23"/>
      <c r="AC1165" s="24">
        <f t="shared" ref="AC1165:AC1171" si="210">SUM(K1165:AB1165)</f>
        <v>0</v>
      </c>
    </row>
    <row r="1166" spans="1:29" ht="14.25" thickBot="1" x14ac:dyDescent="0.45">
      <c r="A1166" s="365"/>
      <c r="B1166" s="368"/>
      <c r="C1166" s="371"/>
      <c r="D1166" s="374"/>
      <c r="E1166" s="93" t="s">
        <v>6</v>
      </c>
      <c r="F1166" s="25" t="s">
        <v>4</v>
      </c>
      <c r="G1166" s="25" t="s">
        <v>5</v>
      </c>
      <c r="H1166" s="25" t="s">
        <v>7</v>
      </c>
      <c r="I1166" s="26">
        <v>4</v>
      </c>
      <c r="J1166" s="27">
        <v>29</v>
      </c>
      <c r="K1166" s="28"/>
      <c r="L1166" s="29"/>
      <c r="M1166" s="112">
        <v>16</v>
      </c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  <c r="Z1166" s="29"/>
      <c r="AA1166" s="29"/>
      <c r="AB1166" s="30"/>
      <c r="AC1166" s="24">
        <f t="shared" si="210"/>
        <v>16</v>
      </c>
    </row>
    <row r="1167" spans="1:29" ht="14.25" thickBot="1" x14ac:dyDescent="0.45">
      <c r="A1167" s="365"/>
      <c r="B1167" s="368"/>
      <c r="C1167" s="371"/>
      <c r="D1167" s="374"/>
      <c r="E1167" s="93" t="s">
        <v>93</v>
      </c>
      <c r="F1167" s="25" t="s">
        <v>4</v>
      </c>
      <c r="G1167" s="25" t="s">
        <v>84</v>
      </c>
      <c r="H1167" s="25" t="s">
        <v>249</v>
      </c>
      <c r="I1167" s="26">
        <v>1</v>
      </c>
      <c r="J1167" s="27">
        <v>128</v>
      </c>
      <c r="K1167" s="28"/>
      <c r="L1167" s="29"/>
      <c r="M1167" s="112">
        <v>32</v>
      </c>
      <c r="N1167" s="29"/>
      <c r="O1167" s="29"/>
      <c r="P1167" s="29"/>
      <c r="Q1167" s="29"/>
      <c r="R1167" s="29"/>
      <c r="S1167" s="29"/>
      <c r="T1167" s="29"/>
      <c r="U1167" s="29"/>
      <c r="V1167" s="29">
        <v>0</v>
      </c>
      <c r="W1167" s="29"/>
      <c r="X1167" s="29"/>
      <c r="Y1167" s="29"/>
      <c r="Z1167" s="29"/>
      <c r="AA1167" s="29"/>
      <c r="AB1167" s="30"/>
      <c r="AC1167" s="24">
        <f t="shared" si="210"/>
        <v>32</v>
      </c>
    </row>
    <row r="1168" spans="1:29" ht="14.25" thickBot="1" x14ac:dyDescent="0.45">
      <c r="A1168" s="365"/>
      <c r="B1168" s="368"/>
      <c r="C1168" s="371"/>
      <c r="D1168" s="374"/>
      <c r="E1168" s="93"/>
      <c r="F1168" s="25"/>
      <c r="G1168" s="25"/>
      <c r="H1168" s="25"/>
      <c r="I1168" s="26"/>
      <c r="J1168" s="27"/>
      <c r="K1168" s="28"/>
      <c r="L1168" s="29"/>
      <c r="M1168" s="112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29"/>
      <c r="AB1168" s="30"/>
      <c r="AC1168" s="24">
        <f t="shared" si="210"/>
        <v>0</v>
      </c>
    </row>
    <row r="1169" spans="1:29" ht="28.15" thickBot="1" x14ac:dyDescent="0.45">
      <c r="A1169" s="365"/>
      <c r="B1169" s="368"/>
      <c r="C1169" s="371"/>
      <c r="D1169" s="374"/>
      <c r="E1169" s="93" t="s">
        <v>6</v>
      </c>
      <c r="F1169" s="25" t="s">
        <v>4</v>
      </c>
      <c r="G1169" s="25" t="s">
        <v>5</v>
      </c>
      <c r="H1169" s="25" t="s">
        <v>8</v>
      </c>
      <c r="I1169" s="26">
        <v>4</v>
      </c>
      <c r="J1169" s="27">
        <v>56</v>
      </c>
      <c r="K1169" s="28">
        <v>28</v>
      </c>
      <c r="L1169" s="29"/>
      <c r="M1169" s="112"/>
      <c r="N1169" s="29">
        <v>11</v>
      </c>
      <c r="O1169" s="29">
        <v>2</v>
      </c>
      <c r="P1169" s="29"/>
      <c r="Q1169" s="29"/>
      <c r="R1169" s="29"/>
      <c r="S1169" s="29"/>
      <c r="T1169" s="29"/>
      <c r="U1169" s="29">
        <v>3</v>
      </c>
      <c r="V1169" s="29"/>
      <c r="W1169" s="29"/>
      <c r="X1169" s="29"/>
      <c r="Y1169" s="29"/>
      <c r="Z1169" s="29"/>
      <c r="AA1169" s="29"/>
      <c r="AB1169" s="30"/>
      <c r="AC1169" s="24">
        <f t="shared" si="210"/>
        <v>44</v>
      </c>
    </row>
    <row r="1170" spans="1:29" ht="14.25" thickBot="1" x14ac:dyDescent="0.45">
      <c r="A1170" s="365"/>
      <c r="B1170" s="368"/>
      <c r="C1170" s="371"/>
      <c r="D1170" s="374"/>
      <c r="E1170" s="93" t="s">
        <v>6</v>
      </c>
      <c r="F1170" s="25" t="s">
        <v>4</v>
      </c>
      <c r="G1170" s="25" t="s">
        <v>5</v>
      </c>
      <c r="H1170" s="25" t="s">
        <v>9</v>
      </c>
      <c r="I1170" s="26">
        <v>4</v>
      </c>
      <c r="J1170" s="27">
        <v>12</v>
      </c>
      <c r="K1170" s="28"/>
      <c r="L1170" s="29"/>
      <c r="M1170" s="112">
        <v>16</v>
      </c>
      <c r="N1170" s="79">
        <v>3</v>
      </c>
      <c r="O1170" s="79">
        <v>1</v>
      </c>
      <c r="P1170" s="79"/>
      <c r="Q1170" s="79"/>
      <c r="R1170" s="29"/>
      <c r="S1170" s="29"/>
      <c r="T1170" s="29"/>
      <c r="U1170" s="79">
        <v>1</v>
      </c>
      <c r="V1170" s="79"/>
      <c r="W1170" s="29"/>
      <c r="X1170" s="29"/>
      <c r="Y1170" s="79"/>
      <c r="Z1170" s="79"/>
      <c r="AA1170" s="29"/>
      <c r="AB1170" s="30"/>
      <c r="AC1170" s="24">
        <f t="shared" si="210"/>
        <v>21</v>
      </c>
    </row>
    <row r="1171" spans="1:29" ht="13.9" x14ac:dyDescent="0.4">
      <c r="A1171" s="365"/>
      <c r="B1171" s="368"/>
      <c r="C1171" s="371"/>
      <c r="D1171" s="374"/>
      <c r="E1171" s="93"/>
      <c r="F1171" s="25"/>
      <c r="G1171" s="25"/>
      <c r="H1171" s="25"/>
      <c r="I1171" s="26"/>
      <c r="J1171" s="27"/>
      <c r="K1171" s="28"/>
      <c r="L1171" s="29"/>
      <c r="M1171" s="112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  <c r="Z1171" s="29"/>
      <c r="AA1171" s="29"/>
      <c r="AB1171" s="30"/>
      <c r="AC1171" s="24">
        <f t="shared" si="210"/>
        <v>0</v>
      </c>
    </row>
    <row r="1172" spans="1:29" ht="13.9" x14ac:dyDescent="0.4">
      <c r="A1172" s="365"/>
      <c r="B1172" s="368"/>
      <c r="C1172" s="371"/>
      <c r="D1172" s="374"/>
      <c r="E1172" s="93"/>
      <c r="F1172" s="25"/>
      <c r="G1172" s="25"/>
      <c r="H1172" s="25"/>
      <c r="I1172" s="26"/>
      <c r="J1172" s="27"/>
      <c r="K1172" s="28"/>
      <c r="L1172" s="29"/>
      <c r="M1172" s="112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  <c r="Z1172" s="29"/>
      <c r="AA1172" s="79"/>
      <c r="AB1172" s="80"/>
      <c r="AC1172" s="81"/>
    </row>
    <row r="1173" spans="1:29" ht="13.9" thickBot="1" x14ac:dyDescent="0.4">
      <c r="A1173" s="365"/>
      <c r="B1173" s="368"/>
      <c r="C1173" s="371"/>
      <c r="D1173" s="374"/>
      <c r="E1173" s="98" t="s">
        <v>16</v>
      </c>
      <c r="F1173" s="32"/>
      <c r="G1173" s="32"/>
      <c r="H1173" s="32"/>
      <c r="I1173" s="33"/>
      <c r="J1173" s="34"/>
      <c r="K1173" s="35">
        <f t="shared" ref="K1173:AA1173" si="211">SUM(K1165:K1172)</f>
        <v>28</v>
      </c>
      <c r="L1173" s="35">
        <f t="shared" si="211"/>
        <v>0</v>
      </c>
      <c r="M1173" s="35">
        <f t="shared" si="211"/>
        <v>64</v>
      </c>
      <c r="N1173" s="35">
        <f t="shared" si="211"/>
        <v>14</v>
      </c>
      <c r="O1173" s="35">
        <f t="shared" si="211"/>
        <v>3</v>
      </c>
      <c r="P1173" s="35">
        <f t="shared" si="211"/>
        <v>0</v>
      </c>
      <c r="Q1173" s="35">
        <f t="shared" si="211"/>
        <v>0</v>
      </c>
      <c r="R1173" s="35">
        <f t="shared" si="211"/>
        <v>0</v>
      </c>
      <c r="S1173" s="35">
        <f t="shared" si="211"/>
        <v>0</v>
      </c>
      <c r="T1173" s="35">
        <f t="shared" si="211"/>
        <v>0</v>
      </c>
      <c r="U1173" s="35">
        <f t="shared" si="211"/>
        <v>4</v>
      </c>
      <c r="V1173" s="35">
        <f t="shared" si="211"/>
        <v>0</v>
      </c>
      <c r="W1173" s="35">
        <f t="shared" si="211"/>
        <v>0</v>
      </c>
      <c r="X1173" s="35">
        <f t="shared" si="211"/>
        <v>0</v>
      </c>
      <c r="Y1173" s="35">
        <f t="shared" si="211"/>
        <v>0</v>
      </c>
      <c r="Z1173" s="35">
        <f t="shared" si="211"/>
        <v>0</v>
      </c>
      <c r="AA1173" s="35">
        <f t="shared" si="211"/>
        <v>0</v>
      </c>
      <c r="AB1173" s="37">
        <f>SUM(AB1165:AB1171)</f>
        <v>0</v>
      </c>
      <c r="AC1173" s="38">
        <f>SUM(AC1165:AC1172)</f>
        <v>113</v>
      </c>
    </row>
    <row r="1174" spans="1:29" ht="13.9" x14ac:dyDescent="0.4">
      <c r="A1174" s="365"/>
      <c r="B1174" s="368"/>
      <c r="C1174" s="371"/>
      <c r="D1174" s="375"/>
      <c r="E1174" s="106"/>
      <c r="F1174" s="39"/>
      <c r="G1174" s="39"/>
      <c r="H1174" s="39"/>
      <c r="I1174" s="40"/>
      <c r="J1174" s="41"/>
      <c r="K1174" s="42"/>
      <c r="L1174" s="43"/>
      <c r="M1174" s="115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3"/>
      <c r="Y1174" s="43"/>
      <c r="Z1174" s="43"/>
      <c r="AA1174" s="43"/>
      <c r="AB1174" s="44"/>
      <c r="AC1174" s="45">
        <f>SUM(K1174:AB1174)</f>
        <v>0</v>
      </c>
    </row>
    <row r="1175" spans="1:29" ht="13.9" thickBot="1" x14ac:dyDescent="0.4">
      <c r="A1175" s="365"/>
      <c r="B1175" s="368"/>
      <c r="C1175" s="371"/>
      <c r="D1175" s="375"/>
      <c r="E1175" s="101" t="s">
        <v>18</v>
      </c>
      <c r="F1175" s="46"/>
      <c r="G1175" s="46"/>
      <c r="H1175" s="46"/>
      <c r="I1175" s="47"/>
      <c r="J1175" s="48"/>
      <c r="K1175" s="49">
        <f t="shared" ref="K1175:AC1175" si="212">SUM(K1174:K1174)</f>
        <v>0</v>
      </c>
      <c r="L1175" s="50">
        <f t="shared" si="212"/>
        <v>0</v>
      </c>
      <c r="M1175" s="116">
        <f t="shared" si="212"/>
        <v>0</v>
      </c>
      <c r="N1175" s="50">
        <f t="shared" si="212"/>
        <v>0</v>
      </c>
      <c r="O1175" s="50">
        <f t="shared" si="212"/>
        <v>0</v>
      </c>
      <c r="P1175" s="50">
        <f t="shared" si="212"/>
        <v>0</v>
      </c>
      <c r="Q1175" s="50">
        <f t="shared" si="212"/>
        <v>0</v>
      </c>
      <c r="R1175" s="50">
        <f t="shared" si="212"/>
        <v>0</v>
      </c>
      <c r="S1175" s="50">
        <f t="shared" si="212"/>
        <v>0</v>
      </c>
      <c r="T1175" s="50">
        <f t="shared" si="212"/>
        <v>0</v>
      </c>
      <c r="U1175" s="50">
        <f t="shared" si="212"/>
        <v>0</v>
      </c>
      <c r="V1175" s="50">
        <f t="shared" si="212"/>
        <v>0</v>
      </c>
      <c r="W1175" s="50">
        <f t="shared" si="212"/>
        <v>0</v>
      </c>
      <c r="X1175" s="50">
        <f t="shared" si="212"/>
        <v>0</v>
      </c>
      <c r="Y1175" s="50">
        <f t="shared" si="212"/>
        <v>0</v>
      </c>
      <c r="Z1175" s="50">
        <f t="shared" si="212"/>
        <v>0</v>
      </c>
      <c r="AA1175" s="50">
        <f t="shared" si="212"/>
        <v>0</v>
      </c>
      <c r="AB1175" s="51">
        <f t="shared" si="212"/>
        <v>0</v>
      </c>
      <c r="AC1175" s="52">
        <f t="shared" si="212"/>
        <v>0</v>
      </c>
    </row>
    <row r="1176" spans="1:29" ht="13.9" thickBot="1" x14ac:dyDescent="0.4">
      <c r="A1176" s="366"/>
      <c r="B1176" s="369"/>
      <c r="C1176" s="372"/>
      <c r="D1176" s="376"/>
      <c r="E1176" s="102" t="s">
        <v>19</v>
      </c>
      <c r="F1176" s="53"/>
      <c r="G1176" s="53"/>
      <c r="H1176" s="53"/>
      <c r="I1176" s="54"/>
      <c r="J1176" s="55"/>
      <c r="K1176" s="56">
        <f t="shared" ref="K1176:AC1176" si="213">K1173+K1175</f>
        <v>28</v>
      </c>
      <c r="L1176" s="57">
        <f t="shared" si="213"/>
        <v>0</v>
      </c>
      <c r="M1176" s="117">
        <f t="shared" si="213"/>
        <v>64</v>
      </c>
      <c r="N1176" s="57">
        <f t="shared" si="213"/>
        <v>14</v>
      </c>
      <c r="O1176" s="57">
        <f t="shared" si="213"/>
        <v>3</v>
      </c>
      <c r="P1176" s="57">
        <f t="shared" si="213"/>
        <v>0</v>
      </c>
      <c r="Q1176" s="57">
        <f t="shared" si="213"/>
        <v>0</v>
      </c>
      <c r="R1176" s="57">
        <f t="shared" si="213"/>
        <v>0</v>
      </c>
      <c r="S1176" s="57">
        <f t="shared" si="213"/>
        <v>0</v>
      </c>
      <c r="T1176" s="57">
        <f t="shared" si="213"/>
        <v>0</v>
      </c>
      <c r="U1176" s="57">
        <f t="shared" si="213"/>
        <v>4</v>
      </c>
      <c r="V1176" s="57">
        <f t="shared" si="213"/>
        <v>0</v>
      </c>
      <c r="W1176" s="57">
        <f t="shared" si="213"/>
        <v>0</v>
      </c>
      <c r="X1176" s="57">
        <f t="shared" si="213"/>
        <v>0</v>
      </c>
      <c r="Y1176" s="57">
        <f t="shared" si="213"/>
        <v>0</v>
      </c>
      <c r="Z1176" s="57">
        <f t="shared" si="213"/>
        <v>0</v>
      </c>
      <c r="AA1176" s="57">
        <f t="shared" si="213"/>
        <v>0</v>
      </c>
      <c r="AB1176" s="58">
        <f t="shared" si="213"/>
        <v>0</v>
      </c>
      <c r="AC1176" s="59">
        <f t="shared" si="213"/>
        <v>113</v>
      </c>
    </row>
    <row r="1177" spans="1:29" ht="13.9" x14ac:dyDescent="0.4">
      <c r="A1177" s="60"/>
      <c r="B1177" s="61"/>
      <c r="C1177" s="61"/>
      <c r="D1177" s="61"/>
      <c r="E1177" s="103"/>
      <c r="F1177" s="62"/>
      <c r="G1177" s="62"/>
      <c r="H1177" s="62"/>
      <c r="I1177" s="63"/>
      <c r="J1177" s="63"/>
      <c r="K1177" s="64"/>
      <c r="L1177" s="64"/>
      <c r="M1177" s="118"/>
      <c r="N1177" s="64"/>
      <c r="O1177" s="64"/>
      <c r="P1177" s="64"/>
      <c r="Q1177" s="64"/>
      <c r="R1177" s="64"/>
      <c r="S1177" s="64"/>
      <c r="T1177" s="64"/>
      <c r="U1177" s="64"/>
      <c r="V1177" s="64"/>
      <c r="W1177" s="64"/>
      <c r="X1177" s="64"/>
      <c r="Y1177" s="64"/>
      <c r="Z1177" s="64"/>
      <c r="AA1177" s="64"/>
      <c r="AB1177" s="64"/>
      <c r="AC1177" s="64"/>
    </row>
    <row r="1178" spans="1:29" ht="13.9" x14ac:dyDescent="0.4">
      <c r="A1178" s="353" t="s">
        <v>340</v>
      </c>
      <c r="B1178" s="354"/>
      <c r="C1178" s="354"/>
      <c r="D1178" s="354"/>
      <c r="E1178" s="355"/>
      <c r="F1178" s="355"/>
      <c r="G1178" s="355"/>
      <c r="H1178" s="355"/>
      <c r="I1178" s="356"/>
      <c r="J1178" s="356"/>
      <c r="K1178" s="357"/>
      <c r="L1178" s="64"/>
      <c r="M1178" s="118"/>
      <c r="N1178" s="64"/>
      <c r="O1178" s="64"/>
      <c r="P1178" s="64"/>
      <c r="Q1178" s="64"/>
      <c r="R1178" s="64"/>
      <c r="S1178" s="64"/>
      <c r="T1178" s="64"/>
      <c r="U1178" s="64"/>
      <c r="V1178" s="64"/>
      <c r="W1178" s="64"/>
      <c r="X1178" s="64"/>
      <c r="Y1178" s="64"/>
      <c r="Z1178" s="64"/>
      <c r="AA1178" s="64"/>
      <c r="AB1178" s="64"/>
      <c r="AC1178" s="64"/>
    </row>
    <row r="1179" spans="1:29" ht="13.9" x14ac:dyDescent="0.4">
      <c r="A1179" s="60"/>
      <c r="B1179" s="61"/>
      <c r="C1179" s="61"/>
      <c r="D1179" s="61"/>
      <c r="E1179" s="103"/>
      <c r="F1179" s="62"/>
      <c r="G1179" s="62"/>
      <c r="H1179" s="62"/>
      <c r="I1179" s="63"/>
      <c r="J1179" s="63"/>
      <c r="K1179" s="64"/>
      <c r="L1179" s="64"/>
      <c r="M1179" s="118"/>
      <c r="N1179" s="64"/>
      <c r="O1179" s="64"/>
      <c r="P1179" s="64"/>
      <c r="Q1179" s="64"/>
      <c r="R1179" s="64"/>
      <c r="S1179" s="64"/>
      <c r="T1179" s="64"/>
      <c r="U1179" s="64"/>
      <c r="V1179" s="64"/>
      <c r="W1179" s="64"/>
      <c r="X1179" s="64"/>
      <c r="Y1179" s="64"/>
      <c r="Z1179" s="64"/>
      <c r="AA1179" s="64"/>
      <c r="AB1179" s="64"/>
      <c r="AC1179" s="64"/>
    </row>
    <row r="1180" spans="1:29" ht="13.9" x14ac:dyDescent="0.4">
      <c r="A1180" s="60"/>
      <c r="B1180" s="61"/>
      <c r="C1180" s="61"/>
      <c r="D1180" s="61"/>
      <c r="E1180" s="103"/>
      <c r="F1180" s="62"/>
      <c r="G1180" s="62"/>
      <c r="H1180" s="62"/>
      <c r="I1180" s="63"/>
      <c r="J1180" s="63"/>
      <c r="K1180" s="64"/>
      <c r="L1180" s="64"/>
      <c r="M1180" s="118"/>
      <c r="N1180" s="64"/>
      <c r="O1180" s="64"/>
      <c r="P1180" s="64"/>
      <c r="Q1180" s="64"/>
      <c r="R1180" s="65" t="s">
        <v>355</v>
      </c>
      <c r="S1180" s="64"/>
      <c r="T1180" s="64"/>
      <c r="U1180" s="64"/>
      <c r="V1180" s="64"/>
      <c r="W1180" s="64"/>
      <c r="X1180" s="64"/>
      <c r="Y1180" s="64"/>
      <c r="Z1180" s="64"/>
      <c r="AA1180" s="64"/>
      <c r="AB1180" s="64"/>
      <c r="AC1180" s="64"/>
    </row>
    <row r="1181" spans="1:29" ht="13.9" x14ac:dyDescent="0.4">
      <c r="A1181" s="60"/>
      <c r="B1181" s="61"/>
      <c r="C1181" s="61"/>
      <c r="D1181" s="61"/>
      <c r="E1181" s="103"/>
      <c r="F1181" s="62"/>
      <c r="G1181" s="62"/>
      <c r="H1181" s="62"/>
      <c r="I1181" s="63"/>
      <c r="J1181" s="63"/>
      <c r="K1181" s="64"/>
      <c r="L1181" s="64"/>
      <c r="M1181" s="118"/>
      <c r="N1181" s="64"/>
      <c r="O1181" s="64"/>
      <c r="P1181" s="64"/>
      <c r="Q1181" s="64"/>
      <c r="R1181" s="64"/>
      <c r="S1181" s="64"/>
      <c r="T1181" s="64"/>
      <c r="U1181" s="64"/>
      <c r="V1181" s="64"/>
      <c r="W1181" s="64"/>
      <c r="X1181" s="64"/>
      <c r="Y1181" s="64"/>
      <c r="Z1181" s="64"/>
      <c r="AA1181" s="64"/>
      <c r="AB1181" s="64"/>
      <c r="AC1181" s="64"/>
    </row>
    <row r="1182" spans="1:29" ht="13.9" x14ac:dyDescent="0.4">
      <c r="A1182" s="60"/>
      <c r="B1182" s="61"/>
      <c r="C1182" s="61"/>
      <c r="D1182" s="61"/>
      <c r="E1182" s="103"/>
      <c r="F1182" s="62"/>
      <c r="G1182" s="62"/>
      <c r="H1182" s="62"/>
      <c r="I1182" s="63"/>
      <c r="J1182" s="63"/>
      <c r="K1182" s="64"/>
      <c r="L1182" s="64"/>
      <c r="M1182" s="118"/>
      <c r="N1182" s="64"/>
      <c r="O1182" s="64"/>
      <c r="P1182" s="64"/>
      <c r="Q1182" s="64"/>
      <c r="R1182" s="64"/>
      <c r="S1182" s="64"/>
      <c r="T1182" s="64" t="s">
        <v>346</v>
      </c>
      <c r="U1182" s="64"/>
      <c r="V1182" s="64"/>
      <c r="W1182" s="64"/>
      <c r="X1182" s="64"/>
      <c r="Y1182" s="64"/>
      <c r="Z1182" s="64"/>
      <c r="AA1182" s="64"/>
      <c r="AB1182" s="64"/>
      <c r="AC1182" s="64"/>
    </row>
    <row r="1183" spans="1:29" ht="13.9" x14ac:dyDescent="0.4">
      <c r="A1183" s="60"/>
      <c r="B1183" s="61"/>
      <c r="C1183" s="61"/>
      <c r="D1183" s="61"/>
      <c r="E1183" s="103"/>
      <c r="F1183" s="62"/>
      <c r="G1183" s="62"/>
      <c r="H1183" s="62"/>
      <c r="I1183" s="63"/>
      <c r="J1183" s="63"/>
      <c r="K1183" s="64"/>
      <c r="L1183" s="64"/>
      <c r="M1183" s="118"/>
      <c r="N1183" s="64"/>
      <c r="O1183" s="64"/>
      <c r="P1183" s="64"/>
      <c r="Q1183" s="64"/>
      <c r="R1183" s="64"/>
      <c r="S1183" s="64"/>
      <c r="T1183" s="64"/>
      <c r="U1183" s="64"/>
      <c r="V1183" s="64"/>
      <c r="W1183" s="64"/>
      <c r="X1183" s="64"/>
      <c r="Y1183" s="64"/>
      <c r="Z1183" s="64"/>
      <c r="AA1183" s="64"/>
      <c r="AB1183" s="64"/>
      <c r="AC1183" s="64"/>
    </row>
    <row r="1184" spans="1:29" ht="13.9" x14ac:dyDescent="0.4">
      <c r="A1184" s="60"/>
      <c r="B1184" s="61"/>
      <c r="C1184" s="61"/>
      <c r="D1184" s="61"/>
      <c r="E1184" s="103"/>
      <c r="F1184" s="62"/>
      <c r="G1184" s="62"/>
      <c r="H1184" s="62"/>
      <c r="I1184" s="63"/>
      <c r="J1184" s="63"/>
      <c r="K1184" s="64"/>
      <c r="L1184" s="64"/>
      <c r="M1184" s="118"/>
      <c r="N1184" s="64"/>
      <c r="O1184" s="64"/>
      <c r="P1184" s="64"/>
      <c r="Q1184" s="64"/>
      <c r="R1184" s="65" t="s">
        <v>164</v>
      </c>
      <c r="S1184" s="64"/>
      <c r="T1184" s="64"/>
      <c r="U1184" s="64"/>
      <c r="V1184" s="64"/>
      <c r="W1184" s="64"/>
      <c r="X1184" s="64"/>
      <c r="Y1184" s="64"/>
      <c r="Z1184" s="64"/>
      <c r="AA1184" s="64"/>
      <c r="AB1184" s="64"/>
      <c r="AC1184" s="64"/>
    </row>
    <row r="1185" spans="1:29" ht="13.9" x14ac:dyDescent="0.4">
      <c r="A1185" s="60"/>
      <c r="B1185" s="61"/>
      <c r="C1185" s="61"/>
      <c r="D1185" s="61"/>
      <c r="E1185" s="103"/>
      <c r="F1185" s="62"/>
      <c r="G1185" s="62"/>
      <c r="H1185" s="62"/>
      <c r="I1185" s="63"/>
      <c r="J1185" s="63"/>
      <c r="K1185" s="64"/>
      <c r="L1185" s="64"/>
      <c r="M1185" s="118"/>
      <c r="N1185" s="64"/>
      <c r="O1185" s="64"/>
      <c r="P1185" s="64"/>
      <c r="Q1185" s="64"/>
      <c r="R1185" s="64"/>
      <c r="S1185" s="64"/>
      <c r="T1185" s="64"/>
      <c r="U1185" s="64"/>
      <c r="V1185" s="64"/>
      <c r="W1185" s="64"/>
      <c r="X1185" s="64"/>
      <c r="Y1185" s="64"/>
      <c r="Z1185" s="64"/>
      <c r="AA1185" s="64"/>
      <c r="AB1185" s="64"/>
      <c r="AC1185" s="64"/>
    </row>
    <row r="1186" spans="1:29" ht="13.9" x14ac:dyDescent="0.4">
      <c r="A1186" s="60"/>
      <c r="B1186" s="61"/>
      <c r="C1186" s="61"/>
      <c r="D1186" s="61"/>
      <c r="E1186" s="103"/>
      <c r="F1186" s="62"/>
      <c r="G1186" s="62"/>
      <c r="H1186" s="62"/>
      <c r="I1186" s="63"/>
      <c r="J1186" s="63"/>
      <c r="K1186" s="64"/>
      <c r="L1186" s="64"/>
      <c r="M1186" s="118"/>
      <c r="N1186" s="64"/>
      <c r="O1186" s="64"/>
      <c r="P1186" s="64"/>
      <c r="Q1186" s="64"/>
      <c r="R1186" s="64"/>
      <c r="S1186" s="64"/>
      <c r="T1186" s="64" t="s">
        <v>346</v>
      </c>
      <c r="U1186" s="64"/>
      <c r="V1186" s="64"/>
      <c r="W1186" s="64"/>
      <c r="X1186" s="64"/>
      <c r="Y1186" s="64"/>
      <c r="Z1186" s="64"/>
      <c r="AA1186" s="64"/>
      <c r="AB1186" s="64"/>
      <c r="AC1186" s="64"/>
    </row>
    <row r="1187" spans="1:29" ht="15.4" thickBot="1" x14ac:dyDescent="0.45"/>
    <row r="1188" spans="1:29" ht="13.9" thickBot="1" x14ac:dyDescent="0.4">
      <c r="A1188" s="358" t="s">
        <v>1</v>
      </c>
      <c r="B1188" s="359"/>
      <c r="C1188" s="359"/>
      <c r="D1188" s="359"/>
      <c r="E1188" s="360"/>
      <c r="F1188" s="360"/>
      <c r="G1188" s="360"/>
      <c r="H1188" s="360"/>
      <c r="I1188" s="361"/>
      <c r="J1188" s="361"/>
      <c r="K1188" s="362"/>
      <c r="L1188" s="362"/>
      <c r="M1188" s="362"/>
      <c r="N1188" s="362"/>
      <c r="O1188" s="362"/>
      <c r="P1188" s="362"/>
      <c r="Q1188" s="362"/>
      <c r="R1188" s="362"/>
      <c r="S1188" s="362"/>
      <c r="T1188" s="362"/>
      <c r="U1188" s="362"/>
      <c r="V1188" s="362"/>
      <c r="W1188" s="362"/>
      <c r="X1188" s="362"/>
      <c r="Y1188" s="362"/>
      <c r="Z1188" s="362"/>
      <c r="AA1188" s="362"/>
      <c r="AB1188" s="362"/>
      <c r="AC1188" s="363"/>
    </row>
    <row r="1189" spans="1:29" ht="14.25" thickBot="1" x14ac:dyDescent="0.45">
      <c r="A1189" s="364">
        <v>21</v>
      </c>
      <c r="B1189" s="367" t="s">
        <v>55</v>
      </c>
      <c r="C1189" s="370" t="s">
        <v>56</v>
      </c>
      <c r="D1189" s="373">
        <v>0.5</v>
      </c>
      <c r="E1189" s="97"/>
      <c r="F1189" s="18"/>
      <c r="G1189" s="18"/>
      <c r="H1189" s="18"/>
      <c r="I1189" s="19"/>
      <c r="J1189" s="20"/>
      <c r="K1189" s="21"/>
      <c r="L1189" s="22"/>
      <c r="M1189" s="111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  <c r="AB1189" s="23"/>
      <c r="AC1189" s="24">
        <f t="shared" ref="AC1189:AC1197" si="214">SUM(K1189:AB1189)</f>
        <v>0</v>
      </c>
    </row>
    <row r="1190" spans="1:29" ht="14.25" thickBot="1" x14ac:dyDescent="0.45">
      <c r="A1190" s="365"/>
      <c r="B1190" s="368"/>
      <c r="C1190" s="371"/>
      <c r="D1190" s="374"/>
      <c r="E1190" s="200" t="s">
        <v>161</v>
      </c>
      <c r="F1190" s="75" t="s">
        <v>214</v>
      </c>
      <c r="G1190" s="75" t="s">
        <v>5</v>
      </c>
      <c r="H1190" s="75" t="s">
        <v>21</v>
      </c>
      <c r="I1190" s="76">
        <v>4</v>
      </c>
      <c r="J1190" s="77">
        <v>3</v>
      </c>
      <c r="K1190" s="78"/>
      <c r="L1190" s="79"/>
      <c r="M1190" s="113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>
        <v>9</v>
      </c>
      <c r="X1190" s="79"/>
      <c r="Y1190" s="79"/>
      <c r="Z1190" s="79"/>
      <c r="AA1190" s="79"/>
      <c r="AB1190" s="30"/>
      <c r="AC1190" s="24">
        <f t="shared" si="214"/>
        <v>9</v>
      </c>
    </row>
    <row r="1191" spans="1:29" ht="14.25" thickBot="1" x14ac:dyDescent="0.45">
      <c r="A1191" s="365"/>
      <c r="B1191" s="368"/>
      <c r="C1191" s="371"/>
      <c r="D1191" s="374"/>
      <c r="E1191" s="200" t="s">
        <v>161</v>
      </c>
      <c r="F1191" s="75" t="s">
        <v>214</v>
      </c>
      <c r="G1191" s="75" t="s">
        <v>5</v>
      </c>
      <c r="H1191" s="75" t="s">
        <v>22</v>
      </c>
      <c r="I1191" s="76">
        <v>2</v>
      </c>
      <c r="J1191" s="77">
        <v>1</v>
      </c>
      <c r="K1191" s="78"/>
      <c r="L1191" s="79"/>
      <c r="M1191" s="113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>
        <v>3</v>
      </c>
      <c r="X1191" s="79"/>
      <c r="Y1191" s="79"/>
      <c r="Z1191" s="79"/>
      <c r="AA1191" s="79"/>
      <c r="AB1191" s="30"/>
      <c r="AC1191" s="24">
        <f t="shared" si="214"/>
        <v>3</v>
      </c>
    </row>
    <row r="1192" spans="1:29" ht="14.25" thickBot="1" x14ac:dyDescent="0.45">
      <c r="A1192" s="365"/>
      <c r="B1192" s="368"/>
      <c r="C1192" s="371"/>
      <c r="D1192" s="374"/>
      <c r="E1192" s="93"/>
      <c r="F1192" s="25"/>
      <c r="G1192" s="25"/>
      <c r="H1192" s="25"/>
      <c r="I1192" s="26"/>
      <c r="J1192" s="27"/>
      <c r="K1192" s="28"/>
      <c r="L1192" s="29"/>
      <c r="M1192" s="112"/>
      <c r="N1192" s="79"/>
      <c r="O1192" s="79"/>
      <c r="P1192" s="79"/>
      <c r="Q1192" s="79"/>
      <c r="R1192" s="29"/>
      <c r="S1192" s="29"/>
      <c r="T1192" s="79"/>
      <c r="U1192" s="79"/>
      <c r="V1192" s="29"/>
      <c r="W1192" s="29"/>
      <c r="X1192" s="79"/>
      <c r="Y1192" s="79"/>
      <c r="Z1192" s="29"/>
      <c r="AA1192" s="79"/>
      <c r="AB1192" s="30"/>
      <c r="AC1192" s="24">
        <f t="shared" si="214"/>
        <v>0</v>
      </c>
    </row>
    <row r="1193" spans="1:29" ht="14.25" thickBot="1" x14ac:dyDescent="0.45">
      <c r="A1193" s="365"/>
      <c r="B1193" s="368"/>
      <c r="C1193" s="371"/>
      <c r="D1193" s="374"/>
      <c r="E1193" s="93" t="s">
        <v>73</v>
      </c>
      <c r="F1193" s="25" t="s">
        <v>4</v>
      </c>
      <c r="G1193" s="25" t="s">
        <v>5</v>
      </c>
      <c r="H1193" s="25" t="s">
        <v>74</v>
      </c>
      <c r="I1193" s="26">
        <v>2</v>
      </c>
      <c r="J1193" s="27">
        <v>33</v>
      </c>
      <c r="K1193" s="28"/>
      <c r="L1193" s="29"/>
      <c r="M1193" s="112">
        <v>6</v>
      </c>
      <c r="N1193" s="29"/>
      <c r="O1193" s="29"/>
      <c r="P1193" s="29"/>
      <c r="Q1193" s="29"/>
      <c r="R1193" s="43"/>
      <c r="S1193" s="43"/>
      <c r="T1193" s="29"/>
      <c r="U1193" s="29"/>
      <c r="V1193" s="43"/>
      <c r="W1193" s="43"/>
      <c r="X1193" s="29"/>
      <c r="Y1193" s="29"/>
      <c r="Z1193" s="43"/>
      <c r="AA1193" s="29"/>
      <c r="AB1193" s="30"/>
      <c r="AC1193" s="24">
        <f t="shared" si="214"/>
        <v>6</v>
      </c>
    </row>
    <row r="1194" spans="1:29" ht="14.25" thickBot="1" x14ac:dyDescent="0.45">
      <c r="A1194" s="365"/>
      <c r="B1194" s="368"/>
      <c r="C1194" s="371"/>
      <c r="D1194" s="374"/>
      <c r="E1194" s="93" t="s">
        <v>73</v>
      </c>
      <c r="F1194" s="25" t="s">
        <v>4</v>
      </c>
      <c r="G1194" s="25" t="s">
        <v>5</v>
      </c>
      <c r="H1194" s="25" t="s">
        <v>74</v>
      </c>
      <c r="I1194" s="26">
        <v>2</v>
      </c>
      <c r="J1194" s="27">
        <v>33</v>
      </c>
      <c r="K1194" s="28"/>
      <c r="L1194" s="29"/>
      <c r="M1194" s="112">
        <v>28</v>
      </c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  <c r="AA1194" s="29"/>
      <c r="AB1194" s="30"/>
      <c r="AC1194" s="24">
        <f t="shared" si="214"/>
        <v>28</v>
      </c>
    </row>
    <row r="1195" spans="1:29" ht="14.25" thickBot="1" x14ac:dyDescent="0.45">
      <c r="A1195" s="365"/>
      <c r="B1195" s="368"/>
      <c r="C1195" s="371"/>
      <c r="D1195" s="374"/>
      <c r="E1195" s="93" t="s">
        <v>33</v>
      </c>
      <c r="F1195" s="25" t="s">
        <v>4</v>
      </c>
      <c r="G1195" s="25" t="s">
        <v>5</v>
      </c>
      <c r="H1195" s="25" t="s">
        <v>48</v>
      </c>
      <c r="I1195" s="26">
        <v>4</v>
      </c>
      <c r="J1195" s="27">
        <v>44</v>
      </c>
      <c r="K1195" s="28"/>
      <c r="L1195" s="29"/>
      <c r="M1195" s="112">
        <v>16</v>
      </c>
      <c r="N1195" s="29"/>
      <c r="O1195" s="78"/>
      <c r="P1195" s="78"/>
      <c r="Q1195" s="78"/>
      <c r="R1195" s="78"/>
      <c r="S1195" s="78"/>
      <c r="T1195" s="78"/>
      <c r="U1195" s="78"/>
      <c r="V1195" s="78"/>
      <c r="W1195" s="78"/>
      <c r="X1195" s="78"/>
      <c r="Y1195" s="78"/>
      <c r="Z1195" s="78"/>
      <c r="AA1195" s="78"/>
      <c r="AB1195" s="30"/>
      <c r="AC1195" s="24">
        <f t="shared" si="214"/>
        <v>16</v>
      </c>
    </row>
    <row r="1196" spans="1:29" ht="14.25" thickBot="1" x14ac:dyDescent="0.45">
      <c r="A1196" s="365"/>
      <c r="B1196" s="368"/>
      <c r="C1196" s="371"/>
      <c r="D1196" s="374"/>
      <c r="E1196" s="93" t="s">
        <v>49</v>
      </c>
      <c r="F1196" s="25" t="s">
        <v>4</v>
      </c>
      <c r="G1196" s="25" t="s">
        <v>5</v>
      </c>
      <c r="H1196" s="25" t="s">
        <v>119</v>
      </c>
      <c r="I1196" s="26">
        <v>2</v>
      </c>
      <c r="J1196" s="27">
        <v>47</v>
      </c>
      <c r="K1196" s="28"/>
      <c r="L1196" s="29"/>
      <c r="M1196" s="112">
        <v>28</v>
      </c>
      <c r="N1196" s="78"/>
      <c r="O1196" s="78"/>
      <c r="P1196" s="78"/>
      <c r="Q1196" s="78"/>
      <c r="R1196" s="78"/>
      <c r="S1196" s="78"/>
      <c r="T1196" s="78"/>
      <c r="U1196" s="78"/>
      <c r="V1196" s="78"/>
      <c r="W1196" s="78"/>
      <c r="X1196" s="78"/>
      <c r="Y1196" s="78"/>
      <c r="Z1196" s="78"/>
      <c r="AA1196" s="78"/>
      <c r="AB1196" s="30"/>
      <c r="AC1196" s="24">
        <f t="shared" si="214"/>
        <v>28</v>
      </c>
    </row>
    <row r="1197" spans="1:29" ht="13.9" x14ac:dyDescent="0.4">
      <c r="A1197" s="365"/>
      <c r="B1197" s="368"/>
      <c r="C1197" s="371"/>
      <c r="D1197" s="374"/>
      <c r="E1197" s="93"/>
      <c r="F1197" s="25"/>
      <c r="G1197" s="25"/>
      <c r="H1197" s="25"/>
      <c r="I1197" s="26"/>
      <c r="J1197" s="27"/>
      <c r="K1197" s="28"/>
      <c r="L1197" s="29"/>
      <c r="M1197" s="112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  <c r="Z1197" s="29"/>
      <c r="AA1197" s="29"/>
      <c r="AB1197" s="30"/>
      <c r="AC1197" s="24">
        <f t="shared" si="214"/>
        <v>0</v>
      </c>
    </row>
    <row r="1198" spans="1:29" ht="13.9" thickBot="1" x14ac:dyDescent="0.4">
      <c r="A1198" s="365"/>
      <c r="B1198" s="368"/>
      <c r="C1198" s="371"/>
      <c r="D1198" s="374"/>
      <c r="E1198" s="98" t="s">
        <v>16</v>
      </c>
      <c r="F1198" s="32"/>
      <c r="G1198" s="32"/>
      <c r="H1198" s="32"/>
      <c r="I1198" s="33"/>
      <c r="J1198" s="34"/>
      <c r="K1198" s="35">
        <f t="shared" ref="K1198:AC1198" si="215">SUM(K1189:K1197)</f>
        <v>0</v>
      </c>
      <c r="L1198" s="35">
        <f t="shared" si="215"/>
        <v>0</v>
      </c>
      <c r="M1198" s="35">
        <f t="shared" si="215"/>
        <v>78</v>
      </c>
      <c r="N1198" s="35">
        <f t="shared" si="215"/>
        <v>0</v>
      </c>
      <c r="O1198" s="35">
        <f t="shared" si="215"/>
        <v>0</v>
      </c>
      <c r="P1198" s="35">
        <f t="shared" si="215"/>
        <v>0</v>
      </c>
      <c r="Q1198" s="35">
        <f t="shared" si="215"/>
        <v>0</v>
      </c>
      <c r="R1198" s="35">
        <f t="shared" si="215"/>
        <v>0</v>
      </c>
      <c r="S1198" s="35">
        <f t="shared" si="215"/>
        <v>0</v>
      </c>
      <c r="T1198" s="35">
        <f t="shared" si="215"/>
        <v>0</v>
      </c>
      <c r="U1198" s="35">
        <f t="shared" si="215"/>
        <v>0</v>
      </c>
      <c r="V1198" s="35">
        <f t="shared" si="215"/>
        <v>0</v>
      </c>
      <c r="W1198" s="35">
        <f t="shared" si="215"/>
        <v>12</v>
      </c>
      <c r="X1198" s="35">
        <f t="shared" si="215"/>
        <v>0</v>
      </c>
      <c r="Y1198" s="35">
        <f t="shared" si="215"/>
        <v>0</v>
      </c>
      <c r="Z1198" s="35">
        <f t="shared" si="215"/>
        <v>0</v>
      </c>
      <c r="AA1198" s="35">
        <f t="shared" si="215"/>
        <v>0</v>
      </c>
      <c r="AB1198" s="35">
        <f t="shared" si="215"/>
        <v>0</v>
      </c>
      <c r="AC1198" s="35">
        <f t="shared" si="215"/>
        <v>90</v>
      </c>
    </row>
    <row r="1199" spans="1:29" ht="13.9" x14ac:dyDescent="0.4">
      <c r="A1199" s="365"/>
      <c r="B1199" s="368"/>
      <c r="C1199" s="371"/>
      <c r="D1199" s="375"/>
      <c r="E1199" s="99"/>
      <c r="F1199" s="39"/>
      <c r="G1199" s="39"/>
      <c r="H1199" s="39"/>
      <c r="I1199" s="40"/>
      <c r="J1199" s="41"/>
      <c r="K1199" s="42"/>
      <c r="L1199" s="43"/>
      <c r="M1199" s="115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  <c r="AA1199" s="43"/>
      <c r="AB1199" s="44"/>
      <c r="AC1199" s="45"/>
    </row>
    <row r="1200" spans="1:29" ht="13.9" x14ac:dyDescent="0.4">
      <c r="A1200" s="365"/>
      <c r="B1200" s="368"/>
      <c r="C1200" s="371"/>
      <c r="D1200" s="375"/>
      <c r="E1200" s="100"/>
      <c r="F1200" s="25"/>
      <c r="G1200" s="25"/>
      <c r="H1200" s="25"/>
      <c r="I1200" s="26"/>
      <c r="J1200" s="27"/>
      <c r="K1200" s="28"/>
      <c r="L1200" s="29"/>
      <c r="M1200" s="112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  <c r="AB1200" s="30"/>
      <c r="AC1200" s="31">
        <f>SUM(K1200:AB1200)</f>
        <v>0</v>
      </c>
    </row>
    <row r="1201" spans="1:29" ht="13.9" x14ac:dyDescent="0.4">
      <c r="A1201" s="365"/>
      <c r="B1201" s="368"/>
      <c r="C1201" s="371"/>
      <c r="D1201" s="375"/>
      <c r="E1201" s="100"/>
      <c r="F1201" s="25"/>
      <c r="G1201" s="25"/>
      <c r="H1201" s="25"/>
      <c r="I1201" s="26"/>
      <c r="J1201" s="27"/>
      <c r="K1201" s="28"/>
      <c r="L1201" s="29"/>
      <c r="M1201" s="112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  <c r="AA1201" s="29"/>
      <c r="AB1201" s="30"/>
      <c r="AC1201" s="31">
        <f>SUM(K1201:AB1201)</f>
        <v>0</v>
      </c>
    </row>
    <row r="1202" spans="1:29" ht="13.9" thickBot="1" x14ac:dyDescent="0.4">
      <c r="A1202" s="365"/>
      <c r="B1202" s="368"/>
      <c r="C1202" s="371"/>
      <c r="D1202" s="375"/>
      <c r="E1202" s="101" t="s">
        <v>18</v>
      </c>
      <c r="F1202" s="46"/>
      <c r="G1202" s="46"/>
      <c r="H1202" s="46"/>
      <c r="I1202" s="47"/>
      <c r="J1202" s="48"/>
      <c r="K1202" s="49">
        <f t="shared" ref="K1202:AC1202" si="216">SUM(K1199:K1201)</f>
        <v>0</v>
      </c>
      <c r="L1202" s="50">
        <f t="shared" si="216"/>
        <v>0</v>
      </c>
      <c r="M1202" s="116">
        <f t="shared" si="216"/>
        <v>0</v>
      </c>
      <c r="N1202" s="50">
        <f t="shared" si="216"/>
        <v>0</v>
      </c>
      <c r="O1202" s="50">
        <f t="shared" si="216"/>
        <v>0</v>
      </c>
      <c r="P1202" s="50">
        <f t="shared" si="216"/>
        <v>0</v>
      </c>
      <c r="Q1202" s="50">
        <f t="shared" si="216"/>
        <v>0</v>
      </c>
      <c r="R1202" s="50">
        <f t="shared" si="216"/>
        <v>0</v>
      </c>
      <c r="S1202" s="50">
        <f t="shared" si="216"/>
        <v>0</v>
      </c>
      <c r="T1202" s="50">
        <f t="shared" si="216"/>
        <v>0</v>
      </c>
      <c r="U1202" s="50">
        <f t="shared" si="216"/>
        <v>0</v>
      </c>
      <c r="V1202" s="50">
        <f t="shared" si="216"/>
        <v>0</v>
      </c>
      <c r="W1202" s="50">
        <f t="shared" si="216"/>
        <v>0</v>
      </c>
      <c r="X1202" s="50">
        <f t="shared" si="216"/>
        <v>0</v>
      </c>
      <c r="Y1202" s="50">
        <f t="shared" si="216"/>
        <v>0</v>
      </c>
      <c r="Z1202" s="50">
        <f t="shared" si="216"/>
        <v>0</v>
      </c>
      <c r="AA1202" s="50">
        <f t="shared" si="216"/>
        <v>0</v>
      </c>
      <c r="AB1202" s="51">
        <f t="shared" si="216"/>
        <v>0</v>
      </c>
      <c r="AC1202" s="52">
        <f t="shared" si="216"/>
        <v>0</v>
      </c>
    </row>
    <row r="1203" spans="1:29" ht="13.9" thickBot="1" x14ac:dyDescent="0.4">
      <c r="A1203" s="366"/>
      <c r="B1203" s="369"/>
      <c r="C1203" s="372"/>
      <c r="D1203" s="376"/>
      <c r="E1203" s="102" t="s">
        <v>19</v>
      </c>
      <c r="F1203" s="53"/>
      <c r="G1203" s="53"/>
      <c r="H1203" s="53"/>
      <c r="I1203" s="54"/>
      <c r="J1203" s="55"/>
      <c r="K1203" s="56">
        <f t="shared" ref="K1203:AC1203" si="217">K1198+K1202</f>
        <v>0</v>
      </c>
      <c r="L1203" s="57">
        <f t="shared" si="217"/>
        <v>0</v>
      </c>
      <c r="M1203" s="117">
        <f t="shared" si="217"/>
        <v>78</v>
      </c>
      <c r="N1203" s="57">
        <f t="shared" si="217"/>
        <v>0</v>
      </c>
      <c r="O1203" s="57">
        <f t="shared" si="217"/>
        <v>0</v>
      </c>
      <c r="P1203" s="57">
        <f t="shared" si="217"/>
        <v>0</v>
      </c>
      <c r="Q1203" s="57">
        <f t="shared" si="217"/>
        <v>0</v>
      </c>
      <c r="R1203" s="57">
        <f t="shared" si="217"/>
        <v>0</v>
      </c>
      <c r="S1203" s="57">
        <f t="shared" si="217"/>
        <v>0</v>
      </c>
      <c r="T1203" s="57">
        <f t="shared" si="217"/>
        <v>0</v>
      </c>
      <c r="U1203" s="57">
        <f t="shared" si="217"/>
        <v>0</v>
      </c>
      <c r="V1203" s="57">
        <f t="shared" si="217"/>
        <v>0</v>
      </c>
      <c r="W1203" s="57">
        <f t="shared" si="217"/>
        <v>12</v>
      </c>
      <c r="X1203" s="57">
        <f t="shared" si="217"/>
        <v>0</v>
      </c>
      <c r="Y1203" s="57">
        <f t="shared" si="217"/>
        <v>0</v>
      </c>
      <c r="Z1203" s="57">
        <f t="shared" si="217"/>
        <v>0</v>
      </c>
      <c r="AA1203" s="57">
        <f t="shared" si="217"/>
        <v>0</v>
      </c>
      <c r="AB1203" s="58">
        <f t="shared" si="217"/>
        <v>0</v>
      </c>
      <c r="AC1203" s="59">
        <f t="shared" si="217"/>
        <v>90</v>
      </c>
    </row>
    <row r="1204" spans="1:29" ht="13.9" x14ac:dyDescent="0.4">
      <c r="A1204" s="60"/>
      <c r="B1204" s="61"/>
      <c r="C1204" s="61"/>
      <c r="D1204" s="61"/>
      <c r="E1204" s="103"/>
      <c r="F1204" s="62"/>
      <c r="G1204" s="62"/>
      <c r="H1204" s="62"/>
      <c r="I1204" s="63"/>
      <c r="J1204" s="63"/>
      <c r="K1204" s="64"/>
      <c r="L1204" s="64"/>
      <c r="M1204" s="118"/>
      <c r="N1204" s="64"/>
      <c r="O1204" s="64"/>
      <c r="P1204" s="64"/>
      <c r="Q1204" s="64"/>
      <c r="R1204" s="64"/>
      <c r="S1204" s="64"/>
      <c r="T1204" s="64"/>
      <c r="U1204" s="64"/>
      <c r="V1204" s="64"/>
      <c r="W1204" s="64"/>
      <c r="X1204" s="64"/>
      <c r="Y1204" s="64"/>
      <c r="Z1204" s="64"/>
      <c r="AA1204" s="64"/>
      <c r="AB1204" s="64"/>
      <c r="AC1204" s="64"/>
    </row>
    <row r="1205" spans="1:29" ht="13.9" x14ac:dyDescent="0.4">
      <c r="A1205" s="353" t="s">
        <v>340</v>
      </c>
      <c r="B1205" s="354"/>
      <c r="C1205" s="354"/>
      <c r="D1205" s="354"/>
      <c r="E1205" s="355"/>
      <c r="F1205" s="355"/>
      <c r="G1205" s="355"/>
      <c r="H1205" s="355"/>
      <c r="I1205" s="356"/>
      <c r="J1205" s="356"/>
      <c r="K1205" s="357"/>
      <c r="L1205" s="64"/>
      <c r="M1205" s="118"/>
      <c r="N1205" s="64"/>
      <c r="O1205" s="64"/>
      <c r="P1205" s="64"/>
      <c r="Q1205" s="64"/>
      <c r="R1205" s="64"/>
      <c r="S1205" s="64"/>
      <c r="T1205" s="64"/>
      <c r="U1205" s="64"/>
      <c r="V1205" s="64"/>
      <c r="W1205" s="64"/>
      <c r="X1205" s="64"/>
      <c r="Y1205" s="64"/>
      <c r="Z1205" s="64"/>
      <c r="AA1205" s="64"/>
      <c r="AB1205" s="64"/>
      <c r="AC1205" s="64"/>
    </row>
    <row r="1206" spans="1:29" ht="13.9" x14ac:dyDescent="0.4">
      <c r="A1206" s="60"/>
      <c r="B1206" s="61"/>
      <c r="C1206" s="61"/>
      <c r="D1206" s="61"/>
      <c r="E1206" s="103"/>
      <c r="F1206" s="62"/>
      <c r="G1206" s="62"/>
      <c r="H1206" s="62"/>
      <c r="I1206" s="63"/>
      <c r="J1206" s="63"/>
      <c r="K1206" s="64"/>
      <c r="L1206" s="64"/>
      <c r="M1206" s="118"/>
      <c r="N1206" s="64"/>
      <c r="O1206" s="64"/>
      <c r="P1206" s="64"/>
      <c r="Q1206" s="64"/>
      <c r="R1206" s="64"/>
      <c r="S1206" s="64"/>
      <c r="T1206" s="64"/>
      <c r="U1206" s="64"/>
      <c r="V1206" s="64"/>
      <c r="W1206" s="64"/>
      <c r="X1206" s="64"/>
      <c r="Y1206" s="64"/>
      <c r="Z1206" s="64"/>
      <c r="AA1206" s="64"/>
      <c r="AB1206" s="64"/>
      <c r="AC1206" s="64"/>
    </row>
    <row r="1207" spans="1:29" ht="13.9" x14ac:dyDescent="0.4">
      <c r="A1207" s="60"/>
      <c r="B1207" s="61"/>
      <c r="C1207" s="61"/>
      <c r="D1207" s="61"/>
      <c r="E1207" s="103"/>
      <c r="F1207" s="62"/>
      <c r="G1207" s="62"/>
      <c r="H1207" s="62"/>
      <c r="I1207" s="63"/>
      <c r="J1207" s="63"/>
      <c r="K1207" s="64"/>
      <c r="L1207" s="64"/>
      <c r="M1207" s="118"/>
      <c r="N1207" s="64"/>
      <c r="O1207" s="64"/>
      <c r="P1207" s="64"/>
      <c r="Q1207" s="64"/>
      <c r="R1207" s="65" t="s">
        <v>355</v>
      </c>
      <c r="S1207" s="64"/>
      <c r="T1207" s="64"/>
      <c r="U1207" s="64"/>
      <c r="V1207" s="64"/>
      <c r="W1207" s="64"/>
      <c r="X1207" s="64"/>
      <c r="Y1207" s="64"/>
      <c r="Z1207" s="64"/>
      <c r="AA1207" s="64"/>
      <c r="AB1207" s="64"/>
      <c r="AC1207" s="64"/>
    </row>
    <row r="1208" spans="1:29" ht="13.9" x14ac:dyDescent="0.4">
      <c r="A1208" s="60"/>
      <c r="B1208" s="61"/>
      <c r="C1208" s="61"/>
      <c r="D1208" s="61"/>
      <c r="E1208" s="103"/>
      <c r="F1208" s="62"/>
      <c r="G1208" s="62"/>
      <c r="H1208" s="62"/>
      <c r="I1208" s="63"/>
      <c r="J1208" s="63"/>
      <c r="K1208" s="64"/>
      <c r="L1208" s="64"/>
      <c r="M1208" s="118"/>
      <c r="N1208" s="64"/>
      <c r="O1208" s="64"/>
      <c r="P1208" s="64"/>
      <c r="Q1208" s="64"/>
      <c r="R1208" s="64"/>
      <c r="S1208" s="64"/>
      <c r="T1208" s="64"/>
      <c r="U1208" s="64"/>
      <c r="V1208" s="64"/>
      <c r="W1208" s="64"/>
      <c r="X1208" s="64"/>
      <c r="Y1208" s="64"/>
      <c r="Z1208" s="64"/>
      <c r="AA1208" s="64"/>
      <c r="AB1208" s="64"/>
      <c r="AC1208" s="64"/>
    </row>
    <row r="1209" spans="1:29" ht="13.9" x14ac:dyDescent="0.4">
      <c r="A1209" s="60"/>
      <c r="B1209" s="61"/>
      <c r="C1209" s="61"/>
      <c r="D1209" s="61"/>
      <c r="E1209" s="103"/>
      <c r="F1209" s="62"/>
      <c r="G1209" s="62"/>
      <c r="H1209" s="62"/>
      <c r="I1209" s="63"/>
      <c r="J1209" s="63"/>
      <c r="K1209" s="64"/>
      <c r="L1209" s="64"/>
      <c r="M1209" s="118"/>
      <c r="N1209" s="64"/>
      <c r="O1209" s="64"/>
      <c r="P1209" s="64"/>
      <c r="Q1209" s="64"/>
      <c r="R1209" s="64"/>
      <c r="S1209" s="64"/>
      <c r="T1209" s="64" t="s">
        <v>346</v>
      </c>
      <c r="U1209" s="64"/>
      <c r="V1209" s="64"/>
      <c r="W1209" s="64"/>
      <c r="X1209" s="64"/>
      <c r="Y1209" s="64"/>
      <c r="Z1209" s="64"/>
      <c r="AA1209" s="64"/>
      <c r="AB1209" s="64"/>
      <c r="AC1209" s="64"/>
    </row>
    <row r="1210" spans="1:29" ht="13.9" x14ac:dyDescent="0.4">
      <c r="A1210" s="60"/>
      <c r="B1210" s="61"/>
      <c r="C1210" s="61"/>
      <c r="D1210" s="61"/>
      <c r="E1210" s="103"/>
      <c r="F1210" s="62"/>
      <c r="G1210" s="62"/>
      <c r="H1210" s="62"/>
      <c r="I1210" s="63"/>
      <c r="J1210" s="63"/>
      <c r="K1210" s="64"/>
      <c r="L1210" s="64"/>
      <c r="M1210" s="118"/>
      <c r="N1210" s="64"/>
      <c r="O1210" s="64"/>
      <c r="P1210" s="64"/>
      <c r="Q1210" s="64"/>
      <c r="R1210" s="64"/>
      <c r="S1210" s="64"/>
      <c r="T1210" s="64"/>
      <c r="U1210" s="64"/>
      <c r="V1210" s="64"/>
      <c r="W1210" s="64"/>
      <c r="X1210" s="64"/>
      <c r="Y1210" s="64"/>
      <c r="Z1210" s="64"/>
      <c r="AA1210" s="64"/>
      <c r="AB1210" s="64"/>
      <c r="AC1210" s="64"/>
    </row>
    <row r="1211" spans="1:29" ht="13.9" x14ac:dyDescent="0.4">
      <c r="A1211" s="60"/>
      <c r="B1211" s="61"/>
      <c r="C1211" s="61"/>
      <c r="D1211" s="61"/>
      <c r="E1211" s="103"/>
      <c r="F1211" s="62"/>
      <c r="G1211" s="62"/>
      <c r="H1211" s="62"/>
      <c r="I1211" s="63"/>
      <c r="J1211" s="63"/>
      <c r="K1211" s="64"/>
      <c r="L1211" s="64"/>
      <c r="M1211" s="118"/>
      <c r="N1211" s="64"/>
      <c r="O1211" s="64"/>
      <c r="P1211" s="64"/>
      <c r="Q1211" s="64"/>
      <c r="R1211" s="65" t="s">
        <v>164</v>
      </c>
      <c r="S1211" s="64"/>
      <c r="T1211" s="64"/>
      <c r="U1211" s="64"/>
      <c r="V1211" s="64"/>
      <c r="W1211" s="64"/>
      <c r="X1211" s="64"/>
      <c r="Y1211" s="64"/>
      <c r="Z1211" s="64"/>
      <c r="AA1211" s="64"/>
      <c r="AB1211" s="64"/>
      <c r="AC1211" s="64"/>
    </row>
    <row r="1212" spans="1:29" ht="13.9" x14ac:dyDescent="0.4">
      <c r="A1212" s="60"/>
      <c r="B1212" s="61"/>
      <c r="C1212" s="61"/>
      <c r="D1212" s="61"/>
      <c r="E1212" s="103"/>
      <c r="F1212" s="62"/>
      <c r="G1212" s="62"/>
      <c r="H1212" s="62"/>
      <c r="I1212" s="63"/>
      <c r="J1212" s="63"/>
      <c r="K1212" s="64"/>
      <c r="L1212" s="64"/>
      <c r="M1212" s="118"/>
      <c r="N1212" s="64"/>
      <c r="O1212" s="64"/>
      <c r="P1212" s="64"/>
      <c r="Q1212" s="64"/>
      <c r="R1212" s="64"/>
      <c r="S1212" s="64"/>
      <c r="T1212" s="64"/>
      <c r="U1212" s="64"/>
      <c r="V1212" s="64"/>
      <c r="W1212" s="64"/>
      <c r="X1212" s="64"/>
      <c r="Y1212" s="64"/>
      <c r="Z1212" s="64"/>
      <c r="AA1212" s="64"/>
      <c r="AB1212" s="64"/>
      <c r="AC1212" s="64"/>
    </row>
    <row r="1213" spans="1:29" ht="13.9" x14ac:dyDescent="0.4">
      <c r="A1213" s="60"/>
      <c r="B1213" s="61"/>
      <c r="C1213" s="61"/>
      <c r="D1213" s="61"/>
      <c r="E1213" s="103"/>
      <c r="F1213" s="62"/>
      <c r="G1213" s="62"/>
      <c r="H1213" s="62"/>
      <c r="I1213" s="63"/>
      <c r="J1213" s="63"/>
      <c r="K1213" s="64"/>
      <c r="L1213" s="64"/>
      <c r="M1213" s="118"/>
      <c r="N1213" s="64"/>
      <c r="O1213" s="64"/>
      <c r="P1213" s="64"/>
      <c r="Q1213" s="64"/>
      <c r="R1213" s="64"/>
      <c r="S1213" s="64"/>
      <c r="T1213" s="64" t="s">
        <v>346</v>
      </c>
      <c r="U1213" s="64"/>
      <c r="V1213" s="64"/>
      <c r="W1213" s="64"/>
      <c r="X1213" s="64"/>
      <c r="Y1213" s="64"/>
      <c r="Z1213" s="64"/>
      <c r="AA1213" s="64"/>
      <c r="AB1213" s="64"/>
      <c r="AC1213" s="64"/>
    </row>
    <row r="1232" spans="11:30" x14ac:dyDescent="0.4">
      <c r="K1232" s="215">
        <f>SUM(K25,K82,K147,K208,K276,K344,K418,K488,K561,K633,K703,K760,K807,K856,K905,K959,K1019,K1072,K1119,K1176,K1203)</f>
        <v>853</v>
      </c>
      <c r="L1232" s="215">
        <f t="shared" ref="L1232:X1232" si="218">SUM(L25,L82,L147,L208,L276,L344,L418,L488,L561,L633,L703,L760,L807,L856,L905,L959,L1019,L1072,L1119,L1176,L1203)</f>
        <v>184</v>
      </c>
      <c r="M1232" s="215">
        <f t="shared" si="218"/>
        <v>2560</v>
      </c>
      <c r="N1232" s="215">
        <f t="shared" si="218"/>
        <v>207</v>
      </c>
      <c r="O1232" s="215">
        <f t="shared" si="218"/>
        <v>41</v>
      </c>
      <c r="P1232" s="215">
        <f t="shared" si="218"/>
        <v>2</v>
      </c>
      <c r="Q1232" s="215">
        <f t="shared" si="218"/>
        <v>233</v>
      </c>
      <c r="R1232" s="215">
        <f t="shared" si="218"/>
        <v>0</v>
      </c>
      <c r="S1232" s="215">
        <f t="shared" si="218"/>
        <v>38</v>
      </c>
      <c r="T1232" s="215">
        <f t="shared" si="218"/>
        <v>0</v>
      </c>
      <c r="U1232" s="215">
        <f t="shared" si="218"/>
        <v>170</v>
      </c>
      <c r="V1232" s="215">
        <f t="shared" si="218"/>
        <v>0</v>
      </c>
      <c r="W1232" s="215">
        <f t="shared" si="218"/>
        <v>102</v>
      </c>
      <c r="X1232" s="215">
        <f t="shared" si="218"/>
        <v>0</v>
      </c>
      <c r="Y1232" s="215">
        <f>SUM(K1232:W1232)</f>
        <v>4390</v>
      </c>
      <c r="Z1232" s="215">
        <f>Z25+Z82+Z147+Z208+Z276+Z344+Z418+Z488+Z561+Z633+Z703+Z856+Z905+Z959+Z1072+Z1119+Z760+Z807+Z1019</f>
        <v>0</v>
      </c>
      <c r="AA1232" s="215">
        <f>AA25+AA82+AA147+AA208+AA276+AA344+AA418+AA488+AA561+AA633+AA703+AA856+AA905+AA959+AA1072+AA1119+AA760+AA807+AA1019</f>
        <v>0</v>
      </c>
      <c r="AB1232" s="215">
        <f>AB25+AB82+AB147+AB208+AB276+AB344+AB418+AB488+AB561+AB633+AB703+AB856+AB905+AB959+AB1072+AB1119+AB760+AB807+AB1019</f>
        <v>0</v>
      </c>
      <c r="AC1232" s="215">
        <f>SUM(AC25,AC82,AC147,AC208,AC276,AC344,AC418,AC488,AC561,AC633,AC703,AC760,AC807,AC856,AC905,AC959,AC1019,AC1072,AC1119)</f>
        <v>4187</v>
      </c>
      <c r="AD1232" s="249">
        <f>SUM(K1232:X1232)</f>
        <v>4390</v>
      </c>
    </row>
    <row r="1233" spans="10:30" x14ac:dyDescent="0.4">
      <c r="K1233" s="215">
        <f t="shared" ref="K1233:W1233" si="219">SUM(K57,K109,K176,K241,K307,K378,K453,K520,K594,K667,K734,K783,K827,K880,K926,K985,K1048,K1093,K1151)</f>
        <v>966</v>
      </c>
      <c r="L1233" s="215">
        <f t="shared" si="219"/>
        <v>380</v>
      </c>
      <c r="M1233" s="215">
        <f t="shared" si="219"/>
        <v>1778</v>
      </c>
      <c r="N1233" s="215">
        <f t="shared" si="219"/>
        <v>161.5</v>
      </c>
      <c r="O1233" s="215">
        <f t="shared" si="219"/>
        <v>25</v>
      </c>
      <c r="P1233" s="215">
        <f t="shared" si="219"/>
        <v>2</v>
      </c>
      <c r="Q1233" s="215">
        <f t="shared" si="219"/>
        <v>153</v>
      </c>
      <c r="R1233" s="215">
        <f t="shared" si="219"/>
        <v>0</v>
      </c>
      <c r="S1233" s="215">
        <f t="shared" si="219"/>
        <v>68</v>
      </c>
      <c r="T1233" s="215">
        <f t="shared" si="219"/>
        <v>66</v>
      </c>
      <c r="U1233" s="215">
        <f t="shared" si="219"/>
        <v>127</v>
      </c>
      <c r="V1233" s="215">
        <f t="shared" si="219"/>
        <v>0</v>
      </c>
      <c r="W1233" s="215">
        <f t="shared" si="219"/>
        <v>144</v>
      </c>
      <c r="X1233" s="215">
        <f>X57+X109+X176+X241+X307+X378+X453+X520+X594+X667+X734+X880+X926+X985+X1093+X1151+X783+X827+X1048</f>
        <v>0</v>
      </c>
      <c r="Y1233" s="215">
        <f t="shared" ref="Y1233:Y1234" si="220">SUM(K1233:W1233)</f>
        <v>3870.5</v>
      </c>
      <c r="Z1233" s="215">
        <f>Z57+Z109+Z176+Z241+Z307+Z378+Z453+Z520+Z594+Z667+Z734+Z880+Z926+Z985+Z1093+Z1151+Z783+Z827+Z1048</f>
        <v>0</v>
      </c>
      <c r="AA1233" s="215">
        <f>AA57+AA109+AA176+AA241+AA307+AA378+AA453+AA520+AA594+AA667+AA734+AA880+AA926+AA985+AA1093+AA1151+AA783+AA827+AA1048</f>
        <v>0</v>
      </c>
      <c r="AB1233" s="215">
        <f>AB57+AB109+AB176+AB241+AB307+AB378+AB453+AB520+AB594+AB667+AB734+AB880+AB926+AB985+AB1093+AB1151+AB783+AB827+AB1048</f>
        <v>0</v>
      </c>
      <c r="AC1233" s="215">
        <f>SUM(AC57,AC109,AC176,AC241,AC307,AC378,AC453,AC520,AC594,AC667,AC734,AC783,AC827,AC880,AC926,AC985,AC1048,AC1093,AC1151)</f>
        <v>3870.5</v>
      </c>
      <c r="AD1233" s="249">
        <f>SUM(K1233:W1233)</f>
        <v>3870.5</v>
      </c>
    </row>
    <row r="1234" spans="10:30" x14ac:dyDescent="0.4">
      <c r="K1234" s="215">
        <f t="shared" ref="K1234:W1234" si="221">SUM(K58,K110,K177,K242,K308,K379,K454,K521,K595,K668,K735,K784,K828,K881,K927,K986,K1049,K1094,K1152)</f>
        <v>1791</v>
      </c>
      <c r="L1234" s="215">
        <f t="shared" si="221"/>
        <v>564</v>
      </c>
      <c r="M1234" s="215">
        <f t="shared" si="221"/>
        <v>4196</v>
      </c>
      <c r="N1234" s="215">
        <f t="shared" si="221"/>
        <v>354.5</v>
      </c>
      <c r="O1234" s="215">
        <f t="shared" si="221"/>
        <v>63</v>
      </c>
      <c r="P1234" s="215">
        <f t="shared" si="221"/>
        <v>4</v>
      </c>
      <c r="Q1234" s="215">
        <f t="shared" si="221"/>
        <v>386</v>
      </c>
      <c r="R1234" s="215">
        <f t="shared" si="221"/>
        <v>0</v>
      </c>
      <c r="S1234" s="215">
        <f t="shared" si="221"/>
        <v>106</v>
      </c>
      <c r="T1234" s="215">
        <f t="shared" si="221"/>
        <v>66</v>
      </c>
      <c r="U1234" s="215">
        <f t="shared" si="221"/>
        <v>293</v>
      </c>
      <c r="V1234" s="215">
        <f t="shared" si="221"/>
        <v>0</v>
      </c>
      <c r="W1234" s="215">
        <f t="shared" si="221"/>
        <v>234</v>
      </c>
      <c r="Y1234" s="215">
        <f t="shared" si="220"/>
        <v>8057.5</v>
      </c>
      <c r="AC1234" s="215">
        <f>SUM(AC58,AC110,AC177,AC242,AC308,AC379,AC454,AC521,AC595,AC668,AC735,AC784,AC828,AC881,AC927,AC986,AC1049,AC1094,AC1152)</f>
        <v>8057.5</v>
      </c>
      <c r="AD1234" s="249">
        <f>SUM(K1234:W1234)</f>
        <v>8057.5</v>
      </c>
    </row>
    <row r="1235" spans="10:30" x14ac:dyDescent="0.4">
      <c r="K1235" s="215">
        <f>K1232+K1233</f>
        <v>1819</v>
      </c>
    </row>
    <row r="1240" spans="10:30" x14ac:dyDescent="0.4">
      <c r="J1240" s="243"/>
      <c r="K1240" s="244">
        <v>881.00000000000011</v>
      </c>
      <c r="L1240" s="244">
        <v>184</v>
      </c>
      <c r="M1240" s="244">
        <v>2560</v>
      </c>
      <c r="N1240" s="244">
        <v>206.5</v>
      </c>
      <c r="O1240" s="244">
        <v>40.5</v>
      </c>
      <c r="P1240" s="244">
        <v>2</v>
      </c>
      <c r="Q1240" s="244">
        <v>232.5</v>
      </c>
      <c r="R1240" s="244">
        <v>0</v>
      </c>
      <c r="S1240" s="244">
        <v>38</v>
      </c>
      <c r="T1240" s="244">
        <v>0</v>
      </c>
      <c r="U1240" s="244">
        <v>170</v>
      </c>
      <c r="V1240" s="244">
        <v>0</v>
      </c>
      <c r="W1240" s="244">
        <v>102</v>
      </c>
      <c r="X1240" s="244">
        <v>0</v>
      </c>
      <c r="Y1240" s="244">
        <v>4416.5</v>
      </c>
    </row>
    <row r="1241" spans="10:30" x14ac:dyDescent="0.4">
      <c r="J1241" s="243"/>
      <c r="K1241" s="243">
        <v>952</v>
      </c>
      <c r="L1241" s="243">
        <v>380</v>
      </c>
      <c r="M1241" s="243">
        <v>1750</v>
      </c>
      <c r="N1241" s="243">
        <v>160.5</v>
      </c>
      <c r="O1241" s="243">
        <v>25.5</v>
      </c>
      <c r="P1241" s="243">
        <v>2</v>
      </c>
      <c r="Q1241" s="243">
        <v>153</v>
      </c>
      <c r="R1241" s="243">
        <v>0</v>
      </c>
      <c r="S1241" s="243">
        <v>68</v>
      </c>
      <c r="T1241" s="243">
        <v>66</v>
      </c>
      <c r="U1241" s="243">
        <v>127</v>
      </c>
      <c r="V1241" s="243">
        <v>0</v>
      </c>
      <c r="W1241" s="243">
        <v>144</v>
      </c>
      <c r="X1241" s="243">
        <v>0</v>
      </c>
      <c r="Y1241" s="245">
        <v>3828.96</v>
      </c>
      <c r="Z1241" s="73">
        <f>SUM(K1241:X1241)</f>
        <v>3828</v>
      </c>
    </row>
    <row r="1242" spans="10:30" x14ac:dyDescent="0.4">
      <c r="J1242" s="243"/>
      <c r="K1242" s="244">
        <v>1833</v>
      </c>
      <c r="L1242" s="244">
        <v>564</v>
      </c>
      <c r="M1242" s="244">
        <v>4310</v>
      </c>
      <c r="N1242" s="243">
        <v>367</v>
      </c>
      <c r="O1242" s="243">
        <v>66</v>
      </c>
      <c r="P1242" s="243">
        <v>4</v>
      </c>
      <c r="Q1242" s="243">
        <v>385.5</v>
      </c>
      <c r="R1242" s="243">
        <v>0</v>
      </c>
      <c r="S1242" s="243">
        <v>106</v>
      </c>
      <c r="T1242" s="243">
        <v>66</v>
      </c>
      <c r="U1242" s="243">
        <v>297</v>
      </c>
      <c r="V1242" s="243">
        <v>0</v>
      </c>
      <c r="W1242" s="243">
        <v>246</v>
      </c>
      <c r="X1242" s="243">
        <v>0</v>
      </c>
      <c r="Y1242" s="245">
        <v>8245.4599999999991</v>
      </c>
    </row>
    <row r="1244" spans="10:30" x14ac:dyDescent="0.4">
      <c r="K1244" s="246">
        <f>K1240-K1232</f>
        <v>28.000000000000114</v>
      </c>
      <c r="L1244" s="246">
        <f t="shared" ref="L1244:Y1244" si="222">L1240-L1232</f>
        <v>0</v>
      </c>
      <c r="M1244" s="246">
        <f t="shared" si="222"/>
        <v>0</v>
      </c>
      <c r="N1244" s="246">
        <f t="shared" si="222"/>
        <v>-0.5</v>
      </c>
      <c r="O1244" s="246">
        <f t="shared" si="222"/>
        <v>-0.5</v>
      </c>
      <c r="P1244" s="246">
        <f t="shared" si="222"/>
        <v>0</v>
      </c>
      <c r="Q1244" s="246">
        <f t="shared" si="222"/>
        <v>-0.5</v>
      </c>
      <c r="R1244" s="246">
        <f t="shared" si="222"/>
        <v>0</v>
      </c>
      <c r="S1244" s="246">
        <f t="shared" si="222"/>
        <v>0</v>
      </c>
      <c r="T1244" s="246">
        <f t="shared" si="222"/>
        <v>0</v>
      </c>
      <c r="U1244" s="246">
        <f t="shared" si="222"/>
        <v>0</v>
      </c>
      <c r="V1244" s="246">
        <f t="shared" si="222"/>
        <v>0</v>
      </c>
      <c r="W1244" s="246">
        <f t="shared" si="222"/>
        <v>0</v>
      </c>
      <c r="X1244" s="246">
        <f t="shared" si="222"/>
        <v>0</v>
      </c>
      <c r="Y1244" s="246">
        <f t="shared" si="222"/>
        <v>26.5</v>
      </c>
      <c r="Z1244" s="246">
        <f>SUM(K1244:X1244)</f>
        <v>26.500000000000114</v>
      </c>
    </row>
    <row r="1245" spans="10:30" x14ac:dyDescent="0.4">
      <c r="K1245" s="246">
        <f>K1241-K1233</f>
        <v>-14</v>
      </c>
      <c r="L1245" s="246">
        <f t="shared" ref="L1245:X1245" si="223">L1241-L1233</f>
        <v>0</v>
      </c>
      <c r="M1245" s="246">
        <f t="shared" si="223"/>
        <v>-28</v>
      </c>
      <c r="N1245" s="246">
        <f t="shared" si="223"/>
        <v>-1</v>
      </c>
      <c r="O1245" s="246">
        <f t="shared" si="223"/>
        <v>0.5</v>
      </c>
      <c r="P1245" s="246">
        <f t="shared" si="223"/>
        <v>0</v>
      </c>
      <c r="Q1245" s="246">
        <f t="shared" si="223"/>
        <v>0</v>
      </c>
      <c r="R1245" s="246">
        <f t="shared" si="223"/>
        <v>0</v>
      </c>
      <c r="S1245" s="246">
        <f t="shared" si="223"/>
        <v>0</v>
      </c>
      <c r="T1245" s="246">
        <f t="shared" si="223"/>
        <v>0</v>
      </c>
      <c r="U1245" s="246">
        <f t="shared" si="223"/>
        <v>0</v>
      </c>
      <c r="V1245" s="246">
        <f t="shared" si="223"/>
        <v>0</v>
      </c>
      <c r="W1245" s="246">
        <f t="shared" si="223"/>
        <v>0</v>
      </c>
      <c r="X1245" s="246">
        <f t="shared" si="223"/>
        <v>0</v>
      </c>
      <c r="Y1245" s="246">
        <f>Y1241-Y1233</f>
        <v>-41.539999999999964</v>
      </c>
      <c r="Z1245" s="246">
        <f>SUM(K1245:X1245)</f>
        <v>-42.5</v>
      </c>
    </row>
    <row r="1246" spans="10:30" x14ac:dyDescent="0.4">
      <c r="Z1246" s="246"/>
    </row>
    <row r="1247" spans="10:30" x14ac:dyDescent="0.4">
      <c r="K1247" s="246">
        <f>K1244+K1245</f>
        <v>14.000000000000114</v>
      </c>
      <c r="L1247" s="246">
        <f t="shared" ref="L1247:Y1247" si="224">L1244+L1245</f>
        <v>0</v>
      </c>
      <c r="M1247" s="246">
        <f t="shared" si="224"/>
        <v>-28</v>
      </c>
      <c r="N1247" s="246">
        <f t="shared" si="224"/>
        <v>-1.5</v>
      </c>
      <c r="O1247" s="246">
        <f t="shared" si="224"/>
        <v>0</v>
      </c>
      <c r="P1247" s="246">
        <f t="shared" si="224"/>
        <v>0</v>
      </c>
      <c r="Q1247" s="246">
        <f t="shared" si="224"/>
        <v>-0.5</v>
      </c>
      <c r="R1247" s="246">
        <f t="shared" si="224"/>
        <v>0</v>
      </c>
      <c r="S1247" s="246">
        <f t="shared" si="224"/>
        <v>0</v>
      </c>
      <c r="T1247" s="246">
        <f t="shared" si="224"/>
        <v>0</v>
      </c>
      <c r="U1247" s="246">
        <f t="shared" si="224"/>
        <v>0</v>
      </c>
      <c r="V1247" s="246">
        <f t="shared" si="224"/>
        <v>0</v>
      </c>
      <c r="W1247" s="246">
        <f t="shared" si="224"/>
        <v>0</v>
      </c>
      <c r="X1247" s="246">
        <f t="shared" si="224"/>
        <v>0</v>
      </c>
      <c r="Y1247" s="246">
        <f t="shared" si="224"/>
        <v>-15.039999999999964</v>
      </c>
      <c r="Z1247" s="246">
        <f>SUM(K1247:X1247)</f>
        <v>-15.999999999999886</v>
      </c>
    </row>
  </sheetData>
  <mergeCells count="253">
    <mergeCell ref="A830:K830"/>
    <mergeCell ref="A998:AC998"/>
    <mergeCell ref="A999:A1019"/>
    <mergeCell ref="B999:B1019"/>
    <mergeCell ref="C999:C1019"/>
    <mergeCell ref="D999:D1019"/>
    <mergeCell ref="A1021:K1021"/>
    <mergeCell ref="A1030:AC1030"/>
    <mergeCell ref="A1031:A1049"/>
    <mergeCell ref="B1031:B1049"/>
    <mergeCell ref="C1031:C1049"/>
    <mergeCell ref="D1031:D1049"/>
    <mergeCell ref="A858:K858"/>
    <mergeCell ref="A867:AC867"/>
    <mergeCell ref="A868:A881"/>
    <mergeCell ref="B868:B881"/>
    <mergeCell ref="C868:C881"/>
    <mergeCell ref="D868:D881"/>
    <mergeCell ref="A843:AC843"/>
    <mergeCell ref="A844:A856"/>
    <mergeCell ref="B844:B856"/>
    <mergeCell ref="C844:C856"/>
    <mergeCell ref="D844:D856"/>
    <mergeCell ref="A907:K907"/>
    <mergeCell ref="A786:K786"/>
    <mergeCell ref="A797:AC797"/>
    <mergeCell ref="A798:A807"/>
    <mergeCell ref="B798:B807"/>
    <mergeCell ref="C798:C807"/>
    <mergeCell ref="A809:K809"/>
    <mergeCell ref="A818:AC818"/>
    <mergeCell ref="A819:A828"/>
    <mergeCell ref="D798:D807"/>
    <mergeCell ref="B819:B828"/>
    <mergeCell ref="C819:C828"/>
    <mergeCell ref="D819:D828"/>
    <mergeCell ref="A747:AC747"/>
    <mergeCell ref="A748:A760"/>
    <mergeCell ref="B748:B760"/>
    <mergeCell ref="C748:C760"/>
    <mergeCell ref="D748:D760"/>
    <mergeCell ref="A762:K762"/>
    <mergeCell ref="A771:AC771"/>
    <mergeCell ref="A772:A784"/>
    <mergeCell ref="B772:B784"/>
    <mergeCell ref="C772:C784"/>
    <mergeCell ref="D772:D784"/>
    <mergeCell ref="A1105:AC1105"/>
    <mergeCell ref="A1130:AC1130"/>
    <mergeCell ref="A1131:A1152"/>
    <mergeCell ref="B1131:B1152"/>
    <mergeCell ref="C1131:C1152"/>
    <mergeCell ref="D1131:D1152"/>
    <mergeCell ref="A1154:K1154"/>
    <mergeCell ref="A1106:A1119"/>
    <mergeCell ref="B1106:B1119"/>
    <mergeCell ref="C1106:C1119"/>
    <mergeCell ref="D1106:D1119"/>
    <mergeCell ref="A1121:K1121"/>
    <mergeCell ref="A27:K27"/>
    <mergeCell ref="A36:AC36"/>
    <mergeCell ref="A37:A58"/>
    <mergeCell ref="B37:B58"/>
    <mergeCell ref="C37:C58"/>
    <mergeCell ref="D37:D58"/>
    <mergeCell ref="A84:K84"/>
    <mergeCell ref="A93:AC93"/>
    <mergeCell ref="A94:A110"/>
    <mergeCell ref="B94:B110"/>
    <mergeCell ref="C94:C110"/>
    <mergeCell ref="D94:D110"/>
    <mergeCell ref="A60:K60"/>
    <mergeCell ref="A69:AC69"/>
    <mergeCell ref="A70:A82"/>
    <mergeCell ref="B70:B82"/>
    <mergeCell ref="C70:C82"/>
    <mergeCell ref="D70:D82"/>
    <mergeCell ref="A1:AC1"/>
    <mergeCell ref="A3:AC3"/>
    <mergeCell ref="A8:A25"/>
    <mergeCell ref="B8:B25"/>
    <mergeCell ref="C8:C25"/>
    <mergeCell ref="D8:D25"/>
    <mergeCell ref="J6:J7"/>
    <mergeCell ref="K6:AB6"/>
    <mergeCell ref="AC6:AC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158:AC158"/>
    <mergeCell ref="A159:A177"/>
    <mergeCell ref="B159:B177"/>
    <mergeCell ref="C159:C177"/>
    <mergeCell ref="D159:D177"/>
    <mergeCell ref="A112:K112"/>
    <mergeCell ref="A121:AC121"/>
    <mergeCell ref="A122:A147"/>
    <mergeCell ref="B122:B147"/>
    <mergeCell ref="C122:C147"/>
    <mergeCell ref="D122:D147"/>
    <mergeCell ref="A149:K149"/>
    <mergeCell ref="A210:K210"/>
    <mergeCell ref="A219:AC219"/>
    <mergeCell ref="A220:A242"/>
    <mergeCell ref="B220:B242"/>
    <mergeCell ref="C220:C242"/>
    <mergeCell ref="D220:D242"/>
    <mergeCell ref="A179:K179"/>
    <mergeCell ref="A188:AC188"/>
    <mergeCell ref="A189:A208"/>
    <mergeCell ref="B189:B208"/>
    <mergeCell ref="C189:C208"/>
    <mergeCell ref="D189:D208"/>
    <mergeCell ref="A278:K278"/>
    <mergeCell ref="A287:AC287"/>
    <mergeCell ref="A288:A308"/>
    <mergeCell ref="B288:B308"/>
    <mergeCell ref="C288:C308"/>
    <mergeCell ref="D288:D308"/>
    <mergeCell ref="A244:K244"/>
    <mergeCell ref="A253:AC253"/>
    <mergeCell ref="A254:A276"/>
    <mergeCell ref="B254:B276"/>
    <mergeCell ref="C254:C276"/>
    <mergeCell ref="D254:D276"/>
    <mergeCell ref="A346:K346"/>
    <mergeCell ref="A355:AC355"/>
    <mergeCell ref="A356:A379"/>
    <mergeCell ref="B356:B379"/>
    <mergeCell ref="C356:C379"/>
    <mergeCell ref="D356:D379"/>
    <mergeCell ref="A310:K310"/>
    <mergeCell ref="A319:AC319"/>
    <mergeCell ref="A320:A344"/>
    <mergeCell ref="B320:B344"/>
    <mergeCell ref="C320:C344"/>
    <mergeCell ref="D320:D344"/>
    <mergeCell ref="A420:K420"/>
    <mergeCell ref="A429:AC429"/>
    <mergeCell ref="A430:A454"/>
    <mergeCell ref="B430:B454"/>
    <mergeCell ref="C430:C454"/>
    <mergeCell ref="D430:D454"/>
    <mergeCell ref="A381:K381"/>
    <mergeCell ref="A390:AC390"/>
    <mergeCell ref="A391:A418"/>
    <mergeCell ref="B391:B418"/>
    <mergeCell ref="C391:C418"/>
    <mergeCell ref="D391:D418"/>
    <mergeCell ref="A490:K490"/>
    <mergeCell ref="A499:AC499"/>
    <mergeCell ref="A500:A521"/>
    <mergeCell ref="B500:B521"/>
    <mergeCell ref="C500:C521"/>
    <mergeCell ref="D500:D521"/>
    <mergeCell ref="A456:K456"/>
    <mergeCell ref="A465:AC465"/>
    <mergeCell ref="A466:A488"/>
    <mergeCell ref="B466:B488"/>
    <mergeCell ref="C466:C488"/>
    <mergeCell ref="D466:D488"/>
    <mergeCell ref="A563:K563"/>
    <mergeCell ref="A572:AC572"/>
    <mergeCell ref="A573:A595"/>
    <mergeCell ref="B573:B595"/>
    <mergeCell ref="C573:C595"/>
    <mergeCell ref="D573:D595"/>
    <mergeCell ref="A523:K523"/>
    <mergeCell ref="A532:AC532"/>
    <mergeCell ref="A533:A561"/>
    <mergeCell ref="B533:B561"/>
    <mergeCell ref="C533:C561"/>
    <mergeCell ref="D533:D561"/>
    <mergeCell ref="A670:K670"/>
    <mergeCell ref="A635:K635"/>
    <mergeCell ref="A644:AC644"/>
    <mergeCell ref="A645:A668"/>
    <mergeCell ref="B645:B668"/>
    <mergeCell ref="C645:C668"/>
    <mergeCell ref="D645:D668"/>
    <mergeCell ref="A597:K597"/>
    <mergeCell ref="A606:AC606"/>
    <mergeCell ref="A607:A633"/>
    <mergeCell ref="B607:B633"/>
    <mergeCell ref="C607:C633"/>
    <mergeCell ref="D607:D633"/>
    <mergeCell ref="A916:AC916"/>
    <mergeCell ref="A917:A927"/>
    <mergeCell ref="B917:B927"/>
    <mergeCell ref="C917:C927"/>
    <mergeCell ref="D917:D927"/>
    <mergeCell ref="A883:K883"/>
    <mergeCell ref="A892:AC892"/>
    <mergeCell ref="A893:A905"/>
    <mergeCell ref="B893:B905"/>
    <mergeCell ref="C893:C905"/>
    <mergeCell ref="D893:D905"/>
    <mergeCell ref="A970:AC970"/>
    <mergeCell ref="A971:A986"/>
    <mergeCell ref="B971:B986"/>
    <mergeCell ref="C971:C986"/>
    <mergeCell ref="D971:D986"/>
    <mergeCell ref="A1060:AC1060"/>
    <mergeCell ref="A988:K988"/>
    <mergeCell ref="A929:K929"/>
    <mergeCell ref="A938:AC938"/>
    <mergeCell ref="A939:A959"/>
    <mergeCell ref="B939:B959"/>
    <mergeCell ref="C939:C959"/>
    <mergeCell ref="D939:D959"/>
    <mergeCell ref="A1051:K1051"/>
    <mergeCell ref="A1061:A1072"/>
    <mergeCell ref="B1061:B1072"/>
    <mergeCell ref="C1061:C1072"/>
    <mergeCell ref="D1061:D1072"/>
    <mergeCell ref="A1096:K1096"/>
    <mergeCell ref="A681:AC681"/>
    <mergeCell ref="A682:A703"/>
    <mergeCell ref="B682:B703"/>
    <mergeCell ref="C682:C703"/>
    <mergeCell ref="D682:D703"/>
    <mergeCell ref="A1074:K1074"/>
    <mergeCell ref="A1083:AC1083"/>
    <mergeCell ref="A1084:A1094"/>
    <mergeCell ref="B1084:B1094"/>
    <mergeCell ref="C1084:C1094"/>
    <mergeCell ref="D1084:D1094"/>
    <mergeCell ref="A737:K737"/>
    <mergeCell ref="A705:K705"/>
    <mergeCell ref="A714:AC714"/>
    <mergeCell ref="A715:A735"/>
    <mergeCell ref="B715:B735"/>
    <mergeCell ref="C715:C735"/>
    <mergeCell ref="D715:D735"/>
    <mergeCell ref="A961:K961"/>
    <mergeCell ref="A1205:K1205"/>
    <mergeCell ref="A1164:AC1164"/>
    <mergeCell ref="A1165:A1176"/>
    <mergeCell ref="B1165:B1176"/>
    <mergeCell ref="C1165:C1176"/>
    <mergeCell ref="D1165:D1176"/>
    <mergeCell ref="A1178:K1178"/>
    <mergeCell ref="A1188:AC1188"/>
    <mergeCell ref="A1189:A1203"/>
    <mergeCell ref="B1189:B1203"/>
    <mergeCell ref="C1189:C1203"/>
    <mergeCell ref="D1189:D1203"/>
  </mergeCells>
  <phoneticPr fontId="16" type="noConversion"/>
  <pageMargins left="0.19685039370078741" right="0.19685039370078741" top="0.78740157480314965" bottom="0.39370078740157483" header="0.31496062992125984" footer="0.31496062992125984"/>
  <pageSetup paperSize="9" scale="65" fitToHeight="0" orientation="landscape" verticalDpi="144" r:id="rId1"/>
  <headerFooter alignWithMargins="0"/>
  <rowBreaks count="22" manualBreakCount="22">
    <brk id="35" max="16383" man="1"/>
    <brk id="68" max="16383" man="1"/>
    <brk id="92" max="16383" man="1"/>
    <brk id="120" max="16383" man="1"/>
    <brk id="157" max="16383" man="1"/>
    <brk id="187" max="16383" man="1"/>
    <brk id="218" max="16383" man="1"/>
    <brk id="252" max="16383" man="1"/>
    <brk id="286" max="16383" man="1"/>
    <brk id="318" max="16383" man="1"/>
    <brk id="354" max="16383" man="1"/>
    <brk id="389" max="16383" man="1"/>
    <brk id="428" max="16383" man="1"/>
    <brk id="464" max="16383" man="1"/>
    <brk id="498" max="16383" man="1"/>
    <brk id="531" max="16383" man="1"/>
    <brk id="571" max="16383" man="1"/>
    <brk id="605" max="16383" man="1"/>
    <brk id="643" max="16383" man="1"/>
    <brk id="678" max="16383" man="1"/>
    <brk id="680" max="16383" man="1"/>
    <brk id="8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AD107"/>
  <sheetViews>
    <sheetView tabSelected="1" topLeftCell="A70" zoomScaleNormal="100" zoomScaleSheetLayoutView="100" workbookViewId="0">
      <selection activeCell="C99" sqref="C99"/>
    </sheetView>
  </sheetViews>
  <sheetFormatPr defaultColWidth="9.1328125" defaultRowHeight="12.75" x14ac:dyDescent="0.35"/>
  <cols>
    <col min="1" max="28" width="18" style="134" customWidth="1"/>
    <col min="29" max="29" width="15.3984375" style="346" customWidth="1"/>
    <col min="30" max="16384" width="9.1328125" style="134"/>
  </cols>
  <sheetData>
    <row r="2" spans="1:29" ht="18" customHeight="1" x14ac:dyDescent="0.35">
      <c r="A2" s="473" t="s">
        <v>0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133"/>
    </row>
    <row r="3" spans="1:29" ht="18" customHeight="1" thickBot="1" x14ac:dyDescent="0.4">
      <c r="A3" s="474" t="s">
        <v>339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347"/>
    </row>
    <row r="4" spans="1:29" ht="14.25" customHeight="1" thickBot="1" x14ac:dyDescent="0.4">
      <c r="A4" s="475" t="s">
        <v>128</v>
      </c>
      <c r="B4" s="430" t="s">
        <v>129</v>
      </c>
      <c r="C4" s="430" t="s">
        <v>130</v>
      </c>
      <c r="D4" s="477" t="s">
        <v>131</v>
      </c>
      <c r="E4" s="479"/>
      <c r="F4" s="479" t="s">
        <v>133</v>
      </c>
      <c r="G4" s="482" t="s">
        <v>170</v>
      </c>
      <c r="H4" s="484" t="s">
        <v>136</v>
      </c>
      <c r="I4" s="460" t="s">
        <v>138</v>
      </c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1"/>
      <c r="AB4" s="460"/>
      <c r="AC4" s="348"/>
    </row>
    <row r="5" spans="1:29" ht="116.25" customHeight="1" thickBot="1" x14ac:dyDescent="0.4">
      <c r="A5" s="476"/>
      <c r="B5" s="432"/>
      <c r="C5" s="432"/>
      <c r="D5" s="478"/>
      <c r="E5" s="480"/>
      <c r="F5" s="481"/>
      <c r="G5" s="483"/>
      <c r="H5" s="485"/>
      <c r="I5" s="330" t="s">
        <v>140</v>
      </c>
      <c r="J5" s="331" t="s">
        <v>141</v>
      </c>
      <c r="K5" s="331" t="s">
        <v>142</v>
      </c>
      <c r="L5" s="331" t="s">
        <v>143</v>
      </c>
      <c r="M5" s="332" t="s">
        <v>144</v>
      </c>
      <c r="N5" s="331" t="s">
        <v>145</v>
      </c>
      <c r="O5" s="331" t="s">
        <v>146</v>
      </c>
      <c r="P5" s="331" t="s">
        <v>171</v>
      </c>
      <c r="Q5" s="331" t="s">
        <v>148</v>
      </c>
      <c r="R5" s="331" t="s">
        <v>149</v>
      </c>
      <c r="S5" s="331" t="s">
        <v>150</v>
      </c>
      <c r="T5" s="331" t="s">
        <v>151</v>
      </c>
      <c r="U5" s="331" t="s">
        <v>152</v>
      </c>
      <c r="V5" s="331" t="s">
        <v>172</v>
      </c>
      <c r="W5" s="331" t="s">
        <v>154</v>
      </c>
      <c r="X5" s="331" t="s">
        <v>155</v>
      </c>
      <c r="Y5" s="331" t="s">
        <v>156</v>
      </c>
      <c r="Z5" s="333" t="s">
        <v>157</v>
      </c>
      <c r="AA5" s="342"/>
      <c r="AB5" s="338" t="s">
        <v>139</v>
      </c>
      <c r="AC5" s="329" t="s">
        <v>366</v>
      </c>
    </row>
    <row r="6" spans="1:29" ht="12.75" customHeight="1" thickBot="1" x14ac:dyDescent="0.4">
      <c r="A6" s="146">
        <v>1</v>
      </c>
      <c r="B6" s="147">
        <v>2</v>
      </c>
      <c r="C6" s="147">
        <v>3</v>
      </c>
      <c r="D6" s="148">
        <v>4</v>
      </c>
      <c r="E6" s="149">
        <v>5</v>
      </c>
      <c r="F6" s="149">
        <v>6</v>
      </c>
      <c r="G6" s="150" t="s">
        <v>173</v>
      </c>
      <c r="H6" s="151">
        <v>8</v>
      </c>
      <c r="I6" s="152">
        <v>9</v>
      </c>
      <c r="J6" s="149">
        <v>10</v>
      </c>
      <c r="K6" s="149">
        <v>11</v>
      </c>
      <c r="L6" s="149">
        <v>12</v>
      </c>
      <c r="M6" s="149">
        <v>13</v>
      </c>
      <c r="N6" s="149">
        <v>14</v>
      </c>
      <c r="O6" s="149">
        <v>15</v>
      </c>
      <c r="P6" s="149">
        <v>16</v>
      </c>
      <c r="Q6" s="149">
        <v>17</v>
      </c>
      <c r="R6" s="149">
        <v>18</v>
      </c>
      <c r="S6" s="149">
        <v>19</v>
      </c>
      <c r="T6" s="149">
        <v>20</v>
      </c>
      <c r="U6" s="149">
        <v>21</v>
      </c>
      <c r="V6" s="149">
        <v>22</v>
      </c>
      <c r="W6" s="149">
        <v>23</v>
      </c>
      <c r="X6" s="149">
        <v>24</v>
      </c>
      <c r="Y6" s="149">
        <v>25</v>
      </c>
      <c r="Z6" s="334">
        <v>26</v>
      </c>
      <c r="AA6" s="343">
        <v>27</v>
      </c>
      <c r="AB6" s="339">
        <v>28</v>
      </c>
      <c r="AC6" s="345">
        <v>29</v>
      </c>
    </row>
    <row r="7" spans="1:29" customFormat="1" ht="20.100000000000001" customHeight="1" x14ac:dyDescent="0.4">
      <c r="A7" s="462">
        <v>1</v>
      </c>
      <c r="B7" s="463" t="s">
        <v>359</v>
      </c>
      <c r="C7" s="367" t="s">
        <v>363</v>
      </c>
      <c r="D7" s="312">
        <v>1</v>
      </c>
      <c r="E7" s="155" t="s">
        <v>1</v>
      </c>
      <c r="F7" s="155"/>
      <c r="G7" s="155"/>
      <c r="H7" s="156"/>
      <c r="I7" s="21">
        <f>Форма3_Нов!K25</f>
        <v>0</v>
      </c>
      <c r="J7" s="22">
        <f>Форма3_Нов!L25</f>
        <v>0</v>
      </c>
      <c r="K7" s="22">
        <f>Форма3_Нов!M25</f>
        <v>0</v>
      </c>
      <c r="L7" s="22">
        <f>Форма3_Нов!N25</f>
        <v>0</v>
      </c>
      <c r="M7" s="22">
        <f>Форма3_Нов!O25</f>
        <v>0</v>
      </c>
      <c r="N7" s="22">
        <f>Форма3_Нов!P25</f>
        <v>0</v>
      </c>
      <c r="O7" s="22">
        <f>Форма3_Нов!Q25</f>
        <v>11</v>
      </c>
      <c r="P7" s="22">
        <f>Форма3_Нов!R25</f>
        <v>0</v>
      </c>
      <c r="Q7" s="22">
        <f>Форма3_Нов!S25</f>
        <v>0</v>
      </c>
      <c r="R7" s="22">
        <f>Форма3_Нов!T25</f>
        <v>0</v>
      </c>
      <c r="S7" s="22">
        <f>Форма3_Нов!U25</f>
        <v>0</v>
      </c>
      <c r="T7" s="22">
        <f>Форма3_Нов!V25</f>
        <v>0</v>
      </c>
      <c r="U7" s="22">
        <f>Форма3_Нов!W25</f>
        <v>0</v>
      </c>
      <c r="V7" s="22">
        <f>Форма3_Нов!X25</f>
        <v>0</v>
      </c>
      <c r="W7" s="22">
        <f>Форма3_Нов!Y25</f>
        <v>0</v>
      </c>
      <c r="X7" s="22">
        <f>Форма3_Нов!Z25</f>
        <v>0</v>
      </c>
      <c r="Y7" s="22">
        <f>Форма3_Нов!AA25</f>
        <v>0</v>
      </c>
      <c r="Z7" s="23">
        <f>Форма3_Нов!AB25</f>
        <v>0</v>
      </c>
      <c r="AA7" s="45"/>
      <c r="AB7" s="193">
        <f>Форма3_Нов!AC25</f>
        <v>11</v>
      </c>
      <c r="AC7" s="349"/>
    </row>
    <row r="8" spans="1:29" customFormat="1" ht="39" customHeight="1" x14ac:dyDescent="0.4">
      <c r="A8" s="455"/>
      <c r="B8" s="458"/>
      <c r="C8" s="368"/>
      <c r="D8" s="313">
        <v>1</v>
      </c>
      <c r="E8" s="157" t="s">
        <v>20</v>
      </c>
      <c r="F8" s="157"/>
      <c r="G8" s="157"/>
      <c r="H8" s="158"/>
      <c r="I8" s="28">
        <f>Форма3_Нов!K57</f>
        <v>136</v>
      </c>
      <c r="J8" s="29">
        <f>Форма3_Нов!L57</f>
        <v>18</v>
      </c>
      <c r="K8" s="29">
        <f>Форма3_Нов!M57</f>
        <v>78</v>
      </c>
      <c r="L8" s="29">
        <f>Форма3_Нов!N57</f>
        <v>0</v>
      </c>
      <c r="M8" s="29">
        <f>Форма3_Нов!O57</f>
        <v>0</v>
      </c>
      <c r="N8" s="29">
        <f>Форма3_Нов!P57</f>
        <v>0</v>
      </c>
      <c r="O8" s="29">
        <f>Форма3_Нов!Q57</f>
        <v>29</v>
      </c>
      <c r="P8" s="29">
        <f>Форма3_Нов!R57</f>
        <v>0</v>
      </c>
      <c r="Q8" s="29">
        <f>Форма3_Нов!S57</f>
        <v>8</v>
      </c>
      <c r="R8" s="29">
        <f>Форма3_Нов!T57</f>
        <v>0</v>
      </c>
      <c r="S8" s="29">
        <f>Форма3_Нов!U57</f>
        <v>6</v>
      </c>
      <c r="T8" s="29">
        <f>Форма3_Нов!V57</f>
        <v>0</v>
      </c>
      <c r="U8" s="29">
        <f>Форма3_Нов!W57</f>
        <v>21</v>
      </c>
      <c r="V8" s="29">
        <f>Форма3_Нов!X57</f>
        <v>0</v>
      </c>
      <c r="W8" s="29">
        <f>Форма3_Нов!Y57</f>
        <v>0</v>
      </c>
      <c r="X8" s="29">
        <f>Форма3_Нов!Z57</f>
        <v>0</v>
      </c>
      <c r="Y8" s="29">
        <f>Форма3_Нов!AA57</f>
        <v>0</v>
      </c>
      <c r="Z8" s="30">
        <f>Форма3_Нов!AB57</f>
        <v>0</v>
      </c>
      <c r="AA8" s="31"/>
      <c r="AB8" s="194">
        <f>Форма3_Нов!AC57</f>
        <v>296</v>
      </c>
      <c r="AC8" s="350" t="s">
        <v>365</v>
      </c>
    </row>
    <row r="9" spans="1:29" customFormat="1" ht="20.100000000000001" customHeight="1" thickBot="1" x14ac:dyDescent="0.45">
      <c r="A9" s="456"/>
      <c r="B9" s="459"/>
      <c r="C9" s="369"/>
      <c r="D9" s="314">
        <v>1</v>
      </c>
      <c r="E9" s="160" t="s">
        <v>175</v>
      </c>
      <c r="F9" s="160"/>
      <c r="G9" s="160"/>
      <c r="H9" s="161"/>
      <c r="I9" s="162">
        <f t="shared" ref="I9:N9" si="0">SUM(I7,I8)</f>
        <v>136</v>
      </c>
      <c r="J9" s="162">
        <f t="shared" si="0"/>
        <v>18</v>
      </c>
      <c r="K9" s="162">
        <f t="shared" si="0"/>
        <v>78</v>
      </c>
      <c r="L9" s="162">
        <f t="shared" si="0"/>
        <v>0</v>
      </c>
      <c r="M9" s="162">
        <f t="shared" si="0"/>
        <v>0</v>
      </c>
      <c r="N9" s="162">
        <f t="shared" si="0"/>
        <v>0</v>
      </c>
      <c r="O9" s="162">
        <v>96</v>
      </c>
      <c r="P9" s="162">
        <f t="shared" ref="P9:AB9" si="1">SUM(P7,P8)</f>
        <v>0</v>
      </c>
      <c r="Q9" s="162">
        <f t="shared" si="1"/>
        <v>8</v>
      </c>
      <c r="R9" s="162">
        <f t="shared" si="1"/>
        <v>0</v>
      </c>
      <c r="S9" s="162">
        <f t="shared" si="1"/>
        <v>6</v>
      </c>
      <c r="T9" s="162">
        <f t="shared" si="1"/>
        <v>0</v>
      </c>
      <c r="U9" s="162">
        <f t="shared" si="1"/>
        <v>21</v>
      </c>
      <c r="V9" s="162">
        <f t="shared" si="1"/>
        <v>0</v>
      </c>
      <c r="W9" s="162">
        <f t="shared" si="1"/>
        <v>0</v>
      </c>
      <c r="X9" s="162">
        <f t="shared" si="1"/>
        <v>0</v>
      </c>
      <c r="Y9" s="162">
        <f t="shared" si="1"/>
        <v>0</v>
      </c>
      <c r="Z9" s="323">
        <f t="shared" si="1"/>
        <v>0</v>
      </c>
      <c r="AA9" s="31"/>
      <c r="AB9" s="323">
        <f t="shared" si="1"/>
        <v>307</v>
      </c>
      <c r="AC9" s="344"/>
    </row>
    <row r="10" spans="1:29" customFormat="1" ht="20.100000000000001" customHeight="1" x14ac:dyDescent="0.35">
      <c r="A10" s="464"/>
      <c r="B10" s="467" t="s">
        <v>176</v>
      </c>
      <c r="C10" s="470"/>
      <c r="D10" s="164">
        <v>1</v>
      </c>
      <c r="E10" s="165" t="s">
        <v>1</v>
      </c>
      <c r="F10" s="165"/>
      <c r="G10" s="165"/>
      <c r="H10" s="166"/>
      <c r="I10" s="167">
        <f>SUM($I7,)</f>
        <v>0</v>
      </c>
      <c r="J10" s="168">
        <f>SUM($J7,)</f>
        <v>0</v>
      </c>
      <c r="K10" s="168">
        <f>SUM($K7,)</f>
        <v>0</v>
      </c>
      <c r="L10" s="168">
        <f>SUM($L7,)</f>
        <v>0</v>
      </c>
      <c r="M10" s="168">
        <f>SUM($M7,)</f>
        <v>0</v>
      </c>
      <c r="N10" s="168">
        <f>SUM($N7,)</f>
        <v>0</v>
      </c>
      <c r="O10" s="168">
        <f>SUM($O7,)</f>
        <v>11</v>
      </c>
      <c r="P10" s="168">
        <f>SUM($P7,)</f>
        <v>0</v>
      </c>
      <c r="Q10" s="168">
        <f>SUM($Q7,)</f>
        <v>0</v>
      </c>
      <c r="R10" s="168">
        <f>SUM($R7,)</f>
        <v>0</v>
      </c>
      <c r="S10" s="168">
        <f>SUM($S7,)</f>
        <v>0</v>
      </c>
      <c r="T10" s="168">
        <f>SUM($T7,)</f>
        <v>0</v>
      </c>
      <c r="U10" s="168">
        <f>SUM($U7,)</f>
        <v>0</v>
      </c>
      <c r="V10" s="168">
        <f>SUM($V7,)</f>
        <v>0</v>
      </c>
      <c r="W10" s="168">
        <f>SUM($W7,)</f>
        <v>0</v>
      </c>
      <c r="X10" s="168">
        <f>SUM($X7,)</f>
        <v>0</v>
      </c>
      <c r="Y10" s="168">
        <f>SUM($Y7,)</f>
        <v>0</v>
      </c>
      <c r="Z10" s="324">
        <f>SUM($Z7,)</f>
        <v>0</v>
      </c>
      <c r="AA10" s="341"/>
      <c r="AB10" s="326">
        <f>SUM($AB7,)</f>
        <v>11</v>
      </c>
      <c r="AC10" s="344">
        <f>SUM($AC7,)</f>
        <v>0</v>
      </c>
    </row>
    <row r="11" spans="1:29" customFormat="1" ht="20.100000000000001" customHeight="1" x14ac:dyDescent="0.35">
      <c r="A11" s="465"/>
      <c r="B11" s="468"/>
      <c r="C11" s="471"/>
      <c r="D11" s="321">
        <v>1</v>
      </c>
      <c r="E11" s="170" t="s">
        <v>20</v>
      </c>
      <c r="F11" s="170"/>
      <c r="G11" s="170"/>
      <c r="H11" s="171"/>
      <c r="I11" s="172">
        <f>SUM($I8,)</f>
        <v>136</v>
      </c>
      <c r="J11" s="173">
        <f>SUM($J8,)</f>
        <v>18</v>
      </c>
      <c r="K11" s="173">
        <f>SUM($K8,)</f>
        <v>78</v>
      </c>
      <c r="L11" s="173">
        <f>SUM($L8,)</f>
        <v>0</v>
      </c>
      <c r="M11" s="173">
        <f>SUM($M8,)</f>
        <v>0</v>
      </c>
      <c r="N11" s="173">
        <f>SUM($N8,)</f>
        <v>0</v>
      </c>
      <c r="O11" s="173">
        <f>SUM($O8,)</f>
        <v>29</v>
      </c>
      <c r="P11" s="173">
        <f>SUM($P8,)</f>
        <v>0</v>
      </c>
      <c r="Q11" s="173">
        <f>SUM($Q8,)</f>
        <v>8</v>
      </c>
      <c r="R11" s="173">
        <f>SUM($R8,)</f>
        <v>0</v>
      </c>
      <c r="S11" s="173">
        <f>SUM($S8,)</f>
        <v>6</v>
      </c>
      <c r="T11" s="173">
        <f>SUM($T8,)</f>
        <v>0</v>
      </c>
      <c r="U11" s="173">
        <f>SUM($U8,)</f>
        <v>21</v>
      </c>
      <c r="V11" s="173">
        <f>SUM($V8,)</f>
        <v>0</v>
      </c>
      <c r="W11" s="173">
        <f>SUM($W8,)</f>
        <v>0</v>
      </c>
      <c r="X11" s="173">
        <f>SUM($X8,)</f>
        <v>0</v>
      </c>
      <c r="Y11" s="173">
        <f>SUM($Y8,)</f>
        <v>0</v>
      </c>
      <c r="Z11" s="325">
        <f>SUM($Z8,)</f>
        <v>0</v>
      </c>
      <c r="AA11" s="341"/>
      <c r="AB11" s="327">
        <f>SUM($AB8,)</f>
        <v>296</v>
      </c>
      <c r="AC11" s="344">
        <f>SUM($AC8,)</f>
        <v>0</v>
      </c>
    </row>
    <row r="12" spans="1:29" customFormat="1" ht="20.100000000000001" customHeight="1" thickBot="1" x14ac:dyDescent="0.4">
      <c r="A12" s="466"/>
      <c r="B12" s="469"/>
      <c r="C12" s="472"/>
      <c r="D12" s="322">
        <v>1</v>
      </c>
      <c r="E12" s="175" t="s">
        <v>175</v>
      </c>
      <c r="F12" s="175"/>
      <c r="G12" s="175"/>
      <c r="H12" s="176"/>
      <c r="I12" s="35">
        <f>SUM($I10,$I11)</f>
        <v>136</v>
      </c>
      <c r="J12" s="36">
        <f>SUM($J10,$J11)</f>
        <v>18</v>
      </c>
      <c r="K12" s="36">
        <f>SUM($K10,$K11)</f>
        <v>78</v>
      </c>
      <c r="L12" s="36">
        <f>SUM($L10,$L11)</f>
        <v>0</v>
      </c>
      <c r="M12" s="36">
        <f>SUM($M10,$M11)</f>
        <v>0</v>
      </c>
      <c r="N12" s="36">
        <f>SUM($N10,$N11)</f>
        <v>0</v>
      </c>
      <c r="O12" s="36">
        <f>SUM($O10,$O11)</f>
        <v>40</v>
      </c>
      <c r="P12" s="36">
        <f>SUM($P10,$P11)</f>
        <v>0</v>
      </c>
      <c r="Q12" s="36">
        <f>SUM($Q10,$Q11)</f>
        <v>8</v>
      </c>
      <c r="R12" s="36">
        <f>SUM($R10,$R11)</f>
        <v>0</v>
      </c>
      <c r="S12" s="36">
        <f>SUM($S10,$S11)</f>
        <v>6</v>
      </c>
      <c r="T12" s="36">
        <f>SUM($T10,$T11)</f>
        <v>0</v>
      </c>
      <c r="U12" s="36">
        <f>SUM($U10,$U11)</f>
        <v>21</v>
      </c>
      <c r="V12" s="36">
        <f>SUM($V10,$V11)</f>
        <v>0</v>
      </c>
      <c r="W12" s="36">
        <f>SUM($W10,$W11)</f>
        <v>0</v>
      </c>
      <c r="X12" s="36">
        <f>SUM($X10,$X11)</f>
        <v>0</v>
      </c>
      <c r="Y12" s="36">
        <f>SUM($Y10,$Y11)</f>
        <v>0</v>
      </c>
      <c r="Z12" s="37">
        <f>SUM($Z10,$Z11)</f>
        <v>0</v>
      </c>
      <c r="AA12" s="341"/>
      <c r="AB12" s="328">
        <f>SUM($AB10,$AB11)</f>
        <v>307</v>
      </c>
      <c r="AC12" s="344">
        <f>SUM($AC10,$AC11)</f>
        <v>0</v>
      </c>
    </row>
    <row r="13" spans="1:29" customFormat="1" ht="20.100000000000001" customHeight="1" thickBot="1" x14ac:dyDescent="0.45">
      <c r="A13" s="454">
        <v>2</v>
      </c>
      <c r="B13" s="457" t="s">
        <v>367</v>
      </c>
      <c r="C13" s="403" t="s">
        <v>178</v>
      </c>
      <c r="D13" s="316">
        <v>0.63</v>
      </c>
      <c r="E13" s="178" t="s">
        <v>1</v>
      </c>
      <c r="F13" s="178"/>
      <c r="G13" s="178"/>
      <c r="H13" s="179"/>
      <c r="I13" s="184">
        <f>Форма3_Нов!K82</f>
        <v>58</v>
      </c>
      <c r="J13" s="185">
        <f>Форма3_Нов!L82</f>
        <v>0</v>
      </c>
      <c r="K13" s="186">
        <f>Форма3_Нов!M82</f>
        <v>0</v>
      </c>
      <c r="L13" s="185">
        <f>Форма3_Нов!N82</f>
        <v>8</v>
      </c>
      <c r="M13" s="185">
        <f>Форма3_Нов!O82</f>
        <v>3</v>
      </c>
      <c r="N13" s="185">
        <f>Форма3_Нов!P82</f>
        <v>0</v>
      </c>
      <c r="O13" s="185">
        <f>Форма3_Нов!Q82</f>
        <v>31</v>
      </c>
      <c r="P13" s="185">
        <f>Форма3_Нов!R82</f>
        <v>0</v>
      </c>
      <c r="Q13" s="185">
        <f>Форма3_Нов!S82</f>
        <v>4</v>
      </c>
      <c r="R13" s="185">
        <f>Форма3_Нов!T82</f>
        <v>0</v>
      </c>
      <c r="S13" s="185">
        <f>Форма3_Нов!U82</f>
        <v>3</v>
      </c>
      <c r="T13" s="185">
        <f>Форма3_Нов!V82</f>
        <v>0</v>
      </c>
      <c r="U13" s="185">
        <f>Форма3_Нов!W82</f>
        <v>6</v>
      </c>
      <c r="V13" s="185">
        <f>Форма3_Нов!X82</f>
        <v>0</v>
      </c>
      <c r="W13" s="185">
        <f>Форма3_Нов!Y82</f>
        <v>0</v>
      </c>
      <c r="X13" s="185">
        <f>Форма3_Нов!Z82</f>
        <v>0</v>
      </c>
      <c r="Y13" s="185">
        <f>Форма3_Нов!AA82</f>
        <v>0</v>
      </c>
      <c r="Z13" s="239">
        <f>Форма3_Нов!AB82</f>
        <v>0</v>
      </c>
      <c r="AA13" s="31"/>
      <c r="AB13" s="335">
        <f>Форма3_Нов!AC82</f>
        <v>113</v>
      </c>
      <c r="AC13" s="344"/>
    </row>
    <row r="14" spans="1:29" customFormat="1" ht="20.100000000000001" customHeight="1" x14ac:dyDescent="0.4">
      <c r="A14" s="455"/>
      <c r="B14" s="458"/>
      <c r="C14" s="368"/>
      <c r="D14" s="313">
        <v>0.63</v>
      </c>
      <c r="E14" s="157" t="s">
        <v>20</v>
      </c>
      <c r="F14" s="157"/>
      <c r="G14" s="157"/>
      <c r="H14" s="158"/>
      <c r="I14" s="28">
        <f>Форма3_Нов!K109</f>
        <v>108</v>
      </c>
      <c r="J14" s="29">
        <f>Форма3_Нов!L109</f>
        <v>0</v>
      </c>
      <c r="K14" s="29">
        <f>Форма3_Нов!M109</f>
        <v>18</v>
      </c>
      <c r="L14" s="29">
        <f>Форма3_Нов!N109</f>
        <v>0</v>
      </c>
      <c r="M14" s="29">
        <f>Форма3_Нов!O109</f>
        <v>0</v>
      </c>
      <c r="N14" s="29">
        <f>Форма3_Нов!P109</f>
        <v>0</v>
      </c>
      <c r="O14" s="29">
        <f>Форма3_Нов!Q109</f>
        <v>6</v>
      </c>
      <c r="P14" s="29">
        <f>Форма3_Нов!R109</f>
        <v>0</v>
      </c>
      <c r="Q14" s="29">
        <f>Форма3_Нов!S109</f>
        <v>4</v>
      </c>
      <c r="R14" s="29">
        <f>Форма3_Нов!T109</f>
        <v>0</v>
      </c>
      <c r="S14" s="29">
        <f>Форма3_Нов!U109</f>
        <v>5</v>
      </c>
      <c r="T14" s="29">
        <f>Форма3_Нов!V109</f>
        <v>0</v>
      </c>
      <c r="U14" s="29">
        <f>Форма3_Нов!W109</f>
        <v>12</v>
      </c>
      <c r="V14" s="29">
        <f>Форма3_Нов!X109</f>
        <v>0</v>
      </c>
      <c r="W14" s="29">
        <f>Форма3_Нов!Y109</f>
        <v>0</v>
      </c>
      <c r="X14" s="29">
        <f>Форма3_Нов!Z109</f>
        <v>0</v>
      </c>
      <c r="Y14" s="29">
        <f>Форма3_Нов!AA109</f>
        <v>0</v>
      </c>
      <c r="Z14" s="30">
        <f>Форма3_Нов!AB109</f>
        <v>0</v>
      </c>
      <c r="AA14" s="31"/>
      <c r="AB14" s="194">
        <f>Форма3_Нов!AC109</f>
        <v>153</v>
      </c>
      <c r="AC14" s="350" t="s">
        <v>368</v>
      </c>
    </row>
    <row r="15" spans="1:29" customFormat="1" ht="20.100000000000001" customHeight="1" thickBot="1" x14ac:dyDescent="0.45">
      <c r="A15" s="456"/>
      <c r="B15" s="459"/>
      <c r="C15" s="369"/>
      <c r="D15" s="314">
        <v>0.63</v>
      </c>
      <c r="E15" s="160" t="s">
        <v>175</v>
      </c>
      <c r="F15" s="160"/>
      <c r="G15" s="160"/>
      <c r="H15" s="161"/>
      <c r="I15" s="162">
        <f>Форма3_Нов!K110</f>
        <v>166</v>
      </c>
      <c r="J15" s="163">
        <f>Форма3_Нов!L110</f>
        <v>0</v>
      </c>
      <c r="K15" s="163">
        <f>Форма3_Нов!M110</f>
        <v>18</v>
      </c>
      <c r="L15" s="163">
        <f>Форма3_Нов!N110</f>
        <v>8</v>
      </c>
      <c r="M15" s="163">
        <f>Форма3_Нов!O110</f>
        <v>3</v>
      </c>
      <c r="N15" s="163">
        <f>Форма3_Нов!P110</f>
        <v>0</v>
      </c>
      <c r="O15" s="163">
        <f>Форма3_Нов!Q110</f>
        <v>37</v>
      </c>
      <c r="P15" s="163">
        <f>Форма3_Нов!R110</f>
        <v>0</v>
      </c>
      <c r="Q15" s="163">
        <f>Форма3_Нов!S110</f>
        <v>8</v>
      </c>
      <c r="R15" s="163">
        <f>Форма3_Нов!T110</f>
        <v>0</v>
      </c>
      <c r="S15" s="163">
        <f>Форма3_Нов!U110</f>
        <v>8</v>
      </c>
      <c r="T15" s="163">
        <f>Форма3_Нов!V110</f>
        <v>0</v>
      </c>
      <c r="U15" s="163">
        <f>Форма3_Нов!W110</f>
        <v>18</v>
      </c>
      <c r="V15" s="163">
        <f>Форма3_Нов!X110</f>
        <v>0</v>
      </c>
      <c r="W15" s="163">
        <f>Форма3_Нов!Y110</f>
        <v>0</v>
      </c>
      <c r="X15" s="163">
        <f>Форма3_Нов!Z110</f>
        <v>0</v>
      </c>
      <c r="Y15" s="163">
        <f>Форма3_Нов!AA110</f>
        <v>0</v>
      </c>
      <c r="Z15" s="305">
        <f>Форма3_Нов!AB110</f>
        <v>0</v>
      </c>
      <c r="AA15" s="31"/>
      <c r="AB15" s="323">
        <f>Форма3_Нов!AC110</f>
        <v>266</v>
      </c>
      <c r="AC15" s="344"/>
    </row>
    <row r="16" spans="1:29" customFormat="1" ht="20.100000000000001" customHeight="1" x14ac:dyDescent="0.4">
      <c r="A16" s="454">
        <v>3</v>
      </c>
      <c r="B16" s="457" t="s">
        <v>29</v>
      </c>
      <c r="C16" s="403" t="s">
        <v>178</v>
      </c>
      <c r="D16" s="316">
        <v>1</v>
      </c>
      <c r="E16" s="178" t="s">
        <v>1</v>
      </c>
      <c r="F16" s="178"/>
      <c r="G16" s="178"/>
      <c r="H16" s="179"/>
      <c r="I16" s="42">
        <f>Форма3_Нов!K147</f>
        <v>56</v>
      </c>
      <c r="J16" s="43">
        <f>Форма3_Нов!L147</f>
        <v>0</v>
      </c>
      <c r="K16" s="43">
        <f>Форма3_Нов!M147</f>
        <v>188</v>
      </c>
      <c r="L16" s="43">
        <f>Форма3_Нов!N147</f>
        <v>20</v>
      </c>
      <c r="M16" s="43">
        <f>Форма3_Нов!O147</f>
        <v>5</v>
      </c>
      <c r="N16" s="43">
        <f>Форма3_Нов!P147</f>
        <v>0</v>
      </c>
      <c r="O16" s="43">
        <f>Форма3_Нов!Q147</f>
        <v>31</v>
      </c>
      <c r="P16" s="43">
        <f>Форма3_Нов!R147</f>
        <v>0</v>
      </c>
      <c r="Q16" s="43">
        <f>Форма3_Нов!S147</f>
        <v>4</v>
      </c>
      <c r="R16" s="43">
        <f>Форма3_Нов!T147</f>
        <v>0</v>
      </c>
      <c r="S16" s="43">
        <f>Форма3_Нов!U147</f>
        <v>8</v>
      </c>
      <c r="T16" s="43">
        <f>Форма3_Нов!V147</f>
        <v>0</v>
      </c>
      <c r="U16" s="43">
        <f>Форма3_Нов!W147</f>
        <v>9</v>
      </c>
      <c r="V16" s="43">
        <f>Форма3_Нов!X147</f>
        <v>0</v>
      </c>
      <c r="W16" s="43">
        <f>Форма3_Нов!Y147</f>
        <v>0</v>
      </c>
      <c r="X16" s="43">
        <f>Форма3_Нов!Z147</f>
        <v>0</v>
      </c>
      <c r="Y16" s="43">
        <f>Форма3_Нов!AA147</f>
        <v>0</v>
      </c>
      <c r="Z16" s="44">
        <f>Форма3_Нов!AB147</f>
        <v>0</v>
      </c>
      <c r="AA16" s="31"/>
      <c r="AB16" s="340">
        <f>Форма3_Нов!AC147</f>
        <v>321</v>
      </c>
      <c r="AC16" s="344"/>
    </row>
    <row r="17" spans="1:29" customFormat="1" ht="20.100000000000001" customHeight="1" x14ac:dyDescent="0.4">
      <c r="A17" s="455"/>
      <c r="B17" s="458"/>
      <c r="C17" s="368"/>
      <c r="D17" s="313">
        <v>1</v>
      </c>
      <c r="E17" s="157" t="s">
        <v>20</v>
      </c>
      <c r="F17" s="157"/>
      <c r="G17" s="157"/>
      <c r="H17" s="158"/>
      <c r="I17" s="28">
        <f>Форма3_Нов!K176</f>
        <v>18</v>
      </c>
      <c r="J17" s="29">
        <f>Форма3_Нов!L176</f>
        <v>30</v>
      </c>
      <c r="K17" s="29">
        <f>Форма3_Нов!M176</f>
        <v>108</v>
      </c>
      <c r="L17" s="29">
        <f>Форма3_Нов!N176</f>
        <v>6</v>
      </c>
      <c r="M17" s="29">
        <f>Форма3_Нов!O176</f>
        <v>2</v>
      </c>
      <c r="N17" s="29">
        <f>Форма3_Нов!P176</f>
        <v>0</v>
      </c>
      <c r="O17" s="29">
        <f>Форма3_Нов!Q176</f>
        <v>9</v>
      </c>
      <c r="P17" s="29">
        <f>Форма3_Нов!R176</f>
        <v>0</v>
      </c>
      <c r="Q17" s="29">
        <f>Форма3_Нов!S176</f>
        <v>6</v>
      </c>
      <c r="R17" s="29">
        <f>Форма3_Нов!T176</f>
        <v>0</v>
      </c>
      <c r="S17" s="29">
        <f>Форма3_Нов!U176</f>
        <v>3</v>
      </c>
      <c r="T17" s="29">
        <f>Форма3_Нов!V176</f>
        <v>0</v>
      </c>
      <c r="U17" s="29">
        <f>Форма3_Нов!W176</f>
        <v>12</v>
      </c>
      <c r="V17" s="29">
        <f>Форма3_Нов!X176</f>
        <v>0</v>
      </c>
      <c r="W17" s="29">
        <f>Форма3_Нов!Y176</f>
        <v>0</v>
      </c>
      <c r="X17" s="29">
        <f>Форма3_Нов!Z176</f>
        <v>0</v>
      </c>
      <c r="Y17" s="29">
        <f>Форма3_Нов!AA176</f>
        <v>0</v>
      </c>
      <c r="Z17" s="30">
        <f>Форма3_Нов!AB176</f>
        <v>0</v>
      </c>
      <c r="AA17" s="31"/>
      <c r="AB17" s="194">
        <f>Форма3_Нов!AC176</f>
        <v>194</v>
      </c>
      <c r="AC17" s="344"/>
    </row>
    <row r="18" spans="1:29" customFormat="1" ht="20.100000000000001" customHeight="1" thickBot="1" x14ac:dyDescent="0.45">
      <c r="A18" s="456"/>
      <c r="B18" s="459"/>
      <c r="C18" s="369"/>
      <c r="D18" s="314">
        <v>1</v>
      </c>
      <c r="E18" s="160" t="s">
        <v>175</v>
      </c>
      <c r="F18" s="160"/>
      <c r="G18" s="160"/>
      <c r="H18" s="161"/>
      <c r="I18" s="162">
        <f>SUM(I16:I17)</f>
        <v>74</v>
      </c>
      <c r="J18" s="162">
        <f t="shared" ref="J18:AB18" si="2">SUM(J16:J17)</f>
        <v>30</v>
      </c>
      <c r="K18" s="162">
        <f t="shared" si="2"/>
        <v>296</v>
      </c>
      <c r="L18" s="162">
        <f t="shared" si="2"/>
        <v>26</v>
      </c>
      <c r="M18" s="162">
        <f t="shared" si="2"/>
        <v>7</v>
      </c>
      <c r="N18" s="162">
        <f t="shared" si="2"/>
        <v>0</v>
      </c>
      <c r="O18" s="162">
        <f t="shared" si="2"/>
        <v>40</v>
      </c>
      <c r="P18" s="162">
        <f t="shared" si="2"/>
        <v>0</v>
      </c>
      <c r="Q18" s="162">
        <f t="shared" si="2"/>
        <v>10</v>
      </c>
      <c r="R18" s="162">
        <f t="shared" si="2"/>
        <v>0</v>
      </c>
      <c r="S18" s="162">
        <f t="shared" si="2"/>
        <v>11</v>
      </c>
      <c r="T18" s="162">
        <f t="shared" si="2"/>
        <v>0</v>
      </c>
      <c r="U18" s="162">
        <f t="shared" si="2"/>
        <v>21</v>
      </c>
      <c r="V18" s="162">
        <f t="shared" si="2"/>
        <v>0</v>
      </c>
      <c r="W18" s="162">
        <f t="shared" si="2"/>
        <v>0</v>
      </c>
      <c r="X18" s="162">
        <f t="shared" si="2"/>
        <v>0</v>
      </c>
      <c r="Y18" s="162">
        <f t="shared" si="2"/>
        <v>0</v>
      </c>
      <c r="Z18" s="323">
        <f t="shared" si="2"/>
        <v>0</v>
      </c>
      <c r="AA18" s="31"/>
      <c r="AB18" s="323">
        <f t="shared" si="2"/>
        <v>515</v>
      </c>
      <c r="AC18" s="344"/>
    </row>
    <row r="19" spans="1:29" customFormat="1" ht="20.100000000000001" customHeight="1" x14ac:dyDescent="0.4">
      <c r="A19" s="454">
        <v>4</v>
      </c>
      <c r="B19" s="457" t="s">
        <v>35</v>
      </c>
      <c r="C19" s="403" t="s">
        <v>178</v>
      </c>
      <c r="D19" s="316">
        <v>1</v>
      </c>
      <c r="E19" s="178" t="s">
        <v>1</v>
      </c>
      <c r="F19" s="178"/>
      <c r="G19" s="178"/>
      <c r="H19" s="179"/>
      <c r="I19" s="42">
        <f>Форма3_Нов!K208</f>
        <v>84</v>
      </c>
      <c r="J19" s="43">
        <f>Форма3_Нов!L208</f>
        <v>16</v>
      </c>
      <c r="K19" s="43">
        <f>Форма3_Нов!M208</f>
        <v>178</v>
      </c>
      <c r="L19" s="43">
        <f>Форма3_Нов!N208</f>
        <v>12</v>
      </c>
      <c r="M19" s="43">
        <f>Форма3_Нов!O208</f>
        <v>4.5</v>
      </c>
      <c r="N19" s="43">
        <f>Форма3_Нов!P208</f>
        <v>0</v>
      </c>
      <c r="O19" s="43">
        <f>Форма3_Нов!Q208</f>
        <v>22</v>
      </c>
      <c r="P19" s="43">
        <f>Форма3_Нов!R208</f>
        <v>0</v>
      </c>
      <c r="Q19" s="43">
        <f>Форма3_Нов!S208</f>
        <v>4</v>
      </c>
      <c r="R19" s="43">
        <f>Форма3_Нов!T208</f>
        <v>0</v>
      </c>
      <c r="S19" s="43">
        <f>Форма3_Нов!U208</f>
        <v>8</v>
      </c>
      <c r="T19" s="43">
        <f>Форма3_Нов!V208</f>
        <v>0</v>
      </c>
      <c r="U19" s="43">
        <f>Форма3_Нов!W208</f>
        <v>12</v>
      </c>
      <c r="V19" s="43">
        <f>Форма3_Нов!X208</f>
        <v>0</v>
      </c>
      <c r="W19" s="43">
        <f>Форма3_Нов!Y208</f>
        <v>0</v>
      </c>
      <c r="X19" s="43">
        <f>Форма3_Нов!Z208</f>
        <v>0</v>
      </c>
      <c r="Y19" s="43">
        <f>Форма3_Нов!AA208</f>
        <v>0</v>
      </c>
      <c r="Z19" s="44">
        <f>Форма3_Нов!AB208</f>
        <v>0</v>
      </c>
      <c r="AA19" s="31"/>
      <c r="AB19" s="340">
        <f>Форма3_Нов!AC208</f>
        <v>340.5</v>
      </c>
      <c r="AC19" s="344"/>
    </row>
    <row r="20" spans="1:29" customFormat="1" ht="20.100000000000001" customHeight="1" x14ac:dyDescent="0.4">
      <c r="A20" s="455"/>
      <c r="B20" s="458"/>
      <c r="C20" s="368"/>
      <c r="D20" s="313">
        <v>1</v>
      </c>
      <c r="E20" s="157" t="s">
        <v>20</v>
      </c>
      <c r="F20" s="157"/>
      <c r="G20" s="157"/>
      <c r="H20" s="158"/>
      <c r="I20" s="28">
        <f>Форма3_Нов!K241</f>
        <v>46</v>
      </c>
      <c r="J20" s="29">
        <f>Форма3_Нов!L241</f>
        <v>24</v>
      </c>
      <c r="K20" s="29">
        <f>Форма3_Нов!M241</f>
        <v>102</v>
      </c>
      <c r="L20" s="29">
        <f>Форма3_Нов!N241</f>
        <v>6</v>
      </c>
      <c r="M20" s="29">
        <f>Форма3_Нов!O241</f>
        <v>2</v>
      </c>
      <c r="N20" s="29">
        <f>Форма3_Нов!P241</f>
        <v>0</v>
      </c>
      <c r="O20" s="29">
        <f>Форма3_Нов!Q241</f>
        <v>12</v>
      </c>
      <c r="P20" s="29">
        <f>Форма3_Нов!R241</f>
        <v>0</v>
      </c>
      <c r="Q20" s="29">
        <f>Форма3_Нов!S241</f>
        <v>8</v>
      </c>
      <c r="R20" s="29">
        <f>Форма3_Нов!T241</f>
        <v>0</v>
      </c>
      <c r="S20" s="29">
        <f>Форма3_Нов!U241</f>
        <v>3</v>
      </c>
      <c r="T20" s="29">
        <f>Форма3_Нов!V241</f>
        <v>0</v>
      </c>
      <c r="U20" s="29">
        <f>Форма3_Нов!W241</f>
        <v>14</v>
      </c>
      <c r="V20" s="29">
        <f>Форма3_Нов!X241</f>
        <v>0</v>
      </c>
      <c r="W20" s="29">
        <f>Форма3_Нов!Y241</f>
        <v>0</v>
      </c>
      <c r="X20" s="29">
        <f>Форма3_Нов!Z241</f>
        <v>0</v>
      </c>
      <c r="Y20" s="29">
        <f>Форма3_Нов!AA241</f>
        <v>0</v>
      </c>
      <c r="Z20" s="30">
        <f>Форма3_Нов!AB241</f>
        <v>0</v>
      </c>
      <c r="AA20" s="31"/>
      <c r="AB20" s="194">
        <f>Форма3_Нов!AC241</f>
        <v>217</v>
      </c>
      <c r="AC20" s="344"/>
    </row>
    <row r="21" spans="1:29" customFormat="1" ht="20.100000000000001" customHeight="1" thickBot="1" x14ac:dyDescent="0.45">
      <c r="A21" s="456"/>
      <c r="B21" s="459"/>
      <c r="C21" s="369"/>
      <c r="D21" s="314">
        <v>1</v>
      </c>
      <c r="E21" s="160" t="s">
        <v>175</v>
      </c>
      <c r="F21" s="160"/>
      <c r="G21" s="160"/>
      <c r="H21" s="161"/>
      <c r="I21" s="162">
        <f t="shared" ref="I21:AB21" si="3">SUM(I19,I20)</f>
        <v>130</v>
      </c>
      <c r="J21" s="162">
        <f t="shared" si="3"/>
        <v>40</v>
      </c>
      <c r="K21" s="162">
        <f t="shared" si="3"/>
        <v>280</v>
      </c>
      <c r="L21" s="162">
        <f t="shared" si="3"/>
        <v>18</v>
      </c>
      <c r="M21" s="162">
        <f t="shared" si="3"/>
        <v>6.5</v>
      </c>
      <c r="N21" s="162">
        <f t="shared" si="3"/>
        <v>0</v>
      </c>
      <c r="O21" s="162">
        <f t="shared" si="3"/>
        <v>34</v>
      </c>
      <c r="P21" s="162">
        <f t="shared" si="3"/>
        <v>0</v>
      </c>
      <c r="Q21" s="162">
        <f t="shared" si="3"/>
        <v>12</v>
      </c>
      <c r="R21" s="162">
        <f t="shared" si="3"/>
        <v>0</v>
      </c>
      <c r="S21" s="162">
        <f t="shared" si="3"/>
        <v>11</v>
      </c>
      <c r="T21" s="162">
        <f t="shared" si="3"/>
        <v>0</v>
      </c>
      <c r="U21" s="162">
        <f t="shared" si="3"/>
        <v>26</v>
      </c>
      <c r="V21" s="162">
        <f t="shared" si="3"/>
        <v>0</v>
      </c>
      <c r="W21" s="162">
        <f t="shared" si="3"/>
        <v>0</v>
      </c>
      <c r="X21" s="162">
        <f t="shared" si="3"/>
        <v>0</v>
      </c>
      <c r="Y21" s="162">
        <f t="shared" si="3"/>
        <v>0</v>
      </c>
      <c r="Z21" s="323">
        <f t="shared" si="3"/>
        <v>0</v>
      </c>
      <c r="AA21" s="31"/>
      <c r="AB21" s="323">
        <f t="shared" si="3"/>
        <v>557.5</v>
      </c>
      <c r="AC21" s="344"/>
    </row>
    <row r="22" spans="1:29" customFormat="1" ht="20.100000000000001" customHeight="1" x14ac:dyDescent="0.35">
      <c r="A22" s="464"/>
      <c r="B22" s="467" t="s">
        <v>179</v>
      </c>
      <c r="C22" s="470"/>
      <c r="D22" s="164">
        <f>D15+D18+D21</f>
        <v>2.63</v>
      </c>
      <c r="E22" s="165" t="s">
        <v>1</v>
      </c>
      <c r="F22" s="165"/>
      <c r="G22" s="165"/>
      <c r="H22" s="181"/>
      <c r="I22" s="167">
        <f>I13+I16+I19</f>
        <v>198</v>
      </c>
      <c r="J22" s="167">
        <f t="shared" ref="J22:AB22" si="4">J13+J16+J19</f>
        <v>16</v>
      </c>
      <c r="K22" s="167">
        <f t="shared" si="4"/>
        <v>366</v>
      </c>
      <c r="L22" s="167">
        <f t="shared" si="4"/>
        <v>40</v>
      </c>
      <c r="M22" s="167">
        <f t="shared" si="4"/>
        <v>12.5</v>
      </c>
      <c r="N22" s="167">
        <f t="shared" si="4"/>
        <v>0</v>
      </c>
      <c r="O22" s="167">
        <f t="shared" si="4"/>
        <v>84</v>
      </c>
      <c r="P22" s="167">
        <f t="shared" si="4"/>
        <v>0</v>
      </c>
      <c r="Q22" s="167">
        <f t="shared" si="4"/>
        <v>12</v>
      </c>
      <c r="R22" s="167">
        <f t="shared" si="4"/>
        <v>0</v>
      </c>
      <c r="S22" s="167">
        <f t="shared" si="4"/>
        <v>19</v>
      </c>
      <c r="T22" s="167">
        <f t="shared" si="4"/>
        <v>0</v>
      </c>
      <c r="U22" s="167">
        <f t="shared" si="4"/>
        <v>27</v>
      </c>
      <c r="V22" s="167">
        <f t="shared" si="4"/>
        <v>0</v>
      </c>
      <c r="W22" s="167">
        <f t="shared" si="4"/>
        <v>0</v>
      </c>
      <c r="X22" s="167">
        <f t="shared" si="4"/>
        <v>0</v>
      </c>
      <c r="Y22" s="167">
        <f t="shared" si="4"/>
        <v>0</v>
      </c>
      <c r="Z22" s="326">
        <f t="shared" si="4"/>
        <v>0</v>
      </c>
      <c r="AA22" s="341"/>
      <c r="AB22" s="326">
        <f t="shared" si="4"/>
        <v>774.5</v>
      </c>
      <c r="AC22" s="344">
        <f>SUM($AC13,$AC16,$AC19,)</f>
        <v>0</v>
      </c>
    </row>
    <row r="23" spans="1:29" customFormat="1" ht="20.100000000000001" customHeight="1" x14ac:dyDescent="0.35">
      <c r="A23" s="465"/>
      <c r="B23" s="468"/>
      <c r="C23" s="471"/>
      <c r="D23" s="321">
        <v>2.63</v>
      </c>
      <c r="E23" s="170" t="s">
        <v>20</v>
      </c>
      <c r="F23" s="170"/>
      <c r="G23" s="170"/>
      <c r="H23" s="171"/>
      <c r="I23" s="172">
        <f>I14+I17+I20</f>
        <v>172</v>
      </c>
      <c r="J23" s="172">
        <f t="shared" ref="J23:AB23" si="5">J14+J17+J20</f>
        <v>54</v>
      </c>
      <c r="K23" s="172">
        <f t="shared" si="5"/>
        <v>228</v>
      </c>
      <c r="L23" s="172">
        <f t="shared" si="5"/>
        <v>12</v>
      </c>
      <c r="M23" s="172">
        <f t="shared" si="5"/>
        <v>4</v>
      </c>
      <c r="N23" s="172">
        <f t="shared" si="5"/>
        <v>0</v>
      </c>
      <c r="O23" s="172">
        <f t="shared" si="5"/>
        <v>27</v>
      </c>
      <c r="P23" s="172">
        <f t="shared" si="5"/>
        <v>0</v>
      </c>
      <c r="Q23" s="172">
        <f t="shared" si="5"/>
        <v>18</v>
      </c>
      <c r="R23" s="172">
        <f t="shared" si="5"/>
        <v>0</v>
      </c>
      <c r="S23" s="172">
        <f t="shared" si="5"/>
        <v>11</v>
      </c>
      <c r="T23" s="172">
        <f t="shared" si="5"/>
        <v>0</v>
      </c>
      <c r="U23" s="172">
        <f t="shared" si="5"/>
        <v>38</v>
      </c>
      <c r="V23" s="172">
        <f t="shared" si="5"/>
        <v>0</v>
      </c>
      <c r="W23" s="172">
        <f t="shared" si="5"/>
        <v>0</v>
      </c>
      <c r="X23" s="172">
        <f t="shared" si="5"/>
        <v>0</v>
      </c>
      <c r="Y23" s="172">
        <f t="shared" si="5"/>
        <v>0</v>
      </c>
      <c r="Z23" s="327">
        <f t="shared" si="5"/>
        <v>0</v>
      </c>
      <c r="AA23" s="341"/>
      <c r="AB23" s="327">
        <f t="shared" si="5"/>
        <v>564</v>
      </c>
      <c r="AC23" s="344">
        <f>SUM($AC14,$AC17,$AC20,)</f>
        <v>0</v>
      </c>
    </row>
    <row r="24" spans="1:29" customFormat="1" ht="20.100000000000001" customHeight="1" thickBot="1" x14ac:dyDescent="0.4">
      <c r="A24" s="466"/>
      <c r="B24" s="469"/>
      <c r="C24" s="472"/>
      <c r="D24" s="322">
        <v>2.63</v>
      </c>
      <c r="E24" s="175" t="s">
        <v>175</v>
      </c>
      <c r="F24" s="175"/>
      <c r="G24" s="175"/>
      <c r="H24" s="176"/>
      <c r="I24" s="35">
        <f>SUM(I22:I23)</f>
        <v>370</v>
      </c>
      <c r="J24" s="35">
        <f t="shared" ref="J24:AB24" si="6">SUM(J22:J23)</f>
        <v>70</v>
      </c>
      <c r="K24" s="35">
        <f t="shared" si="6"/>
        <v>594</v>
      </c>
      <c r="L24" s="35">
        <f t="shared" si="6"/>
        <v>52</v>
      </c>
      <c r="M24" s="35">
        <f t="shared" si="6"/>
        <v>16.5</v>
      </c>
      <c r="N24" s="35">
        <f t="shared" si="6"/>
        <v>0</v>
      </c>
      <c r="O24" s="35">
        <f t="shared" si="6"/>
        <v>111</v>
      </c>
      <c r="P24" s="35">
        <f t="shared" si="6"/>
        <v>0</v>
      </c>
      <c r="Q24" s="35">
        <f t="shared" si="6"/>
        <v>30</v>
      </c>
      <c r="R24" s="35">
        <f t="shared" si="6"/>
        <v>0</v>
      </c>
      <c r="S24" s="35">
        <f t="shared" si="6"/>
        <v>30</v>
      </c>
      <c r="T24" s="35">
        <f t="shared" si="6"/>
        <v>0</v>
      </c>
      <c r="U24" s="35">
        <f t="shared" si="6"/>
        <v>65</v>
      </c>
      <c r="V24" s="35">
        <f t="shared" si="6"/>
        <v>0</v>
      </c>
      <c r="W24" s="35">
        <f t="shared" si="6"/>
        <v>0</v>
      </c>
      <c r="X24" s="35">
        <f t="shared" si="6"/>
        <v>0</v>
      </c>
      <c r="Y24" s="35">
        <f t="shared" si="6"/>
        <v>0</v>
      </c>
      <c r="Z24" s="328">
        <f t="shared" si="6"/>
        <v>0</v>
      </c>
      <c r="AA24" s="341"/>
      <c r="AB24" s="328">
        <f t="shared" si="6"/>
        <v>1338.5</v>
      </c>
      <c r="AC24" s="344">
        <f>SUM($AC22,$AC23)</f>
        <v>0</v>
      </c>
    </row>
    <row r="25" spans="1:29" customFormat="1" ht="20.100000000000001" customHeight="1" x14ac:dyDescent="0.4">
      <c r="A25" s="454">
        <v>5</v>
      </c>
      <c r="B25" s="457" t="s">
        <v>41</v>
      </c>
      <c r="C25" s="403" t="s">
        <v>180</v>
      </c>
      <c r="D25" s="316">
        <v>1</v>
      </c>
      <c r="E25" s="178" t="s">
        <v>1</v>
      </c>
      <c r="F25" s="178"/>
      <c r="G25" s="178"/>
      <c r="H25" s="179"/>
      <c r="I25" s="42">
        <f>Форма3_Нов!K276</f>
        <v>48</v>
      </c>
      <c r="J25" s="43">
        <f>Форма3_Нов!L276</f>
        <v>0</v>
      </c>
      <c r="K25" s="43">
        <f>Форма3_Нов!M276</f>
        <v>236</v>
      </c>
      <c r="L25" s="43">
        <f>Форма3_Нов!N276</f>
        <v>36</v>
      </c>
      <c r="M25" s="43">
        <f>Форма3_Нов!O276</f>
        <v>5</v>
      </c>
      <c r="N25" s="43">
        <f>Форма3_Нов!P276</f>
        <v>0</v>
      </c>
      <c r="O25" s="43">
        <f>Форма3_Нов!Q276</f>
        <v>21</v>
      </c>
      <c r="P25" s="43">
        <f>Форма3_Нов!R276</f>
        <v>0</v>
      </c>
      <c r="Q25" s="43">
        <f>Форма3_Нов!S276</f>
        <v>4</v>
      </c>
      <c r="R25" s="43">
        <f>Форма3_Нов!T276</f>
        <v>0</v>
      </c>
      <c r="S25" s="43">
        <f>Форма3_Нов!U276</f>
        <v>14</v>
      </c>
      <c r="T25" s="43">
        <f>Форма3_Нов!V276</f>
        <v>0</v>
      </c>
      <c r="U25" s="43">
        <f>Форма3_Нов!W276</f>
        <v>9</v>
      </c>
      <c r="V25" s="43">
        <f>Форма3_Нов!X276</f>
        <v>0</v>
      </c>
      <c r="W25" s="43">
        <f>Форма3_Нов!Y276</f>
        <v>0</v>
      </c>
      <c r="X25" s="43">
        <f>Форма3_Нов!Z276</f>
        <v>0</v>
      </c>
      <c r="Y25" s="43">
        <f>Форма3_Нов!AA276</f>
        <v>0</v>
      </c>
      <c r="Z25" s="44">
        <f>Форма3_Нов!AB276</f>
        <v>0</v>
      </c>
      <c r="AA25" s="31"/>
      <c r="AB25" s="340">
        <f>Форма3_Нов!AC276</f>
        <v>373</v>
      </c>
      <c r="AC25" s="344"/>
    </row>
    <row r="26" spans="1:29" customFormat="1" ht="20.100000000000001" customHeight="1" x14ac:dyDescent="0.4">
      <c r="A26" s="455"/>
      <c r="B26" s="458"/>
      <c r="C26" s="368"/>
      <c r="D26" s="313">
        <v>1</v>
      </c>
      <c r="E26" s="157" t="s">
        <v>20</v>
      </c>
      <c r="F26" s="157"/>
      <c r="G26" s="157"/>
      <c r="H26" s="158"/>
      <c r="I26" s="28">
        <f>Форма3_Нов!K307</f>
        <v>88</v>
      </c>
      <c r="J26" s="29">
        <f>Форма3_Нов!L307</f>
        <v>0</v>
      </c>
      <c r="K26" s="29">
        <f>Форма3_Нов!M307</f>
        <v>66</v>
      </c>
      <c r="L26" s="29">
        <f>Форма3_Нов!N307</f>
        <v>8</v>
      </c>
      <c r="M26" s="29">
        <f>Форма3_Нов!O307</f>
        <v>2.5</v>
      </c>
      <c r="N26" s="29">
        <f>Форма3_Нов!P307</f>
        <v>0</v>
      </c>
      <c r="O26" s="29">
        <f>Форма3_Нов!Q307</f>
        <v>9</v>
      </c>
      <c r="P26" s="29">
        <f>Форма3_Нов!R307</f>
        <v>0</v>
      </c>
      <c r="Q26" s="29">
        <f>Форма3_Нов!S307</f>
        <v>6</v>
      </c>
      <c r="R26" s="29">
        <f>Форма3_Нов!T307</f>
        <v>0</v>
      </c>
      <c r="S26" s="29">
        <f>Форма3_Нов!U307</f>
        <v>4</v>
      </c>
      <c r="T26" s="29">
        <f>Форма3_Нов!V307</f>
        <v>0</v>
      </c>
      <c r="U26" s="29">
        <f>Форма3_Нов!W307</f>
        <v>12</v>
      </c>
      <c r="V26" s="29">
        <f>Форма3_Нов!X307</f>
        <v>0</v>
      </c>
      <c r="W26" s="29">
        <f>Форма3_Нов!Y307</f>
        <v>0</v>
      </c>
      <c r="X26" s="29">
        <f>Форма3_Нов!Z307</f>
        <v>0</v>
      </c>
      <c r="Y26" s="29">
        <f>Форма3_Нов!AA307</f>
        <v>0</v>
      </c>
      <c r="Z26" s="30">
        <f>Форма3_Нов!AB307</f>
        <v>0</v>
      </c>
      <c r="AA26" s="31"/>
      <c r="AB26" s="194">
        <f>Форма3_Нов!AC307</f>
        <v>195.5</v>
      </c>
      <c r="AC26" s="344"/>
    </row>
    <row r="27" spans="1:29" customFormat="1" ht="20.100000000000001" customHeight="1" thickBot="1" x14ac:dyDescent="0.45">
      <c r="A27" s="456"/>
      <c r="B27" s="459"/>
      <c r="C27" s="369"/>
      <c r="D27" s="314">
        <v>1</v>
      </c>
      <c r="E27" s="160" t="s">
        <v>175</v>
      </c>
      <c r="F27" s="160"/>
      <c r="G27" s="160"/>
      <c r="H27" s="161"/>
      <c r="I27" s="162">
        <f t="shared" ref="I27:AB27" si="7">SUM(I25,I26)</f>
        <v>136</v>
      </c>
      <c r="J27" s="162">
        <f t="shared" si="7"/>
        <v>0</v>
      </c>
      <c r="K27" s="162">
        <f t="shared" si="7"/>
        <v>302</v>
      </c>
      <c r="L27" s="162">
        <f t="shared" si="7"/>
        <v>44</v>
      </c>
      <c r="M27" s="162">
        <f t="shared" si="7"/>
        <v>7.5</v>
      </c>
      <c r="N27" s="162">
        <f t="shared" si="7"/>
        <v>0</v>
      </c>
      <c r="O27" s="162">
        <f t="shared" si="7"/>
        <v>30</v>
      </c>
      <c r="P27" s="162">
        <f t="shared" si="7"/>
        <v>0</v>
      </c>
      <c r="Q27" s="162">
        <f t="shared" si="7"/>
        <v>10</v>
      </c>
      <c r="R27" s="162">
        <f t="shared" si="7"/>
        <v>0</v>
      </c>
      <c r="S27" s="162">
        <f t="shared" si="7"/>
        <v>18</v>
      </c>
      <c r="T27" s="162">
        <f t="shared" si="7"/>
        <v>0</v>
      </c>
      <c r="U27" s="162">
        <f t="shared" si="7"/>
        <v>21</v>
      </c>
      <c r="V27" s="162">
        <f t="shared" si="7"/>
        <v>0</v>
      </c>
      <c r="W27" s="162">
        <f t="shared" si="7"/>
        <v>0</v>
      </c>
      <c r="X27" s="162">
        <f t="shared" si="7"/>
        <v>0</v>
      </c>
      <c r="Y27" s="162">
        <f t="shared" si="7"/>
        <v>0</v>
      </c>
      <c r="Z27" s="323">
        <f t="shared" si="7"/>
        <v>0</v>
      </c>
      <c r="AA27" s="31"/>
      <c r="AB27" s="323">
        <f t="shared" si="7"/>
        <v>568.5</v>
      </c>
      <c r="AC27" s="344"/>
    </row>
    <row r="28" spans="1:29" customFormat="1" ht="20.100000000000001" customHeight="1" x14ac:dyDescent="0.4">
      <c r="A28" s="454">
        <v>6</v>
      </c>
      <c r="B28" s="457" t="s">
        <v>55</v>
      </c>
      <c r="C28" s="403" t="s">
        <v>181</v>
      </c>
      <c r="D28" s="316">
        <v>1</v>
      </c>
      <c r="E28" s="178" t="s">
        <v>1</v>
      </c>
      <c r="F28" s="178"/>
      <c r="G28" s="178"/>
      <c r="H28" s="179"/>
      <c r="I28" s="42">
        <f>Форма3_Нов!K344</f>
        <v>118</v>
      </c>
      <c r="J28" s="43">
        <f>Форма3_Нов!L344</f>
        <v>0</v>
      </c>
      <c r="K28" s="43">
        <f>Форма3_Нов!M344</f>
        <v>136</v>
      </c>
      <c r="L28" s="43">
        <f>Форма3_Нов!N344</f>
        <v>20</v>
      </c>
      <c r="M28" s="43">
        <f>Форма3_Нов!O344</f>
        <v>4.5</v>
      </c>
      <c r="N28" s="43">
        <f>Форма3_Нов!P344</f>
        <v>0</v>
      </c>
      <c r="O28" s="43">
        <f>Форма3_Нов!Q344</f>
        <v>46</v>
      </c>
      <c r="P28" s="43">
        <f>Форма3_Нов!R344</f>
        <v>0</v>
      </c>
      <c r="Q28" s="43">
        <f>Форма3_Нов!S344</f>
        <v>8</v>
      </c>
      <c r="R28" s="43">
        <f>Форма3_Нов!T344</f>
        <v>0</v>
      </c>
      <c r="S28" s="43">
        <f>Форма3_Нов!U344</f>
        <v>16</v>
      </c>
      <c r="T28" s="43">
        <f>Форма3_Нов!V344</f>
        <v>0</v>
      </c>
      <c r="U28" s="43">
        <f>Форма3_Нов!W344</f>
        <v>12</v>
      </c>
      <c r="V28" s="43">
        <f>Форма3_Нов!X344</f>
        <v>0</v>
      </c>
      <c r="W28" s="43">
        <f>Форма3_Нов!Y344</f>
        <v>0</v>
      </c>
      <c r="X28" s="43">
        <f>Форма3_Нов!Z344</f>
        <v>0</v>
      </c>
      <c r="Y28" s="43">
        <f>Форма3_Нов!AA344</f>
        <v>0</v>
      </c>
      <c r="Z28" s="44">
        <f>Форма3_Нов!AB344</f>
        <v>0</v>
      </c>
      <c r="AA28" s="31"/>
      <c r="AB28" s="340">
        <f>Форма3_Нов!AC344</f>
        <v>360.5</v>
      </c>
      <c r="AC28" s="344"/>
    </row>
    <row r="29" spans="1:29" customFormat="1" ht="20.100000000000001" customHeight="1" x14ac:dyDescent="0.4">
      <c r="A29" s="455"/>
      <c r="B29" s="458"/>
      <c r="C29" s="368"/>
      <c r="D29" s="313">
        <v>1</v>
      </c>
      <c r="E29" s="157" t="s">
        <v>20</v>
      </c>
      <c r="F29" s="157"/>
      <c r="G29" s="157"/>
      <c r="H29" s="158"/>
      <c r="I29" s="28">
        <f>Форма3_Нов!K378</f>
        <v>46</v>
      </c>
      <c r="J29" s="29">
        <f>Форма3_Нов!L378</f>
        <v>0</v>
      </c>
      <c r="K29" s="29">
        <f>Форма3_Нов!M378</f>
        <v>100</v>
      </c>
      <c r="L29" s="29">
        <f>Форма3_Нов!N378</f>
        <v>12</v>
      </c>
      <c r="M29" s="29">
        <f>Форма3_Нов!O378</f>
        <v>2.5</v>
      </c>
      <c r="N29" s="29">
        <f>Форма3_Нов!P378</f>
        <v>0</v>
      </c>
      <c r="O29" s="29">
        <f>Форма3_Нов!Q378</f>
        <v>29</v>
      </c>
      <c r="P29" s="29">
        <f>Форма3_Нов!R378</f>
        <v>0</v>
      </c>
      <c r="Q29" s="29">
        <f>Форма3_Нов!S378</f>
        <v>8</v>
      </c>
      <c r="R29" s="29">
        <f>Форма3_Нов!T378</f>
        <v>0</v>
      </c>
      <c r="S29" s="29">
        <f>Форма3_Нов!U378</f>
        <v>5</v>
      </c>
      <c r="T29" s="29">
        <f>Форма3_Нов!V378</f>
        <v>0</v>
      </c>
      <c r="U29" s="29">
        <f>Форма3_Нов!W378</f>
        <v>12</v>
      </c>
      <c r="V29" s="29">
        <f>Форма3_Нов!X378</f>
        <v>0</v>
      </c>
      <c r="W29" s="29">
        <f>Форма3_Нов!Y378</f>
        <v>0</v>
      </c>
      <c r="X29" s="29">
        <f>Форма3_Нов!Z378</f>
        <v>0</v>
      </c>
      <c r="Y29" s="29">
        <f>Форма3_Нов!AA378</f>
        <v>0</v>
      </c>
      <c r="Z29" s="30">
        <f>Форма3_Нов!AB378</f>
        <v>0</v>
      </c>
      <c r="AA29" s="31"/>
      <c r="AB29" s="194">
        <f>Форма3_Нов!AC378</f>
        <v>214.5</v>
      </c>
      <c r="AC29" s="344"/>
    </row>
    <row r="30" spans="1:29" customFormat="1" ht="20.100000000000001" customHeight="1" thickBot="1" x14ac:dyDescent="0.45">
      <c r="A30" s="456"/>
      <c r="B30" s="459"/>
      <c r="C30" s="369"/>
      <c r="D30" s="314">
        <v>1</v>
      </c>
      <c r="E30" s="160" t="s">
        <v>175</v>
      </c>
      <c r="F30" s="160"/>
      <c r="G30" s="160"/>
      <c r="H30" s="161"/>
      <c r="I30" s="162">
        <f t="shared" ref="I30:AB30" si="8">SUM(I28,I29)</f>
        <v>164</v>
      </c>
      <c r="J30" s="162">
        <f t="shared" si="8"/>
        <v>0</v>
      </c>
      <c r="K30" s="162">
        <f t="shared" si="8"/>
        <v>236</v>
      </c>
      <c r="L30" s="162">
        <f t="shared" si="8"/>
        <v>32</v>
      </c>
      <c r="M30" s="162">
        <f t="shared" si="8"/>
        <v>7</v>
      </c>
      <c r="N30" s="162">
        <f t="shared" si="8"/>
        <v>0</v>
      </c>
      <c r="O30" s="162">
        <f t="shared" si="8"/>
        <v>75</v>
      </c>
      <c r="P30" s="162">
        <f t="shared" si="8"/>
        <v>0</v>
      </c>
      <c r="Q30" s="162">
        <f t="shared" si="8"/>
        <v>16</v>
      </c>
      <c r="R30" s="162">
        <f t="shared" si="8"/>
        <v>0</v>
      </c>
      <c r="S30" s="162">
        <f t="shared" si="8"/>
        <v>21</v>
      </c>
      <c r="T30" s="162">
        <f t="shared" si="8"/>
        <v>0</v>
      </c>
      <c r="U30" s="162">
        <f t="shared" si="8"/>
        <v>24</v>
      </c>
      <c r="V30" s="162">
        <f t="shared" si="8"/>
        <v>0</v>
      </c>
      <c r="W30" s="162">
        <f t="shared" si="8"/>
        <v>0</v>
      </c>
      <c r="X30" s="162">
        <f t="shared" si="8"/>
        <v>0</v>
      </c>
      <c r="Y30" s="162">
        <f t="shared" si="8"/>
        <v>0</v>
      </c>
      <c r="Z30" s="323">
        <f t="shared" si="8"/>
        <v>0</v>
      </c>
      <c r="AA30" s="31"/>
      <c r="AB30" s="323">
        <f t="shared" si="8"/>
        <v>575</v>
      </c>
      <c r="AC30" s="344"/>
    </row>
    <row r="31" spans="1:29" customFormat="1" ht="20.100000000000001" customHeight="1" x14ac:dyDescent="0.4">
      <c r="A31" s="454">
        <v>7</v>
      </c>
      <c r="B31" s="457" t="s">
        <v>67</v>
      </c>
      <c r="C31" s="403" t="s">
        <v>180</v>
      </c>
      <c r="D31" s="316">
        <v>1</v>
      </c>
      <c r="E31" s="178" t="s">
        <v>1</v>
      </c>
      <c r="F31" s="178"/>
      <c r="G31" s="178"/>
      <c r="H31" s="179"/>
      <c r="I31" s="42">
        <f>Форма3_Нов!K418</f>
        <v>72</v>
      </c>
      <c r="J31" s="43">
        <f>Форма3_Нов!L418</f>
        <v>16</v>
      </c>
      <c r="K31" s="43">
        <f>Форма3_Нов!M418</f>
        <v>164</v>
      </c>
      <c r="L31" s="43">
        <f>Форма3_Нов!N418</f>
        <v>0</v>
      </c>
      <c r="M31" s="43">
        <f>Форма3_Нов!O418</f>
        <v>0</v>
      </c>
      <c r="N31" s="43">
        <f>Форма3_Нов!P418</f>
        <v>0</v>
      </c>
      <c r="O31" s="43">
        <f>Форма3_Нов!Q418</f>
        <v>20</v>
      </c>
      <c r="P31" s="43">
        <f>Форма3_Нов!R418</f>
        <v>0</v>
      </c>
      <c r="Q31" s="43">
        <f>Форма3_Нов!S418</f>
        <v>4</v>
      </c>
      <c r="R31" s="43">
        <f>Форма3_Нов!T418</f>
        <v>0</v>
      </c>
      <c r="S31" s="43">
        <f>Форма3_Нов!U418</f>
        <v>15</v>
      </c>
      <c r="T31" s="43">
        <f>Форма3_Нов!V418</f>
        <v>0</v>
      </c>
      <c r="U31" s="43">
        <f>Форма3_Нов!W418</f>
        <v>9</v>
      </c>
      <c r="V31" s="43">
        <f>Форма3_Нов!X418</f>
        <v>0</v>
      </c>
      <c r="W31" s="43">
        <f>Форма3_Нов!Y418</f>
        <v>0</v>
      </c>
      <c r="X31" s="43">
        <f>Форма3_Нов!Z418</f>
        <v>0</v>
      </c>
      <c r="Y31" s="43">
        <f>Форма3_Нов!AA418</f>
        <v>0</v>
      </c>
      <c r="Z31" s="44">
        <f>Форма3_Нов!AB418</f>
        <v>0</v>
      </c>
      <c r="AA31" s="31"/>
      <c r="AB31" s="340">
        <f>Форма3_Нов!AC418</f>
        <v>300</v>
      </c>
      <c r="AC31" s="344"/>
    </row>
    <row r="32" spans="1:29" customFormat="1" ht="20.100000000000001" customHeight="1" x14ac:dyDescent="0.4">
      <c r="A32" s="455"/>
      <c r="B32" s="458"/>
      <c r="C32" s="368"/>
      <c r="D32" s="313">
        <v>1</v>
      </c>
      <c r="E32" s="157" t="s">
        <v>20</v>
      </c>
      <c r="F32" s="157"/>
      <c r="G32" s="157"/>
      <c r="H32" s="158"/>
      <c r="I32" s="28">
        <f>Форма3_Нов!K453</f>
        <v>60</v>
      </c>
      <c r="J32" s="29">
        <f>Форма3_Нов!L453</f>
        <v>44</v>
      </c>
      <c r="K32" s="29">
        <f>Форма3_Нов!M453</f>
        <v>42</v>
      </c>
      <c r="L32" s="29">
        <f>Форма3_Нов!N453</f>
        <v>25</v>
      </c>
      <c r="M32" s="29">
        <f>Форма3_Нов!O453</f>
        <v>2</v>
      </c>
      <c r="N32" s="29">
        <f>Форма3_Нов!P453</f>
        <v>0</v>
      </c>
      <c r="O32" s="29">
        <f>Форма3_Нов!Q453</f>
        <v>26</v>
      </c>
      <c r="P32" s="29">
        <f>Форма3_Нов!R453</f>
        <v>0</v>
      </c>
      <c r="Q32" s="29">
        <f>Форма3_Нов!S453</f>
        <v>6</v>
      </c>
      <c r="R32" s="29">
        <f>Форма3_Нов!T453</f>
        <v>0</v>
      </c>
      <c r="S32" s="29">
        <f>Форма3_Нов!U453</f>
        <v>17</v>
      </c>
      <c r="T32" s="29">
        <f>Форма3_Нов!V453</f>
        <v>0</v>
      </c>
      <c r="U32" s="29">
        <f>Форма3_Нов!W453</f>
        <v>12</v>
      </c>
      <c r="V32" s="29">
        <f>Форма3_Нов!X453</f>
        <v>0</v>
      </c>
      <c r="W32" s="29">
        <f>Форма3_Нов!Y453</f>
        <v>0</v>
      </c>
      <c r="X32" s="29">
        <f>Форма3_Нов!Z453</f>
        <v>0</v>
      </c>
      <c r="Y32" s="29">
        <f>Форма3_Нов!AA453</f>
        <v>0</v>
      </c>
      <c r="Z32" s="30">
        <f>Форма3_Нов!AB453</f>
        <v>0</v>
      </c>
      <c r="AA32" s="31"/>
      <c r="AB32" s="194">
        <f>Форма3_Нов!AC453</f>
        <v>234</v>
      </c>
      <c r="AC32" s="344"/>
    </row>
    <row r="33" spans="1:29" customFormat="1" ht="20.100000000000001" customHeight="1" thickBot="1" x14ac:dyDescent="0.45">
      <c r="A33" s="456"/>
      <c r="B33" s="459"/>
      <c r="C33" s="369"/>
      <c r="D33" s="314">
        <v>1</v>
      </c>
      <c r="E33" s="160" t="s">
        <v>175</v>
      </c>
      <c r="F33" s="160"/>
      <c r="G33" s="160"/>
      <c r="H33" s="161"/>
      <c r="I33" s="162">
        <f t="shared" ref="I33:P33" si="9">SUM(I31,I32)</f>
        <v>132</v>
      </c>
      <c r="J33" s="162">
        <f t="shared" si="9"/>
        <v>60</v>
      </c>
      <c r="K33" s="162">
        <f t="shared" si="9"/>
        <v>206</v>
      </c>
      <c r="L33" s="162">
        <f t="shared" si="9"/>
        <v>25</v>
      </c>
      <c r="M33" s="162">
        <f t="shared" si="9"/>
        <v>2</v>
      </c>
      <c r="N33" s="162">
        <f t="shared" si="9"/>
        <v>0</v>
      </c>
      <c r="O33" s="162">
        <f t="shared" si="9"/>
        <v>46</v>
      </c>
      <c r="P33" s="162">
        <f t="shared" si="9"/>
        <v>0</v>
      </c>
      <c r="Q33" s="162">
        <v>25</v>
      </c>
      <c r="R33" s="162">
        <f t="shared" ref="R33:AB33" si="10">SUM(R31,R32)</f>
        <v>0</v>
      </c>
      <c r="S33" s="162">
        <f t="shared" si="10"/>
        <v>32</v>
      </c>
      <c r="T33" s="162">
        <f t="shared" si="10"/>
        <v>0</v>
      </c>
      <c r="U33" s="162">
        <f t="shared" si="10"/>
        <v>21</v>
      </c>
      <c r="V33" s="162">
        <f t="shared" si="10"/>
        <v>0</v>
      </c>
      <c r="W33" s="162">
        <f t="shared" si="10"/>
        <v>0</v>
      </c>
      <c r="X33" s="162">
        <f t="shared" si="10"/>
        <v>0</v>
      </c>
      <c r="Y33" s="162">
        <f t="shared" si="10"/>
        <v>0</v>
      </c>
      <c r="Z33" s="323">
        <f t="shared" si="10"/>
        <v>0</v>
      </c>
      <c r="AA33" s="31"/>
      <c r="AB33" s="323">
        <f t="shared" si="10"/>
        <v>534</v>
      </c>
      <c r="AC33" s="344"/>
    </row>
    <row r="34" spans="1:29" customFormat="1" ht="20.100000000000001" customHeight="1" x14ac:dyDescent="0.4">
      <c r="A34" s="454">
        <v>8</v>
      </c>
      <c r="B34" s="457" t="s">
        <v>83</v>
      </c>
      <c r="C34" s="403" t="s">
        <v>181</v>
      </c>
      <c r="D34" s="316">
        <v>1</v>
      </c>
      <c r="E34" s="178" t="s">
        <v>1</v>
      </c>
      <c r="F34" s="178"/>
      <c r="G34" s="178"/>
      <c r="H34" s="179"/>
      <c r="I34" s="42">
        <f>Форма3_Нов!K488</f>
        <v>72</v>
      </c>
      <c r="J34" s="43">
        <f>Форма3_Нов!L488</f>
        <v>16</v>
      </c>
      <c r="K34" s="43">
        <f>Форма3_Нов!M488</f>
        <v>116</v>
      </c>
      <c r="L34" s="43">
        <f>Форма3_Нов!N488</f>
        <v>48</v>
      </c>
      <c r="M34" s="43">
        <f>Форма3_Нов!O488</f>
        <v>5</v>
      </c>
      <c r="N34" s="43">
        <f>Форма3_Нов!P488</f>
        <v>1</v>
      </c>
      <c r="O34" s="43">
        <f>Форма3_Нов!Q488</f>
        <v>20</v>
      </c>
      <c r="P34" s="43">
        <f>Форма3_Нов!R488</f>
        <v>0</v>
      </c>
      <c r="Q34" s="43">
        <f>Форма3_Нов!S488</f>
        <v>4</v>
      </c>
      <c r="R34" s="43">
        <f>Форма3_Нов!T488</f>
        <v>0</v>
      </c>
      <c r="S34" s="43">
        <f>Форма3_Нов!U488</f>
        <v>34</v>
      </c>
      <c r="T34" s="43">
        <f>Форма3_Нов!V488</f>
        <v>0</v>
      </c>
      <c r="U34" s="43">
        <f>Форма3_Нов!W488</f>
        <v>12</v>
      </c>
      <c r="V34" s="43">
        <f>Форма3_Нов!X488</f>
        <v>0</v>
      </c>
      <c r="W34" s="43">
        <f>Форма3_Нов!Y488</f>
        <v>0</v>
      </c>
      <c r="X34" s="43">
        <f>Форма3_Нов!Z488</f>
        <v>0</v>
      </c>
      <c r="Y34" s="43">
        <f>Форма3_Нов!AA488</f>
        <v>0</v>
      </c>
      <c r="Z34" s="44">
        <f>Форма3_Нов!AB488</f>
        <v>0</v>
      </c>
      <c r="AA34" s="31"/>
      <c r="AB34" s="340">
        <f>Форма3_Нов!AC488</f>
        <v>328</v>
      </c>
      <c r="AC34" s="344"/>
    </row>
    <row r="35" spans="1:29" customFormat="1" ht="20.100000000000001" customHeight="1" x14ac:dyDescent="0.4">
      <c r="A35" s="455"/>
      <c r="B35" s="458"/>
      <c r="C35" s="368"/>
      <c r="D35" s="313">
        <v>1</v>
      </c>
      <c r="E35" s="157" t="s">
        <v>20</v>
      </c>
      <c r="F35" s="157"/>
      <c r="G35" s="157"/>
      <c r="H35" s="158"/>
      <c r="I35" s="28">
        <f>Форма3_Нов!K520</f>
        <v>82</v>
      </c>
      <c r="J35" s="29">
        <f>Форма3_Нов!L520</f>
        <v>0</v>
      </c>
      <c r="K35" s="29">
        <f>Форма3_Нов!M520</f>
        <v>72</v>
      </c>
      <c r="L35" s="29">
        <f>Форма3_Нов!N520</f>
        <v>42</v>
      </c>
      <c r="M35" s="29">
        <f>Форма3_Нов!O520</f>
        <v>0</v>
      </c>
      <c r="N35" s="29">
        <f>Форма3_Нов!P520</f>
        <v>0</v>
      </c>
      <c r="O35" s="29">
        <f>Форма3_Нов!Q520</f>
        <v>9</v>
      </c>
      <c r="P35" s="29">
        <f>Форма3_Нов!R520</f>
        <v>0</v>
      </c>
      <c r="Q35" s="29">
        <f>Форма3_Нов!S520</f>
        <v>6</v>
      </c>
      <c r="R35" s="29">
        <f>Форма3_Нов!T520</f>
        <v>0</v>
      </c>
      <c r="S35" s="29">
        <f>Форма3_Нов!U520</f>
        <v>23</v>
      </c>
      <c r="T35" s="29">
        <f>Форма3_Нов!V520</f>
        <v>0</v>
      </c>
      <c r="U35" s="29">
        <f>Форма3_Нов!W520</f>
        <v>14</v>
      </c>
      <c r="V35" s="29">
        <f>Форма3_Нов!X520</f>
        <v>0</v>
      </c>
      <c r="W35" s="29">
        <f>Форма3_Нов!Y520</f>
        <v>0</v>
      </c>
      <c r="X35" s="29">
        <f>Форма3_Нов!Z520</f>
        <v>0</v>
      </c>
      <c r="Y35" s="29">
        <f>Форма3_Нов!AA520</f>
        <v>0</v>
      </c>
      <c r="Z35" s="30">
        <f>Форма3_Нов!AB520</f>
        <v>0</v>
      </c>
      <c r="AA35" s="31"/>
      <c r="AB35" s="194">
        <f>Форма3_Нов!AC520</f>
        <v>248</v>
      </c>
      <c r="AC35" s="344"/>
    </row>
    <row r="36" spans="1:29" customFormat="1" ht="20.100000000000001" customHeight="1" thickBot="1" x14ac:dyDescent="0.45">
      <c r="A36" s="456"/>
      <c r="B36" s="459"/>
      <c r="C36" s="369"/>
      <c r="D36" s="314">
        <v>1</v>
      </c>
      <c r="E36" s="160" t="s">
        <v>175</v>
      </c>
      <c r="F36" s="160"/>
      <c r="G36" s="160"/>
      <c r="H36" s="161"/>
      <c r="I36" s="162">
        <f t="shared" ref="I36:AB36" si="11">SUM(I34,I35)</f>
        <v>154</v>
      </c>
      <c r="J36" s="162">
        <f t="shared" si="11"/>
        <v>16</v>
      </c>
      <c r="K36" s="162">
        <f t="shared" si="11"/>
        <v>188</v>
      </c>
      <c r="L36" s="162">
        <f t="shared" si="11"/>
        <v>90</v>
      </c>
      <c r="M36" s="162">
        <f t="shared" si="11"/>
        <v>5</v>
      </c>
      <c r="N36" s="162">
        <f t="shared" si="11"/>
        <v>1</v>
      </c>
      <c r="O36" s="162">
        <f t="shared" si="11"/>
        <v>29</v>
      </c>
      <c r="P36" s="162">
        <f t="shared" si="11"/>
        <v>0</v>
      </c>
      <c r="Q36" s="162">
        <f t="shared" si="11"/>
        <v>10</v>
      </c>
      <c r="R36" s="162">
        <f t="shared" si="11"/>
        <v>0</v>
      </c>
      <c r="S36" s="162">
        <f t="shared" si="11"/>
        <v>57</v>
      </c>
      <c r="T36" s="162">
        <f t="shared" si="11"/>
        <v>0</v>
      </c>
      <c r="U36" s="162">
        <f t="shared" si="11"/>
        <v>26</v>
      </c>
      <c r="V36" s="162">
        <f t="shared" si="11"/>
        <v>0</v>
      </c>
      <c r="W36" s="162">
        <f t="shared" si="11"/>
        <v>0</v>
      </c>
      <c r="X36" s="162">
        <f t="shared" si="11"/>
        <v>0</v>
      </c>
      <c r="Y36" s="162">
        <f t="shared" si="11"/>
        <v>0</v>
      </c>
      <c r="Z36" s="323">
        <f t="shared" si="11"/>
        <v>0</v>
      </c>
      <c r="AA36" s="31"/>
      <c r="AB36" s="323">
        <f t="shared" si="11"/>
        <v>576</v>
      </c>
      <c r="AC36" s="344"/>
    </row>
    <row r="37" spans="1:29" customFormat="1" ht="20.100000000000001" customHeight="1" x14ac:dyDescent="0.4">
      <c r="A37" s="454">
        <v>9</v>
      </c>
      <c r="B37" s="457" t="s">
        <v>100</v>
      </c>
      <c r="C37" s="403" t="s">
        <v>357</v>
      </c>
      <c r="D37" s="316">
        <v>1</v>
      </c>
      <c r="E37" s="178" t="s">
        <v>1</v>
      </c>
      <c r="F37" s="178"/>
      <c r="G37" s="178"/>
      <c r="H37" s="179"/>
      <c r="I37" s="42">
        <f>Форма3_Нов!K561</f>
        <v>99</v>
      </c>
      <c r="J37" s="43">
        <f>Форма3_Нов!L561</f>
        <v>72</v>
      </c>
      <c r="K37" s="43">
        <f>Форма3_Нов!M561</f>
        <v>92</v>
      </c>
      <c r="L37" s="43">
        <f>Форма3_Нов!N561</f>
        <v>6</v>
      </c>
      <c r="M37" s="43">
        <f>Форма3_Нов!O561</f>
        <v>4</v>
      </c>
      <c r="N37" s="43">
        <f>Форма3_Нов!P561</f>
        <v>1</v>
      </c>
      <c r="O37" s="43">
        <f>Форма3_Нов!Q561</f>
        <v>21</v>
      </c>
      <c r="P37" s="43">
        <f>Форма3_Нов!R561</f>
        <v>0</v>
      </c>
      <c r="Q37" s="43">
        <f>Форма3_Нов!S561</f>
        <v>4</v>
      </c>
      <c r="R37" s="43">
        <f>Форма3_Нов!T561</f>
        <v>0</v>
      </c>
      <c r="S37" s="43">
        <f>Форма3_Нов!U561</f>
        <v>23</v>
      </c>
      <c r="T37" s="43">
        <f>Форма3_Нов!V561</f>
        <v>0</v>
      </c>
      <c r="U37" s="43">
        <f>Форма3_Нов!W561</f>
        <v>9</v>
      </c>
      <c r="V37" s="43">
        <f>Форма3_Нов!X561</f>
        <v>0</v>
      </c>
      <c r="W37" s="43">
        <f>Форма3_Нов!Y561</f>
        <v>0</v>
      </c>
      <c r="X37" s="43">
        <f>Форма3_Нов!Z561</f>
        <v>0</v>
      </c>
      <c r="Y37" s="43">
        <f>Форма3_Нов!AA561</f>
        <v>0</v>
      </c>
      <c r="Z37" s="44">
        <f>Форма3_Нов!AB561</f>
        <v>0</v>
      </c>
      <c r="AA37" s="31"/>
      <c r="AB37" s="340">
        <f>Форма3_Нов!AC561</f>
        <v>331</v>
      </c>
      <c r="AC37" s="344"/>
    </row>
    <row r="38" spans="1:29" customFormat="1" ht="20.100000000000001" customHeight="1" x14ac:dyDescent="0.4">
      <c r="A38" s="455"/>
      <c r="B38" s="458"/>
      <c r="C38" s="368"/>
      <c r="D38" s="313">
        <v>1</v>
      </c>
      <c r="E38" s="157" t="s">
        <v>20</v>
      </c>
      <c r="F38" s="157"/>
      <c r="G38" s="157"/>
      <c r="H38" s="158"/>
      <c r="I38" s="28">
        <f>Форма3_Нов!K594</f>
        <v>88</v>
      </c>
      <c r="J38" s="29">
        <f>Форма3_Нов!L594</f>
        <v>0</v>
      </c>
      <c r="K38" s="29">
        <f>Форма3_Нов!M594</f>
        <v>56</v>
      </c>
      <c r="L38" s="29">
        <f>Форма3_Нов!N594</f>
        <v>38</v>
      </c>
      <c r="M38" s="29">
        <f>Форма3_Нов!O594</f>
        <v>6.5</v>
      </c>
      <c r="N38" s="29">
        <f>Форма3_Нов!P594</f>
        <v>0</v>
      </c>
      <c r="O38" s="29">
        <f>Форма3_Нов!Q594</f>
        <v>9</v>
      </c>
      <c r="P38" s="29">
        <f>Форма3_Нов!R594</f>
        <v>0</v>
      </c>
      <c r="Q38" s="29">
        <f>Форма3_Нов!S594</f>
        <v>6</v>
      </c>
      <c r="R38" s="29">
        <f>Форма3_Нов!T594</f>
        <v>0</v>
      </c>
      <c r="S38" s="29">
        <f>Форма3_Нов!U594</f>
        <v>27</v>
      </c>
      <c r="T38" s="29">
        <f>Форма3_Нов!V594</f>
        <v>0</v>
      </c>
      <c r="U38" s="29">
        <f>Форма3_Нов!W594</f>
        <v>12</v>
      </c>
      <c r="V38" s="29">
        <f>Форма3_Нов!X594</f>
        <v>0</v>
      </c>
      <c r="W38" s="29">
        <f>Форма3_Нов!Y594</f>
        <v>0</v>
      </c>
      <c r="X38" s="29">
        <f>Форма3_Нов!Z594</f>
        <v>0</v>
      </c>
      <c r="Y38" s="29">
        <f>Форма3_Нов!AA594</f>
        <v>0</v>
      </c>
      <c r="Z38" s="30">
        <f>Форма3_Нов!AB594</f>
        <v>0</v>
      </c>
      <c r="AA38" s="31"/>
      <c r="AB38" s="194">
        <f>Форма3_Нов!AC594</f>
        <v>242.5</v>
      </c>
      <c r="AC38" s="344"/>
    </row>
    <row r="39" spans="1:29" customFormat="1" ht="20.100000000000001" customHeight="1" thickBot="1" x14ac:dyDescent="0.45">
      <c r="A39" s="456"/>
      <c r="B39" s="459"/>
      <c r="C39" s="369"/>
      <c r="D39" s="314">
        <v>1</v>
      </c>
      <c r="E39" s="160" t="s">
        <v>175</v>
      </c>
      <c r="F39" s="160"/>
      <c r="G39" s="160"/>
      <c r="H39" s="161"/>
      <c r="I39" s="162">
        <f t="shared" ref="I39:AB39" si="12">SUM(I37,I38)</f>
        <v>187</v>
      </c>
      <c r="J39" s="162">
        <f t="shared" si="12"/>
        <v>72</v>
      </c>
      <c r="K39" s="162">
        <f t="shared" si="12"/>
        <v>148</v>
      </c>
      <c r="L39" s="162">
        <f t="shared" si="12"/>
        <v>44</v>
      </c>
      <c r="M39" s="162">
        <f t="shared" si="12"/>
        <v>10.5</v>
      </c>
      <c r="N39" s="162">
        <f t="shared" si="12"/>
        <v>1</v>
      </c>
      <c r="O39" s="162">
        <f t="shared" si="12"/>
        <v>30</v>
      </c>
      <c r="P39" s="162">
        <f t="shared" si="12"/>
        <v>0</v>
      </c>
      <c r="Q39" s="162">
        <f t="shared" si="12"/>
        <v>10</v>
      </c>
      <c r="R39" s="162">
        <f t="shared" si="12"/>
        <v>0</v>
      </c>
      <c r="S39" s="162">
        <f t="shared" si="12"/>
        <v>50</v>
      </c>
      <c r="T39" s="162">
        <f t="shared" si="12"/>
        <v>0</v>
      </c>
      <c r="U39" s="162">
        <f t="shared" si="12"/>
        <v>21</v>
      </c>
      <c r="V39" s="162">
        <f t="shared" si="12"/>
        <v>0</v>
      </c>
      <c r="W39" s="162">
        <f t="shared" si="12"/>
        <v>0</v>
      </c>
      <c r="X39" s="162">
        <f t="shared" si="12"/>
        <v>0</v>
      </c>
      <c r="Y39" s="162">
        <f t="shared" si="12"/>
        <v>0</v>
      </c>
      <c r="Z39" s="323">
        <f t="shared" si="12"/>
        <v>0</v>
      </c>
      <c r="AA39" s="31"/>
      <c r="AB39" s="323">
        <f t="shared" si="12"/>
        <v>573.5</v>
      </c>
      <c r="AC39" s="344"/>
    </row>
    <row r="40" spans="1:29" customFormat="1" ht="20.100000000000001" customHeight="1" x14ac:dyDescent="0.4">
      <c r="A40" s="454">
        <v>10</v>
      </c>
      <c r="B40" s="457" t="s">
        <v>110</v>
      </c>
      <c r="C40" s="403" t="s">
        <v>181</v>
      </c>
      <c r="D40" s="316">
        <v>1</v>
      </c>
      <c r="E40" s="178" t="s">
        <v>1</v>
      </c>
      <c r="F40" s="178"/>
      <c r="G40" s="178"/>
      <c r="H40" s="179"/>
      <c r="I40" s="42">
        <f>Форма3_Нов!K633</f>
        <v>116</v>
      </c>
      <c r="J40" s="43">
        <f>Форма3_Нов!L633</f>
        <v>4</v>
      </c>
      <c r="K40" s="43">
        <f>Форма3_Нов!M633</f>
        <v>76</v>
      </c>
      <c r="L40" s="43">
        <f>Форма3_Нов!N633</f>
        <v>25</v>
      </c>
      <c r="M40" s="43">
        <f>Форма3_Нов!O633</f>
        <v>6</v>
      </c>
      <c r="N40" s="43">
        <f>Форма3_Нов!P633</f>
        <v>0</v>
      </c>
      <c r="O40" s="43">
        <f>Форма3_Нов!Q633</f>
        <v>10</v>
      </c>
      <c r="P40" s="43">
        <f>Форма3_Нов!R633</f>
        <v>0</v>
      </c>
      <c r="Q40" s="43">
        <f>Форма3_Нов!S633</f>
        <v>2</v>
      </c>
      <c r="R40" s="43">
        <f>Форма3_Нов!T633</f>
        <v>0</v>
      </c>
      <c r="S40" s="43">
        <f>Форма3_Нов!U633</f>
        <v>35</v>
      </c>
      <c r="T40" s="43">
        <f>Форма3_Нов!V633</f>
        <v>0</v>
      </c>
      <c r="U40" s="43">
        <f>Форма3_Нов!W633</f>
        <v>3</v>
      </c>
      <c r="V40" s="43">
        <f>Форма3_Нов!X633</f>
        <v>0</v>
      </c>
      <c r="W40" s="43">
        <f>Форма3_Нов!Y633</f>
        <v>0</v>
      </c>
      <c r="X40" s="43">
        <f>Форма3_Нов!Z633</f>
        <v>0</v>
      </c>
      <c r="Y40" s="43">
        <f>Форма3_Нов!AA633</f>
        <v>0</v>
      </c>
      <c r="Z40" s="44">
        <f>Форма3_Нов!AB633</f>
        <v>0</v>
      </c>
      <c r="AA40" s="31"/>
      <c r="AB40" s="340">
        <f>Форма3_Нов!AC633</f>
        <v>277</v>
      </c>
      <c r="AC40" s="344"/>
    </row>
    <row r="41" spans="1:29" customFormat="1" ht="20.100000000000001" customHeight="1" x14ac:dyDescent="0.4">
      <c r="A41" s="455"/>
      <c r="B41" s="458"/>
      <c r="C41" s="368"/>
      <c r="D41" s="313">
        <v>1</v>
      </c>
      <c r="E41" s="157" t="s">
        <v>20</v>
      </c>
      <c r="F41" s="157"/>
      <c r="G41" s="157"/>
      <c r="H41" s="158"/>
      <c r="I41" s="28">
        <f>Форма3_Нов!K667</f>
        <v>132</v>
      </c>
      <c r="J41" s="29">
        <f>Форма3_Нов!L667</f>
        <v>0</v>
      </c>
      <c r="K41" s="29">
        <f>Форма3_Нов!M667</f>
        <v>116</v>
      </c>
      <c r="L41" s="29">
        <f>Форма3_Нов!N667</f>
        <v>12</v>
      </c>
      <c r="M41" s="29">
        <f>Форма3_Нов!O667</f>
        <v>5.5</v>
      </c>
      <c r="N41" s="29">
        <f>Форма3_Нов!P667</f>
        <v>0</v>
      </c>
      <c r="O41" s="29">
        <f>Форма3_Нов!Q667</f>
        <v>6</v>
      </c>
      <c r="P41" s="29">
        <f>Форма3_Нов!R667</f>
        <v>0</v>
      </c>
      <c r="Q41" s="29">
        <f>Форма3_Нов!S667</f>
        <v>4</v>
      </c>
      <c r="R41" s="29">
        <f>Форма3_Нов!T667</f>
        <v>0</v>
      </c>
      <c r="S41" s="29">
        <f>Форма3_Нов!U667</f>
        <v>19</v>
      </c>
      <c r="T41" s="29">
        <f>Форма3_Нов!V667</f>
        <v>0</v>
      </c>
      <c r="U41" s="29">
        <f>Форма3_Нов!W667</f>
        <v>0</v>
      </c>
      <c r="V41" s="29">
        <f>Форма3_Нов!X667</f>
        <v>0</v>
      </c>
      <c r="W41" s="29">
        <f>Форма3_Нов!Y667</f>
        <v>0</v>
      </c>
      <c r="X41" s="29">
        <f>Форма3_Нов!Z667</f>
        <v>0</v>
      </c>
      <c r="Y41" s="29">
        <f>Форма3_Нов!AA667</f>
        <v>0</v>
      </c>
      <c r="Z41" s="30">
        <f>Форма3_Нов!AB667</f>
        <v>0</v>
      </c>
      <c r="AA41" s="31"/>
      <c r="AB41" s="194">
        <f>Форма3_Нов!AC667</f>
        <v>294.5</v>
      </c>
      <c r="AC41" s="344"/>
    </row>
    <row r="42" spans="1:29" customFormat="1" ht="20.100000000000001" customHeight="1" thickBot="1" x14ac:dyDescent="0.45">
      <c r="A42" s="486"/>
      <c r="B42" s="487"/>
      <c r="C42" s="395"/>
      <c r="D42" s="320">
        <v>1</v>
      </c>
      <c r="E42" s="289" t="s">
        <v>175</v>
      </c>
      <c r="F42" s="289"/>
      <c r="G42" s="289"/>
      <c r="H42" s="290"/>
      <c r="I42" s="78">
        <f t="shared" ref="I42:AB42" si="13">SUM(I40,I41)</f>
        <v>248</v>
      </c>
      <c r="J42" s="78">
        <f t="shared" si="13"/>
        <v>4</v>
      </c>
      <c r="K42" s="78">
        <f t="shared" si="13"/>
        <v>192</v>
      </c>
      <c r="L42" s="78">
        <f t="shared" si="13"/>
        <v>37</v>
      </c>
      <c r="M42" s="78">
        <f t="shared" si="13"/>
        <v>11.5</v>
      </c>
      <c r="N42" s="78">
        <f t="shared" si="13"/>
        <v>0</v>
      </c>
      <c r="O42" s="78">
        <f t="shared" si="13"/>
        <v>16</v>
      </c>
      <c r="P42" s="78">
        <f t="shared" si="13"/>
        <v>0</v>
      </c>
      <c r="Q42" s="78">
        <f t="shared" si="13"/>
        <v>6</v>
      </c>
      <c r="R42" s="78">
        <f t="shared" si="13"/>
        <v>0</v>
      </c>
      <c r="S42" s="78">
        <f t="shared" si="13"/>
        <v>54</v>
      </c>
      <c r="T42" s="78">
        <f t="shared" si="13"/>
        <v>0</v>
      </c>
      <c r="U42" s="78">
        <f t="shared" si="13"/>
        <v>3</v>
      </c>
      <c r="V42" s="78">
        <f t="shared" si="13"/>
        <v>0</v>
      </c>
      <c r="W42" s="78">
        <f t="shared" si="13"/>
        <v>0</v>
      </c>
      <c r="X42" s="78">
        <f t="shared" si="13"/>
        <v>0</v>
      </c>
      <c r="Y42" s="78">
        <f t="shared" si="13"/>
        <v>0</v>
      </c>
      <c r="Z42" s="124">
        <f t="shared" si="13"/>
        <v>0</v>
      </c>
      <c r="AA42" s="31"/>
      <c r="AB42" s="124">
        <f t="shared" si="13"/>
        <v>571.5</v>
      </c>
      <c r="AC42" s="344"/>
    </row>
    <row r="43" spans="1:29" customFormat="1" ht="20.100000000000001" customHeight="1" x14ac:dyDescent="0.4">
      <c r="A43" s="488">
        <v>11</v>
      </c>
      <c r="B43" s="380" t="s">
        <v>126</v>
      </c>
      <c r="C43" s="380" t="s">
        <v>357</v>
      </c>
      <c r="D43" s="317">
        <v>1</v>
      </c>
      <c r="E43" s="155" t="s">
        <v>1</v>
      </c>
      <c r="F43" s="155"/>
      <c r="G43" s="155"/>
      <c r="H43" s="294"/>
      <c r="I43" s="191">
        <f>Форма3_Нов!K703</f>
        <v>56</v>
      </c>
      <c r="J43" s="22">
        <f>Форма3_Нов!L703</f>
        <v>16</v>
      </c>
      <c r="K43" s="22">
        <f>Форма3_Нов!M703</f>
        <v>240</v>
      </c>
      <c r="L43" s="22">
        <f>Форма3_Нов!N703</f>
        <v>2</v>
      </c>
      <c r="M43" s="22">
        <f>Форма3_Нов!O703</f>
        <v>1</v>
      </c>
      <c r="N43" s="22">
        <f>Форма3_Нов!P703</f>
        <v>0</v>
      </c>
      <c r="O43" s="22">
        <f>Форма3_Нов!Q703</f>
        <v>0</v>
      </c>
      <c r="P43" s="22">
        <f>Форма3_Нов!R703</f>
        <v>0</v>
      </c>
      <c r="Q43" s="22">
        <f>Форма3_Нов!S703</f>
        <v>0</v>
      </c>
      <c r="R43" s="22">
        <f>Форма3_Нов!T703</f>
        <v>0</v>
      </c>
      <c r="S43" s="22">
        <f>Форма3_Нов!U703</f>
        <v>5</v>
      </c>
      <c r="T43" s="22">
        <f>Форма3_Нов!V703</f>
        <v>0</v>
      </c>
      <c r="U43" s="22">
        <f>Форма3_Нов!W703</f>
        <v>9</v>
      </c>
      <c r="V43" s="22">
        <f>Форма3_Нов!X703</f>
        <v>0</v>
      </c>
      <c r="W43" s="22">
        <f>Форма3_Нов!Y703</f>
        <v>0</v>
      </c>
      <c r="X43" s="22">
        <f>Форма3_Нов!Z703</f>
        <v>0</v>
      </c>
      <c r="Y43" s="22">
        <f>Форма3_Нов!AA703</f>
        <v>0</v>
      </c>
      <c r="Z43" s="23">
        <f>Форма3_Нов!AB703</f>
        <v>0</v>
      </c>
      <c r="AA43" s="31"/>
      <c r="AB43" s="193">
        <f>Форма3_Нов!AC703</f>
        <v>329</v>
      </c>
      <c r="AC43" s="344"/>
    </row>
    <row r="44" spans="1:29" customFormat="1" ht="20.100000000000001" customHeight="1" x14ac:dyDescent="0.4">
      <c r="A44" s="489"/>
      <c r="B44" s="381"/>
      <c r="C44" s="381"/>
      <c r="D44" s="318">
        <v>1</v>
      </c>
      <c r="E44" s="157" t="s">
        <v>20</v>
      </c>
      <c r="F44" s="157"/>
      <c r="G44" s="157"/>
      <c r="H44" s="291"/>
      <c r="I44" s="192">
        <f>Форма3_Нов!K734</f>
        <v>56</v>
      </c>
      <c r="J44" s="29">
        <f>Форма3_Нов!L734</f>
        <v>90</v>
      </c>
      <c r="K44" s="29">
        <f>Форма3_Нов!M734</f>
        <v>60</v>
      </c>
      <c r="L44" s="29">
        <f>Форма3_Нов!N734</f>
        <v>0</v>
      </c>
      <c r="M44" s="29">
        <f>Форма3_Нов!O734</f>
        <v>0</v>
      </c>
      <c r="N44" s="29">
        <f>Форма3_Нов!P734</f>
        <v>0</v>
      </c>
      <c r="O44" s="29">
        <f>Форма3_Нов!Q734</f>
        <v>9</v>
      </c>
      <c r="P44" s="29">
        <f>Форма3_Нов!R734</f>
        <v>0</v>
      </c>
      <c r="Q44" s="29">
        <f>Форма3_Нов!S734</f>
        <v>6</v>
      </c>
      <c r="R44" s="29">
        <f>Форма3_Нов!T734</f>
        <v>0</v>
      </c>
      <c r="S44" s="29">
        <f>Форма3_Нов!U734</f>
        <v>8</v>
      </c>
      <c r="T44" s="29">
        <f>Форма3_Нов!V734</f>
        <v>0</v>
      </c>
      <c r="U44" s="29">
        <f>Форма3_Нов!W734</f>
        <v>12</v>
      </c>
      <c r="V44" s="29">
        <f>Форма3_Нов!X734</f>
        <v>0</v>
      </c>
      <c r="W44" s="29">
        <f>Форма3_Нов!Y734</f>
        <v>0</v>
      </c>
      <c r="X44" s="29">
        <f>Форма3_Нов!Z734</f>
        <v>0</v>
      </c>
      <c r="Y44" s="29">
        <f>Форма3_Нов!AA734</f>
        <v>0</v>
      </c>
      <c r="Z44" s="30">
        <f>Форма3_Нов!AB734</f>
        <v>0</v>
      </c>
      <c r="AA44" s="31"/>
      <c r="AB44" s="194">
        <f>Форма3_Нов!AC734</f>
        <v>241</v>
      </c>
      <c r="AC44" s="344"/>
    </row>
    <row r="45" spans="1:29" customFormat="1" ht="20.100000000000001" customHeight="1" thickBot="1" x14ac:dyDescent="0.45">
      <c r="A45" s="490"/>
      <c r="B45" s="382"/>
      <c r="C45" s="382"/>
      <c r="D45" s="319">
        <v>1</v>
      </c>
      <c r="E45" s="160" t="s">
        <v>175</v>
      </c>
      <c r="F45" s="160"/>
      <c r="G45" s="160"/>
      <c r="H45" s="292"/>
      <c r="I45" s="293">
        <f>SUM(I43:I44)</f>
        <v>112</v>
      </c>
      <c r="J45" s="163">
        <f t="shared" ref="J45:AB45" si="14">SUM(J43:J44)</f>
        <v>106</v>
      </c>
      <c r="K45" s="163">
        <f t="shared" si="14"/>
        <v>300</v>
      </c>
      <c r="L45" s="163">
        <f t="shared" si="14"/>
        <v>2</v>
      </c>
      <c r="M45" s="163">
        <f t="shared" si="14"/>
        <v>1</v>
      </c>
      <c r="N45" s="163">
        <f t="shared" si="14"/>
        <v>0</v>
      </c>
      <c r="O45" s="163">
        <f t="shared" si="14"/>
        <v>9</v>
      </c>
      <c r="P45" s="163">
        <f t="shared" si="14"/>
        <v>0</v>
      </c>
      <c r="Q45" s="163">
        <f t="shared" si="14"/>
        <v>6</v>
      </c>
      <c r="R45" s="163">
        <f t="shared" si="14"/>
        <v>0</v>
      </c>
      <c r="S45" s="163">
        <f t="shared" si="14"/>
        <v>13</v>
      </c>
      <c r="T45" s="163">
        <f t="shared" si="14"/>
        <v>0</v>
      </c>
      <c r="U45" s="163">
        <f t="shared" si="14"/>
        <v>21</v>
      </c>
      <c r="V45" s="163">
        <f t="shared" si="14"/>
        <v>0</v>
      </c>
      <c r="W45" s="163">
        <f t="shared" si="14"/>
        <v>0</v>
      </c>
      <c r="X45" s="163">
        <f t="shared" si="14"/>
        <v>0</v>
      </c>
      <c r="Y45" s="163">
        <f t="shared" si="14"/>
        <v>0</v>
      </c>
      <c r="Z45" s="305">
        <f t="shared" si="14"/>
        <v>0</v>
      </c>
      <c r="AA45" s="31"/>
      <c r="AB45" s="323">
        <f t="shared" si="14"/>
        <v>570</v>
      </c>
      <c r="AC45" s="344"/>
    </row>
    <row r="46" spans="1:29" customFormat="1" ht="20.100000000000001" customHeight="1" x14ac:dyDescent="0.35">
      <c r="A46" s="464"/>
      <c r="B46" s="467" t="s">
        <v>182</v>
      </c>
      <c r="C46" s="470"/>
      <c r="D46" s="164">
        <f>D27+D30+D33+D36+D39+D42+D45</f>
        <v>7</v>
      </c>
      <c r="E46" s="165" t="s">
        <v>1</v>
      </c>
      <c r="F46" s="165"/>
      <c r="G46" s="165"/>
      <c r="H46" s="181"/>
      <c r="I46" s="167">
        <f>I25+I31+I34+I37+I40+I28+I43</f>
        <v>581</v>
      </c>
      <c r="J46" s="167">
        <f t="shared" ref="J46:AB46" si="15">J25+J31+J34+J37+J40+J28+J43</f>
        <v>124</v>
      </c>
      <c r="K46" s="167">
        <f t="shared" si="15"/>
        <v>1060</v>
      </c>
      <c r="L46" s="167">
        <f t="shared" si="15"/>
        <v>137</v>
      </c>
      <c r="M46" s="167">
        <f t="shared" si="15"/>
        <v>25.5</v>
      </c>
      <c r="N46" s="167">
        <f t="shared" si="15"/>
        <v>2</v>
      </c>
      <c r="O46" s="167">
        <f t="shared" si="15"/>
        <v>138</v>
      </c>
      <c r="P46" s="167">
        <f t="shared" si="15"/>
        <v>0</v>
      </c>
      <c r="Q46" s="167">
        <f t="shared" si="15"/>
        <v>26</v>
      </c>
      <c r="R46" s="167">
        <f t="shared" si="15"/>
        <v>0</v>
      </c>
      <c r="S46" s="167">
        <f t="shared" si="15"/>
        <v>142</v>
      </c>
      <c r="T46" s="167">
        <f t="shared" si="15"/>
        <v>0</v>
      </c>
      <c r="U46" s="167">
        <f t="shared" si="15"/>
        <v>63</v>
      </c>
      <c r="V46" s="167">
        <f t="shared" si="15"/>
        <v>0</v>
      </c>
      <c r="W46" s="167">
        <f t="shared" si="15"/>
        <v>0</v>
      </c>
      <c r="X46" s="167">
        <f t="shared" si="15"/>
        <v>0</v>
      </c>
      <c r="Y46" s="167">
        <f t="shared" si="15"/>
        <v>0</v>
      </c>
      <c r="Z46" s="326">
        <f t="shared" si="15"/>
        <v>0</v>
      </c>
      <c r="AA46" s="341"/>
      <c r="AB46" s="326">
        <f t="shared" si="15"/>
        <v>2298.5</v>
      </c>
      <c r="AC46" s="344"/>
    </row>
    <row r="47" spans="1:29" customFormat="1" ht="20.100000000000001" customHeight="1" x14ac:dyDescent="0.35">
      <c r="A47" s="465"/>
      <c r="B47" s="468"/>
      <c r="C47" s="471"/>
      <c r="D47" s="321">
        <v>7</v>
      </c>
      <c r="E47" s="170" t="s">
        <v>20</v>
      </c>
      <c r="F47" s="170"/>
      <c r="G47" s="170"/>
      <c r="H47" s="171"/>
      <c r="I47" s="167">
        <f>I26+I32+I35+I38+I41+I29+I44</f>
        <v>552</v>
      </c>
      <c r="J47" s="167">
        <f t="shared" ref="J47:AB47" si="16">J26+J32+J35+J38+J41+J29+J44</f>
        <v>134</v>
      </c>
      <c r="K47" s="167">
        <f t="shared" si="16"/>
        <v>512</v>
      </c>
      <c r="L47" s="167">
        <f t="shared" si="16"/>
        <v>137</v>
      </c>
      <c r="M47" s="167">
        <f t="shared" si="16"/>
        <v>19</v>
      </c>
      <c r="N47" s="167">
        <f t="shared" si="16"/>
        <v>0</v>
      </c>
      <c r="O47" s="167">
        <f t="shared" si="16"/>
        <v>97</v>
      </c>
      <c r="P47" s="167">
        <f t="shared" si="16"/>
        <v>0</v>
      </c>
      <c r="Q47" s="167">
        <f t="shared" si="16"/>
        <v>42</v>
      </c>
      <c r="R47" s="167">
        <f t="shared" si="16"/>
        <v>0</v>
      </c>
      <c r="S47" s="167">
        <f t="shared" si="16"/>
        <v>103</v>
      </c>
      <c r="T47" s="167">
        <f t="shared" si="16"/>
        <v>0</v>
      </c>
      <c r="U47" s="167">
        <f t="shared" si="16"/>
        <v>74</v>
      </c>
      <c r="V47" s="167">
        <f t="shared" si="16"/>
        <v>0</v>
      </c>
      <c r="W47" s="167">
        <f t="shared" si="16"/>
        <v>0</v>
      </c>
      <c r="X47" s="167">
        <f t="shared" si="16"/>
        <v>0</v>
      </c>
      <c r="Y47" s="167">
        <f t="shared" si="16"/>
        <v>0</v>
      </c>
      <c r="Z47" s="326">
        <f t="shared" si="16"/>
        <v>0</v>
      </c>
      <c r="AA47" s="341"/>
      <c r="AB47" s="326">
        <f t="shared" si="16"/>
        <v>1670</v>
      </c>
      <c r="AC47" s="344"/>
    </row>
    <row r="48" spans="1:29" customFormat="1" ht="20.100000000000001" customHeight="1" thickBot="1" x14ac:dyDescent="0.4">
      <c r="A48" s="466"/>
      <c r="B48" s="469"/>
      <c r="C48" s="472"/>
      <c r="D48" s="322">
        <v>7</v>
      </c>
      <c r="E48" s="175" t="s">
        <v>175</v>
      </c>
      <c r="F48" s="175"/>
      <c r="G48" s="175"/>
      <c r="H48" s="176"/>
      <c r="I48" s="35">
        <f t="shared" ref="I48:AB48" si="17">SUM(I46:I47)</f>
        <v>1133</v>
      </c>
      <c r="J48" s="35">
        <f t="shared" si="17"/>
        <v>258</v>
      </c>
      <c r="K48" s="35">
        <f t="shared" si="17"/>
        <v>1572</v>
      </c>
      <c r="L48" s="35">
        <f t="shared" si="17"/>
        <v>274</v>
      </c>
      <c r="M48" s="35">
        <f t="shared" si="17"/>
        <v>44.5</v>
      </c>
      <c r="N48" s="35">
        <f t="shared" si="17"/>
        <v>2</v>
      </c>
      <c r="O48" s="35">
        <f t="shared" si="17"/>
        <v>235</v>
      </c>
      <c r="P48" s="35">
        <f t="shared" si="17"/>
        <v>0</v>
      </c>
      <c r="Q48" s="35">
        <f t="shared" si="17"/>
        <v>68</v>
      </c>
      <c r="R48" s="35">
        <f t="shared" si="17"/>
        <v>0</v>
      </c>
      <c r="S48" s="35">
        <f t="shared" si="17"/>
        <v>245</v>
      </c>
      <c r="T48" s="35">
        <f t="shared" si="17"/>
        <v>0</v>
      </c>
      <c r="U48" s="35">
        <f t="shared" si="17"/>
        <v>137</v>
      </c>
      <c r="V48" s="35">
        <f t="shared" si="17"/>
        <v>0</v>
      </c>
      <c r="W48" s="35">
        <f t="shared" si="17"/>
        <v>0</v>
      </c>
      <c r="X48" s="35">
        <f t="shared" si="17"/>
        <v>0</v>
      </c>
      <c r="Y48" s="35">
        <f t="shared" si="17"/>
        <v>0</v>
      </c>
      <c r="Z48" s="328">
        <f t="shared" si="17"/>
        <v>0</v>
      </c>
      <c r="AA48" s="341"/>
      <c r="AB48" s="328">
        <f t="shared" si="17"/>
        <v>3968.5</v>
      </c>
      <c r="AC48" s="344"/>
    </row>
    <row r="49" spans="1:29" customFormat="1" ht="20.100000000000001" customHeight="1" x14ac:dyDescent="0.4">
      <c r="A49" s="454">
        <v>14</v>
      </c>
      <c r="B49" s="457" t="s">
        <v>369</v>
      </c>
      <c r="C49" s="403" t="s">
        <v>183</v>
      </c>
      <c r="D49" s="316">
        <v>0.5</v>
      </c>
      <c r="E49" s="178" t="s">
        <v>1</v>
      </c>
      <c r="F49" s="178"/>
      <c r="G49" s="178"/>
      <c r="H49" s="179"/>
      <c r="I49" s="42">
        <f>Форма3_Нов!K856</f>
        <v>28</v>
      </c>
      <c r="J49" s="43">
        <f>Форма3_Нов!L856</f>
        <v>0</v>
      </c>
      <c r="K49" s="43">
        <f>Форма3_Нов!M856</f>
        <v>112</v>
      </c>
      <c r="L49" s="43">
        <f>Форма3_Нов!N856</f>
        <v>0</v>
      </c>
      <c r="M49" s="43">
        <f>Форма3_Нов!O856</f>
        <v>0</v>
      </c>
      <c r="N49" s="43">
        <f>Форма3_Нов!P856</f>
        <v>0</v>
      </c>
      <c r="O49" s="43">
        <f>Форма3_Нов!Q856</f>
        <v>0</v>
      </c>
      <c r="P49" s="43">
        <f>Форма3_Нов!R856</f>
        <v>0</v>
      </c>
      <c r="Q49" s="43">
        <f>Форма3_Нов!S856</f>
        <v>0</v>
      </c>
      <c r="R49" s="43">
        <f>Форма3_Нов!T856</f>
        <v>0</v>
      </c>
      <c r="S49" s="43">
        <f>Форма3_Нов!U856</f>
        <v>5</v>
      </c>
      <c r="T49" s="43">
        <f>Форма3_Нов!V856</f>
        <v>0</v>
      </c>
      <c r="U49" s="43">
        <f>Форма3_Нов!W856</f>
        <v>0</v>
      </c>
      <c r="V49" s="43">
        <f>Форма3_Нов!X856</f>
        <v>0</v>
      </c>
      <c r="W49" s="43">
        <f>Форма3_Нов!Y856</f>
        <v>0</v>
      </c>
      <c r="X49" s="43">
        <f>Форма3_Нов!Z856</f>
        <v>0</v>
      </c>
      <c r="Y49" s="43">
        <f>Форма3_Нов!AA856</f>
        <v>0</v>
      </c>
      <c r="Z49" s="44">
        <f>Форма3_Нов!AB856</f>
        <v>0</v>
      </c>
      <c r="AA49" s="31"/>
      <c r="AB49" s="340">
        <f>Форма3_Нов!AC856</f>
        <v>145</v>
      </c>
      <c r="AC49" s="344"/>
    </row>
    <row r="50" spans="1:29" customFormat="1" ht="20.100000000000001" customHeight="1" x14ac:dyDescent="0.4">
      <c r="A50" s="455"/>
      <c r="B50" s="458"/>
      <c r="C50" s="368"/>
      <c r="D50" s="313">
        <v>0.63</v>
      </c>
      <c r="E50" s="157" t="s">
        <v>20</v>
      </c>
      <c r="F50" s="157"/>
      <c r="G50" s="157"/>
      <c r="H50" s="158"/>
      <c r="I50" s="28">
        <f>Форма3_Нов!K880</f>
        <v>54</v>
      </c>
      <c r="J50" s="29">
        <f>Форма3_Нов!L880</f>
        <v>14</v>
      </c>
      <c r="K50" s="29">
        <f>Форма3_Нов!M880</f>
        <v>126</v>
      </c>
      <c r="L50" s="29">
        <f>Форма3_Нов!N880</f>
        <v>0</v>
      </c>
      <c r="M50" s="29">
        <f>Форма3_Нов!O880</f>
        <v>0</v>
      </c>
      <c r="N50" s="29">
        <f>Форма3_Нов!P880</f>
        <v>0</v>
      </c>
      <c r="O50" s="29">
        <f>Форма3_Нов!Q880</f>
        <v>0</v>
      </c>
      <c r="P50" s="29">
        <f>Форма3_Нов!R880</f>
        <v>0</v>
      </c>
      <c r="Q50" s="29">
        <f>Форма3_Нов!S880</f>
        <v>0</v>
      </c>
      <c r="R50" s="29">
        <f>Форма3_Нов!T880</f>
        <v>0</v>
      </c>
      <c r="S50" s="29">
        <f>Форма3_Нов!U880</f>
        <v>3</v>
      </c>
      <c r="T50" s="29">
        <f>Форма3_Нов!V880</f>
        <v>0</v>
      </c>
      <c r="U50" s="29">
        <f>Форма3_Нов!W880</f>
        <v>0</v>
      </c>
      <c r="V50" s="29">
        <f>Форма3_Нов!X880</f>
        <v>0</v>
      </c>
      <c r="W50" s="29">
        <f>Форма3_Нов!Y880</f>
        <v>0</v>
      </c>
      <c r="X50" s="29">
        <f>Форма3_Нов!Z880</f>
        <v>0</v>
      </c>
      <c r="Y50" s="29">
        <f>Форма3_Нов!AA880</f>
        <v>0</v>
      </c>
      <c r="Z50" s="30">
        <f>Форма3_Нов!AB880</f>
        <v>0</v>
      </c>
      <c r="AA50" s="31"/>
      <c r="AB50" s="194">
        <f>Форма3_Нов!AC880</f>
        <v>197</v>
      </c>
      <c r="AC50" s="350" t="s">
        <v>370</v>
      </c>
    </row>
    <row r="51" spans="1:29" customFormat="1" ht="20.100000000000001" customHeight="1" thickBot="1" x14ac:dyDescent="0.45">
      <c r="A51" s="456"/>
      <c r="B51" s="459"/>
      <c r="C51" s="369"/>
      <c r="D51" s="314">
        <v>0.63</v>
      </c>
      <c r="E51" s="160" t="s">
        <v>175</v>
      </c>
      <c r="F51" s="160"/>
      <c r="G51" s="160"/>
      <c r="H51" s="161"/>
      <c r="I51" s="162">
        <f t="shared" ref="I51:AB51" si="18">I49+I50</f>
        <v>82</v>
      </c>
      <c r="J51" s="162">
        <f t="shared" si="18"/>
        <v>14</v>
      </c>
      <c r="K51" s="162">
        <f t="shared" si="18"/>
        <v>238</v>
      </c>
      <c r="L51" s="162">
        <f t="shared" si="18"/>
        <v>0</v>
      </c>
      <c r="M51" s="162">
        <f t="shared" si="18"/>
        <v>0</v>
      </c>
      <c r="N51" s="162">
        <f t="shared" si="18"/>
        <v>0</v>
      </c>
      <c r="O51" s="162">
        <f t="shared" si="18"/>
        <v>0</v>
      </c>
      <c r="P51" s="162">
        <f t="shared" si="18"/>
        <v>0</v>
      </c>
      <c r="Q51" s="162">
        <f t="shared" si="18"/>
        <v>0</v>
      </c>
      <c r="R51" s="162">
        <f t="shared" si="18"/>
        <v>0</v>
      </c>
      <c r="S51" s="162">
        <f t="shared" si="18"/>
        <v>8</v>
      </c>
      <c r="T51" s="162">
        <f t="shared" si="18"/>
        <v>0</v>
      </c>
      <c r="U51" s="162">
        <f t="shared" si="18"/>
        <v>0</v>
      </c>
      <c r="V51" s="162">
        <f t="shared" si="18"/>
        <v>0</v>
      </c>
      <c r="W51" s="162">
        <f t="shared" si="18"/>
        <v>0</v>
      </c>
      <c r="X51" s="162">
        <f t="shared" si="18"/>
        <v>0</v>
      </c>
      <c r="Y51" s="162">
        <f t="shared" si="18"/>
        <v>0</v>
      </c>
      <c r="Z51" s="323">
        <f t="shared" si="18"/>
        <v>0</v>
      </c>
      <c r="AA51" s="31"/>
      <c r="AB51" s="323">
        <f t="shared" si="18"/>
        <v>342</v>
      </c>
      <c r="AC51" s="344"/>
    </row>
    <row r="52" spans="1:29" customFormat="1" ht="20.100000000000001" customHeight="1" x14ac:dyDescent="0.4">
      <c r="A52" s="454">
        <v>15</v>
      </c>
      <c r="B52" s="457" t="s">
        <v>121</v>
      </c>
      <c r="C52" s="403" t="s">
        <v>183</v>
      </c>
      <c r="D52" s="316">
        <v>0.5</v>
      </c>
      <c r="E52" s="178" t="s">
        <v>1</v>
      </c>
      <c r="F52" s="178"/>
      <c r="G52" s="178"/>
      <c r="H52" s="179"/>
      <c r="I52" s="42">
        <f>Форма3_Нов!K905</f>
        <v>0</v>
      </c>
      <c r="J52" s="43">
        <f>Форма3_Нов!L905</f>
        <v>32</v>
      </c>
      <c r="K52" s="43">
        <f>Форма3_Нов!M905</f>
        <v>80</v>
      </c>
      <c r="L52" s="43">
        <f>Форма3_Нов!N905</f>
        <v>0</v>
      </c>
      <c r="M52" s="43">
        <f>Форма3_Нов!O905</f>
        <v>0</v>
      </c>
      <c r="N52" s="43">
        <f>Форма3_Нов!P905</f>
        <v>0</v>
      </c>
      <c r="O52" s="43">
        <f>Форма3_Нов!Q905</f>
        <v>0</v>
      </c>
      <c r="P52" s="43">
        <f>Форма3_Нов!R905</f>
        <v>0</v>
      </c>
      <c r="Q52" s="43">
        <f>Форма3_Нов!S905</f>
        <v>0</v>
      </c>
      <c r="R52" s="43">
        <f>Форма3_Нов!T905</f>
        <v>0</v>
      </c>
      <c r="S52" s="43">
        <f>Форма3_Нов!U905</f>
        <v>0</v>
      </c>
      <c r="T52" s="43">
        <f>Форма3_Нов!V905</f>
        <v>0</v>
      </c>
      <c r="U52" s="43">
        <f>Форма3_Нов!W905</f>
        <v>0</v>
      </c>
      <c r="V52" s="43">
        <f>Форма3_Нов!X905</f>
        <v>0</v>
      </c>
      <c r="W52" s="43">
        <f>Форма3_Нов!Y905</f>
        <v>0</v>
      </c>
      <c r="X52" s="43">
        <f>Форма3_Нов!Z905</f>
        <v>0</v>
      </c>
      <c r="Y52" s="43">
        <f>Форма3_Нов!AA905</f>
        <v>0</v>
      </c>
      <c r="Z52" s="44">
        <f>Форма3_Нов!AB905</f>
        <v>0</v>
      </c>
      <c r="AA52" s="31"/>
      <c r="AB52" s="340">
        <f>Форма3_Нов!AC905</f>
        <v>112</v>
      </c>
      <c r="AC52" s="344"/>
    </row>
    <row r="53" spans="1:29" customFormat="1" ht="20.100000000000001" customHeight="1" x14ac:dyDescent="0.4">
      <c r="A53" s="455"/>
      <c r="B53" s="458"/>
      <c r="C53" s="368"/>
      <c r="D53" s="313">
        <v>0.5</v>
      </c>
      <c r="E53" s="157" t="s">
        <v>20</v>
      </c>
      <c r="F53" s="157"/>
      <c r="G53" s="157"/>
      <c r="H53" s="158"/>
      <c r="I53" s="28">
        <v>0</v>
      </c>
      <c r="J53" s="29">
        <f>Форма3_Нов!L926</f>
        <v>32</v>
      </c>
      <c r="K53" s="29">
        <f>Форма3_Нов!M926</f>
        <v>74</v>
      </c>
      <c r="L53" s="29">
        <f>Форма3_Нов!N926</f>
        <v>0</v>
      </c>
      <c r="M53" s="29">
        <f>Форма3_Нов!O926</f>
        <v>0</v>
      </c>
      <c r="N53" s="29">
        <f>Форма3_Нов!P926</f>
        <v>0</v>
      </c>
      <c r="O53" s="29">
        <f>Форма3_Нов!Q926</f>
        <v>0</v>
      </c>
      <c r="P53" s="29">
        <f>Форма3_Нов!R926</f>
        <v>0</v>
      </c>
      <c r="Q53" s="29">
        <f>Форма3_Нов!S926</f>
        <v>0</v>
      </c>
      <c r="R53" s="29">
        <f>Форма3_Нов!T926</f>
        <v>0</v>
      </c>
      <c r="S53" s="29">
        <f>Форма3_Нов!U926</f>
        <v>2</v>
      </c>
      <c r="T53" s="29">
        <f>Форма3_Нов!V926</f>
        <v>0</v>
      </c>
      <c r="U53" s="29">
        <f>Форма3_Нов!W926</f>
        <v>10</v>
      </c>
      <c r="V53" s="29">
        <f>Форма3_Нов!X926</f>
        <v>0</v>
      </c>
      <c r="W53" s="29">
        <f>Форма3_Нов!Y926</f>
        <v>0</v>
      </c>
      <c r="X53" s="29">
        <f>Форма3_Нов!Z926</f>
        <v>0</v>
      </c>
      <c r="Y53" s="29">
        <f>Форма3_Нов!AA926</f>
        <v>0</v>
      </c>
      <c r="Z53" s="30">
        <f>Форма3_Нов!AB926</f>
        <v>0</v>
      </c>
      <c r="AA53" s="31"/>
      <c r="AB53" s="194">
        <f>Форма3_Нов!AC926</f>
        <v>118</v>
      </c>
      <c r="AC53" s="344"/>
    </row>
    <row r="54" spans="1:29" customFormat="1" ht="20.100000000000001" customHeight="1" thickBot="1" x14ac:dyDescent="0.45">
      <c r="A54" s="456"/>
      <c r="B54" s="459"/>
      <c r="C54" s="369"/>
      <c r="D54" s="314">
        <v>0.5</v>
      </c>
      <c r="E54" s="160" t="s">
        <v>175</v>
      </c>
      <c r="F54" s="160"/>
      <c r="G54" s="160"/>
      <c r="H54" s="161"/>
      <c r="I54" s="162">
        <f>SUM(I52:I53)</f>
        <v>0</v>
      </c>
      <c r="J54" s="162">
        <f t="shared" ref="J54:AB54" si="19">SUM(J52:J53)</f>
        <v>64</v>
      </c>
      <c r="K54" s="162">
        <f t="shared" si="19"/>
        <v>154</v>
      </c>
      <c r="L54" s="162">
        <f t="shared" si="19"/>
        <v>0</v>
      </c>
      <c r="M54" s="162">
        <f t="shared" si="19"/>
        <v>0</v>
      </c>
      <c r="N54" s="162">
        <f t="shared" si="19"/>
        <v>0</v>
      </c>
      <c r="O54" s="162">
        <f t="shared" si="19"/>
        <v>0</v>
      </c>
      <c r="P54" s="162">
        <f t="shared" si="19"/>
        <v>0</v>
      </c>
      <c r="Q54" s="162">
        <f t="shared" si="19"/>
        <v>0</v>
      </c>
      <c r="R54" s="162">
        <f t="shared" si="19"/>
        <v>0</v>
      </c>
      <c r="S54" s="162">
        <f t="shared" si="19"/>
        <v>2</v>
      </c>
      <c r="T54" s="162">
        <f t="shared" si="19"/>
        <v>0</v>
      </c>
      <c r="U54" s="162">
        <f t="shared" si="19"/>
        <v>10</v>
      </c>
      <c r="V54" s="162">
        <f t="shared" si="19"/>
        <v>0</v>
      </c>
      <c r="W54" s="162">
        <f t="shared" si="19"/>
        <v>0</v>
      </c>
      <c r="X54" s="162">
        <f t="shared" si="19"/>
        <v>0</v>
      </c>
      <c r="Y54" s="162">
        <f t="shared" si="19"/>
        <v>0</v>
      </c>
      <c r="Z54" s="323">
        <f t="shared" si="19"/>
        <v>0</v>
      </c>
      <c r="AA54" s="31"/>
      <c r="AB54" s="323">
        <f t="shared" si="19"/>
        <v>230</v>
      </c>
      <c r="AC54" s="344"/>
    </row>
    <row r="55" spans="1:29" customFormat="1" ht="20.100000000000001" customHeight="1" x14ac:dyDescent="0.35">
      <c r="A55" s="464"/>
      <c r="B55" s="467" t="s">
        <v>184</v>
      </c>
      <c r="C55" s="470"/>
      <c r="D55" s="164">
        <v>1</v>
      </c>
      <c r="E55" s="165" t="s">
        <v>1</v>
      </c>
      <c r="F55" s="165"/>
      <c r="G55" s="165"/>
      <c r="H55" s="181"/>
      <c r="I55" s="167">
        <f t="shared" ref="I55:AB55" si="20">I49+I52</f>
        <v>28</v>
      </c>
      <c r="J55" s="167">
        <f t="shared" si="20"/>
        <v>32</v>
      </c>
      <c r="K55" s="167">
        <f t="shared" si="20"/>
        <v>192</v>
      </c>
      <c r="L55" s="167">
        <f t="shared" si="20"/>
        <v>0</v>
      </c>
      <c r="M55" s="167">
        <f t="shared" si="20"/>
        <v>0</v>
      </c>
      <c r="N55" s="167">
        <f t="shared" si="20"/>
        <v>0</v>
      </c>
      <c r="O55" s="167">
        <f t="shared" si="20"/>
        <v>0</v>
      </c>
      <c r="P55" s="167">
        <f t="shared" si="20"/>
        <v>0</v>
      </c>
      <c r="Q55" s="167">
        <f t="shared" si="20"/>
        <v>0</v>
      </c>
      <c r="R55" s="167">
        <f t="shared" si="20"/>
        <v>0</v>
      </c>
      <c r="S55" s="167">
        <f t="shared" si="20"/>
        <v>5</v>
      </c>
      <c r="T55" s="167">
        <f t="shared" si="20"/>
        <v>0</v>
      </c>
      <c r="U55" s="167">
        <f t="shared" si="20"/>
        <v>0</v>
      </c>
      <c r="V55" s="167">
        <f t="shared" si="20"/>
        <v>0</v>
      </c>
      <c r="W55" s="167">
        <f t="shared" si="20"/>
        <v>0</v>
      </c>
      <c r="X55" s="167">
        <f t="shared" si="20"/>
        <v>0</v>
      </c>
      <c r="Y55" s="167">
        <f t="shared" si="20"/>
        <v>0</v>
      </c>
      <c r="Z55" s="326">
        <f t="shared" si="20"/>
        <v>0</v>
      </c>
      <c r="AA55" s="341"/>
      <c r="AB55" s="326">
        <f t="shared" si="20"/>
        <v>257</v>
      </c>
      <c r="AC55" s="344"/>
    </row>
    <row r="56" spans="1:29" customFormat="1" ht="20.100000000000001" customHeight="1" x14ac:dyDescent="0.35">
      <c r="A56" s="465"/>
      <c r="B56" s="468"/>
      <c r="C56" s="471"/>
      <c r="D56" s="321">
        <v>1</v>
      </c>
      <c r="E56" s="170" t="s">
        <v>20</v>
      </c>
      <c r="F56" s="170"/>
      <c r="G56" s="170"/>
      <c r="H56" s="171"/>
      <c r="I56" s="167">
        <f>I50+I53</f>
        <v>54</v>
      </c>
      <c r="J56" s="167">
        <f t="shared" ref="J56:AB56" si="21">J50+J53</f>
        <v>46</v>
      </c>
      <c r="K56" s="167">
        <f t="shared" si="21"/>
        <v>200</v>
      </c>
      <c r="L56" s="167">
        <f t="shared" si="21"/>
        <v>0</v>
      </c>
      <c r="M56" s="167">
        <f t="shared" si="21"/>
        <v>0</v>
      </c>
      <c r="N56" s="167">
        <f t="shared" si="21"/>
        <v>0</v>
      </c>
      <c r="O56" s="167">
        <f t="shared" si="21"/>
        <v>0</v>
      </c>
      <c r="P56" s="167">
        <f t="shared" si="21"/>
        <v>0</v>
      </c>
      <c r="Q56" s="167">
        <f t="shared" si="21"/>
        <v>0</v>
      </c>
      <c r="R56" s="167">
        <f t="shared" si="21"/>
        <v>0</v>
      </c>
      <c r="S56" s="167">
        <f t="shared" si="21"/>
        <v>5</v>
      </c>
      <c r="T56" s="167">
        <f t="shared" si="21"/>
        <v>0</v>
      </c>
      <c r="U56" s="167">
        <f t="shared" si="21"/>
        <v>10</v>
      </c>
      <c r="V56" s="167">
        <f t="shared" si="21"/>
        <v>0</v>
      </c>
      <c r="W56" s="167">
        <f t="shared" si="21"/>
        <v>0</v>
      </c>
      <c r="X56" s="167">
        <f t="shared" si="21"/>
        <v>0</v>
      </c>
      <c r="Y56" s="167">
        <f t="shared" si="21"/>
        <v>0</v>
      </c>
      <c r="Z56" s="326">
        <f t="shared" si="21"/>
        <v>0</v>
      </c>
      <c r="AA56" s="341"/>
      <c r="AB56" s="326">
        <f t="shared" si="21"/>
        <v>315</v>
      </c>
      <c r="AC56" s="344"/>
    </row>
    <row r="57" spans="1:29" customFormat="1" ht="20.100000000000001" customHeight="1" thickBot="1" x14ac:dyDescent="0.4">
      <c r="A57" s="466"/>
      <c r="B57" s="469"/>
      <c r="C57" s="472"/>
      <c r="D57" s="322">
        <f>D51+D54</f>
        <v>1.1299999999999999</v>
      </c>
      <c r="E57" s="175" t="s">
        <v>175</v>
      </c>
      <c r="F57" s="175"/>
      <c r="G57" s="175"/>
      <c r="H57" s="176"/>
      <c r="I57" s="35">
        <f t="shared" ref="I57:X57" si="22">SUM(I55:I56)</f>
        <v>82</v>
      </c>
      <c r="J57" s="35">
        <f t="shared" si="22"/>
        <v>78</v>
      </c>
      <c r="K57" s="35">
        <f t="shared" si="22"/>
        <v>392</v>
      </c>
      <c r="L57" s="35">
        <f t="shared" si="22"/>
        <v>0</v>
      </c>
      <c r="M57" s="35">
        <f t="shared" si="22"/>
        <v>0</v>
      </c>
      <c r="N57" s="35">
        <f t="shared" si="22"/>
        <v>0</v>
      </c>
      <c r="O57" s="35">
        <f t="shared" si="22"/>
        <v>0</v>
      </c>
      <c r="P57" s="35">
        <f t="shared" si="22"/>
        <v>0</v>
      </c>
      <c r="Q57" s="35">
        <f t="shared" si="22"/>
        <v>0</v>
      </c>
      <c r="R57" s="35">
        <f t="shared" si="22"/>
        <v>0</v>
      </c>
      <c r="S57" s="35">
        <f t="shared" si="22"/>
        <v>10</v>
      </c>
      <c r="T57" s="35">
        <f t="shared" si="22"/>
        <v>0</v>
      </c>
      <c r="U57" s="35">
        <f t="shared" si="22"/>
        <v>10</v>
      </c>
      <c r="V57" s="35">
        <f t="shared" si="22"/>
        <v>0</v>
      </c>
      <c r="W57" s="35">
        <f t="shared" si="22"/>
        <v>0</v>
      </c>
      <c r="X57" s="35">
        <f t="shared" si="22"/>
        <v>0</v>
      </c>
      <c r="Y57" s="35"/>
      <c r="Z57" s="328">
        <f>SUM(Z55:Z56)</f>
        <v>0</v>
      </c>
      <c r="AA57" s="341"/>
      <c r="AB57" s="328">
        <f>SUM(AB55:AB56)</f>
        <v>572</v>
      </c>
      <c r="AC57" s="344"/>
    </row>
    <row r="58" spans="1:29" customFormat="1" ht="20.100000000000001" customHeight="1" x14ac:dyDescent="0.4">
      <c r="A58" s="454">
        <v>16</v>
      </c>
      <c r="B58" s="457" t="s">
        <v>122</v>
      </c>
      <c r="C58" s="403" t="s">
        <v>185</v>
      </c>
      <c r="D58" s="316">
        <v>1</v>
      </c>
      <c r="E58" s="178" t="s">
        <v>1</v>
      </c>
      <c r="F58" s="178"/>
      <c r="G58" s="178"/>
      <c r="H58" s="179"/>
      <c r="I58" s="191">
        <f>Форма3_Нов!K959</f>
        <v>0</v>
      </c>
      <c r="J58" s="22">
        <f>Форма3_Нов!L959</f>
        <v>0</v>
      </c>
      <c r="K58" s="22">
        <f>Форма3_Нов!M959</f>
        <v>314</v>
      </c>
      <c r="L58" s="22">
        <f>Форма3_Нов!N959</f>
        <v>0</v>
      </c>
      <c r="M58" s="22">
        <f>Форма3_Нов!O959</f>
        <v>0</v>
      </c>
      <c r="N58" s="22">
        <f>Форма3_Нов!P959</f>
        <v>0</v>
      </c>
      <c r="O58" s="22">
        <f>Форма3_Нов!Q959</f>
        <v>0</v>
      </c>
      <c r="P58" s="22">
        <f>Форма3_Нов!R959</f>
        <v>0</v>
      </c>
      <c r="Q58" s="22">
        <f>Форма3_Нов!S959</f>
        <v>0</v>
      </c>
      <c r="R58" s="22">
        <f>Форма3_Нов!T959</f>
        <v>0</v>
      </c>
      <c r="S58" s="22">
        <f>Форма3_Нов!U959</f>
        <v>0</v>
      </c>
      <c r="T58" s="22">
        <f>Форма3_Нов!V959</f>
        <v>0</v>
      </c>
      <c r="U58" s="22">
        <f>Форма3_Нов!W959</f>
        <v>0</v>
      </c>
      <c r="V58" s="22">
        <f>Форма3_Нов!X959</f>
        <v>0</v>
      </c>
      <c r="W58" s="22">
        <f>Форма3_Нов!Y959</f>
        <v>0</v>
      </c>
      <c r="X58" s="22">
        <f>Форма3_Нов!Z959</f>
        <v>0</v>
      </c>
      <c r="Y58" s="22">
        <f>Форма3_Нов!AA959</f>
        <v>0</v>
      </c>
      <c r="Z58" s="23">
        <f>Форма3_Нов!AB959</f>
        <v>0</v>
      </c>
      <c r="AA58" s="31"/>
      <c r="AB58" s="193">
        <f>Форма3_Нов!AC959</f>
        <v>314</v>
      </c>
      <c r="AC58" s="344">
        <f>SUM($AC52,$AC55,)</f>
        <v>0</v>
      </c>
    </row>
    <row r="59" spans="1:29" customFormat="1" ht="20.100000000000001" customHeight="1" x14ac:dyDescent="0.4">
      <c r="A59" s="455"/>
      <c r="B59" s="458"/>
      <c r="C59" s="368"/>
      <c r="D59" s="313">
        <v>1</v>
      </c>
      <c r="E59" s="157" t="s">
        <v>20</v>
      </c>
      <c r="F59" s="157"/>
      <c r="G59" s="157"/>
      <c r="H59" s="158"/>
      <c r="I59" s="192">
        <f>Форма3_Нов!K985</f>
        <v>0</v>
      </c>
      <c r="J59" s="29">
        <f>Форма3_Нов!L985</f>
        <v>16</v>
      </c>
      <c r="K59" s="112">
        <f>Форма3_Нов!M985</f>
        <v>142</v>
      </c>
      <c r="L59" s="29">
        <f>Форма3_Нов!N985</f>
        <v>0</v>
      </c>
      <c r="M59" s="29">
        <f>Форма3_Нов!O985</f>
        <v>0</v>
      </c>
      <c r="N59" s="29">
        <f>Форма3_Нов!P985</f>
        <v>0</v>
      </c>
      <c r="O59" s="29">
        <f>Форма3_Нов!Q985</f>
        <v>0</v>
      </c>
      <c r="P59" s="29">
        <f>Форма3_Нов!R985</f>
        <v>0</v>
      </c>
      <c r="Q59" s="29">
        <f>Форма3_Нов!S985</f>
        <v>0</v>
      </c>
      <c r="R59" s="29">
        <f>Форма3_Нов!T985</f>
        <v>40</v>
      </c>
      <c r="S59" s="29">
        <f>Форма3_Нов!U985</f>
        <v>0</v>
      </c>
      <c r="T59" s="29">
        <f>Форма3_Нов!V985</f>
        <v>0</v>
      </c>
      <c r="U59" s="29">
        <f>Форма3_Нов!W985</f>
        <v>0</v>
      </c>
      <c r="V59" s="29">
        <f>Форма3_Нов!X985</f>
        <v>0</v>
      </c>
      <c r="W59" s="29">
        <f>Форма3_Нов!Y985</f>
        <v>0</v>
      </c>
      <c r="X59" s="29">
        <f>Форма3_Нов!Z985</f>
        <v>0</v>
      </c>
      <c r="Y59" s="29">
        <f>Форма3_Нов!AA985</f>
        <v>0</v>
      </c>
      <c r="Z59" s="30">
        <f>Форма3_Нов!AB985</f>
        <v>0</v>
      </c>
      <c r="AA59" s="31"/>
      <c r="AB59" s="194">
        <f>Форма3_Нов!AC985</f>
        <v>198</v>
      </c>
      <c r="AC59" s="344">
        <f>SUM($AC53,$AC56,)</f>
        <v>0</v>
      </c>
    </row>
    <row r="60" spans="1:29" customFormat="1" ht="20.100000000000001" customHeight="1" thickBot="1" x14ac:dyDescent="0.45">
      <c r="A60" s="456"/>
      <c r="B60" s="459"/>
      <c r="C60" s="369"/>
      <c r="D60" s="314">
        <v>1</v>
      </c>
      <c r="E60" s="160" t="s">
        <v>175</v>
      </c>
      <c r="F60" s="160"/>
      <c r="G60" s="160"/>
      <c r="H60" s="161"/>
      <c r="I60" s="162">
        <v>0</v>
      </c>
      <c r="J60" s="163">
        <f t="shared" ref="J60:AB60" si="23">SUM(J58,J59)</f>
        <v>16</v>
      </c>
      <c r="K60" s="163">
        <f t="shared" si="23"/>
        <v>456</v>
      </c>
      <c r="L60" s="163">
        <f t="shared" si="23"/>
        <v>0</v>
      </c>
      <c r="M60" s="163">
        <f t="shared" si="23"/>
        <v>0</v>
      </c>
      <c r="N60" s="163">
        <f t="shared" si="23"/>
        <v>0</v>
      </c>
      <c r="O60" s="163">
        <f t="shared" si="23"/>
        <v>0</v>
      </c>
      <c r="P60" s="163">
        <f t="shared" si="23"/>
        <v>0</v>
      </c>
      <c r="Q60" s="163">
        <f t="shared" si="23"/>
        <v>0</v>
      </c>
      <c r="R60" s="163">
        <f t="shared" si="23"/>
        <v>40</v>
      </c>
      <c r="S60" s="163">
        <f t="shared" si="23"/>
        <v>0</v>
      </c>
      <c r="T60" s="163">
        <f t="shared" si="23"/>
        <v>0</v>
      </c>
      <c r="U60" s="163">
        <f t="shared" si="23"/>
        <v>0</v>
      </c>
      <c r="V60" s="163">
        <f t="shared" si="23"/>
        <v>0</v>
      </c>
      <c r="W60" s="163">
        <f t="shared" si="23"/>
        <v>0</v>
      </c>
      <c r="X60" s="163">
        <f t="shared" si="23"/>
        <v>0</v>
      </c>
      <c r="Y60" s="163">
        <f t="shared" si="23"/>
        <v>0</v>
      </c>
      <c r="Z60" s="305">
        <f t="shared" si="23"/>
        <v>0</v>
      </c>
      <c r="AA60" s="31"/>
      <c r="AB60" s="323">
        <f t="shared" si="23"/>
        <v>512</v>
      </c>
      <c r="AC60" s="344">
        <f>SUM($AC58,$AC59)</f>
        <v>0</v>
      </c>
    </row>
    <row r="61" spans="1:29" customFormat="1" ht="20.100000000000001" customHeight="1" thickBot="1" x14ac:dyDescent="0.45">
      <c r="A61" s="454">
        <v>17</v>
      </c>
      <c r="B61" s="457" t="s">
        <v>124</v>
      </c>
      <c r="C61" s="403" t="s">
        <v>185</v>
      </c>
      <c r="D61" s="316">
        <v>1</v>
      </c>
      <c r="E61" s="178" t="s">
        <v>1</v>
      </c>
      <c r="F61" s="178"/>
      <c r="G61" s="178"/>
      <c r="H61" s="179"/>
      <c r="I61" s="42">
        <f>Форма3_Нов!K1019</f>
        <v>0</v>
      </c>
      <c r="J61" s="43">
        <f>Форма3_Нов!L1019</f>
        <v>0</v>
      </c>
      <c r="K61" s="43">
        <f>Форма3_Нов!M1019</f>
        <v>266</v>
      </c>
      <c r="L61" s="43">
        <f>Форма3_Нов!N1019</f>
        <v>0</v>
      </c>
      <c r="M61" s="43">
        <f>Форма3_Нов!O1019</f>
        <v>0</v>
      </c>
      <c r="N61" s="43">
        <f>Форма3_Нов!P1019</f>
        <v>0</v>
      </c>
      <c r="O61" s="43">
        <f>Форма3_Нов!Q1019</f>
        <v>0</v>
      </c>
      <c r="P61" s="43">
        <f>Форма3_Нов!R1019</f>
        <v>0</v>
      </c>
      <c r="Q61" s="43">
        <f>Форма3_Нов!S1019</f>
        <v>0</v>
      </c>
      <c r="R61" s="43">
        <f>Форма3_Нов!T1019</f>
        <v>0</v>
      </c>
      <c r="S61" s="43">
        <f>Форма3_Нов!U1019</f>
        <v>0</v>
      </c>
      <c r="T61" s="43">
        <f>Форма3_Нов!V1019</f>
        <v>0</v>
      </c>
      <c r="U61" s="43">
        <f>Форма3_Нов!W1019</f>
        <v>0</v>
      </c>
      <c r="V61" s="43">
        <f>Форма3_Нов!X1019</f>
        <v>0</v>
      </c>
      <c r="W61" s="43">
        <f>Форма3_Нов!Y1019</f>
        <v>0</v>
      </c>
      <c r="X61" s="43">
        <f>Форма3_Нов!Z1019</f>
        <v>0</v>
      </c>
      <c r="Y61" s="43">
        <f>Форма3_Нов!AA1019</f>
        <v>0</v>
      </c>
      <c r="Z61" s="44">
        <f>Форма3_Нов!AB1019</f>
        <v>0</v>
      </c>
      <c r="AA61" s="31"/>
      <c r="AB61" s="340">
        <f>Форма3_Нов!AC1019</f>
        <v>266</v>
      </c>
      <c r="AC61" s="344"/>
    </row>
    <row r="62" spans="1:29" customFormat="1" ht="20.100000000000001" customHeight="1" thickBot="1" x14ac:dyDescent="0.45">
      <c r="A62" s="455"/>
      <c r="B62" s="458"/>
      <c r="C62" s="368"/>
      <c r="D62" s="313">
        <v>1</v>
      </c>
      <c r="E62" s="157" t="s">
        <v>20</v>
      </c>
      <c r="F62" s="157"/>
      <c r="G62" s="157"/>
      <c r="H62" s="158"/>
      <c r="I62" s="28">
        <f>Форма3_Нов!K1048</f>
        <v>0</v>
      </c>
      <c r="J62" s="183">
        <f>Форма3_Нов!L1048</f>
        <v>16</v>
      </c>
      <c r="K62" s="183">
        <f>Форма3_Нов!M1048</f>
        <v>256</v>
      </c>
      <c r="L62" s="183">
        <f>Форма3_Нов!N1048</f>
        <v>0</v>
      </c>
      <c r="M62" s="183">
        <f>Форма3_Нов!O1048</f>
        <v>0</v>
      </c>
      <c r="N62" s="183">
        <f>Форма3_Нов!P1048</f>
        <v>0</v>
      </c>
      <c r="O62" s="183">
        <f>Форма3_Нов!Q1048</f>
        <v>0</v>
      </c>
      <c r="P62" s="183">
        <f>Форма3_Нов!R1048</f>
        <v>0</v>
      </c>
      <c r="Q62" s="183">
        <f>Форма3_Нов!S1048</f>
        <v>0</v>
      </c>
      <c r="R62" s="183">
        <f>Форма3_Нов!T1048</f>
        <v>26</v>
      </c>
      <c r="S62" s="183">
        <f>Форма3_Нов!U1048</f>
        <v>0</v>
      </c>
      <c r="T62" s="183">
        <f>Форма3_Нов!V1048</f>
        <v>0</v>
      </c>
      <c r="U62" s="183">
        <f>Форма3_Нов!W1048</f>
        <v>0</v>
      </c>
      <c r="V62" s="183">
        <f>Форма3_Нов!X1048</f>
        <v>0</v>
      </c>
      <c r="W62" s="183">
        <f>Форма3_Нов!Y1048</f>
        <v>0</v>
      </c>
      <c r="X62" s="183">
        <f>Форма3_Нов!Z1048</f>
        <v>0</v>
      </c>
      <c r="Y62" s="183">
        <f>Форма3_Нов!AA1048</f>
        <v>0</v>
      </c>
      <c r="Z62" s="240">
        <f>Форма3_Нов!AB1048</f>
        <v>0</v>
      </c>
      <c r="AA62" s="31"/>
      <c r="AB62" s="336">
        <f>Форма3_Нов!AC1048</f>
        <v>298</v>
      </c>
      <c r="AC62" s="344"/>
    </row>
    <row r="63" spans="1:29" customFormat="1" ht="20.100000000000001" customHeight="1" thickBot="1" x14ac:dyDescent="0.45">
      <c r="A63" s="456"/>
      <c r="B63" s="459"/>
      <c r="C63" s="369"/>
      <c r="D63" s="314">
        <v>1</v>
      </c>
      <c r="E63" s="160" t="s">
        <v>175</v>
      </c>
      <c r="F63" s="160"/>
      <c r="G63" s="160"/>
      <c r="H63" s="161"/>
      <c r="I63" s="162">
        <v>0</v>
      </c>
      <c r="J63" s="57">
        <f t="shared" ref="J63:AB63" si="24">SUM(J61,J62)</f>
        <v>16</v>
      </c>
      <c r="K63" s="57">
        <f t="shared" si="24"/>
        <v>522</v>
      </c>
      <c r="L63" s="57">
        <f t="shared" si="24"/>
        <v>0</v>
      </c>
      <c r="M63" s="57">
        <f t="shared" si="24"/>
        <v>0</v>
      </c>
      <c r="N63" s="57">
        <f t="shared" si="24"/>
        <v>0</v>
      </c>
      <c r="O63" s="57">
        <f t="shared" si="24"/>
        <v>0</v>
      </c>
      <c r="P63" s="57">
        <f t="shared" si="24"/>
        <v>0</v>
      </c>
      <c r="Q63" s="57">
        <f t="shared" si="24"/>
        <v>0</v>
      </c>
      <c r="R63" s="57">
        <f t="shared" si="24"/>
        <v>26</v>
      </c>
      <c r="S63" s="57">
        <f t="shared" si="24"/>
        <v>0</v>
      </c>
      <c r="T63" s="57">
        <f t="shared" si="24"/>
        <v>0</v>
      </c>
      <c r="U63" s="57">
        <f t="shared" si="24"/>
        <v>0</v>
      </c>
      <c r="V63" s="57">
        <f t="shared" si="24"/>
        <v>0</v>
      </c>
      <c r="W63" s="57">
        <f t="shared" si="24"/>
        <v>0</v>
      </c>
      <c r="X63" s="57">
        <f t="shared" si="24"/>
        <v>0</v>
      </c>
      <c r="Y63" s="57">
        <f t="shared" si="24"/>
        <v>0</v>
      </c>
      <c r="Z63" s="58">
        <f t="shared" si="24"/>
        <v>0</v>
      </c>
      <c r="AA63" s="341"/>
      <c r="AB63" s="315">
        <f t="shared" si="24"/>
        <v>564</v>
      </c>
      <c r="AC63" s="344"/>
    </row>
    <row r="64" spans="1:29" customFormat="1" ht="20.100000000000001" customHeight="1" x14ac:dyDescent="0.4">
      <c r="A64" s="454">
        <v>19</v>
      </c>
      <c r="B64" s="457" t="s">
        <v>316</v>
      </c>
      <c r="C64" s="403" t="s">
        <v>185</v>
      </c>
      <c r="D64" s="316">
        <v>1</v>
      </c>
      <c r="E64" s="178" t="s">
        <v>1</v>
      </c>
      <c r="F64" s="178"/>
      <c r="G64" s="178"/>
      <c r="H64" s="179"/>
      <c r="I64" s="42">
        <f>Форма3_Нов!K1119</f>
        <v>0</v>
      </c>
      <c r="J64" s="43">
        <f>Форма3_Нов!L1119</f>
        <v>12</v>
      </c>
      <c r="K64" s="43">
        <f>Форма3_Нов!M1119</f>
        <v>150</v>
      </c>
      <c r="L64" s="43">
        <f>Форма3_Нов!N1119</f>
        <v>0</v>
      </c>
      <c r="M64" s="43">
        <f>Форма3_Нов!O1119</f>
        <v>0</v>
      </c>
      <c r="N64" s="43">
        <f>Форма3_Нов!P1119</f>
        <v>0</v>
      </c>
      <c r="O64" s="43">
        <f>Форма3_Нов!Q1119</f>
        <v>0</v>
      </c>
      <c r="P64" s="43">
        <f>Форма3_Нов!R1119</f>
        <v>0</v>
      </c>
      <c r="Q64" s="43">
        <f>Форма3_Нов!S1119</f>
        <v>0</v>
      </c>
      <c r="R64" s="43">
        <f>Форма3_Нов!T1119</f>
        <v>0</v>
      </c>
      <c r="S64" s="43">
        <f>Форма3_Нов!U1119</f>
        <v>0</v>
      </c>
      <c r="T64" s="43">
        <f>Форма3_Нов!V1119</f>
        <v>0</v>
      </c>
      <c r="U64" s="43">
        <f>Форма3_Нов!W1119</f>
        <v>0</v>
      </c>
      <c r="V64" s="43">
        <f>Форма3_Нов!X1119</f>
        <v>0</v>
      </c>
      <c r="W64" s="43">
        <f>Форма3_Нов!Y1119</f>
        <v>0</v>
      </c>
      <c r="X64" s="43">
        <f>Форма3_Нов!Z1119</f>
        <v>0</v>
      </c>
      <c r="Y64" s="43">
        <f>Форма3_Нов!AA1119</f>
        <v>0</v>
      </c>
      <c r="Z64" s="44">
        <f>Форма3_Нов!AB1119</f>
        <v>0</v>
      </c>
      <c r="AA64" s="31"/>
      <c r="AB64" s="340">
        <f>Форма3_Нов!AC1119</f>
        <v>162</v>
      </c>
      <c r="AC64" s="344"/>
    </row>
    <row r="65" spans="1:29" customFormat="1" ht="20.100000000000001" customHeight="1" x14ac:dyDescent="0.4">
      <c r="A65" s="455"/>
      <c r="B65" s="458"/>
      <c r="C65" s="368"/>
      <c r="D65" s="313">
        <v>1</v>
      </c>
      <c r="E65" s="157" t="s">
        <v>20</v>
      </c>
      <c r="F65" s="157"/>
      <c r="G65" s="157"/>
      <c r="H65" s="158"/>
      <c r="I65" s="28">
        <f>Форма3_Нов!K1151</f>
        <v>28</v>
      </c>
      <c r="J65" s="29">
        <f>Форма3_Нов!L1151</f>
        <v>48</v>
      </c>
      <c r="K65" s="29">
        <f>Форма3_Нов!M1151</f>
        <v>234</v>
      </c>
      <c r="L65" s="29">
        <f>Форма3_Нов!N1151</f>
        <v>5</v>
      </c>
      <c r="M65" s="29">
        <f>Форма3_Нов!O1151</f>
        <v>2</v>
      </c>
      <c r="N65" s="29">
        <f>Форма3_Нов!P1151</f>
        <v>0</v>
      </c>
      <c r="O65" s="29">
        <f>Форма3_Нов!Q1151</f>
        <v>0</v>
      </c>
      <c r="P65" s="29">
        <f>Форма3_Нов!R1151</f>
        <v>0</v>
      </c>
      <c r="Q65" s="29">
        <f>Форма3_Нов!S1151</f>
        <v>0</v>
      </c>
      <c r="R65" s="29">
        <f>Форма3_Нов!T1151</f>
        <v>0</v>
      </c>
      <c r="S65" s="29">
        <f>Форма3_Нов!U1151</f>
        <v>0</v>
      </c>
      <c r="T65" s="29">
        <f>Форма3_Нов!V1151</f>
        <v>0</v>
      </c>
      <c r="U65" s="29">
        <f>Форма3_Нов!W1151</f>
        <v>1</v>
      </c>
      <c r="V65" s="29">
        <f>Форма3_Нов!X1151</f>
        <v>0</v>
      </c>
      <c r="W65" s="29">
        <f>Форма3_Нов!Y1151</f>
        <v>0</v>
      </c>
      <c r="X65" s="29">
        <f>Форма3_Нов!Z1151</f>
        <v>0</v>
      </c>
      <c r="Y65" s="29">
        <f>Форма3_Нов!AA1151</f>
        <v>0</v>
      </c>
      <c r="Z65" s="30">
        <f>Форма3_Нов!AB1151</f>
        <v>0</v>
      </c>
      <c r="AA65" s="31"/>
      <c r="AB65" s="194">
        <f>Форма3_Нов!AC1151</f>
        <v>318</v>
      </c>
      <c r="AC65" s="350" t="s">
        <v>371</v>
      </c>
    </row>
    <row r="66" spans="1:29" customFormat="1" ht="20.100000000000001" customHeight="1" thickBot="1" x14ac:dyDescent="0.45">
      <c r="A66" s="456"/>
      <c r="B66" s="459"/>
      <c r="C66" s="369"/>
      <c r="D66" s="314">
        <v>1</v>
      </c>
      <c r="E66" s="160" t="s">
        <v>175</v>
      </c>
      <c r="F66" s="160"/>
      <c r="G66" s="160"/>
      <c r="H66" s="161"/>
      <c r="I66" s="162">
        <v>0</v>
      </c>
      <c r="J66" s="163">
        <f t="shared" ref="J66:AB66" si="25">SUM(J64:J65)</f>
        <v>60</v>
      </c>
      <c r="K66" s="163">
        <f t="shared" si="25"/>
        <v>384</v>
      </c>
      <c r="L66" s="163">
        <f t="shared" si="25"/>
        <v>5</v>
      </c>
      <c r="M66" s="163">
        <f t="shared" si="25"/>
        <v>2</v>
      </c>
      <c r="N66" s="163">
        <f t="shared" si="25"/>
        <v>0</v>
      </c>
      <c r="O66" s="163">
        <f t="shared" si="25"/>
        <v>0</v>
      </c>
      <c r="P66" s="163">
        <f t="shared" si="25"/>
        <v>0</v>
      </c>
      <c r="Q66" s="163">
        <f t="shared" si="25"/>
        <v>0</v>
      </c>
      <c r="R66" s="163">
        <f t="shared" si="25"/>
        <v>0</v>
      </c>
      <c r="S66" s="163">
        <f t="shared" si="25"/>
        <v>0</v>
      </c>
      <c r="T66" s="163">
        <f t="shared" si="25"/>
        <v>0</v>
      </c>
      <c r="U66" s="163">
        <f t="shared" si="25"/>
        <v>1</v>
      </c>
      <c r="V66" s="163">
        <f t="shared" si="25"/>
        <v>0</v>
      </c>
      <c r="W66" s="163">
        <f t="shared" si="25"/>
        <v>0</v>
      </c>
      <c r="X66" s="163">
        <f t="shared" si="25"/>
        <v>0</v>
      </c>
      <c r="Y66" s="163">
        <f t="shared" si="25"/>
        <v>0</v>
      </c>
      <c r="Z66" s="305">
        <f t="shared" si="25"/>
        <v>0</v>
      </c>
      <c r="AA66" s="31"/>
      <c r="AB66" s="323">
        <f t="shared" si="25"/>
        <v>480</v>
      </c>
      <c r="AC66" s="344"/>
    </row>
    <row r="67" spans="1:29" customFormat="1" ht="20.100000000000001" customHeight="1" x14ac:dyDescent="0.35">
      <c r="A67" s="464"/>
      <c r="B67" s="467" t="s">
        <v>186</v>
      </c>
      <c r="C67" s="470"/>
      <c r="D67" s="164">
        <f>D60+D63+D66</f>
        <v>3</v>
      </c>
      <c r="E67" s="165" t="s">
        <v>1</v>
      </c>
      <c r="F67" s="165"/>
      <c r="G67" s="165"/>
      <c r="H67" s="166"/>
      <c r="I67" s="167">
        <f>SUM($I58,$I61,$I64,)</f>
        <v>0</v>
      </c>
      <c r="J67" s="168">
        <f t="shared" ref="J67:AB67" si="26">J58+J61+J64</f>
        <v>12</v>
      </c>
      <c r="K67" s="168">
        <f t="shared" si="26"/>
        <v>730</v>
      </c>
      <c r="L67" s="168">
        <f t="shared" si="26"/>
        <v>0</v>
      </c>
      <c r="M67" s="168">
        <f t="shared" si="26"/>
        <v>0</v>
      </c>
      <c r="N67" s="168">
        <f t="shared" si="26"/>
        <v>0</v>
      </c>
      <c r="O67" s="168">
        <f t="shared" si="26"/>
        <v>0</v>
      </c>
      <c r="P67" s="168">
        <f t="shared" si="26"/>
        <v>0</v>
      </c>
      <c r="Q67" s="168">
        <f t="shared" si="26"/>
        <v>0</v>
      </c>
      <c r="R67" s="168">
        <f t="shared" si="26"/>
        <v>0</v>
      </c>
      <c r="S67" s="168">
        <f t="shared" si="26"/>
        <v>0</v>
      </c>
      <c r="T67" s="168">
        <f t="shared" si="26"/>
        <v>0</v>
      </c>
      <c r="U67" s="168">
        <f t="shared" si="26"/>
        <v>0</v>
      </c>
      <c r="V67" s="168">
        <f t="shared" si="26"/>
        <v>0</v>
      </c>
      <c r="W67" s="168">
        <f t="shared" si="26"/>
        <v>0</v>
      </c>
      <c r="X67" s="168">
        <f t="shared" si="26"/>
        <v>0</v>
      </c>
      <c r="Y67" s="168">
        <f t="shared" si="26"/>
        <v>0</v>
      </c>
      <c r="Z67" s="324">
        <f t="shared" si="26"/>
        <v>0</v>
      </c>
      <c r="AA67" s="341"/>
      <c r="AB67" s="326">
        <f t="shared" si="26"/>
        <v>742</v>
      </c>
      <c r="AC67" s="344"/>
    </row>
    <row r="68" spans="1:29" customFormat="1" ht="20.100000000000001" customHeight="1" x14ac:dyDescent="0.35">
      <c r="A68" s="465"/>
      <c r="B68" s="468"/>
      <c r="C68" s="471"/>
      <c r="D68" s="321">
        <v>3</v>
      </c>
      <c r="E68" s="170" t="s">
        <v>20</v>
      </c>
      <c r="F68" s="170"/>
      <c r="G68" s="170"/>
      <c r="H68" s="171"/>
      <c r="I68" s="172">
        <f>SUM($I59,$I62,$I65,)</f>
        <v>28</v>
      </c>
      <c r="J68" s="173">
        <f>J59+J62+J65</f>
        <v>80</v>
      </c>
      <c r="K68" s="173">
        <f>K59+K62+K65</f>
        <v>632</v>
      </c>
      <c r="L68" s="173">
        <f>L59+L62+L65</f>
        <v>5</v>
      </c>
      <c r="M68" s="173">
        <f>M59+M62+M65</f>
        <v>2</v>
      </c>
      <c r="N68" s="173">
        <f>N59+N62+N65</f>
        <v>0</v>
      </c>
      <c r="O68" s="173"/>
      <c r="P68" s="173">
        <f t="shared" ref="P68:AB68" si="27">P59+P62+P65</f>
        <v>0</v>
      </c>
      <c r="Q68" s="173">
        <f t="shared" si="27"/>
        <v>0</v>
      </c>
      <c r="R68" s="173">
        <f t="shared" si="27"/>
        <v>66</v>
      </c>
      <c r="S68" s="173">
        <f t="shared" si="27"/>
        <v>0</v>
      </c>
      <c r="T68" s="173">
        <f t="shared" si="27"/>
        <v>0</v>
      </c>
      <c r="U68" s="173">
        <f t="shared" si="27"/>
        <v>1</v>
      </c>
      <c r="V68" s="173">
        <f t="shared" si="27"/>
        <v>0</v>
      </c>
      <c r="W68" s="173">
        <f t="shared" si="27"/>
        <v>0</v>
      </c>
      <c r="X68" s="173">
        <f t="shared" si="27"/>
        <v>0</v>
      </c>
      <c r="Y68" s="173">
        <f t="shared" si="27"/>
        <v>0</v>
      </c>
      <c r="Z68" s="325">
        <f t="shared" si="27"/>
        <v>0</v>
      </c>
      <c r="AA68" s="341"/>
      <c r="AB68" s="327">
        <f t="shared" si="27"/>
        <v>814</v>
      </c>
      <c r="AC68" s="344"/>
    </row>
    <row r="69" spans="1:29" customFormat="1" ht="20.100000000000001" customHeight="1" thickBot="1" x14ac:dyDescent="0.4">
      <c r="A69" s="466"/>
      <c r="B69" s="469"/>
      <c r="C69" s="472"/>
      <c r="D69" s="322">
        <v>3</v>
      </c>
      <c r="E69" s="175" t="s">
        <v>175</v>
      </c>
      <c r="F69" s="175"/>
      <c r="G69" s="175"/>
      <c r="H69" s="176"/>
      <c r="I69" s="35">
        <f>SUM($I67,$I68)</f>
        <v>28</v>
      </c>
      <c r="J69" s="36">
        <f t="shared" ref="J69:X69" si="28">SUM(J67:J68)</f>
        <v>92</v>
      </c>
      <c r="K69" s="36">
        <f t="shared" si="28"/>
        <v>1362</v>
      </c>
      <c r="L69" s="36">
        <f t="shared" si="28"/>
        <v>5</v>
      </c>
      <c r="M69" s="36">
        <f t="shared" si="28"/>
        <v>2</v>
      </c>
      <c r="N69" s="36">
        <f t="shared" si="28"/>
        <v>0</v>
      </c>
      <c r="O69" s="36">
        <f t="shared" si="28"/>
        <v>0</v>
      </c>
      <c r="P69" s="36">
        <f t="shared" si="28"/>
        <v>0</v>
      </c>
      <c r="Q69" s="36">
        <f t="shared" si="28"/>
        <v>0</v>
      </c>
      <c r="R69" s="36">
        <f t="shared" si="28"/>
        <v>66</v>
      </c>
      <c r="S69" s="36">
        <f t="shared" si="28"/>
        <v>0</v>
      </c>
      <c r="T69" s="36">
        <f t="shared" si="28"/>
        <v>0</v>
      </c>
      <c r="U69" s="36">
        <f t="shared" si="28"/>
        <v>1</v>
      </c>
      <c r="V69" s="36">
        <f t="shared" si="28"/>
        <v>0</v>
      </c>
      <c r="W69" s="36">
        <f t="shared" si="28"/>
        <v>0</v>
      </c>
      <c r="X69" s="36">
        <f t="shared" si="28"/>
        <v>0</v>
      </c>
      <c r="Y69" s="36"/>
      <c r="Z69" s="37">
        <f>SUM(Z67:Z68)</f>
        <v>0</v>
      </c>
      <c r="AA69" s="341"/>
      <c r="AB69" s="328">
        <f>SUM(AB67:AB68)</f>
        <v>1556</v>
      </c>
      <c r="AC69" s="344"/>
    </row>
    <row r="70" spans="1:29" customFormat="1" ht="20.100000000000001" customHeight="1" x14ac:dyDescent="0.4">
      <c r="A70" s="454">
        <v>20</v>
      </c>
      <c r="B70" s="457" t="s">
        <v>372</v>
      </c>
      <c r="C70" s="403" t="s">
        <v>185</v>
      </c>
      <c r="D70" s="316" t="s">
        <v>375</v>
      </c>
      <c r="E70" s="178" t="s">
        <v>1</v>
      </c>
      <c r="F70" s="178"/>
      <c r="G70" s="178"/>
      <c r="H70" s="179"/>
      <c r="I70" s="42">
        <f>Форма3_Нов!K1072</f>
        <v>0</v>
      </c>
      <c r="J70" s="43">
        <f>Форма3_Нов!L1072</f>
        <v>0</v>
      </c>
      <c r="K70" s="43">
        <f>Форма3_Нов!M1072</f>
        <v>30</v>
      </c>
      <c r="L70" s="43">
        <f>Форма3_Нов!N1072</f>
        <v>0</v>
      </c>
      <c r="M70" s="43">
        <f>Форма3_Нов!O1072</f>
        <v>0</v>
      </c>
      <c r="N70" s="43">
        <f>Форма3_Нов!P1072</f>
        <v>0</v>
      </c>
      <c r="O70" s="43">
        <f>Форма3_Нов!Q1072</f>
        <v>0</v>
      </c>
      <c r="P70" s="43">
        <f>Форма3_Нов!R1072</f>
        <v>0</v>
      </c>
      <c r="Q70" s="43">
        <f>Форма3_Нов!S1072</f>
        <v>0</v>
      </c>
      <c r="R70" s="43">
        <f>Форма3_Нов!T1072</f>
        <v>0</v>
      </c>
      <c r="S70" s="43">
        <f>Форма3_Нов!U1072</f>
        <v>0</v>
      </c>
      <c r="T70" s="43">
        <f>Форма3_Нов!V1072</f>
        <v>0</v>
      </c>
      <c r="U70" s="43">
        <f>Форма3_Нов!W1072</f>
        <v>0</v>
      </c>
      <c r="V70" s="43">
        <f>Форма3_Нов!X1072</f>
        <v>0</v>
      </c>
      <c r="W70" s="43">
        <f>Форма3_Нов!Y1072</f>
        <v>0</v>
      </c>
      <c r="X70" s="43">
        <f>Форма3_Нов!Z1072</f>
        <v>0</v>
      </c>
      <c r="Y70" s="43">
        <f>Форма3_Нов!AA1072</f>
        <v>0</v>
      </c>
      <c r="Z70" s="44">
        <f>Форма3_Нов!AB1072</f>
        <v>0</v>
      </c>
      <c r="AA70" s="31"/>
      <c r="AB70" s="340">
        <f>Форма3_Нов!AC1072</f>
        <v>30</v>
      </c>
      <c r="AC70" s="344"/>
    </row>
    <row r="71" spans="1:29" customFormat="1" ht="20.100000000000001" customHeight="1" x14ac:dyDescent="0.4">
      <c r="A71" s="455"/>
      <c r="B71" s="458"/>
      <c r="C71" s="368"/>
      <c r="D71" s="313" t="s">
        <v>375</v>
      </c>
      <c r="E71" s="157" t="s">
        <v>20</v>
      </c>
      <c r="F71" s="157"/>
      <c r="G71" s="157"/>
      <c r="H71" s="158"/>
      <c r="I71" s="28">
        <f>Форма3_Нов!K1093</f>
        <v>0</v>
      </c>
      <c r="J71" s="29">
        <f>Форма3_Нов!L1093</f>
        <v>16</v>
      </c>
      <c r="K71" s="29">
        <f>Форма3_Нов!M1093</f>
        <v>48</v>
      </c>
      <c r="L71" s="29">
        <f>Форма3_Нов!N1093</f>
        <v>0</v>
      </c>
      <c r="M71" s="29">
        <f>Форма3_Нов!O1093</f>
        <v>0</v>
      </c>
      <c r="N71" s="29">
        <f>Форма3_Нов!P1093</f>
        <v>0</v>
      </c>
      <c r="O71" s="29">
        <f>Форма3_Нов!Q1093</f>
        <v>0</v>
      </c>
      <c r="P71" s="29">
        <f>Форма3_Нов!R1093</f>
        <v>0</v>
      </c>
      <c r="Q71" s="29">
        <f>Форма3_Нов!S1093</f>
        <v>0</v>
      </c>
      <c r="R71" s="29">
        <f>Форма3_Нов!T1093</f>
        <v>0</v>
      </c>
      <c r="S71" s="29">
        <f>Форма3_Нов!U1093</f>
        <v>0</v>
      </c>
      <c r="T71" s="29">
        <f>Форма3_Нов!V1093</f>
        <v>0</v>
      </c>
      <c r="U71" s="29">
        <f>Форма3_Нов!W1093</f>
        <v>0</v>
      </c>
      <c r="V71" s="29">
        <f>Форма3_Нов!X1093</f>
        <v>0</v>
      </c>
      <c r="W71" s="29">
        <f>Форма3_Нов!Y1093</f>
        <v>0</v>
      </c>
      <c r="X71" s="29">
        <f>Форма3_Нов!Z1093</f>
        <v>0</v>
      </c>
      <c r="Y71" s="29">
        <f>Форма3_Нов!AA1093</f>
        <v>0</v>
      </c>
      <c r="Z71" s="30">
        <f>Форма3_Нов!AB1093</f>
        <v>0</v>
      </c>
      <c r="AA71" s="31"/>
      <c r="AB71" s="340">
        <f>Форма3_Нов!AC1093</f>
        <v>64</v>
      </c>
      <c r="AC71" s="350" t="s">
        <v>373</v>
      </c>
    </row>
    <row r="72" spans="1:29" customFormat="1" ht="20.100000000000001" customHeight="1" thickBot="1" x14ac:dyDescent="0.45">
      <c r="A72" s="456"/>
      <c r="B72" s="459"/>
      <c r="C72" s="369"/>
      <c r="D72" s="314" t="s">
        <v>375</v>
      </c>
      <c r="E72" s="160" t="s">
        <v>175</v>
      </c>
      <c r="F72" s="160"/>
      <c r="G72" s="160"/>
      <c r="H72" s="161"/>
      <c r="I72" s="162">
        <v>0</v>
      </c>
      <c r="J72" s="163">
        <f t="shared" ref="J72:AB72" si="29">SUM(J70:J71)</f>
        <v>16</v>
      </c>
      <c r="K72" s="163">
        <f t="shared" si="29"/>
        <v>78</v>
      </c>
      <c r="L72" s="163">
        <f t="shared" si="29"/>
        <v>0</v>
      </c>
      <c r="M72" s="163">
        <f t="shared" si="29"/>
        <v>0</v>
      </c>
      <c r="N72" s="163">
        <f t="shared" si="29"/>
        <v>0</v>
      </c>
      <c r="O72" s="163">
        <f t="shared" si="29"/>
        <v>0</v>
      </c>
      <c r="P72" s="163">
        <f t="shared" si="29"/>
        <v>0</v>
      </c>
      <c r="Q72" s="163">
        <f t="shared" si="29"/>
        <v>0</v>
      </c>
      <c r="R72" s="163">
        <f t="shared" si="29"/>
        <v>0</v>
      </c>
      <c r="S72" s="163">
        <f t="shared" si="29"/>
        <v>0</v>
      </c>
      <c r="T72" s="163">
        <f t="shared" si="29"/>
        <v>0</v>
      </c>
      <c r="U72" s="163">
        <f t="shared" si="29"/>
        <v>0</v>
      </c>
      <c r="V72" s="163">
        <f t="shared" si="29"/>
        <v>0</v>
      </c>
      <c r="W72" s="163">
        <f t="shared" si="29"/>
        <v>0</v>
      </c>
      <c r="X72" s="163">
        <f t="shared" si="29"/>
        <v>0</v>
      </c>
      <c r="Y72" s="163">
        <f t="shared" si="29"/>
        <v>0</v>
      </c>
      <c r="Z72" s="305">
        <f t="shared" si="29"/>
        <v>0</v>
      </c>
      <c r="AA72" s="31"/>
      <c r="AB72" s="323">
        <f t="shared" si="29"/>
        <v>94</v>
      </c>
      <c r="AC72" s="344"/>
    </row>
    <row r="73" spans="1:29" customFormat="1" ht="20.100000000000001" customHeight="1" x14ac:dyDescent="0.35">
      <c r="A73" s="464"/>
      <c r="B73" s="467" t="s">
        <v>343</v>
      </c>
      <c r="C73" s="470"/>
      <c r="D73" s="164">
        <v>0.25</v>
      </c>
      <c r="E73" s="165" t="s">
        <v>1</v>
      </c>
      <c r="F73" s="165"/>
      <c r="G73" s="165"/>
      <c r="H73" s="166"/>
      <c r="I73" s="167">
        <f>I70</f>
        <v>0</v>
      </c>
      <c r="J73" s="167">
        <f t="shared" ref="J73:AB73" si="30">J70</f>
        <v>0</v>
      </c>
      <c r="K73" s="167">
        <f t="shared" si="30"/>
        <v>30</v>
      </c>
      <c r="L73" s="167">
        <f t="shared" si="30"/>
        <v>0</v>
      </c>
      <c r="M73" s="167">
        <f t="shared" si="30"/>
        <v>0</v>
      </c>
      <c r="N73" s="167">
        <f t="shared" si="30"/>
        <v>0</v>
      </c>
      <c r="O73" s="167">
        <f t="shared" si="30"/>
        <v>0</v>
      </c>
      <c r="P73" s="167">
        <f t="shared" si="30"/>
        <v>0</v>
      </c>
      <c r="Q73" s="167">
        <f t="shared" si="30"/>
        <v>0</v>
      </c>
      <c r="R73" s="167">
        <f t="shared" si="30"/>
        <v>0</v>
      </c>
      <c r="S73" s="167">
        <f t="shared" si="30"/>
        <v>0</v>
      </c>
      <c r="T73" s="167">
        <f t="shared" si="30"/>
        <v>0</v>
      </c>
      <c r="U73" s="167">
        <f t="shared" si="30"/>
        <v>0</v>
      </c>
      <c r="V73" s="167">
        <f t="shared" si="30"/>
        <v>0</v>
      </c>
      <c r="W73" s="167">
        <f t="shared" si="30"/>
        <v>0</v>
      </c>
      <c r="X73" s="167">
        <f t="shared" si="30"/>
        <v>0</v>
      </c>
      <c r="Y73" s="167">
        <f t="shared" si="30"/>
        <v>0</v>
      </c>
      <c r="Z73" s="326">
        <f t="shared" si="30"/>
        <v>0</v>
      </c>
      <c r="AA73" s="341"/>
      <c r="AB73" s="326">
        <f t="shared" si="30"/>
        <v>30</v>
      </c>
      <c r="AC73" s="344"/>
    </row>
    <row r="74" spans="1:29" customFormat="1" ht="20.100000000000001" customHeight="1" x14ac:dyDescent="0.35">
      <c r="A74" s="465"/>
      <c r="B74" s="468"/>
      <c r="C74" s="471"/>
      <c r="D74" s="321">
        <v>0.25</v>
      </c>
      <c r="E74" s="170" t="s">
        <v>20</v>
      </c>
      <c r="F74" s="170"/>
      <c r="G74" s="170"/>
      <c r="H74" s="171"/>
      <c r="I74" s="167">
        <f>I71</f>
        <v>0</v>
      </c>
      <c r="J74" s="167">
        <f t="shared" ref="J74:AB74" si="31">J71</f>
        <v>16</v>
      </c>
      <c r="K74" s="167">
        <f t="shared" si="31"/>
        <v>48</v>
      </c>
      <c r="L74" s="167">
        <f t="shared" si="31"/>
        <v>0</v>
      </c>
      <c r="M74" s="167">
        <f t="shared" si="31"/>
        <v>0</v>
      </c>
      <c r="N74" s="167">
        <f t="shared" si="31"/>
        <v>0</v>
      </c>
      <c r="O74" s="167">
        <f t="shared" si="31"/>
        <v>0</v>
      </c>
      <c r="P74" s="167">
        <f t="shared" si="31"/>
        <v>0</v>
      </c>
      <c r="Q74" s="167">
        <f t="shared" si="31"/>
        <v>0</v>
      </c>
      <c r="R74" s="167">
        <f t="shared" si="31"/>
        <v>0</v>
      </c>
      <c r="S74" s="167">
        <f t="shared" si="31"/>
        <v>0</v>
      </c>
      <c r="T74" s="167">
        <f t="shared" si="31"/>
        <v>0</v>
      </c>
      <c r="U74" s="167">
        <f t="shared" si="31"/>
        <v>0</v>
      </c>
      <c r="V74" s="167">
        <f t="shared" si="31"/>
        <v>0</v>
      </c>
      <c r="W74" s="167">
        <f t="shared" si="31"/>
        <v>0</v>
      </c>
      <c r="X74" s="167">
        <f t="shared" si="31"/>
        <v>0</v>
      </c>
      <c r="Y74" s="167">
        <f t="shared" si="31"/>
        <v>0</v>
      </c>
      <c r="Z74" s="326">
        <f t="shared" si="31"/>
        <v>0</v>
      </c>
      <c r="AA74" s="341"/>
      <c r="AB74" s="326">
        <f t="shared" si="31"/>
        <v>64</v>
      </c>
      <c r="AC74" s="344"/>
    </row>
    <row r="75" spans="1:29" customFormat="1" ht="20.100000000000001" customHeight="1" thickBot="1" x14ac:dyDescent="0.4">
      <c r="A75" s="466"/>
      <c r="B75" s="469"/>
      <c r="C75" s="472"/>
      <c r="D75" s="322">
        <v>0.25</v>
      </c>
      <c r="E75" s="175" t="s">
        <v>175</v>
      </c>
      <c r="F75" s="175"/>
      <c r="G75" s="175"/>
      <c r="H75" s="176"/>
      <c r="I75" s="35">
        <f>SUM($I73,$I74)</f>
        <v>0</v>
      </c>
      <c r="J75" s="36">
        <f t="shared" ref="J75:AB75" si="32">SUM(J73:J74)</f>
        <v>16</v>
      </c>
      <c r="K75" s="36">
        <f t="shared" si="32"/>
        <v>78</v>
      </c>
      <c r="L75" s="36">
        <f t="shared" si="32"/>
        <v>0</v>
      </c>
      <c r="M75" s="36">
        <f t="shared" si="32"/>
        <v>0</v>
      </c>
      <c r="N75" s="36">
        <f t="shared" si="32"/>
        <v>0</v>
      </c>
      <c r="O75" s="36">
        <f t="shared" si="32"/>
        <v>0</v>
      </c>
      <c r="P75" s="36">
        <f t="shared" si="32"/>
        <v>0</v>
      </c>
      <c r="Q75" s="36">
        <f t="shared" si="32"/>
        <v>0</v>
      </c>
      <c r="R75" s="36">
        <f t="shared" si="32"/>
        <v>0</v>
      </c>
      <c r="S75" s="36">
        <f t="shared" si="32"/>
        <v>0</v>
      </c>
      <c r="T75" s="36">
        <f t="shared" si="32"/>
        <v>0</v>
      </c>
      <c r="U75" s="36">
        <f t="shared" si="32"/>
        <v>0</v>
      </c>
      <c r="V75" s="36">
        <f t="shared" si="32"/>
        <v>0</v>
      </c>
      <c r="W75" s="36">
        <f t="shared" si="32"/>
        <v>0</v>
      </c>
      <c r="X75" s="36">
        <f t="shared" si="32"/>
        <v>0</v>
      </c>
      <c r="Y75" s="36">
        <f t="shared" si="32"/>
        <v>0</v>
      </c>
      <c r="Z75" s="37">
        <f t="shared" si="32"/>
        <v>0</v>
      </c>
      <c r="AA75" s="341"/>
      <c r="AB75" s="328">
        <f t="shared" si="32"/>
        <v>94</v>
      </c>
      <c r="AC75" s="344"/>
    </row>
    <row r="76" spans="1:29" customFormat="1" ht="20.100000000000001" customHeight="1" x14ac:dyDescent="0.4">
      <c r="A76" s="488">
        <v>21</v>
      </c>
      <c r="B76" s="491" t="s">
        <v>67</v>
      </c>
      <c r="C76" s="380" t="s">
        <v>181</v>
      </c>
      <c r="D76" s="317">
        <v>0.25</v>
      </c>
      <c r="E76" s="299" t="s">
        <v>1</v>
      </c>
      <c r="F76" s="299"/>
      <c r="G76" s="299"/>
      <c r="H76" s="300"/>
      <c r="I76" s="191">
        <f>Форма3_Нов!K760</f>
        <v>0</v>
      </c>
      <c r="J76" s="22">
        <f>Форма3_Нов!L760</f>
        <v>0</v>
      </c>
      <c r="K76" s="22">
        <f>Форма3_Нов!M760</f>
        <v>24</v>
      </c>
      <c r="L76" s="22">
        <f>Форма3_Нов!N760</f>
        <v>0</v>
      </c>
      <c r="M76" s="22">
        <f>Форма3_Нов!O760</f>
        <v>0</v>
      </c>
      <c r="N76" s="22">
        <f>Форма3_Нов!P760</f>
        <v>0</v>
      </c>
      <c r="O76" s="22">
        <f>Форма3_Нов!Q760</f>
        <v>0</v>
      </c>
      <c r="P76" s="22">
        <f>Форма3_Нов!R760</f>
        <v>0</v>
      </c>
      <c r="Q76" s="22">
        <f>Форма3_Нов!S760</f>
        <v>0</v>
      </c>
      <c r="R76" s="22">
        <f>Форма3_Нов!T760</f>
        <v>0</v>
      </c>
      <c r="S76" s="22">
        <f>Форма3_Нов!U760</f>
        <v>0</v>
      </c>
      <c r="T76" s="22">
        <f>Форма3_Нов!V760</f>
        <v>0</v>
      </c>
      <c r="U76" s="22">
        <f>Форма3_Нов!W760</f>
        <v>0</v>
      </c>
      <c r="V76" s="22">
        <f>Форма3_Нов!X760</f>
        <v>0</v>
      </c>
      <c r="W76" s="22">
        <f>Форма3_Нов!Y760</f>
        <v>0</v>
      </c>
      <c r="X76" s="22">
        <f>Форма3_Нов!Z760</f>
        <v>0</v>
      </c>
      <c r="Y76" s="22">
        <f>Форма3_Нов!AA760</f>
        <v>0</v>
      </c>
      <c r="Z76" s="23">
        <f>Форма3_Нов!AB760</f>
        <v>0</v>
      </c>
      <c r="AA76" s="31"/>
      <c r="AB76" s="193">
        <f>Форма3_Нов!AC760</f>
        <v>24</v>
      </c>
      <c r="AC76" s="344"/>
    </row>
    <row r="77" spans="1:29" customFormat="1" ht="20.100000000000001" customHeight="1" x14ac:dyDescent="0.4">
      <c r="A77" s="489"/>
      <c r="B77" s="492"/>
      <c r="C77" s="381"/>
      <c r="D77" s="318">
        <v>0.25</v>
      </c>
      <c r="E77" s="301" t="s">
        <v>20</v>
      </c>
      <c r="F77" s="301"/>
      <c r="G77" s="301"/>
      <c r="H77" s="302"/>
      <c r="I77" s="192">
        <f>Форма3_Нов!K783</f>
        <v>0</v>
      </c>
      <c r="J77" s="29">
        <f>Форма3_Нов!L783</f>
        <v>0</v>
      </c>
      <c r="K77" s="29">
        <f>Форма3_Нов!M783</f>
        <v>80</v>
      </c>
      <c r="L77" s="29">
        <f>Форма3_Нов!N783</f>
        <v>0</v>
      </c>
      <c r="M77" s="29">
        <f>Форма3_Нов!O783</f>
        <v>0</v>
      </c>
      <c r="N77" s="29">
        <f>Форма3_Нов!P783</f>
        <v>0</v>
      </c>
      <c r="O77" s="29">
        <f>Форма3_Нов!Q783</f>
        <v>0</v>
      </c>
      <c r="P77" s="29">
        <f>Форма3_Нов!R783</f>
        <v>0</v>
      </c>
      <c r="Q77" s="29">
        <f>Форма3_Нов!S783</f>
        <v>0</v>
      </c>
      <c r="R77" s="29">
        <f>Форма3_Нов!T783</f>
        <v>0</v>
      </c>
      <c r="S77" s="29">
        <f>Форма3_Нов!U783</f>
        <v>0</v>
      </c>
      <c r="T77" s="29">
        <f>Форма3_Нов!V783</f>
        <v>0</v>
      </c>
      <c r="U77" s="29">
        <f>Форма3_Нов!W783</f>
        <v>0</v>
      </c>
      <c r="V77" s="29">
        <f>Форма3_Нов!X783</f>
        <v>0</v>
      </c>
      <c r="W77" s="29">
        <f>Форма3_Нов!Y783</f>
        <v>0</v>
      </c>
      <c r="X77" s="29">
        <f>Форма3_Нов!Z783</f>
        <v>0</v>
      </c>
      <c r="Y77" s="29">
        <f>Форма3_Нов!AA783</f>
        <v>0</v>
      </c>
      <c r="Z77" s="30">
        <f>Форма3_Нов!AB783</f>
        <v>0</v>
      </c>
      <c r="AA77" s="31"/>
      <c r="AB77" s="194">
        <f>Форма3_Нов!AC783</f>
        <v>80</v>
      </c>
      <c r="AC77" s="350" t="s">
        <v>374</v>
      </c>
    </row>
    <row r="78" spans="1:29" customFormat="1" ht="20.100000000000001" customHeight="1" thickBot="1" x14ac:dyDescent="0.45">
      <c r="A78" s="490"/>
      <c r="B78" s="493"/>
      <c r="C78" s="382"/>
      <c r="D78" s="319">
        <v>0.25</v>
      </c>
      <c r="E78" s="303" t="s">
        <v>175</v>
      </c>
      <c r="F78" s="303"/>
      <c r="G78" s="303"/>
      <c r="H78" s="304"/>
      <c r="I78" s="293">
        <f>SUM(I76:I77)</f>
        <v>0</v>
      </c>
      <c r="J78" s="163">
        <f t="shared" ref="J78:Z78" si="33">SUM(J76:J77)</f>
        <v>0</v>
      </c>
      <c r="K78" s="163">
        <f t="shared" si="33"/>
        <v>104</v>
      </c>
      <c r="L78" s="163">
        <f t="shared" si="33"/>
        <v>0</v>
      </c>
      <c r="M78" s="163">
        <f t="shared" si="33"/>
        <v>0</v>
      </c>
      <c r="N78" s="163">
        <f t="shared" si="33"/>
        <v>0</v>
      </c>
      <c r="O78" s="163">
        <f t="shared" si="33"/>
        <v>0</v>
      </c>
      <c r="P78" s="163">
        <f t="shared" si="33"/>
        <v>0</v>
      </c>
      <c r="Q78" s="163">
        <f t="shared" si="33"/>
        <v>0</v>
      </c>
      <c r="R78" s="163">
        <f t="shared" si="33"/>
        <v>0</v>
      </c>
      <c r="S78" s="163">
        <f t="shared" si="33"/>
        <v>0</v>
      </c>
      <c r="T78" s="163">
        <f t="shared" si="33"/>
        <v>0</v>
      </c>
      <c r="U78" s="163">
        <f t="shared" si="33"/>
        <v>0</v>
      </c>
      <c r="V78" s="163">
        <f t="shared" si="33"/>
        <v>0</v>
      </c>
      <c r="W78" s="163">
        <f t="shared" si="33"/>
        <v>0</v>
      </c>
      <c r="X78" s="163">
        <f t="shared" si="33"/>
        <v>0</v>
      </c>
      <c r="Y78" s="241">
        <f t="shared" si="33"/>
        <v>0</v>
      </c>
      <c r="Z78" s="310">
        <f t="shared" si="33"/>
        <v>0</v>
      </c>
      <c r="AA78" s="31"/>
      <c r="AB78" s="323">
        <v>104</v>
      </c>
      <c r="AC78" s="344"/>
    </row>
    <row r="79" spans="1:29" customFormat="1" ht="20.100000000000001" customHeight="1" x14ac:dyDescent="0.4">
      <c r="A79" s="489">
        <v>22</v>
      </c>
      <c r="B79" s="491" t="s">
        <v>83</v>
      </c>
      <c r="C79" s="380" t="s">
        <v>181</v>
      </c>
      <c r="D79" s="317">
        <v>0.25</v>
      </c>
      <c r="E79" s="301" t="s">
        <v>1</v>
      </c>
      <c r="F79" s="301"/>
      <c r="G79" s="301"/>
      <c r="H79" s="302"/>
      <c r="I79" s="191">
        <f>Форма3_Нов!K807</f>
        <v>18</v>
      </c>
      <c r="J79" s="22">
        <f>Форма3_Нов!L807</f>
        <v>0</v>
      </c>
      <c r="K79" s="22">
        <f>Форма3_Нов!M807</f>
        <v>16</v>
      </c>
      <c r="L79" s="22">
        <f>Форма3_Нов!N807</f>
        <v>16</v>
      </c>
      <c r="M79" s="22">
        <f>Форма3_Нов!O807</f>
        <v>0</v>
      </c>
      <c r="N79" s="22">
        <f>Форма3_Нов!P807</f>
        <v>0</v>
      </c>
      <c r="O79" s="22">
        <f>Форма3_Нов!Q807</f>
        <v>0</v>
      </c>
      <c r="P79" s="22">
        <f>Форма3_Нов!R807</f>
        <v>0</v>
      </c>
      <c r="Q79" s="22">
        <f>Форма3_Нов!S807</f>
        <v>0</v>
      </c>
      <c r="R79" s="22">
        <f>Форма3_Нов!T807</f>
        <v>0</v>
      </c>
      <c r="S79" s="22">
        <f>Форма3_Нов!U807</f>
        <v>0</v>
      </c>
      <c r="T79" s="22">
        <f>Форма3_Нов!V807</f>
        <v>0</v>
      </c>
      <c r="U79" s="22">
        <f>Форма3_Нов!W807</f>
        <v>0</v>
      </c>
      <c r="V79" s="22">
        <f>Форма3_Нов!X807</f>
        <v>0</v>
      </c>
      <c r="W79" s="22">
        <f>Форма3_Нов!Y807</f>
        <v>0</v>
      </c>
      <c r="X79" s="22">
        <f>Форма3_Нов!Z807</f>
        <v>0</v>
      </c>
      <c r="Y79" s="22">
        <f>Форма3_Нов!AA807</f>
        <v>0</v>
      </c>
      <c r="Z79" s="23">
        <f>Форма3_Нов!AB807</f>
        <v>0</v>
      </c>
      <c r="AA79" s="31"/>
      <c r="AB79" s="193">
        <f>Форма3_Нов!AC807</f>
        <v>50</v>
      </c>
      <c r="AC79" s="344"/>
    </row>
    <row r="80" spans="1:29" customFormat="1" ht="20.100000000000001" customHeight="1" x14ac:dyDescent="0.4">
      <c r="A80" s="489"/>
      <c r="B80" s="492"/>
      <c r="C80" s="381"/>
      <c r="D80" s="318">
        <v>0.25</v>
      </c>
      <c r="E80" s="301" t="s">
        <v>20</v>
      </c>
      <c r="F80" s="301"/>
      <c r="G80" s="301"/>
      <c r="H80" s="302"/>
      <c r="I80" s="192">
        <f>Форма3_Нов!K827</f>
        <v>24</v>
      </c>
      <c r="J80" s="29">
        <f>Форма3_Нов!L827</f>
        <v>32</v>
      </c>
      <c r="K80" s="29">
        <f>Форма3_Нов!M827</f>
        <v>0</v>
      </c>
      <c r="L80" s="29">
        <f>Форма3_Нов!N827</f>
        <v>7.5</v>
      </c>
      <c r="M80" s="29">
        <f>Форма3_Нов!O827</f>
        <v>0</v>
      </c>
      <c r="N80" s="29">
        <f>Форма3_Нов!P827</f>
        <v>2</v>
      </c>
      <c r="O80" s="29">
        <f>Форма3_Нов!Q827</f>
        <v>0</v>
      </c>
      <c r="P80" s="29">
        <f>Форма3_Нов!R827</f>
        <v>0</v>
      </c>
      <c r="Q80" s="29">
        <f>Форма3_Нов!S827</f>
        <v>0</v>
      </c>
      <c r="R80" s="29">
        <f>Форма3_Нов!T827</f>
        <v>0</v>
      </c>
      <c r="S80" s="29">
        <f>Форма3_Нов!U827</f>
        <v>2</v>
      </c>
      <c r="T80" s="29">
        <f>Форма3_Нов!V827</f>
        <v>0</v>
      </c>
      <c r="U80" s="29">
        <f>Форма3_Нов!W827</f>
        <v>0</v>
      </c>
      <c r="V80" s="29">
        <f>Форма3_Нов!X827</f>
        <v>0</v>
      </c>
      <c r="W80" s="29">
        <f>Форма3_Нов!Y827</f>
        <v>0</v>
      </c>
      <c r="X80" s="29">
        <f>Форма3_Нов!Z827</f>
        <v>0</v>
      </c>
      <c r="Y80" s="29">
        <f>Форма3_Нов!AA827</f>
        <v>0</v>
      </c>
      <c r="Z80" s="30">
        <f>Форма3_Нов!AB827</f>
        <v>0</v>
      </c>
      <c r="AA80" s="31"/>
      <c r="AB80" s="194">
        <f>Форма3_Нов!AC827</f>
        <v>67.5</v>
      </c>
      <c r="AC80" s="350" t="s">
        <v>374</v>
      </c>
    </row>
    <row r="81" spans="1:30" customFormat="1" ht="20.100000000000001" customHeight="1" thickBot="1" x14ac:dyDescent="0.45">
      <c r="A81" s="490"/>
      <c r="B81" s="493"/>
      <c r="C81" s="382"/>
      <c r="D81" s="319">
        <v>0.25</v>
      </c>
      <c r="E81" s="303" t="s">
        <v>175</v>
      </c>
      <c r="F81" s="303"/>
      <c r="G81" s="303"/>
      <c r="H81" s="304"/>
      <c r="I81" s="293">
        <f>SUM(I79:I80)</f>
        <v>42</v>
      </c>
      <c r="J81" s="310">
        <f>SUM(J79:J80)</f>
        <v>32</v>
      </c>
      <c r="K81" s="163">
        <f t="shared" ref="K81:Y81" si="34">SUM(K79:K80)</f>
        <v>16</v>
      </c>
      <c r="L81" s="163">
        <f t="shared" si="34"/>
        <v>23.5</v>
      </c>
      <c r="M81" s="163">
        <f t="shared" si="34"/>
        <v>0</v>
      </c>
      <c r="N81" s="163">
        <f t="shared" si="34"/>
        <v>2</v>
      </c>
      <c r="O81" s="163">
        <f t="shared" si="34"/>
        <v>0</v>
      </c>
      <c r="P81" s="163">
        <f t="shared" si="34"/>
        <v>0</v>
      </c>
      <c r="Q81" s="163">
        <f t="shared" si="34"/>
        <v>0</v>
      </c>
      <c r="R81" s="163">
        <f t="shared" si="34"/>
        <v>0</v>
      </c>
      <c r="S81" s="163">
        <f t="shared" si="34"/>
        <v>2</v>
      </c>
      <c r="T81" s="163">
        <f t="shared" si="34"/>
        <v>0</v>
      </c>
      <c r="U81" s="163">
        <f t="shared" si="34"/>
        <v>0</v>
      </c>
      <c r="V81" s="163">
        <f t="shared" si="34"/>
        <v>0</v>
      </c>
      <c r="W81" s="163">
        <f t="shared" si="34"/>
        <v>0</v>
      </c>
      <c r="X81" s="163">
        <f t="shared" si="34"/>
        <v>0</v>
      </c>
      <c r="Y81" s="163">
        <f t="shared" si="34"/>
        <v>0</v>
      </c>
      <c r="Z81" s="305">
        <v>0</v>
      </c>
      <c r="AA81" s="31"/>
      <c r="AB81" s="323">
        <v>101.5</v>
      </c>
      <c r="AC81" s="344"/>
    </row>
    <row r="82" spans="1:30" customFormat="1" ht="25.5" customHeight="1" thickBot="1" x14ac:dyDescent="0.45">
      <c r="A82" s="454">
        <v>23</v>
      </c>
      <c r="B82" s="457" t="s">
        <v>35</v>
      </c>
      <c r="C82" s="403" t="s">
        <v>178</v>
      </c>
      <c r="D82" s="316">
        <v>0.5</v>
      </c>
      <c r="E82" s="178" t="s">
        <v>1</v>
      </c>
      <c r="F82" s="178"/>
      <c r="G82" s="178"/>
      <c r="H82" s="179"/>
      <c r="I82" s="295">
        <f>Форма3_Нов!K1176</f>
        <v>28</v>
      </c>
      <c r="J82" s="296">
        <f>Форма3_Нов!L1176</f>
        <v>0</v>
      </c>
      <c r="K82" s="297">
        <f>Форма3_Нов!M1176</f>
        <v>64</v>
      </c>
      <c r="L82" s="296">
        <f>Форма3_Нов!N1176</f>
        <v>14</v>
      </c>
      <c r="M82" s="296">
        <f>Форма3_Нов!O1176</f>
        <v>3</v>
      </c>
      <c r="N82" s="296">
        <f>Форма3_Нов!P1176</f>
        <v>0</v>
      </c>
      <c r="O82" s="296">
        <f>Форма3_Нов!Q1176</f>
        <v>0</v>
      </c>
      <c r="P82" s="296">
        <f>Форма3_Нов!R1176</f>
        <v>0</v>
      </c>
      <c r="Q82" s="296">
        <f>Форма3_Нов!S1176</f>
        <v>0</v>
      </c>
      <c r="R82" s="296">
        <f>Форма3_Нов!T1176</f>
        <v>0</v>
      </c>
      <c r="S82" s="296">
        <f>Форма3_Нов!U1176</f>
        <v>4</v>
      </c>
      <c r="T82" s="296">
        <f>Форма3_Нов!V1176</f>
        <v>0</v>
      </c>
      <c r="U82" s="296">
        <f>Форма3_Нов!W1176</f>
        <v>0</v>
      </c>
      <c r="V82" s="296">
        <f>Форма3_Нов!X1176</f>
        <v>0</v>
      </c>
      <c r="W82" s="296">
        <f>Форма3_Нов!Y1176</f>
        <v>0</v>
      </c>
      <c r="X82" s="296">
        <f>Форма3_Нов!Z1176</f>
        <v>0</v>
      </c>
      <c r="Y82" s="296">
        <f>Форма3_Нов!AA1176</f>
        <v>0</v>
      </c>
      <c r="Z82" s="298">
        <f>Форма3_Нов!AB1176</f>
        <v>0</v>
      </c>
      <c r="AA82" s="31"/>
      <c r="AB82" s="337">
        <f>Форма3_Нов!AC1176</f>
        <v>113</v>
      </c>
      <c r="AC82" s="344">
        <f>SUM($AC73,)</f>
        <v>0</v>
      </c>
      <c r="AD82" t="s">
        <v>342</v>
      </c>
    </row>
    <row r="83" spans="1:30" customFormat="1" ht="20.100000000000001" customHeight="1" x14ac:dyDescent="0.4">
      <c r="A83" s="455"/>
      <c r="B83" s="458"/>
      <c r="C83" s="368"/>
      <c r="D83" s="313">
        <v>0.5</v>
      </c>
      <c r="E83" s="157" t="s">
        <v>20</v>
      </c>
      <c r="F83" s="157"/>
      <c r="G83" s="157"/>
      <c r="H83" s="158"/>
      <c r="I83" s="2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0"/>
      <c r="AA83" s="31"/>
      <c r="AB83" s="194"/>
      <c r="AC83" s="344">
        <f>SUM($AC74,)</f>
        <v>0</v>
      </c>
    </row>
    <row r="84" spans="1:30" customFormat="1" ht="20.100000000000001" customHeight="1" thickBot="1" x14ac:dyDescent="0.45">
      <c r="A84" s="456"/>
      <c r="B84" s="459"/>
      <c r="C84" s="369"/>
      <c r="D84" s="314">
        <v>0.5</v>
      </c>
      <c r="E84" s="160" t="s">
        <v>175</v>
      </c>
      <c r="F84" s="160"/>
      <c r="G84" s="160"/>
      <c r="H84" s="161"/>
      <c r="I84" s="162">
        <f>SUM(I82,I83)</f>
        <v>28</v>
      </c>
      <c r="J84" s="162">
        <f t="shared" ref="J84:AB84" si="35">SUM(J82,J83)</f>
        <v>0</v>
      </c>
      <c r="K84" s="162">
        <f t="shared" si="35"/>
        <v>64</v>
      </c>
      <c r="L84" s="162">
        <f t="shared" si="35"/>
        <v>14</v>
      </c>
      <c r="M84" s="162">
        <f t="shared" si="35"/>
        <v>3</v>
      </c>
      <c r="N84" s="162">
        <f t="shared" si="35"/>
        <v>0</v>
      </c>
      <c r="O84" s="162">
        <f t="shared" si="35"/>
        <v>0</v>
      </c>
      <c r="P84" s="162">
        <f t="shared" si="35"/>
        <v>0</v>
      </c>
      <c r="Q84" s="162">
        <f t="shared" si="35"/>
        <v>0</v>
      </c>
      <c r="R84" s="162">
        <f t="shared" si="35"/>
        <v>0</v>
      </c>
      <c r="S84" s="162">
        <f t="shared" si="35"/>
        <v>4</v>
      </c>
      <c r="T84" s="162">
        <f t="shared" si="35"/>
        <v>0</v>
      </c>
      <c r="U84" s="162">
        <f t="shared" si="35"/>
        <v>0</v>
      </c>
      <c r="V84" s="162">
        <f t="shared" si="35"/>
        <v>0</v>
      </c>
      <c r="W84" s="162">
        <f t="shared" si="35"/>
        <v>0</v>
      </c>
      <c r="X84" s="162">
        <f t="shared" si="35"/>
        <v>0</v>
      </c>
      <c r="Y84" s="162">
        <f t="shared" si="35"/>
        <v>0</v>
      </c>
      <c r="Z84" s="323">
        <f t="shared" si="35"/>
        <v>0</v>
      </c>
      <c r="AA84" s="31"/>
      <c r="AB84" s="323">
        <f t="shared" si="35"/>
        <v>113</v>
      </c>
      <c r="AC84" s="344">
        <f>SUM($AC82,$AC83)</f>
        <v>0</v>
      </c>
    </row>
    <row r="85" spans="1:30" customFormat="1" ht="20.100000000000001" customHeight="1" x14ac:dyDescent="0.4">
      <c r="A85" s="454">
        <v>24</v>
      </c>
      <c r="B85" s="457" t="s">
        <v>55</v>
      </c>
      <c r="C85" s="403" t="s">
        <v>181</v>
      </c>
      <c r="D85" s="316">
        <v>0.5</v>
      </c>
      <c r="E85" s="178" t="s">
        <v>1</v>
      </c>
      <c r="F85" s="178"/>
      <c r="G85" s="178"/>
      <c r="H85" s="179"/>
      <c r="I85" s="42">
        <f>Форма3_Нов!K1203</f>
        <v>0</v>
      </c>
      <c r="J85" s="43">
        <f>Форма3_Нов!L1203</f>
        <v>0</v>
      </c>
      <c r="K85" s="43">
        <f>Форма3_Нов!M1203</f>
        <v>78</v>
      </c>
      <c r="L85" s="43">
        <f>Форма3_Нов!N1203</f>
        <v>0</v>
      </c>
      <c r="M85" s="43">
        <f>Форма3_Нов!O1203</f>
        <v>0</v>
      </c>
      <c r="N85" s="43">
        <f>Форма3_Нов!P1203</f>
        <v>0</v>
      </c>
      <c r="O85" s="43">
        <f>Форма3_Нов!Q1203</f>
        <v>0</v>
      </c>
      <c r="P85" s="43">
        <f>Форма3_Нов!R1203</f>
        <v>0</v>
      </c>
      <c r="Q85" s="43">
        <f>Форма3_Нов!S1203</f>
        <v>0</v>
      </c>
      <c r="R85" s="43">
        <f>Форма3_Нов!T1203</f>
        <v>0</v>
      </c>
      <c r="S85" s="43">
        <f>Форма3_Нов!U1203</f>
        <v>0</v>
      </c>
      <c r="T85" s="43">
        <f>Форма3_Нов!V1203</f>
        <v>0</v>
      </c>
      <c r="U85" s="43">
        <f>Форма3_Нов!W1203</f>
        <v>12</v>
      </c>
      <c r="V85" s="43">
        <f>Форма3_Нов!X1203</f>
        <v>0</v>
      </c>
      <c r="W85" s="43">
        <f>Форма3_Нов!Y1203</f>
        <v>0</v>
      </c>
      <c r="X85" s="43">
        <f>Форма3_Нов!Z1203</f>
        <v>0</v>
      </c>
      <c r="Y85" s="43">
        <f>Форма3_Нов!AA1203</f>
        <v>0</v>
      </c>
      <c r="Z85" s="44">
        <f>Форма3_Нов!AB1203</f>
        <v>0</v>
      </c>
      <c r="AA85" s="31"/>
      <c r="AB85" s="340">
        <f>Форма3_Нов!AC1203</f>
        <v>90</v>
      </c>
      <c r="AC85" s="344"/>
    </row>
    <row r="86" spans="1:30" customFormat="1" ht="20.100000000000001" customHeight="1" x14ac:dyDescent="0.4">
      <c r="A86" s="455"/>
      <c r="B86" s="458"/>
      <c r="C86" s="368"/>
      <c r="D86" s="313">
        <v>0.5</v>
      </c>
      <c r="E86" s="157" t="s">
        <v>20</v>
      </c>
      <c r="F86" s="157"/>
      <c r="G86" s="157"/>
      <c r="H86" s="158"/>
      <c r="I86" s="28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30"/>
      <c r="AA86" s="31"/>
      <c r="AB86" s="194"/>
      <c r="AC86" s="344"/>
    </row>
    <row r="87" spans="1:30" customFormat="1" ht="20.100000000000001" customHeight="1" thickBot="1" x14ac:dyDescent="0.45">
      <c r="A87" s="456"/>
      <c r="B87" s="459"/>
      <c r="C87" s="369"/>
      <c r="D87" s="314">
        <v>0.5</v>
      </c>
      <c r="E87" s="160" t="s">
        <v>175</v>
      </c>
      <c r="F87" s="160"/>
      <c r="G87" s="160"/>
      <c r="H87" s="161"/>
      <c r="I87" s="162">
        <f>SUM(I85,I86)</f>
        <v>0</v>
      </c>
      <c r="J87" s="162">
        <f t="shared" ref="J87:Y87" si="36">SUM(J85,J86)</f>
        <v>0</v>
      </c>
      <c r="K87" s="162">
        <f t="shared" si="36"/>
        <v>78</v>
      </c>
      <c r="L87" s="162">
        <f t="shared" si="36"/>
        <v>0</v>
      </c>
      <c r="M87" s="162">
        <f t="shared" si="36"/>
        <v>0</v>
      </c>
      <c r="N87" s="162">
        <f t="shared" si="36"/>
        <v>0</v>
      </c>
      <c r="O87" s="162">
        <f t="shared" si="36"/>
        <v>0</v>
      </c>
      <c r="P87" s="162">
        <f t="shared" si="36"/>
        <v>0</v>
      </c>
      <c r="Q87" s="162">
        <f t="shared" si="36"/>
        <v>0</v>
      </c>
      <c r="R87" s="162">
        <f t="shared" si="36"/>
        <v>0</v>
      </c>
      <c r="S87" s="162">
        <f t="shared" si="36"/>
        <v>0</v>
      </c>
      <c r="T87" s="162">
        <f t="shared" si="36"/>
        <v>0</v>
      </c>
      <c r="U87" s="162">
        <f t="shared" si="36"/>
        <v>12</v>
      </c>
      <c r="V87" s="162">
        <f t="shared" si="36"/>
        <v>0</v>
      </c>
      <c r="W87" s="162">
        <f t="shared" si="36"/>
        <v>0</v>
      </c>
      <c r="X87" s="162">
        <f t="shared" si="36"/>
        <v>0</v>
      </c>
      <c r="Y87" s="162">
        <f t="shared" si="36"/>
        <v>0</v>
      </c>
      <c r="Z87" s="323">
        <f>SUM(Z85,Z86)</f>
        <v>0</v>
      </c>
      <c r="AA87" s="31"/>
      <c r="AB87" s="323">
        <f>SUM(AB85,AB86)</f>
        <v>90</v>
      </c>
      <c r="AC87" s="344"/>
    </row>
    <row r="88" spans="1:30" ht="13.5" x14ac:dyDescent="0.35">
      <c r="A88" s="464"/>
      <c r="B88" s="467" t="s">
        <v>341</v>
      </c>
      <c r="C88" s="470"/>
      <c r="D88" s="164">
        <v>1.5</v>
      </c>
      <c r="E88" s="165" t="s">
        <v>1</v>
      </c>
      <c r="F88" s="165"/>
      <c r="G88" s="165"/>
      <c r="H88" s="166"/>
      <c r="I88" s="167">
        <f>I76+I79+I82+I85</f>
        <v>46</v>
      </c>
      <c r="J88" s="167">
        <f t="shared" ref="J88:Y88" si="37">J76+J79+J82+J85</f>
        <v>0</v>
      </c>
      <c r="K88" s="167">
        <f t="shared" si="37"/>
        <v>182</v>
      </c>
      <c r="L88" s="167">
        <f t="shared" si="37"/>
        <v>30</v>
      </c>
      <c r="M88" s="167">
        <f t="shared" si="37"/>
        <v>3</v>
      </c>
      <c r="N88" s="167">
        <f t="shared" si="37"/>
        <v>0</v>
      </c>
      <c r="O88" s="167">
        <f t="shared" si="37"/>
        <v>0</v>
      </c>
      <c r="P88" s="167">
        <f t="shared" si="37"/>
        <v>0</v>
      </c>
      <c r="Q88" s="167">
        <f t="shared" si="37"/>
        <v>0</v>
      </c>
      <c r="R88" s="167">
        <f t="shared" si="37"/>
        <v>0</v>
      </c>
      <c r="S88" s="167">
        <f t="shared" si="37"/>
        <v>4</v>
      </c>
      <c r="T88" s="167">
        <f t="shared" si="37"/>
        <v>0</v>
      </c>
      <c r="U88" s="167">
        <f t="shared" si="37"/>
        <v>12</v>
      </c>
      <c r="V88" s="167">
        <f t="shared" si="37"/>
        <v>0</v>
      </c>
      <c r="W88" s="167">
        <f t="shared" si="37"/>
        <v>0</v>
      </c>
      <c r="X88" s="167">
        <f t="shared" si="37"/>
        <v>0</v>
      </c>
      <c r="Y88" s="167">
        <f t="shared" si="37"/>
        <v>0</v>
      </c>
      <c r="Z88" s="326"/>
      <c r="AA88" s="341"/>
      <c r="AB88" s="326">
        <f>AB76+AB79+AB82+AB85</f>
        <v>277</v>
      </c>
      <c r="AC88" s="351"/>
    </row>
    <row r="89" spans="1:30" ht="20.100000000000001" customHeight="1" x14ac:dyDescent="0.35">
      <c r="A89" s="465"/>
      <c r="B89" s="468"/>
      <c r="C89" s="471"/>
      <c r="D89" s="321">
        <v>1.5</v>
      </c>
      <c r="E89" s="170" t="s">
        <v>20</v>
      </c>
      <c r="F89" s="170"/>
      <c r="G89" s="170"/>
      <c r="H89" s="171"/>
      <c r="I89" s="167">
        <f>I77+I80+I83+I86</f>
        <v>24</v>
      </c>
      <c r="J89" s="167">
        <f t="shared" ref="J89:Y89" si="38">J77+J80+J83+J86</f>
        <v>32</v>
      </c>
      <c r="K89" s="167">
        <f t="shared" si="38"/>
        <v>80</v>
      </c>
      <c r="L89" s="167">
        <f t="shared" si="38"/>
        <v>7.5</v>
      </c>
      <c r="M89" s="167">
        <f t="shared" si="38"/>
        <v>0</v>
      </c>
      <c r="N89" s="167">
        <f t="shared" si="38"/>
        <v>2</v>
      </c>
      <c r="O89" s="167">
        <f t="shared" si="38"/>
        <v>0</v>
      </c>
      <c r="P89" s="167">
        <f t="shared" si="38"/>
        <v>0</v>
      </c>
      <c r="Q89" s="167">
        <f t="shared" si="38"/>
        <v>0</v>
      </c>
      <c r="R89" s="167">
        <f t="shared" si="38"/>
        <v>0</v>
      </c>
      <c r="S89" s="167">
        <f t="shared" si="38"/>
        <v>2</v>
      </c>
      <c r="T89" s="167">
        <f t="shared" si="38"/>
        <v>0</v>
      </c>
      <c r="U89" s="167">
        <f t="shared" si="38"/>
        <v>0</v>
      </c>
      <c r="V89" s="167">
        <f t="shared" si="38"/>
        <v>0</v>
      </c>
      <c r="W89" s="167">
        <f t="shared" si="38"/>
        <v>0</v>
      </c>
      <c r="X89" s="167">
        <f t="shared" si="38"/>
        <v>0</v>
      </c>
      <c r="Y89" s="167">
        <f t="shared" si="38"/>
        <v>0</v>
      </c>
      <c r="Z89" s="327"/>
      <c r="AA89" s="341"/>
      <c r="AB89" s="326">
        <f>AB77+AB80+AB83+AB86</f>
        <v>147.5</v>
      </c>
      <c r="AC89" s="351"/>
    </row>
    <row r="90" spans="1:30" ht="21" customHeight="1" thickBot="1" x14ac:dyDescent="0.4">
      <c r="A90" s="466"/>
      <c r="B90" s="469"/>
      <c r="C90" s="472"/>
      <c r="D90" s="322">
        <v>1.5</v>
      </c>
      <c r="E90" s="175" t="s">
        <v>175</v>
      </c>
      <c r="F90" s="175"/>
      <c r="G90" s="175"/>
      <c r="H90" s="176"/>
      <c r="I90" s="35">
        <f>SUM($I88,$I89)</f>
        <v>70</v>
      </c>
      <c r="J90" s="36">
        <f t="shared" ref="J90:X90" si="39">SUM(J88:J89)</f>
        <v>32</v>
      </c>
      <c r="K90" s="36">
        <f t="shared" si="39"/>
        <v>262</v>
      </c>
      <c r="L90" s="36">
        <f t="shared" si="39"/>
        <v>37.5</v>
      </c>
      <c r="M90" s="36">
        <f t="shared" si="39"/>
        <v>3</v>
      </c>
      <c r="N90" s="36">
        <f t="shared" si="39"/>
        <v>2</v>
      </c>
      <c r="O90" s="36">
        <f t="shared" si="39"/>
        <v>0</v>
      </c>
      <c r="P90" s="36">
        <f t="shared" si="39"/>
        <v>0</v>
      </c>
      <c r="Q90" s="36">
        <f t="shared" si="39"/>
        <v>0</v>
      </c>
      <c r="R90" s="36">
        <f t="shared" si="39"/>
        <v>0</v>
      </c>
      <c r="S90" s="36">
        <f t="shared" si="39"/>
        <v>6</v>
      </c>
      <c r="T90" s="36">
        <f t="shared" si="39"/>
        <v>0</v>
      </c>
      <c r="U90" s="36">
        <f t="shared" si="39"/>
        <v>12</v>
      </c>
      <c r="V90" s="36">
        <f t="shared" si="39"/>
        <v>0</v>
      </c>
      <c r="W90" s="36">
        <f t="shared" si="39"/>
        <v>0</v>
      </c>
      <c r="X90" s="36">
        <f t="shared" si="39"/>
        <v>0</v>
      </c>
      <c r="Y90" s="36"/>
      <c r="Z90" s="37"/>
      <c r="AA90" s="341"/>
      <c r="AB90" s="328">
        <f>SUM(AB88:AB89)</f>
        <v>424.5</v>
      </c>
      <c r="AC90" s="351"/>
    </row>
    <row r="91" spans="1:30" ht="13.5" x14ac:dyDescent="0.35">
      <c r="A91" s="494"/>
      <c r="B91" s="497" t="s">
        <v>187</v>
      </c>
      <c r="C91" s="500"/>
      <c r="D91" s="164">
        <f>D69+D12+D24+D48+D57+D75+D90</f>
        <v>16.509999999999998</v>
      </c>
      <c r="E91" s="165" t="s">
        <v>1</v>
      </c>
      <c r="F91" s="165"/>
      <c r="G91" s="165"/>
      <c r="H91" s="181"/>
      <c r="I91" s="167">
        <f t="shared" ref="I91:AB91" si="40">I10+I22+I46+I55+I67+I73+I88</f>
        <v>853</v>
      </c>
      <c r="J91" s="167">
        <f t="shared" si="40"/>
        <v>184</v>
      </c>
      <c r="K91" s="167">
        <f t="shared" si="40"/>
        <v>2560</v>
      </c>
      <c r="L91" s="167">
        <f t="shared" si="40"/>
        <v>207</v>
      </c>
      <c r="M91" s="167">
        <f t="shared" si="40"/>
        <v>41</v>
      </c>
      <c r="N91" s="167">
        <f t="shared" si="40"/>
        <v>2</v>
      </c>
      <c r="O91" s="167">
        <f t="shared" si="40"/>
        <v>233</v>
      </c>
      <c r="P91" s="167">
        <f t="shared" si="40"/>
        <v>0</v>
      </c>
      <c r="Q91" s="167">
        <f t="shared" si="40"/>
        <v>38</v>
      </c>
      <c r="R91" s="167">
        <f t="shared" si="40"/>
        <v>0</v>
      </c>
      <c r="S91" s="167">
        <f t="shared" si="40"/>
        <v>170</v>
      </c>
      <c r="T91" s="167">
        <f t="shared" si="40"/>
        <v>0</v>
      </c>
      <c r="U91" s="167">
        <f t="shared" si="40"/>
        <v>102</v>
      </c>
      <c r="V91" s="167">
        <f t="shared" si="40"/>
        <v>0</v>
      </c>
      <c r="W91" s="167">
        <f t="shared" si="40"/>
        <v>0</v>
      </c>
      <c r="X91" s="167">
        <f t="shared" si="40"/>
        <v>0</v>
      </c>
      <c r="Y91" s="167">
        <f t="shared" si="40"/>
        <v>0</v>
      </c>
      <c r="Z91" s="326"/>
      <c r="AA91" s="341"/>
      <c r="AB91" s="326">
        <f t="shared" si="40"/>
        <v>4390</v>
      </c>
      <c r="AC91" s="351"/>
    </row>
    <row r="92" spans="1:30" ht="13.5" x14ac:dyDescent="0.35">
      <c r="A92" s="495"/>
      <c r="B92" s="498"/>
      <c r="C92" s="501"/>
      <c r="D92" s="164">
        <v>16.509999999999998</v>
      </c>
      <c r="E92" s="170" t="s">
        <v>20</v>
      </c>
      <c r="F92" s="170"/>
      <c r="G92" s="170"/>
      <c r="H92" s="171"/>
      <c r="I92" s="167">
        <f t="shared" ref="I92:X92" si="41">I11+I23+I47+I56+I68+I74+I89</f>
        <v>966</v>
      </c>
      <c r="J92" s="167">
        <f t="shared" si="41"/>
        <v>380</v>
      </c>
      <c r="K92" s="167">
        <f t="shared" si="41"/>
        <v>1778</v>
      </c>
      <c r="L92" s="167">
        <f t="shared" si="41"/>
        <v>161.5</v>
      </c>
      <c r="M92" s="167">
        <f t="shared" si="41"/>
        <v>25</v>
      </c>
      <c r="N92" s="167">
        <f t="shared" si="41"/>
        <v>2</v>
      </c>
      <c r="O92" s="167">
        <f t="shared" si="41"/>
        <v>153</v>
      </c>
      <c r="P92" s="167">
        <f t="shared" si="41"/>
        <v>0</v>
      </c>
      <c r="Q92" s="167">
        <f t="shared" si="41"/>
        <v>68</v>
      </c>
      <c r="R92" s="167">
        <f t="shared" si="41"/>
        <v>66</v>
      </c>
      <c r="S92" s="167">
        <f t="shared" si="41"/>
        <v>127</v>
      </c>
      <c r="T92" s="167">
        <f t="shared" si="41"/>
        <v>0</v>
      </c>
      <c r="U92" s="167">
        <f t="shared" si="41"/>
        <v>144</v>
      </c>
      <c r="V92" s="167">
        <f t="shared" si="41"/>
        <v>0</v>
      </c>
      <c r="W92" s="167">
        <f t="shared" si="41"/>
        <v>0</v>
      </c>
      <c r="X92" s="167">
        <f t="shared" si="41"/>
        <v>0</v>
      </c>
      <c r="Y92" s="167"/>
      <c r="Z92" s="326"/>
      <c r="AA92" s="341"/>
      <c r="AB92" s="326">
        <f>AB11+AB23+AB47+AB56+AB68+AB74+AB89</f>
        <v>3870.5</v>
      </c>
      <c r="AC92" s="351"/>
    </row>
    <row r="93" spans="1:30" ht="13.9" thickBot="1" x14ac:dyDescent="0.4">
      <c r="A93" s="496"/>
      <c r="B93" s="499"/>
      <c r="C93" s="502"/>
      <c r="D93" s="164">
        <v>16.509999999999998</v>
      </c>
      <c r="E93" s="175" t="s">
        <v>175</v>
      </c>
      <c r="F93" s="175"/>
      <c r="G93" s="175"/>
      <c r="H93" s="176"/>
      <c r="I93" s="35">
        <f t="shared" ref="I93:X93" si="42">SUM(I91:I92)</f>
        <v>1819</v>
      </c>
      <c r="J93" s="35">
        <f t="shared" si="42"/>
        <v>564</v>
      </c>
      <c r="K93" s="35">
        <f t="shared" si="42"/>
        <v>4338</v>
      </c>
      <c r="L93" s="35">
        <f t="shared" si="42"/>
        <v>368.5</v>
      </c>
      <c r="M93" s="35">
        <f t="shared" si="42"/>
        <v>66</v>
      </c>
      <c r="N93" s="35">
        <f t="shared" si="42"/>
        <v>4</v>
      </c>
      <c r="O93" s="35">
        <f t="shared" si="42"/>
        <v>386</v>
      </c>
      <c r="P93" s="35">
        <f t="shared" si="42"/>
        <v>0</v>
      </c>
      <c r="Q93" s="35">
        <f t="shared" si="42"/>
        <v>106</v>
      </c>
      <c r="R93" s="35">
        <f t="shared" si="42"/>
        <v>66</v>
      </c>
      <c r="S93" s="35">
        <f t="shared" si="42"/>
        <v>297</v>
      </c>
      <c r="T93" s="35">
        <f t="shared" si="42"/>
        <v>0</v>
      </c>
      <c r="U93" s="35">
        <f t="shared" si="42"/>
        <v>246</v>
      </c>
      <c r="V93" s="35">
        <f t="shared" si="42"/>
        <v>0</v>
      </c>
      <c r="W93" s="35">
        <f t="shared" si="42"/>
        <v>0</v>
      </c>
      <c r="X93" s="35">
        <f t="shared" si="42"/>
        <v>0</v>
      </c>
      <c r="Y93" s="35"/>
      <c r="Z93" s="328"/>
      <c r="AA93" s="38"/>
      <c r="AB93" s="328">
        <f>SUM(AB91:AB92)</f>
        <v>8260.5</v>
      </c>
      <c r="AC93" s="352"/>
    </row>
    <row r="95" spans="1:30" ht="13.9" x14ac:dyDescent="0.4">
      <c r="A95" s="356" t="s">
        <v>340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30" ht="13.9" x14ac:dyDescent="0.4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ht="13.9" x14ac:dyDescent="0.4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182" t="s">
        <v>188</v>
      </c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ht="13.9" x14ac:dyDescent="0.4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ht="13.9" x14ac:dyDescent="0.4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 t="s">
        <v>346</v>
      </c>
      <c r="U99" s="63"/>
      <c r="V99" s="63"/>
      <c r="W99" s="63"/>
      <c r="X99" s="63"/>
      <c r="Y99" s="63"/>
      <c r="Z99" s="63"/>
      <c r="AA99" s="63"/>
      <c r="AB99" s="63"/>
    </row>
    <row r="100" spans="1:28" ht="13.9" x14ac:dyDescent="0.4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ht="13.9" x14ac:dyDescent="0.4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182" t="s">
        <v>189</v>
      </c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ht="13.9" x14ac:dyDescent="0.4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 spans="1:28" ht="13.9" x14ac:dyDescent="0.4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 t="s">
        <v>346</v>
      </c>
      <c r="U103" s="63"/>
      <c r="V103" s="63"/>
      <c r="W103" s="63"/>
      <c r="X103" s="63"/>
      <c r="Y103" s="63"/>
      <c r="Z103" s="63"/>
      <c r="AA103" s="63"/>
      <c r="AB103" s="63"/>
    </row>
    <row r="105" spans="1:28" x14ac:dyDescent="0.35">
      <c r="H105" s="243"/>
      <c r="I105" s="306">
        <v>881.00000000000011</v>
      </c>
      <c r="J105" s="244">
        <v>184</v>
      </c>
      <c r="K105" s="311">
        <v>2560</v>
      </c>
      <c r="L105" s="244">
        <v>206.5</v>
      </c>
      <c r="M105" s="244">
        <v>40.5</v>
      </c>
      <c r="N105" s="244">
        <v>2</v>
      </c>
      <c r="O105" s="244">
        <v>232.5</v>
      </c>
      <c r="P105" s="244">
        <v>0</v>
      </c>
      <c r="Q105" s="244">
        <v>38</v>
      </c>
      <c r="R105" s="244">
        <v>0</v>
      </c>
      <c r="S105" s="311">
        <v>170</v>
      </c>
      <c r="T105" s="244">
        <v>0</v>
      </c>
      <c r="U105" s="244">
        <v>102</v>
      </c>
      <c r="V105" s="244">
        <v>0</v>
      </c>
      <c r="W105" s="244">
        <v>4416.5</v>
      </c>
    </row>
    <row r="106" spans="1:28" x14ac:dyDescent="0.35">
      <c r="H106" s="243"/>
      <c r="I106" s="307">
        <v>952</v>
      </c>
      <c r="J106" s="308">
        <v>380</v>
      </c>
      <c r="K106" s="307">
        <v>1750</v>
      </c>
      <c r="L106" s="307">
        <v>160.5</v>
      </c>
      <c r="M106" s="307">
        <v>25.5</v>
      </c>
      <c r="N106" s="243">
        <v>2</v>
      </c>
      <c r="O106" s="243">
        <v>153</v>
      </c>
      <c r="P106" s="243">
        <v>0</v>
      </c>
      <c r="Q106" s="243">
        <v>68</v>
      </c>
      <c r="R106" s="243">
        <v>66</v>
      </c>
      <c r="S106" s="308">
        <v>127</v>
      </c>
      <c r="T106" s="243">
        <v>0</v>
      </c>
      <c r="U106" s="243">
        <v>144</v>
      </c>
      <c r="V106" s="243">
        <v>0</v>
      </c>
      <c r="W106" s="245">
        <v>3828.96</v>
      </c>
    </row>
    <row r="107" spans="1:28" x14ac:dyDescent="0.35">
      <c r="H107" s="243"/>
      <c r="I107" s="244">
        <v>1833</v>
      </c>
      <c r="J107" s="244">
        <v>564</v>
      </c>
      <c r="K107" s="244">
        <v>4310</v>
      </c>
      <c r="L107" s="243">
        <v>367</v>
      </c>
      <c r="M107" s="243">
        <v>66</v>
      </c>
      <c r="N107" s="243">
        <v>4</v>
      </c>
      <c r="O107" s="243">
        <v>385.5</v>
      </c>
      <c r="P107" s="243">
        <v>0</v>
      </c>
      <c r="Q107" s="243">
        <v>106</v>
      </c>
      <c r="R107" s="243">
        <v>66</v>
      </c>
      <c r="S107" s="243">
        <v>297</v>
      </c>
      <c r="T107" s="243">
        <v>0</v>
      </c>
      <c r="U107" s="243">
        <v>246</v>
      </c>
      <c r="V107" s="243">
        <v>0</v>
      </c>
      <c r="W107" s="245">
        <v>8245.4599999999991</v>
      </c>
    </row>
  </sheetData>
  <mergeCells count="99">
    <mergeCell ref="A95:K95"/>
    <mergeCell ref="A82:A84"/>
    <mergeCell ref="B82:B84"/>
    <mergeCell ref="C82:C84"/>
    <mergeCell ref="A85:A87"/>
    <mergeCell ref="B85:B87"/>
    <mergeCell ref="A88:A90"/>
    <mergeCell ref="B88:B90"/>
    <mergeCell ref="C88:C90"/>
    <mergeCell ref="C85:C87"/>
    <mergeCell ref="C67:C69"/>
    <mergeCell ref="A91:A93"/>
    <mergeCell ref="B91:B93"/>
    <mergeCell ref="C91:C93"/>
    <mergeCell ref="A70:A72"/>
    <mergeCell ref="B70:B72"/>
    <mergeCell ref="C70:C72"/>
    <mergeCell ref="A73:A75"/>
    <mergeCell ref="B73:B75"/>
    <mergeCell ref="C73:C75"/>
    <mergeCell ref="A76:A78"/>
    <mergeCell ref="B76:B78"/>
    <mergeCell ref="C76:C78"/>
    <mergeCell ref="A79:A81"/>
    <mergeCell ref="B79:B81"/>
    <mergeCell ref="C79:C81"/>
    <mergeCell ref="A55:A57"/>
    <mergeCell ref="B55:B57"/>
    <mergeCell ref="C55:C57"/>
    <mergeCell ref="A58:A60"/>
    <mergeCell ref="B58:B60"/>
    <mergeCell ref="C58:C60"/>
    <mergeCell ref="A61:A63"/>
    <mergeCell ref="B61:B63"/>
    <mergeCell ref="C61:C63"/>
    <mergeCell ref="A64:A66"/>
    <mergeCell ref="B64:B66"/>
    <mergeCell ref="C64:C66"/>
    <mergeCell ref="A67:A69"/>
    <mergeCell ref="B67:B69"/>
    <mergeCell ref="A40:A42"/>
    <mergeCell ref="B40:B42"/>
    <mergeCell ref="C40:C42"/>
    <mergeCell ref="A46:A48"/>
    <mergeCell ref="B46:B48"/>
    <mergeCell ref="C46:C48"/>
    <mergeCell ref="A43:A45"/>
    <mergeCell ref="B43:B45"/>
    <mergeCell ref="C43:C45"/>
    <mergeCell ref="A52:A54"/>
    <mergeCell ref="B52:B54"/>
    <mergeCell ref="C52:C54"/>
    <mergeCell ref="A49:A51"/>
    <mergeCell ref="B49:B51"/>
    <mergeCell ref="C49:C51"/>
    <mergeCell ref="A25:A27"/>
    <mergeCell ref="B25:B27"/>
    <mergeCell ref="C25:C27"/>
    <mergeCell ref="A28:A30"/>
    <mergeCell ref="B28:B30"/>
    <mergeCell ref="C28:C30"/>
    <mergeCell ref="A31:A33"/>
    <mergeCell ref="B31:B33"/>
    <mergeCell ref="C31:C33"/>
    <mergeCell ref="A34:A36"/>
    <mergeCell ref="B34:B36"/>
    <mergeCell ref="C34:C36"/>
    <mergeCell ref="A37:A39"/>
    <mergeCell ref="B37:B39"/>
    <mergeCell ref="C37:C39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A22:A24"/>
    <mergeCell ref="B22:B24"/>
    <mergeCell ref="C22:C24"/>
    <mergeCell ref="I4:AB4"/>
    <mergeCell ref="A7:A9"/>
    <mergeCell ref="B7:B9"/>
    <mergeCell ref="C7:C9"/>
    <mergeCell ref="A10:A12"/>
    <mergeCell ref="B10:B12"/>
    <mergeCell ref="C10:C12"/>
    <mergeCell ref="A19:A21"/>
    <mergeCell ref="B19:B21"/>
    <mergeCell ref="C19:C21"/>
    <mergeCell ref="A13:A15"/>
    <mergeCell ref="B13:B15"/>
    <mergeCell ref="C13:C15"/>
    <mergeCell ref="A16:A18"/>
    <mergeCell ref="B16:B18"/>
    <mergeCell ref="C16:C18"/>
  </mergeCells>
  <printOptions horizontalCentered="1"/>
  <pageMargins left="0.39370078740157483" right="0.39370078740157483" top="0.39370078740157483" bottom="0.39370078740157483" header="0" footer="0"/>
  <pageSetup paperSize="9" scale="77" fitToHeight="12" orientation="landscape" r:id="rId1"/>
  <headerFooter alignWithMargins="0"/>
  <rowBreaks count="2" manualBreakCount="2">
    <brk id="24" max="27" man="1"/>
    <brk id="72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B80"/>
  <sheetViews>
    <sheetView view="pageBreakPreview" zoomScale="75" zoomScaleNormal="100" zoomScaleSheetLayoutView="75" workbookViewId="0">
      <selection activeCell="I73" sqref="I73"/>
    </sheetView>
  </sheetViews>
  <sheetFormatPr defaultColWidth="9.1328125" defaultRowHeight="12.75" x14ac:dyDescent="0.35"/>
  <cols>
    <col min="1" max="1" width="4.1328125" style="134" customWidth="1"/>
    <col min="2" max="2" width="20.3984375" style="134" customWidth="1"/>
    <col min="3" max="3" width="10" style="134" customWidth="1"/>
    <col min="4" max="4" width="7.86328125" style="134" customWidth="1"/>
    <col min="5" max="5" width="22.1328125" style="134" customWidth="1"/>
    <col min="6" max="8" width="4.1328125" style="134" customWidth="1"/>
    <col min="9" max="25" width="5.86328125" style="134" customWidth="1"/>
    <col min="26" max="26" width="5.86328125" style="134" hidden="1" customWidth="1"/>
    <col min="27" max="27" width="7.1328125" style="134" customWidth="1"/>
    <col min="28" max="28" width="2.1328125" style="134" customWidth="1"/>
    <col min="29" max="16384" width="9.1328125" style="134"/>
  </cols>
  <sheetData>
    <row r="1" spans="1:28" ht="18" customHeight="1" x14ac:dyDescent="0.35">
      <c r="A1" s="473" t="s">
        <v>0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  <c r="Z1" s="473"/>
      <c r="AA1" s="473"/>
      <c r="AB1" s="133"/>
    </row>
    <row r="2" spans="1:28" ht="12.75" customHeight="1" x14ac:dyDescent="0.3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3"/>
    </row>
    <row r="3" spans="1:28" ht="18" customHeight="1" x14ac:dyDescent="0.35">
      <c r="A3" s="474" t="s">
        <v>169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135"/>
    </row>
    <row r="4" spans="1:28" ht="12.75" customHeight="1" thickBot="1" x14ac:dyDescent="0.5">
      <c r="A4" s="136"/>
      <c r="B4" s="136"/>
      <c r="C4" s="136"/>
      <c r="D4" s="136"/>
      <c r="E4" s="137"/>
      <c r="F4" s="138"/>
      <c r="G4" s="138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9"/>
    </row>
    <row r="5" spans="1:28" ht="14.25" customHeight="1" x14ac:dyDescent="0.35">
      <c r="A5" s="503" t="s">
        <v>128</v>
      </c>
      <c r="B5" s="430" t="s">
        <v>129</v>
      </c>
      <c r="C5" s="430" t="s">
        <v>130</v>
      </c>
      <c r="D5" s="505" t="s">
        <v>131</v>
      </c>
      <c r="E5" s="479"/>
      <c r="F5" s="507" t="s">
        <v>133</v>
      </c>
      <c r="G5" s="509" t="s">
        <v>170</v>
      </c>
      <c r="H5" s="511" t="s">
        <v>136</v>
      </c>
      <c r="I5" s="460" t="s">
        <v>138</v>
      </c>
      <c r="J5" s="460"/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  <c r="Z5" s="460"/>
      <c r="AA5" s="513"/>
      <c r="AB5" s="140"/>
    </row>
    <row r="6" spans="1:28" ht="116.25" customHeight="1" thickBot="1" x14ac:dyDescent="0.4">
      <c r="A6" s="504"/>
      <c r="B6" s="432"/>
      <c r="C6" s="432"/>
      <c r="D6" s="506"/>
      <c r="E6" s="480"/>
      <c r="F6" s="508"/>
      <c r="G6" s="510"/>
      <c r="H6" s="512"/>
      <c r="I6" s="141" t="s">
        <v>140</v>
      </c>
      <c r="J6" s="142" t="s">
        <v>141</v>
      </c>
      <c r="K6" s="142" t="s">
        <v>142</v>
      </c>
      <c r="L6" s="142" t="s">
        <v>143</v>
      </c>
      <c r="M6" s="143" t="s">
        <v>144</v>
      </c>
      <c r="N6" s="142" t="s">
        <v>145</v>
      </c>
      <c r="O6" s="142" t="s">
        <v>146</v>
      </c>
      <c r="P6" s="142" t="s">
        <v>171</v>
      </c>
      <c r="Q6" s="142" t="s">
        <v>148</v>
      </c>
      <c r="R6" s="142" t="s">
        <v>149</v>
      </c>
      <c r="S6" s="142" t="s">
        <v>150</v>
      </c>
      <c r="T6" s="142" t="s">
        <v>151</v>
      </c>
      <c r="U6" s="142" t="s">
        <v>152</v>
      </c>
      <c r="V6" s="142" t="s">
        <v>172</v>
      </c>
      <c r="W6" s="142" t="s">
        <v>154</v>
      </c>
      <c r="X6" s="142" t="s">
        <v>155</v>
      </c>
      <c r="Y6" s="142" t="s">
        <v>156</v>
      </c>
      <c r="Z6" s="144" t="s">
        <v>157</v>
      </c>
      <c r="AA6" s="145" t="s">
        <v>139</v>
      </c>
      <c r="AB6" s="140"/>
    </row>
    <row r="7" spans="1:28" ht="12.75" customHeight="1" thickBot="1" x14ac:dyDescent="0.4">
      <c r="A7" s="146">
        <v>1</v>
      </c>
      <c r="B7" s="147">
        <v>2</v>
      </c>
      <c r="C7" s="147">
        <v>3</v>
      </c>
      <c r="D7" s="148">
        <v>4</v>
      </c>
      <c r="E7" s="149">
        <v>5</v>
      </c>
      <c r="F7" s="149">
        <v>6</v>
      </c>
      <c r="G7" s="150" t="s">
        <v>173</v>
      </c>
      <c r="H7" s="151">
        <v>8</v>
      </c>
      <c r="I7" s="152">
        <v>9</v>
      </c>
      <c r="J7" s="149">
        <v>10</v>
      </c>
      <c r="K7" s="149">
        <v>11</v>
      </c>
      <c r="L7" s="149">
        <v>12</v>
      </c>
      <c r="M7" s="149">
        <v>13</v>
      </c>
      <c r="N7" s="149">
        <v>14</v>
      </c>
      <c r="O7" s="149">
        <v>15</v>
      </c>
      <c r="P7" s="149">
        <v>16</v>
      </c>
      <c r="Q7" s="149">
        <v>17</v>
      </c>
      <c r="R7" s="149">
        <v>18</v>
      </c>
      <c r="S7" s="149">
        <v>19</v>
      </c>
      <c r="T7" s="149">
        <v>20</v>
      </c>
      <c r="U7" s="149">
        <v>21</v>
      </c>
      <c r="V7" s="149">
        <v>22</v>
      </c>
      <c r="W7" s="149">
        <v>23</v>
      </c>
      <c r="X7" s="149">
        <v>24</v>
      </c>
      <c r="Y7" s="149">
        <v>25</v>
      </c>
      <c r="Z7" s="149">
        <v>26</v>
      </c>
      <c r="AA7" s="153">
        <v>26</v>
      </c>
      <c r="AB7" s="154"/>
    </row>
    <row r="8" spans="1:28" customFormat="1" ht="20.100000000000001" customHeight="1" thickBot="1" x14ac:dyDescent="0.45">
      <c r="A8" s="462">
        <v>1</v>
      </c>
      <c r="B8" s="463" t="s">
        <v>2</v>
      </c>
      <c r="C8" s="367" t="s">
        <v>174</v>
      </c>
      <c r="D8" s="367">
        <v>1</v>
      </c>
      <c r="E8" s="155" t="s">
        <v>1</v>
      </c>
      <c r="F8" s="155"/>
      <c r="G8" s="155"/>
      <c r="H8" s="156"/>
      <c r="I8" s="184">
        <v>28</v>
      </c>
      <c r="J8" s="185">
        <v>0</v>
      </c>
      <c r="K8" s="186">
        <v>164</v>
      </c>
      <c r="L8" s="185">
        <v>14</v>
      </c>
      <c r="M8" s="185">
        <v>3</v>
      </c>
      <c r="N8" s="185">
        <v>0</v>
      </c>
      <c r="O8" s="185">
        <v>31</v>
      </c>
      <c r="P8" s="185">
        <v>0</v>
      </c>
      <c r="Q8" s="185">
        <v>4</v>
      </c>
      <c r="R8" s="185">
        <v>0</v>
      </c>
      <c r="S8" s="185">
        <v>4</v>
      </c>
      <c r="T8" s="185">
        <v>0</v>
      </c>
      <c r="U8" s="185">
        <v>15</v>
      </c>
      <c r="V8" s="57">
        <v>0</v>
      </c>
      <c r="W8" s="57">
        <v>0</v>
      </c>
      <c r="X8" s="57">
        <v>0</v>
      </c>
      <c r="Y8" s="57">
        <v>0</v>
      </c>
      <c r="Z8" s="58">
        <v>0</v>
      </c>
      <c r="AA8" s="59">
        <v>263</v>
      </c>
      <c r="AB8" s="87"/>
    </row>
    <row r="9" spans="1:28" customFormat="1" ht="20.100000000000001" customHeight="1" x14ac:dyDescent="0.4">
      <c r="A9" s="455"/>
      <c r="B9" s="458"/>
      <c r="C9" s="368"/>
      <c r="D9" s="368"/>
      <c r="E9" s="157" t="s">
        <v>20</v>
      </c>
      <c r="F9" s="157"/>
      <c r="G9" s="157"/>
      <c r="H9" s="158"/>
      <c r="I9" s="28">
        <v>28</v>
      </c>
      <c r="J9" s="29">
        <v>0</v>
      </c>
      <c r="K9" s="29">
        <v>84</v>
      </c>
      <c r="L9" s="29">
        <v>0</v>
      </c>
      <c r="M9" s="29">
        <v>0</v>
      </c>
      <c r="N9" s="29">
        <v>0</v>
      </c>
      <c r="O9" s="29">
        <v>29</v>
      </c>
      <c r="P9" s="29">
        <v>0</v>
      </c>
      <c r="Q9" s="29">
        <v>11</v>
      </c>
      <c r="R9" s="29">
        <v>0</v>
      </c>
      <c r="S9" s="29">
        <v>0</v>
      </c>
      <c r="T9" s="29">
        <v>0</v>
      </c>
      <c r="U9" s="29">
        <v>15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159">
        <v>167</v>
      </c>
      <c r="AB9" s="87"/>
    </row>
    <row r="10" spans="1:28" customFormat="1" ht="20.100000000000001" customHeight="1" thickBot="1" x14ac:dyDescent="0.45">
      <c r="A10" s="456"/>
      <c r="B10" s="459"/>
      <c r="C10" s="369"/>
      <c r="D10" s="369"/>
      <c r="E10" s="160" t="s">
        <v>175</v>
      </c>
      <c r="F10" s="160"/>
      <c r="G10" s="160"/>
      <c r="H10" s="161"/>
      <c r="I10" s="162">
        <f>SUM(I8,I9)</f>
        <v>56</v>
      </c>
      <c r="J10" s="162">
        <f t="shared" ref="J10:AA10" si="0">SUM(J8,J9)</f>
        <v>0</v>
      </c>
      <c r="K10" s="162">
        <f t="shared" si="0"/>
        <v>248</v>
      </c>
      <c r="L10" s="162">
        <f t="shared" si="0"/>
        <v>14</v>
      </c>
      <c r="M10" s="162">
        <f t="shared" si="0"/>
        <v>3</v>
      </c>
      <c r="N10" s="162">
        <f t="shared" si="0"/>
        <v>0</v>
      </c>
      <c r="O10" s="162">
        <v>96</v>
      </c>
      <c r="P10" s="162">
        <f t="shared" si="0"/>
        <v>0</v>
      </c>
      <c r="Q10" s="162">
        <f t="shared" si="0"/>
        <v>15</v>
      </c>
      <c r="R10" s="162">
        <f t="shared" si="0"/>
        <v>0</v>
      </c>
      <c r="S10" s="162">
        <f t="shared" si="0"/>
        <v>4</v>
      </c>
      <c r="T10" s="162">
        <f t="shared" si="0"/>
        <v>0</v>
      </c>
      <c r="U10" s="162">
        <f t="shared" si="0"/>
        <v>30</v>
      </c>
      <c r="V10" s="162">
        <f t="shared" si="0"/>
        <v>0</v>
      </c>
      <c r="W10" s="162">
        <f t="shared" si="0"/>
        <v>0</v>
      </c>
      <c r="X10" s="162">
        <f t="shared" si="0"/>
        <v>0</v>
      </c>
      <c r="Y10" s="162">
        <f t="shared" si="0"/>
        <v>0</v>
      </c>
      <c r="Z10" s="162">
        <f t="shared" si="0"/>
        <v>0</v>
      </c>
      <c r="AA10" s="162">
        <f t="shared" si="0"/>
        <v>430</v>
      </c>
      <c r="AB10" s="87"/>
    </row>
    <row r="11" spans="1:28" customFormat="1" ht="20.100000000000001" customHeight="1" x14ac:dyDescent="0.35">
      <c r="A11" s="464"/>
      <c r="B11" s="467" t="s">
        <v>176</v>
      </c>
      <c r="C11" s="470"/>
      <c r="D11" s="470">
        <v>1</v>
      </c>
      <c r="E11" s="165" t="s">
        <v>1</v>
      </c>
      <c r="F11" s="165"/>
      <c r="G11" s="165"/>
      <c r="H11" s="166"/>
      <c r="I11" s="167">
        <f>SUM($I8,)</f>
        <v>28</v>
      </c>
      <c r="J11" s="168">
        <f>SUM($J8,)</f>
        <v>0</v>
      </c>
      <c r="K11" s="168">
        <f>SUM($K8,)</f>
        <v>164</v>
      </c>
      <c r="L11" s="168">
        <f>SUM($L8,)</f>
        <v>14</v>
      </c>
      <c r="M11" s="168">
        <f>SUM($M8,)</f>
        <v>3</v>
      </c>
      <c r="N11" s="168">
        <f>SUM($N8,)</f>
        <v>0</v>
      </c>
      <c r="O11" s="168">
        <f>SUM($O8,)</f>
        <v>31</v>
      </c>
      <c r="P11" s="168">
        <f>SUM($P8,)</f>
        <v>0</v>
      </c>
      <c r="Q11" s="168">
        <f>SUM($Q8,)</f>
        <v>4</v>
      </c>
      <c r="R11" s="168">
        <f>SUM($R8,)</f>
        <v>0</v>
      </c>
      <c r="S11" s="168">
        <f>SUM($S8,)</f>
        <v>4</v>
      </c>
      <c r="T11" s="168">
        <f>SUM($T8,)</f>
        <v>0</v>
      </c>
      <c r="U11" s="168">
        <f>SUM($U8,)</f>
        <v>15</v>
      </c>
      <c r="V11" s="168">
        <f>SUM($V8,)</f>
        <v>0</v>
      </c>
      <c r="W11" s="168">
        <f>SUM($W8,)</f>
        <v>0</v>
      </c>
      <c r="X11" s="168">
        <f>SUM($X8,)</f>
        <v>0</v>
      </c>
      <c r="Y11" s="168">
        <f>SUM($Y8,)</f>
        <v>0</v>
      </c>
      <c r="Z11" s="168">
        <f>SUM($Z8,)</f>
        <v>0</v>
      </c>
      <c r="AA11" s="169">
        <f>SUM($AA8,)</f>
        <v>263</v>
      </c>
      <c r="AB11" s="87">
        <f>SUM($AB8,)</f>
        <v>0</v>
      </c>
    </row>
    <row r="12" spans="1:28" customFormat="1" ht="20.100000000000001" customHeight="1" x14ac:dyDescent="0.35">
      <c r="A12" s="465"/>
      <c r="B12" s="468"/>
      <c r="C12" s="471"/>
      <c r="D12" s="471"/>
      <c r="E12" s="170" t="s">
        <v>20</v>
      </c>
      <c r="F12" s="170"/>
      <c r="G12" s="170"/>
      <c r="H12" s="171"/>
      <c r="I12" s="172">
        <f>SUM($I9,)</f>
        <v>28</v>
      </c>
      <c r="J12" s="173">
        <f>SUM($J9,)</f>
        <v>0</v>
      </c>
      <c r="K12" s="173">
        <f>SUM($K9,)</f>
        <v>84</v>
      </c>
      <c r="L12" s="173">
        <f>SUM($L9,)</f>
        <v>0</v>
      </c>
      <c r="M12" s="173">
        <f>SUM($M9,)</f>
        <v>0</v>
      </c>
      <c r="N12" s="173">
        <f>SUM($N9,)</f>
        <v>0</v>
      </c>
      <c r="O12" s="173">
        <f>SUM($O9,)</f>
        <v>29</v>
      </c>
      <c r="P12" s="173">
        <f>SUM($P9,)</f>
        <v>0</v>
      </c>
      <c r="Q12" s="173">
        <f>SUM($Q9,)</f>
        <v>11</v>
      </c>
      <c r="R12" s="173">
        <f>SUM($R9,)</f>
        <v>0</v>
      </c>
      <c r="S12" s="173">
        <f>SUM($S9,)</f>
        <v>0</v>
      </c>
      <c r="T12" s="173">
        <f>SUM($T9,)</f>
        <v>0</v>
      </c>
      <c r="U12" s="173">
        <f>SUM($U9,)</f>
        <v>15</v>
      </c>
      <c r="V12" s="173">
        <f>SUM($V9,)</f>
        <v>0</v>
      </c>
      <c r="W12" s="173">
        <f>SUM($W9,)</f>
        <v>0</v>
      </c>
      <c r="X12" s="173">
        <f>SUM($X9,)</f>
        <v>0</v>
      </c>
      <c r="Y12" s="173">
        <f>SUM($Y9,)</f>
        <v>0</v>
      </c>
      <c r="Z12" s="173">
        <f>SUM($Z9,)</f>
        <v>0</v>
      </c>
      <c r="AA12" s="174">
        <f>SUM($AA9,)</f>
        <v>167</v>
      </c>
      <c r="AB12" s="87">
        <f>SUM($AB9,)</f>
        <v>0</v>
      </c>
    </row>
    <row r="13" spans="1:28" customFormat="1" ht="20.100000000000001" customHeight="1" thickBot="1" x14ac:dyDescent="0.4">
      <c r="A13" s="466"/>
      <c r="B13" s="469"/>
      <c r="C13" s="472"/>
      <c r="D13" s="472"/>
      <c r="E13" s="175" t="s">
        <v>175</v>
      </c>
      <c r="F13" s="175"/>
      <c r="G13" s="175"/>
      <c r="H13" s="176"/>
      <c r="I13" s="35">
        <f>SUM($I11,$I12)</f>
        <v>56</v>
      </c>
      <c r="J13" s="36">
        <f>SUM($J11,$J12)</f>
        <v>0</v>
      </c>
      <c r="K13" s="36">
        <f>SUM($K11,$K12)</f>
        <v>248</v>
      </c>
      <c r="L13" s="36">
        <f>SUM($L11,$L12)</f>
        <v>14</v>
      </c>
      <c r="M13" s="36">
        <f>SUM($M11,$M12)</f>
        <v>3</v>
      </c>
      <c r="N13" s="36">
        <f>SUM($N11,$N12)</f>
        <v>0</v>
      </c>
      <c r="O13" s="36">
        <f>SUM($O11,$O12)</f>
        <v>60</v>
      </c>
      <c r="P13" s="36">
        <f>SUM($P11,$P12)</f>
        <v>0</v>
      </c>
      <c r="Q13" s="36">
        <f>SUM($Q11,$Q12)</f>
        <v>15</v>
      </c>
      <c r="R13" s="36">
        <f>SUM($R11,$R12)</f>
        <v>0</v>
      </c>
      <c r="S13" s="36">
        <f>SUM($S11,$S12)</f>
        <v>4</v>
      </c>
      <c r="T13" s="36">
        <f>SUM($T11,$T12)</f>
        <v>0</v>
      </c>
      <c r="U13" s="36">
        <f>SUM($U11,$U12)</f>
        <v>30</v>
      </c>
      <c r="V13" s="36">
        <f>SUM($V11,$V12)</f>
        <v>0</v>
      </c>
      <c r="W13" s="36">
        <f>SUM($W11,$W12)</f>
        <v>0</v>
      </c>
      <c r="X13" s="36">
        <f>SUM($X11,$X12)</f>
        <v>0</v>
      </c>
      <c r="Y13" s="36">
        <f>SUM($Y11,$Y12)</f>
        <v>0</v>
      </c>
      <c r="Z13" s="36">
        <f>SUM($Z11,$Z12)</f>
        <v>0</v>
      </c>
      <c r="AA13" s="177">
        <f>SUM($AA11,$AA12)</f>
        <v>430</v>
      </c>
      <c r="AB13" s="87">
        <f>SUM($AB11,$AB12)</f>
        <v>0</v>
      </c>
    </row>
    <row r="14" spans="1:28" customFormat="1" ht="20.100000000000001" customHeight="1" x14ac:dyDescent="0.4">
      <c r="A14" s="454">
        <v>2</v>
      </c>
      <c r="B14" s="457" t="s">
        <v>177</v>
      </c>
      <c r="C14" s="403" t="s">
        <v>178</v>
      </c>
      <c r="D14" s="403">
        <v>0.5</v>
      </c>
      <c r="E14" s="178" t="s">
        <v>1</v>
      </c>
      <c r="F14" s="178"/>
      <c r="G14" s="178"/>
      <c r="H14" s="179"/>
      <c r="I14" s="42">
        <v>58</v>
      </c>
      <c r="J14" s="43">
        <v>0</v>
      </c>
      <c r="K14" s="43">
        <v>0</v>
      </c>
      <c r="L14" s="43">
        <v>6</v>
      </c>
      <c r="M14" s="43">
        <v>3</v>
      </c>
      <c r="N14" s="43">
        <v>0</v>
      </c>
      <c r="O14" s="43">
        <v>31</v>
      </c>
      <c r="P14" s="43">
        <v>0</v>
      </c>
      <c r="Q14" s="43">
        <v>4</v>
      </c>
      <c r="R14" s="43">
        <v>0</v>
      </c>
      <c r="S14" s="43">
        <v>2</v>
      </c>
      <c r="T14" s="43">
        <v>0</v>
      </c>
      <c r="U14" s="43">
        <v>9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180">
        <v>113</v>
      </c>
      <c r="AB14" s="87"/>
    </row>
    <row r="15" spans="1:28" customFormat="1" ht="20.100000000000001" customHeight="1" x14ac:dyDescent="0.4">
      <c r="A15" s="455"/>
      <c r="B15" s="458"/>
      <c r="C15" s="368"/>
      <c r="D15" s="368"/>
      <c r="E15" s="157" t="s">
        <v>20</v>
      </c>
      <c r="F15" s="157"/>
      <c r="G15" s="157"/>
      <c r="H15" s="158"/>
      <c r="I15" s="28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9</v>
      </c>
      <c r="P15" s="29">
        <v>0</v>
      </c>
      <c r="Q15" s="29">
        <v>6</v>
      </c>
      <c r="R15" s="29">
        <v>0</v>
      </c>
      <c r="S15" s="29">
        <v>0</v>
      </c>
      <c r="T15" s="29">
        <v>0</v>
      </c>
      <c r="U15" s="29">
        <v>18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159">
        <v>33</v>
      </c>
      <c r="AB15" s="87"/>
    </row>
    <row r="16" spans="1:28" customFormat="1" ht="20.100000000000001" customHeight="1" thickBot="1" x14ac:dyDescent="0.45">
      <c r="A16" s="456"/>
      <c r="B16" s="459"/>
      <c r="C16" s="369"/>
      <c r="D16" s="369"/>
      <c r="E16" s="160" t="s">
        <v>175</v>
      </c>
      <c r="F16" s="160"/>
      <c r="G16" s="160"/>
      <c r="H16" s="161"/>
      <c r="I16" s="162">
        <f>SUM(I14:I15)</f>
        <v>58</v>
      </c>
      <c r="J16" s="162">
        <f t="shared" ref="J16:AA16" si="1">SUM(J14:J15)</f>
        <v>0</v>
      </c>
      <c r="K16" s="162">
        <f t="shared" si="1"/>
        <v>0</v>
      </c>
      <c r="L16" s="162">
        <f t="shared" si="1"/>
        <v>6</v>
      </c>
      <c r="M16" s="162">
        <f t="shared" si="1"/>
        <v>3</v>
      </c>
      <c r="N16" s="162">
        <f t="shared" si="1"/>
        <v>0</v>
      </c>
      <c r="O16" s="162">
        <f t="shared" si="1"/>
        <v>40</v>
      </c>
      <c r="P16" s="162">
        <f t="shared" si="1"/>
        <v>0</v>
      </c>
      <c r="Q16" s="162">
        <f t="shared" si="1"/>
        <v>10</v>
      </c>
      <c r="R16" s="162">
        <f t="shared" si="1"/>
        <v>0</v>
      </c>
      <c r="S16" s="162">
        <f t="shared" si="1"/>
        <v>2</v>
      </c>
      <c r="T16" s="162">
        <f t="shared" si="1"/>
        <v>0</v>
      </c>
      <c r="U16" s="162">
        <f t="shared" si="1"/>
        <v>27</v>
      </c>
      <c r="V16" s="162">
        <f t="shared" si="1"/>
        <v>0</v>
      </c>
      <c r="W16" s="162">
        <f t="shared" si="1"/>
        <v>0</v>
      </c>
      <c r="X16" s="162">
        <f t="shared" si="1"/>
        <v>0</v>
      </c>
      <c r="Y16" s="162">
        <f t="shared" si="1"/>
        <v>0</v>
      </c>
      <c r="Z16" s="162">
        <f t="shared" si="1"/>
        <v>0</v>
      </c>
      <c r="AA16" s="162">
        <f t="shared" si="1"/>
        <v>146</v>
      </c>
      <c r="AB16" s="87"/>
    </row>
    <row r="17" spans="1:28" customFormat="1" ht="20.100000000000001" customHeight="1" thickBot="1" x14ac:dyDescent="0.45">
      <c r="A17" s="454">
        <v>3</v>
      </c>
      <c r="B17" s="457" t="s">
        <v>29</v>
      </c>
      <c r="C17" s="403" t="s">
        <v>178</v>
      </c>
      <c r="D17" s="403">
        <v>1</v>
      </c>
      <c r="E17" s="178" t="s">
        <v>1</v>
      </c>
      <c r="F17" s="178"/>
      <c r="G17" s="178"/>
      <c r="H17" s="179"/>
      <c r="I17" s="184">
        <v>56</v>
      </c>
      <c r="J17" s="185">
        <v>0</v>
      </c>
      <c r="K17" s="186">
        <v>160</v>
      </c>
      <c r="L17" s="185">
        <v>18</v>
      </c>
      <c r="M17" s="185">
        <v>5</v>
      </c>
      <c r="N17" s="185">
        <v>0</v>
      </c>
      <c r="O17" s="185">
        <v>31</v>
      </c>
      <c r="P17" s="185">
        <v>0</v>
      </c>
      <c r="Q17" s="185">
        <v>4</v>
      </c>
      <c r="R17" s="185">
        <v>0</v>
      </c>
      <c r="S17" s="185">
        <v>7</v>
      </c>
      <c r="T17" s="185">
        <v>0</v>
      </c>
      <c r="U17" s="185">
        <v>15</v>
      </c>
      <c r="V17" s="57">
        <v>0</v>
      </c>
      <c r="W17" s="57">
        <v>0</v>
      </c>
      <c r="X17" s="57">
        <v>0</v>
      </c>
      <c r="Y17" s="57">
        <v>0</v>
      </c>
      <c r="Z17" s="43">
        <v>0</v>
      </c>
      <c r="AA17" s="180">
        <f>SUM(I17:Z17)</f>
        <v>296</v>
      </c>
      <c r="AB17" s="87"/>
    </row>
    <row r="18" spans="1:28" customFormat="1" ht="20.100000000000001" customHeight="1" x14ac:dyDescent="0.4">
      <c r="A18" s="455"/>
      <c r="B18" s="458"/>
      <c r="C18" s="368"/>
      <c r="D18" s="368"/>
      <c r="E18" s="157" t="s">
        <v>20</v>
      </c>
      <c r="F18" s="157"/>
      <c r="G18" s="157"/>
      <c r="H18" s="158"/>
      <c r="I18" s="28">
        <v>18</v>
      </c>
      <c r="J18" s="29">
        <v>0</v>
      </c>
      <c r="K18" s="29">
        <v>62</v>
      </c>
      <c r="L18" s="29">
        <v>5</v>
      </c>
      <c r="M18" s="29">
        <v>3</v>
      </c>
      <c r="N18" s="29">
        <v>0</v>
      </c>
      <c r="O18" s="29">
        <v>9</v>
      </c>
      <c r="P18" s="29">
        <v>0</v>
      </c>
      <c r="Q18" s="29">
        <v>36</v>
      </c>
      <c r="R18" s="29">
        <v>0</v>
      </c>
      <c r="S18" s="29">
        <v>5</v>
      </c>
      <c r="T18" s="29">
        <v>0</v>
      </c>
      <c r="U18" s="29">
        <v>21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180">
        <f t="shared" ref="AA18:AA22" si="2">SUM(I18:Z18)</f>
        <v>159</v>
      </c>
      <c r="AB18" s="87"/>
    </row>
    <row r="19" spans="1:28" customFormat="1" ht="20.100000000000001" customHeight="1" thickBot="1" x14ac:dyDescent="0.45">
      <c r="A19" s="456"/>
      <c r="B19" s="459"/>
      <c r="C19" s="369"/>
      <c r="D19" s="369"/>
      <c r="E19" s="160" t="s">
        <v>175</v>
      </c>
      <c r="F19" s="160"/>
      <c r="G19" s="160"/>
      <c r="H19" s="161"/>
      <c r="I19" s="162">
        <f>SUM(I17:I18)</f>
        <v>74</v>
      </c>
      <c r="J19" s="162">
        <f t="shared" ref="J19:Y19" si="3">SUM(J17:J18)</f>
        <v>0</v>
      </c>
      <c r="K19" s="162">
        <f t="shared" si="3"/>
        <v>222</v>
      </c>
      <c r="L19" s="162">
        <f t="shared" si="3"/>
        <v>23</v>
      </c>
      <c r="M19" s="162">
        <f t="shared" si="3"/>
        <v>8</v>
      </c>
      <c r="N19" s="162">
        <f t="shared" si="3"/>
        <v>0</v>
      </c>
      <c r="O19" s="162">
        <f t="shared" si="3"/>
        <v>40</v>
      </c>
      <c r="P19" s="162">
        <f t="shared" si="3"/>
        <v>0</v>
      </c>
      <c r="Q19" s="162">
        <f t="shared" si="3"/>
        <v>40</v>
      </c>
      <c r="R19" s="162">
        <f t="shared" si="3"/>
        <v>0</v>
      </c>
      <c r="S19" s="162">
        <f t="shared" si="3"/>
        <v>12</v>
      </c>
      <c r="T19" s="162">
        <f t="shared" si="3"/>
        <v>0</v>
      </c>
      <c r="U19" s="162">
        <f t="shared" si="3"/>
        <v>36</v>
      </c>
      <c r="V19" s="162">
        <f t="shared" si="3"/>
        <v>0</v>
      </c>
      <c r="W19" s="162">
        <f t="shared" si="3"/>
        <v>0</v>
      </c>
      <c r="X19" s="162">
        <f t="shared" si="3"/>
        <v>0</v>
      </c>
      <c r="Y19" s="162">
        <f t="shared" si="3"/>
        <v>0</v>
      </c>
      <c r="Z19" s="163">
        <v>0</v>
      </c>
      <c r="AA19" s="180">
        <f t="shared" si="2"/>
        <v>455</v>
      </c>
      <c r="AB19" s="87"/>
    </row>
    <row r="20" spans="1:28" customFormat="1" ht="20.100000000000001" customHeight="1" thickBot="1" x14ac:dyDescent="0.45">
      <c r="A20" s="454">
        <v>4</v>
      </c>
      <c r="B20" s="457" t="s">
        <v>35</v>
      </c>
      <c r="C20" s="403" t="s">
        <v>178</v>
      </c>
      <c r="D20" s="403">
        <v>1</v>
      </c>
      <c r="E20" s="178" t="s">
        <v>1</v>
      </c>
      <c r="F20" s="178"/>
      <c r="G20" s="178"/>
      <c r="H20" s="179"/>
      <c r="I20" s="42">
        <v>84</v>
      </c>
      <c r="J20" s="43">
        <v>16</v>
      </c>
      <c r="K20" s="43">
        <v>148</v>
      </c>
      <c r="L20" s="43">
        <v>8</v>
      </c>
      <c r="M20" s="43">
        <v>4.5</v>
      </c>
      <c r="N20" s="43">
        <v>0</v>
      </c>
      <c r="O20" s="43">
        <v>20</v>
      </c>
      <c r="P20" s="43">
        <v>0</v>
      </c>
      <c r="Q20" s="43">
        <v>4</v>
      </c>
      <c r="R20" s="43">
        <v>0</v>
      </c>
      <c r="S20" s="43">
        <v>7</v>
      </c>
      <c r="T20" s="43">
        <v>0</v>
      </c>
      <c r="U20" s="43">
        <v>9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180">
        <f t="shared" si="2"/>
        <v>300.5</v>
      </c>
      <c r="AB20" s="87"/>
    </row>
    <row r="21" spans="1:28" customFormat="1" ht="20.100000000000001" customHeight="1" x14ac:dyDescent="0.4">
      <c r="A21" s="455"/>
      <c r="B21" s="458"/>
      <c r="C21" s="368"/>
      <c r="D21" s="368"/>
      <c r="E21" s="157" t="s">
        <v>20</v>
      </c>
      <c r="F21" s="157"/>
      <c r="G21" s="157"/>
      <c r="H21" s="158"/>
      <c r="I21" s="187">
        <v>42</v>
      </c>
      <c r="J21" s="183">
        <v>18</v>
      </c>
      <c r="K21" s="188">
        <v>74</v>
      </c>
      <c r="L21" s="183">
        <v>4</v>
      </c>
      <c r="M21" s="183">
        <v>2</v>
      </c>
      <c r="N21" s="183">
        <v>0</v>
      </c>
      <c r="O21" s="183">
        <v>12</v>
      </c>
      <c r="P21" s="183">
        <v>0</v>
      </c>
      <c r="Q21" s="183">
        <v>8</v>
      </c>
      <c r="R21" s="183">
        <v>0</v>
      </c>
      <c r="S21" s="183">
        <v>2</v>
      </c>
      <c r="T21" s="183">
        <v>0</v>
      </c>
      <c r="U21" s="183">
        <v>14</v>
      </c>
      <c r="V21" s="70">
        <v>0</v>
      </c>
      <c r="W21" s="70">
        <v>0</v>
      </c>
      <c r="X21" s="70">
        <v>0</v>
      </c>
      <c r="Y21" s="29">
        <v>0</v>
      </c>
      <c r="Z21" s="29">
        <v>0</v>
      </c>
      <c r="AA21" s="180">
        <f t="shared" si="2"/>
        <v>176</v>
      </c>
      <c r="AB21" s="87"/>
    </row>
    <row r="22" spans="1:28" customFormat="1" ht="20.100000000000001" customHeight="1" thickBot="1" x14ac:dyDescent="0.45">
      <c r="A22" s="456"/>
      <c r="B22" s="459"/>
      <c r="C22" s="369"/>
      <c r="D22" s="369"/>
      <c r="E22" s="160" t="s">
        <v>175</v>
      </c>
      <c r="F22" s="160"/>
      <c r="G22" s="160"/>
      <c r="H22" s="161"/>
      <c r="I22" s="162">
        <f>SUM(I20,I21)</f>
        <v>126</v>
      </c>
      <c r="J22" s="162">
        <f t="shared" ref="J22:Z22" si="4">SUM(J20,J21)</f>
        <v>34</v>
      </c>
      <c r="K22" s="162">
        <f t="shared" si="4"/>
        <v>222</v>
      </c>
      <c r="L22" s="162">
        <f t="shared" si="4"/>
        <v>12</v>
      </c>
      <c r="M22" s="162">
        <f t="shared" si="4"/>
        <v>6.5</v>
      </c>
      <c r="N22" s="162">
        <f t="shared" si="4"/>
        <v>0</v>
      </c>
      <c r="O22" s="162">
        <f t="shared" si="4"/>
        <v>32</v>
      </c>
      <c r="P22" s="162">
        <f t="shared" si="4"/>
        <v>0</v>
      </c>
      <c r="Q22" s="162">
        <f t="shared" si="4"/>
        <v>12</v>
      </c>
      <c r="R22" s="162">
        <f t="shared" si="4"/>
        <v>0</v>
      </c>
      <c r="S22" s="162">
        <f t="shared" si="4"/>
        <v>9</v>
      </c>
      <c r="T22" s="162">
        <f t="shared" si="4"/>
        <v>0</v>
      </c>
      <c r="U22" s="162">
        <f t="shared" si="4"/>
        <v>23</v>
      </c>
      <c r="V22" s="162">
        <f t="shared" si="4"/>
        <v>0</v>
      </c>
      <c r="W22" s="162">
        <f t="shared" si="4"/>
        <v>0</v>
      </c>
      <c r="X22" s="162">
        <f t="shared" si="4"/>
        <v>0</v>
      </c>
      <c r="Y22" s="162">
        <f t="shared" si="4"/>
        <v>0</v>
      </c>
      <c r="Z22" s="162">
        <f t="shared" si="4"/>
        <v>0</v>
      </c>
      <c r="AA22" s="180">
        <f t="shared" si="2"/>
        <v>476.5</v>
      </c>
      <c r="AB22" s="87"/>
    </row>
    <row r="23" spans="1:28" customFormat="1" ht="20.100000000000001" customHeight="1" x14ac:dyDescent="0.35">
      <c r="A23" s="464"/>
      <c r="B23" s="467" t="s">
        <v>179</v>
      </c>
      <c r="C23" s="470"/>
      <c r="D23" s="470">
        <f>SUM(D14:D22)</f>
        <v>2.5</v>
      </c>
      <c r="E23" s="165" t="s">
        <v>1</v>
      </c>
      <c r="F23" s="165"/>
      <c r="G23" s="165"/>
      <c r="H23" s="181"/>
      <c r="I23" s="167">
        <f>I14+I17+I20</f>
        <v>198</v>
      </c>
      <c r="J23" s="167">
        <f t="shared" ref="J23:AA24" si="5">J14+J17+J20</f>
        <v>16</v>
      </c>
      <c r="K23" s="167">
        <f t="shared" si="5"/>
        <v>308</v>
      </c>
      <c r="L23" s="167">
        <f t="shared" si="5"/>
        <v>32</v>
      </c>
      <c r="M23" s="167">
        <f t="shared" si="5"/>
        <v>12.5</v>
      </c>
      <c r="N23" s="167">
        <f t="shared" si="5"/>
        <v>0</v>
      </c>
      <c r="O23" s="167">
        <f t="shared" si="5"/>
        <v>82</v>
      </c>
      <c r="P23" s="167">
        <f t="shared" si="5"/>
        <v>0</v>
      </c>
      <c r="Q23" s="167">
        <f t="shared" si="5"/>
        <v>12</v>
      </c>
      <c r="R23" s="167">
        <f t="shared" si="5"/>
        <v>0</v>
      </c>
      <c r="S23" s="167">
        <f t="shared" si="5"/>
        <v>16</v>
      </c>
      <c r="T23" s="167">
        <f t="shared" si="5"/>
        <v>0</v>
      </c>
      <c r="U23" s="167">
        <f t="shared" si="5"/>
        <v>33</v>
      </c>
      <c r="V23" s="167">
        <f t="shared" si="5"/>
        <v>0</v>
      </c>
      <c r="W23" s="167">
        <f t="shared" si="5"/>
        <v>0</v>
      </c>
      <c r="X23" s="167">
        <f t="shared" si="5"/>
        <v>0</v>
      </c>
      <c r="Y23" s="167">
        <f t="shared" si="5"/>
        <v>0</v>
      </c>
      <c r="Z23" s="167">
        <f t="shared" si="5"/>
        <v>0</v>
      </c>
      <c r="AA23" s="167">
        <f>AA14+AA17+AA20</f>
        <v>709.5</v>
      </c>
      <c r="AB23" s="87">
        <f>SUM($AB14,$AB17,$AB20,)</f>
        <v>0</v>
      </c>
    </row>
    <row r="24" spans="1:28" customFormat="1" ht="20.100000000000001" customHeight="1" x14ac:dyDescent="0.35">
      <c r="A24" s="465"/>
      <c r="B24" s="468"/>
      <c r="C24" s="471"/>
      <c r="D24" s="471"/>
      <c r="E24" s="170" t="s">
        <v>20</v>
      </c>
      <c r="F24" s="170"/>
      <c r="G24" s="170"/>
      <c r="H24" s="171"/>
      <c r="I24" s="172">
        <f>I15+I18+I21</f>
        <v>60</v>
      </c>
      <c r="J24" s="172">
        <f t="shared" si="5"/>
        <v>18</v>
      </c>
      <c r="K24" s="172">
        <f t="shared" si="5"/>
        <v>136</v>
      </c>
      <c r="L24" s="172">
        <f t="shared" si="5"/>
        <v>9</v>
      </c>
      <c r="M24" s="172">
        <f t="shared" si="5"/>
        <v>5</v>
      </c>
      <c r="N24" s="172">
        <f t="shared" si="5"/>
        <v>0</v>
      </c>
      <c r="O24" s="172">
        <f t="shared" si="5"/>
        <v>30</v>
      </c>
      <c r="P24" s="172">
        <f t="shared" si="5"/>
        <v>0</v>
      </c>
      <c r="Q24" s="172">
        <f t="shared" si="5"/>
        <v>50</v>
      </c>
      <c r="R24" s="172">
        <f t="shared" si="5"/>
        <v>0</v>
      </c>
      <c r="S24" s="172">
        <f t="shared" si="5"/>
        <v>7</v>
      </c>
      <c r="T24" s="172">
        <f t="shared" si="5"/>
        <v>0</v>
      </c>
      <c r="U24" s="172">
        <f t="shared" si="5"/>
        <v>53</v>
      </c>
      <c r="V24" s="172">
        <f t="shared" si="5"/>
        <v>0</v>
      </c>
      <c r="W24" s="172">
        <f t="shared" si="5"/>
        <v>0</v>
      </c>
      <c r="X24" s="172">
        <f t="shared" si="5"/>
        <v>0</v>
      </c>
      <c r="Y24" s="172">
        <f t="shared" si="5"/>
        <v>0</v>
      </c>
      <c r="Z24" s="172">
        <f t="shared" si="5"/>
        <v>0</v>
      </c>
      <c r="AA24" s="172">
        <f t="shared" si="5"/>
        <v>368</v>
      </c>
      <c r="AB24" s="87">
        <f>SUM($AB15,$AB18,$AB21,)</f>
        <v>0</v>
      </c>
    </row>
    <row r="25" spans="1:28" customFormat="1" ht="20.100000000000001" customHeight="1" thickBot="1" x14ac:dyDescent="0.4">
      <c r="A25" s="466"/>
      <c r="B25" s="469"/>
      <c r="C25" s="472"/>
      <c r="D25" s="472"/>
      <c r="E25" s="175" t="s">
        <v>175</v>
      </c>
      <c r="F25" s="175"/>
      <c r="G25" s="175"/>
      <c r="H25" s="176"/>
      <c r="I25" s="35">
        <f>SUM(I23:I24)</f>
        <v>258</v>
      </c>
      <c r="J25" s="35">
        <f t="shared" ref="J25:AA25" si="6">SUM(J23:J24)</f>
        <v>34</v>
      </c>
      <c r="K25" s="35">
        <f t="shared" si="6"/>
        <v>444</v>
      </c>
      <c r="L25" s="35">
        <f t="shared" si="6"/>
        <v>41</v>
      </c>
      <c r="M25" s="35">
        <f t="shared" si="6"/>
        <v>17.5</v>
      </c>
      <c r="N25" s="35">
        <f t="shared" si="6"/>
        <v>0</v>
      </c>
      <c r="O25" s="35">
        <f t="shared" si="6"/>
        <v>112</v>
      </c>
      <c r="P25" s="35">
        <f t="shared" si="6"/>
        <v>0</v>
      </c>
      <c r="Q25" s="35">
        <f t="shared" si="6"/>
        <v>62</v>
      </c>
      <c r="R25" s="35">
        <f t="shared" si="6"/>
        <v>0</v>
      </c>
      <c r="S25" s="35">
        <f t="shared" si="6"/>
        <v>23</v>
      </c>
      <c r="T25" s="35">
        <f t="shared" si="6"/>
        <v>0</v>
      </c>
      <c r="U25" s="35">
        <f t="shared" si="6"/>
        <v>86</v>
      </c>
      <c r="V25" s="35">
        <f t="shared" si="6"/>
        <v>0</v>
      </c>
      <c r="W25" s="35">
        <f t="shared" si="6"/>
        <v>0</v>
      </c>
      <c r="X25" s="35">
        <f t="shared" si="6"/>
        <v>0</v>
      </c>
      <c r="Y25" s="35">
        <f t="shared" si="6"/>
        <v>0</v>
      </c>
      <c r="Z25" s="35">
        <f t="shared" si="6"/>
        <v>0</v>
      </c>
      <c r="AA25" s="35">
        <f t="shared" si="6"/>
        <v>1077.5</v>
      </c>
      <c r="AB25" s="87">
        <f>SUM($AB23,$AB24)</f>
        <v>0</v>
      </c>
    </row>
    <row r="26" spans="1:28" customFormat="1" ht="20.100000000000001" customHeight="1" x14ac:dyDescent="0.4">
      <c r="A26" s="454">
        <v>5</v>
      </c>
      <c r="B26" s="457" t="s">
        <v>41</v>
      </c>
      <c r="C26" s="403" t="s">
        <v>180</v>
      </c>
      <c r="D26" s="403">
        <v>1</v>
      </c>
      <c r="E26" s="178" t="s">
        <v>1</v>
      </c>
      <c r="F26" s="178"/>
      <c r="G26" s="178"/>
      <c r="H26" s="179"/>
      <c r="I26" s="42">
        <v>48</v>
      </c>
      <c r="J26" s="43">
        <v>0</v>
      </c>
      <c r="K26" s="43">
        <v>172</v>
      </c>
      <c r="L26" s="43">
        <v>36</v>
      </c>
      <c r="M26" s="43">
        <v>5</v>
      </c>
      <c r="N26" s="43">
        <v>0</v>
      </c>
      <c r="O26" s="43">
        <v>20</v>
      </c>
      <c r="P26" s="43">
        <v>0</v>
      </c>
      <c r="Q26" s="43">
        <v>4</v>
      </c>
      <c r="R26" s="43">
        <v>0</v>
      </c>
      <c r="S26" s="43">
        <v>13</v>
      </c>
      <c r="T26" s="43">
        <v>0</v>
      </c>
      <c r="U26" s="43">
        <v>9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180">
        <f>SUM(I26:Z26)</f>
        <v>307</v>
      </c>
      <c r="AB26" s="87"/>
    </row>
    <row r="27" spans="1:28" customFormat="1" ht="20.100000000000001" customHeight="1" x14ac:dyDescent="0.4">
      <c r="A27" s="455"/>
      <c r="B27" s="458"/>
      <c r="C27" s="368"/>
      <c r="D27" s="368"/>
      <c r="E27" s="157" t="s">
        <v>20</v>
      </c>
      <c r="F27" s="157"/>
      <c r="G27" s="157"/>
      <c r="H27" s="158"/>
      <c r="I27" s="28">
        <v>108</v>
      </c>
      <c r="J27" s="29">
        <v>14</v>
      </c>
      <c r="K27" s="29">
        <v>104</v>
      </c>
      <c r="L27" s="29">
        <v>7</v>
      </c>
      <c r="M27" s="29">
        <v>2.5</v>
      </c>
      <c r="N27" s="29">
        <v>2</v>
      </c>
      <c r="O27" s="29">
        <v>12</v>
      </c>
      <c r="P27" s="29">
        <v>0</v>
      </c>
      <c r="Q27" s="29">
        <v>8</v>
      </c>
      <c r="R27" s="29">
        <v>0</v>
      </c>
      <c r="S27" s="29">
        <v>9</v>
      </c>
      <c r="T27" s="29">
        <v>0</v>
      </c>
      <c r="U27" s="29">
        <v>9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180">
        <f t="shared" ref="AA27:AA46" si="7">SUM(I27:Z27)</f>
        <v>275.5</v>
      </c>
      <c r="AB27" s="87"/>
    </row>
    <row r="28" spans="1:28" customFormat="1" ht="20.100000000000001" customHeight="1" thickBot="1" x14ac:dyDescent="0.45">
      <c r="A28" s="456"/>
      <c r="B28" s="459"/>
      <c r="C28" s="369"/>
      <c r="D28" s="369"/>
      <c r="E28" s="160" t="s">
        <v>175</v>
      </c>
      <c r="F28" s="160"/>
      <c r="G28" s="160"/>
      <c r="H28" s="161"/>
      <c r="I28" s="162">
        <f>SUM(I26,I27)</f>
        <v>156</v>
      </c>
      <c r="J28" s="162">
        <f t="shared" ref="J28:Z28" si="8">SUM(J26,J27)</f>
        <v>14</v>
      </c>
      <c r="K28" s="162">
        <f t="shared" si="8"/>
        <v>276</v>
      </c>
      <c r="L28" s="162">
        <f t="shared" si="8"/>
        <v>43</v>
      </c>
      <c r="M28" s="162">
        <f t="shared" si="8"/>
        <v>7.5</v>
      </c>
      <c r="N28" s="162">
        <f t="shared" si="8"/>
        <v>2</v>
      </c>
      <c r="O28" s="162">
        <f t="shared" si="8"/>
        <v>32</v>
      </c>
      <c r="P28" s="162">
        <f t="shared" si="8"/>
        <v>0</v>
      </c>
      <c r="Q28" s="162">
        <f t="shared" si="8"/>
        <v>12</v>
      </c>
      <c r="R28" s="162">
        <f t="shared" si="8"/>
        <v>0</v>
      </c>
      <c r="S28" s="162">
        <f t="shared" si="8"/>
        <v>22</v>
      </c>
      <c r="T28" s="162">
        <f t="shared" si="8"/>
        <v>0</v>
      </c>
      <c r="U28" s="162">
        <f t="shared" si="8"/>
        <v>18</v>
      </c>
      <c r="V28" s="162">
        <f t="shared" si="8"/>
        <v>0</v>
      </c>
      <c r="W28" s="162">
        <f t="shared" si="8"/>
        <v>0</v>
      </c>
      <c r="X28" s="162">
        <f t="shared" si="8"/>
        <v>0</v>
      </c>
      <c r="Y28" s="162">
        <f t="shared" si="8"/>
        <v>0</v>
      </c>
      <c r="Z28" s="162">
        <f t="shared" si="8"/>
        <v>0</v>
      </c>
      <c r="AA28" s="180">
        <f t="shared" si="7"/>
        <v>582.5</v>
      </c>
      <c r="AB28" s="87"/>
    </row>
    <row r="29" spans="1:28" customFormat="1" ht="20.100000000000001" customHeight="1" thickBot="1" x14ac:dyDescent="0.45">
      <c r="A29" s="454">
        <v>6</v>
      </c>
      <c r="B29" s="457" t="s">
        <v>55</v>
      </c>
      <c r="C29" s="403" t="s">
        <v>181</v>
      </c>
      <c r="D29" s="403">
        <v>1</v>
      </c>
      <c r="E29" s="178" t="s">
        <v>1</v>
      </c>
      <c r="F29" s="178"/>
      <c r="G29" s="178"/>
      <c r="H29" s="179"/>
      <c r="I29" s="42">
        <v>118</v>
      </c>
      <c r="J29" s="43">
        <v>0</v>
      </c>
      <c r="K29" s="43">
        <v>128</v>
      </c>
      <c r="L29" s="43">
        <v>20</v>
      </c>
      <c r="M29" s="43">
        <v>4.5</v>
      </c>
      <c r="N29" s="43">
        <v>6</v>
      </c>
      <c r="O29" s="43">
        <v>9</v>
      </c>
      <c r="P29" s="43">
        <v>0</v>
      </c>
      <c r="Q29" s="43">
        <v>6</v>
      </c>
      <c r="R29" s="43">
        <v>0</v>
      </c>
      <c r="S29" s="43">
        <v>14</v>
      </c>
      <c r="T29" s="43">
        <v>0</v>
      </c>
      <c r="U29" s="43">
        <v>9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180">
        <f t="shared" si="7"/>
        <v>314.5</v>
      </c>
      <c r="AB29" s="87"/>
    </row>
    <row r="30" spans="1:28" customFormat="1" ht="20.100000000000001" customHeight="1" x14ac:dyDescent="0.4">
      <c r="A30" s="455"/>
      <c r="B30" s="458"/>
      <c r="C30" s="368"/>
      <c r="D30" s="368"/>
      <c r="E30" s="157" t="s">
        <v>20</v>
      </c>
      <c r="F30" s="157"/>
      <c r="G30" s="157"/>
      <c r="H30" s="158"/>
      <c r="I30" s="187">
        <v>62</v>
      </c>
      <c r="J30" s="183">
        <v>48</v>
      </c>
      <c r="K30" s="188">
        <v>84</v>
      </c>
      <c r="L30" s="183">
        <v>13</v>
      </c>
      <c r="M30" s="183">
        <v>3.5</v>
      </c>
      <c r="N30" s="183">
        <v>3</v>
      </c>
      <c r="O30" s="183">
        <v>20</v>
      </c>
      <c r="P30" s="183">
        <v>0</v>
      </c>
      <c r="Q30" s="183">
        <v>0</v>
      </c>
      <c r="R30" s="183">
        <v>0</v>
      </c>
      <c r="S30" s="183">
        <v>8</v>
      </c>
      <c r="T30" s="183">
        <v>0</v>
      </c>
      <c r="U30" s="183">
        <v>9</v>
      </c>
      <c r="V30" s="70">
        <v>0</v>
      </c>
      <c r="W30" s="70">
        <v>0</v>
      </c>
      <c r="X30" s="70">
        <v>0</v>
      </c>
      <c r="Y30" s="29">
        <v>0</v>
      </c>
      <c r="Z30" s="29">
        <v>0</v>
      </c>
      <c r="AA30" s="180">
        <f t="shared" si="7"/>
        <v>250.5</v>
      </c>
      <c r="AB30" s="87"/>
    </row>
    <row r="31" spans="1:28" customFormat="1" ht="20.100000000000001" customHeight="1" thickBot="1" x14ac:dyDescent="0.45">
      <c r="A31" s="456"/>
      <c r="B31" s="459"/>
      <c r="C31" s="369"/>
      <c r="D31" s="369"/>
      <c r="E31" s="160" t="s">
        <v>175</v>
      </c>
      <c r="F31" s="160"/>
      <c r="G31" s="160"/>
      <c r="H31" s="161"/>
      <c r="I31" s="162">
        <f>SUM(I29,I30)</f>
        <v>180</v>
      </c>
      <c r="J31" s="162">
        <f t="shared" ref="J31:Z31" si="9">SUM(J29,J30)</f>
        <v>48</v>
      </c>
      <c r="K31" s="162">
        <f t="shared" si="9"/>
        <v>212</v>
      </c>
      <c r="L31" s="162">
        <f t="shared" si="9"/>
        <v>33</v>
      </c>
      <c r="M31" s="162">
        <f t="shared" si="9"/>
        <v>8</v>
      </c>
      <c r="N31" s="162">
        <f t="shared" si="9"/>
        <v>9</v>
      </c>
      <c r="O31" s="162">
        <f t="shared" si="9"/>
        <v>29</v>
      </c>
      <c r="P31" s="162">
        <f t="shared" si="9"/>
        <v>0</v>
      </c>
      <c r="Q31" s="162">
        <f t="shared" si="9"/>
        <v>6</v>
      </c>
      <c r="R31" s="162">
        <f t="shared" si="9"/>
        <v>0</v>
      </c>
      <c r="S31" s="162">
        <f t="shared" si="9"/>
        <v>22</v>
      </c>
      <c r="T31" s="162">
        <f t="shared" si="9"/>
        <v>0</v>
      </c>
      <c r="U31" s="162">
        <f t="shared" si="9"/>
        <v>18</v>
      </c>
      <c r="V31" s="162">
        <f t="shared" si="9"/>
        <v>0</v>
      </c>
      <c r="W31" s="162">
        <f t="shared" si="9"/>
        <v>0</v>
      </c>
      <c r="X31" s="162">
        <f t="shared" si="9"/>
        <v>0</v>
      </c>
      <c r="Y31" s="162">
        <f t="shared" si="9"/>
        <v>0</v>
      </c>
      <c r="Z31" s="162">
        <f t="shared" si="9"/>
        <v>0</v>
      </c>
      <c r="AA31" s="180">
        <f t="shared" si="7"/>
        <v>565</v>
      </c>
      <c r="AB31" s="87"/>
    </row>
    <row r="32" spans="1:28" customFormat="1" ht="20.100000000000001" customHeight="1" x14ac:dyDescent="0.4">
      <c r="A32" s="454">
        <v>7</v>
      </c>
      <c r="B32" s="457" t="s">
        <v>67</v>
      </c>
      <c r="C32" s="403" t="s">
        <v>180</v>
      </c>
      <c r="D32" s="403">
        <v>1</v>
      </c>
      <c r="E32" s="178" t="s">
        <v>1</v>
      </c>
      <c r="F32" s="178"/>
      <c r="G32" s="178"/>
      <c r="H32" s="179"/>
      <c r="I32" s="42">
        <v>76</v>
      </c>
      <c r="J32" s="43">
        <v>16</v>
      </c>
      <c r="K32" s="43">
        <v>188.5</v>
      </c>
      <c r="L32" s="43">
        <v>0</v>
      </c>
      <c r="M32" s="43">
        <v>2</v>
      </c>
      <c r="N32" s="43">
        <v>1</v>
      </c>
      <c r="O32" s="43">
        <v>20</v>
      </c>
      <c r="P32" s="43">
        <v>0</v>
      </c>
      <c r="Q32" s="43">
        <v>4</v>
      </c>
      <c r="R32" s="43">
        <v>0</v>
      </c>
      <c r="S32" s="43">
        <v>15</v>
      </c>
      <c r="T32" s="43">
        <v>0</v>
      </c>
      <c r="U32" s="43">
        <v>11</v>
      </c>
      <c r="V32" s="43">
        <v>0</v>
      </c>
      <c r="W32" s="43">
        <v>0</v>
      </c>
      <c r="X32" s="43"/>
      <c r="Y32" s="43">
        <v>0</v>
      </c>
      <c r="Z32" s="43">
        <v>0</v>
      </c>
      <c r="AA32" s="180">
        <f t="shared" si="7"/>
        <v>333.5</v>
      </c>
      <c r="AB32" s="87"/>
    </row>
    <row r="33" spans="1:28" customFormat="1" ht="20.100000000000001" customHeight="1" x14ac:dyDescent="0.4">
      <c r="A33" s="455"/>
      <c r="B33" s="458"/>
      <c r="C33" s="368"/>
      <c r="D33" s="368"/>
      <c r="E33" s="157" t="s">
        <v>20</v>
      </c>
      <c r="F33" s="157"/>
      <c r="G33" s="157"/>
      <c r="H33" s="158"/>
      <c r="I33" s="28">
        <v>60</v>
      </c>
      <c r="J33" s="29">
        <v>44</v>
      </c>
      <c r="K33" s="29">
        <v>48</v>
      </c>
      <c r="L33" s="29">
        <v>23</v>
      </c>
      <c r="M33" s="29">
        <v>2</v>
      </c>
      <c r="N33" s="29">
        <v>12.5</v>
      </c>
      <c r="O33" s="29">
        <v>32</v>
      </c>
      <c r="P33" s="29">
        <v>0</v>
      </c>
      <c r="Q33" s="29">
        <v>8</v>
      </c>
      <c r="R33" s="29">
        <v>0</v>
      </c>
      <c r="S33" s="29">
        <v>16</v>
      </c>
      <c r="T33" s="29">
        <v>0</v>
      </c>
      <c r="U33" s="29">
        <v>9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180">
        <f t="shared" si="7"/>
        <v>254.5</v>
      </c>
      <c r="AB33" s="87"/>
    </row>
    <row r="34" spans="1:28" customFormat="1" ht="20.100000000000001" customHeight="1" thickBot="1" x14ac:dyDescent="0.45">
      <c r="A34" s="456"/>
      <c r="B34" s="459"/>
      <c r="C34" s="369"/>
      <c r="D34" s="369"/>
      <c r="E34" s="160" t="s">
        <v>175</v>
      </c>
      <c r="F34" s="160"/>
      <c r="G34" s="160"/>
      <c r="H34" s="161"/>
      <c r="I34" s="162">
        <f>SUM(I32,I33)</f>
        <v>136</v>
      </c>
      <c r="J34" s="162">
        <f t="shared" ref="J34:V34" si="10">SUM(J32,J33)</f>
        <v>60</v>
      </c>
      <c r="K34" s="162">
        <f t="shared" si="10"/>
        <v>236.5</v>
      </c>
      <c r="L34" s="162">
        <f t="shared" si="10"/>
        <v>23</v>
      </c>
      <c r="M34" s="162">
        <f t="shared" si="10"/>
        <v>4</v>
      </c>
      <c r="N34" s="162">
        <f t="shared" si="10"/>
        <v>13.5</v>
      </c>
      <c r="O34" s="162">
        <f t="shared" si="10"/>
        <v>52</v>
      </c>
      <c r="P34" s="162">
        <f t="shared" si="10"/>
        <v>0</v>
      </c>
      <c r="Q34" s="162">
        <f t="shared" si="10"/>
        <v>12</v>
      </c>
      <c r="R34" s="162">
        <f t="shared" si="10"/>
        <v>0</v>
      </c>
      <c r="S34" s="162">
        <f t="shared" si="10"/>
        <v>31</v>
      </c>
      <c r="T34" s="162">
        <f t="shared" si="10"/>
        <v>0</v>
      </c>
      <c r="U34" s="162">
        <f t="shared" si="10"/>
        <v>20</v>
      </c>
      <c r="V34" s="162">
        <f t="shared" si="10"/>
        <v>0</v>
      </c>
      <c r="W34" s="162">
        <f t="shared" ref="W34:Z34" si="11">SUM(W32,W33)</f>
        <v>0</v>
      </c>
      <c r="X34" s="162">
        <f t="shared" si="11"/>
        <v>0</v>
      </c>
      <c r="Y34" s="162">
        <f t="shared" si="11"/>
        <v>0</v>
      </c>
      <c r="Z34" s="162">
        <f t="shared" si="11"/>
        <v>0</v>
      </c>
      <c r="AA34" s="180">
        <f t="shared" si="7"/>
        <v>588</v>
      </c>
      <c r="AB34" s="87"/>
    </row>
    <row r="35" spans="1:28" customFormat="1" ht="20.100000000000001" customHeight="1" x14ac:dyDescent="0.4">
      <c r="A35" s="454">
        <v>8</v>
      </c>
      <c r="B35" s="457" t="s">
        <v>83</v>
      </c>
      <c r="C35" s="403" t="s">
        <v>181</v>
      </c>
      <c r="D35" s="403">
        <v>1</v>
      </c>
      <c r="E35" s="178" t="s">
        <v>1</v>
      </c>
      <c r="F35" s="178"/>
      <c r="G35" s="178"/>
      <c r="H35" s="179"/>
      <c r="I35" s="42">
        <v>72</v>
      </c>
      <c r="J35" s="43">
        <v>16</v>
      </c>
      <c r="K35" s="43">
        <v>100</v>
      </c>
      <c r="L35" s="43">
        <v>48</v>
      </c>
      <c r="M35" s="43">
        <v>9</v>
      </c>
      <c r="N35" s="43">
        <v>8</v>
      </c>
      <c r="O35" s="43">
        <v>20</v>
      </c>
      <c r="P35" s="43">
        <v>0</v>
      </c>
      <c r="Q35" s="43">
        <v>4</v>
      </c>
      <c r="R35" s="43">
        <v>0</v>
      </c>
      <c r="S35" s="43">
        <v>21</v>
      </c>
      <c r="T35" s="43">
        <v>0</v>
      </c>
      <c r="U35" s="43">
        <v>23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180">
        <f t="shared" si="7"/>
        <v>321</v>
      </c>
      <c r="AB35" s="87"/>
    </row>
    <row r="36" spans="1:28" customFormat="1" ht="20.100000000000001" customHeight="1" x14ac:dyDescent="0.4">
      <c r="A36" s="455"/>
      <c r="B36" s="458"/>
      <c r="C36" s="368"/>
      <c r="D36" s="368"/>
      <c r="E36" s="157" t="s">
        <v>20</v>
      </c>
      <c r="F36" s="157"/>
      <c r="G36" s="157"/>
      <c r="H36" s="158"/>
      <c r="I36" s="28">
        <v>72</v>
      </c>
      <c r="J36" s="29">
        <v>0</v>
      </c>
      <c r="K36" s="29">
        <v>44</v>
      </c>
      <c r="L36" s="29">
        <v>0</v>
      </c>
      <c r="M36" s="29">
        <v>0</v>
      </c>
      <c r="N36" s="29">
        <v>10</v>
      </c>
      <c r="O36" s="29">
        <v>12</v>
      </c>
      <c r="P36" s="29">
        <v>0</v>
      </c>
      <c r="Q36" s="29">
        <v>8</v>
      </c>
      <c r="R36" s="29">
        <v>0</v>
      </c>
      <c r="S36" s="29">
        <v>23</v>
      </c>
      <c r="T36" s="29">
        <v>0</v>
      </c>
      <c r="U36" s="29">
        <v>11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180">
        <f t="shared" si="7"/>
        <v>180</v>
      </c>
      <c r="AB36" s="87"/>
    </row>
    <row r="37" spans="1:28" customFormat="1" ht="20.100000000000001" customHeight="1" thickBot="1" x14ac:dyDescent="0.45">
      <c r="A37" s="456"/>
      <c r="B37" s="459"/>
      <c r="C37" s="369"/>
      <c r="D37" s="369"/>
      <c r="E37" s="160" t="s">
        <v>175</v>
      </c>
      <c r="F37" s="160"/>
      <c r="G37" s="160"/>
      <c r="H37" s="161"/>
      <c r="I37" s="162">
        <f>SUM(I35,I36)</f>
        <v>144</v>
      </c>
      <c r="J37" s="162">
        <f t="shared" ref="J37:Z37" si="12">SUM(J35,J36)</f>
        <v>16</v>
      </c>
      <c r="K37" s="162">
        <f t="shared" si="12"/>
        <v>144</v>
      </c>
      <c r="L37" s="162">
        <f t="shared" si="12"/>
        <v>48</v>
      </c>
      <c r="M37" s="162">
        <f t="shared" si="12"/>
        <v>9</v>
      </c>
      <c r="N37" s="162">
        <f t="shared" si="12"/>
        <v>18</v>
      </c>
      <c r="O37" s="162">
        <f t="shared" si="12"/>
        <v>32</v>
      </c>
      <c r="P37" s="162">
        <f t="shared" si="12"/>
        <v>0</v>
      </c>
      <c r="Q37" s="162">
        <f t="shared" si="12"/>
        <v>12</v>
      </c>
      <c r="R37" s="162">
        <f t="shared" si="12"/>
        <v>0</v>
      </c>
      <c r="S37" s="162">
        <f t="shared" si="12"/>
        <v>44</v>
      </c>
      <c r="T37" s="162">
        <f t="shared" si="12"/>
        <v>0</v>
      </c>
      <c r="U37" s="162">
        <f t="shared" si="12"/>
        <v>34</v>
      </c>
      <c r="V37" s="162">
        <f t="shared" si="12"/>
        <v>0</v>
      </c>
      <c r="W37" s="162">
        <f t="shared" si="12"/>
        <v>0</v>
      </c>
      <c r="X37" s="162">
        <f t="shared" si="12"/>
        <v>0</v>
      </c>
      <c r="Y37" s="162">
        <f t="shared" si="12"/>
        <v>0</v>
      </c>
      <c r="Z37" s="162">
        <f t="shared" si="12"/>
        <v>0</v>
      </c>
      <c r="AA37" s="180">
        <f t="shared" si="7"/>
        <v>501</v>
      </c>
      <c r="AB37" s="87"/>
    </row>
    <row r="38" spans="1:28" customFormat="1" ht="20.100000000000001" customHeight="1" x14ac:dyDescent="0.4">
      <c r="A38" s="454">
        <v>9</v>
      </c>
      <c r="B38" s="457" t="s">
        <v>100</v>
      </c>
      <c r="C38" s="403" t="s">
        <v>181</v>
      </c>
      <c r="D38" s="403">
        <v>1</v>
      </c>
      <c r="E38" s="178" t="s">
        <v>1</v>
      </c>
      <c r="F38" s="178"/>
      <c r="G38" s="178"/>
      <c r="H38" s="179"/>
      <c r="I38" s="42">
        <v>99</v>
      </c>
      <c r="J38" s="43">
        <v>64</v>
      </c>
      <c r="K38" s="43">
        <v>100</v>
      </c>
      <c r="L38" s="43">
        <v>6</v>
      </c>
      <c r="M38" s="43">
        <v>2</v>
      </c>
      <c r="N38" s="43">
        <v>14.5</v>
      </c>
      <c r="O38" s="43">
        <v>20</v>
      </c>
      <c r="P38" s="43">
        <v>0</v>
      </c>
      <c r="Q38" s="43">
        <v>4</v>
      </c>
      <c r="R38" s="43">
        <v>0</v>
      </c>
      <c r="S38" s="43">
        <v>23</v>
      </c>
      <c r="T38" s="43">
        <v>0</v>
      </c>
      <c r="U38" s="43">
        <v>9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180">
        <f t="shared" si="7"/>
        <v>341.5</v>
      </c>
      <c r="AB38" s="87"/>
    </row>
    <row r="39" spans="1:28" customFormat="1" ht="20.100000000000001" customHeight="1" x14ac:dyDescent="0.4">
      <c r="A39" s="455"/>
      <c r="B39" s="458"/>
      <c r="C39" s="368"/>
      <c r="D39" s="368"/>
      <c r="E39" s="157" t="s">
        <v>20</v>
      </c>
      <c r="F39" s="157"/>
      <c r="G39" s="157"/>
      <c r="H39" s="158"/>
      <c r="I39" s="28">
        <v>108</v>
      </c>
      <c r="J39" s="29">
        <v>0</v>
      </c>
      <c r="K39" s="29">
        <v>56</v>
      </c>
      <c r="L39" s="29">
        <v>21</v>
      </c>
      <c r="M39" s="29">
        <v>5.5</v>
      </c>
      <c r="N39" s="29">
        <v>5</v>
      </c>
      <c r="O39" s="29">
        <v>12</v>
      </c>
      <c r="P39" s="29">
        <v>0</v>
      </c>
      <c r="Q39" s="29">
        <v>8</v>
      </c>
      <c r="R39" s="29">
        <v>0</v>
      </c>
      <c r="S39" s="29">
        <v>17</v>
      </c>
      <c r="T39" s="29">
        <v>0</v>
      </c>
      <c r="U39" s="29">
        <v>9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180">
        <f t="shared" si="7"/>
        <v>241.5</v>
      </c>
      <c r="AB39" s="87"/>
    </row>
    <row r="40" spans="1:28" customFormat="1" ht="20.100000000000001" customHeight="1" thickBot="1" x14ac:dyDescent="0.45">
      <c r="A40" s="456"/>
      <c r="B40" s="459"/>
      <c r="C40" s="369"/>
      <c r="D40" s="369"/>
      <c r="E40" s="160" t="s">
        <v>175</v>
      </c>
      <c r="F40" s="160"/>
      <c r="G40" s="160"/>
      <c r="H40" s="161"/>
      <c r="I40" s="162">
        <f>SUM(I38,I39)</f>
        <v>207</v>
      </c>
      <c r="J40" s="162">
        <f t="shared" ref="J40:Z40" si="13">SUM(J38,J39)</f>
        <v>64</v>
      </c>
      <c r="K40" s="162">
        <f t="shared" si="13"/>
        <v>156</v>
      </c>
      <c r="L40" s="162">
        <f t="shared" si="13"/>
        <v>27</v>
      </c>
      <c r="M40" s="162">
        <f t="shared" si="13"/>
        <v>7.5</v>
      </c>
      <c r="N40" s="162">
        <f t="shared" si="13"/>
        <v>19.5</v>
      </c>
      <c r="O40" s="162">
        <f t="shared" si="13"/>
        <v>32</v>
      </c>
      <c r="P40" s="162">
        <f t="shared" si="13"/>
        <v>0</v>
      </c>
      <c r="Q40" s="162">
        <f t="shared" si="13"/>
        <v>12</v>
      </c>
      <c r="R40" s="162">
        <f t="shared" si="13"/>
        <v>0</v>
      </c>
      <c r="S40" s="162">
        <f t="shared" si="13"/>
        <v>40</v>
      </c>
      <c r="T40" s="162">
        <f t="shared" si="13"/>
        <v>0</v>
      </c>
      <c r="U40" s="162">
        <f t="shared" si="13"/>
        <v>18</v>
      </c>
      <c r="V40" s="162">
        <f t="shared" si="13"/>
        <v>0</v>
      </c>
      <c r="W40" s="162">
        <f t="shared" si="13"/>
        <v>0</v>
      </c>
      <c r="X40" s="162">
        <f t="shared" si="13"/>
        <v>0</v>
      </c>
      <c r="Y40" s="162">
        <f t="shared" si="13"/>
        <v>0</v>
      </c>
      <c r="Z40" s="162">
        <f t="shared" si="13"/>
        <v>0</v>
      </c>
      <c r="AA40" s="180">
        <f t="shared" si="7"/>
        <v>583</v>
      </c>
      <c r="AB40" s="87"/>
    </row>
    <row r="41" spans="1:28" customFormat="1" ht="20.100000000000001" customHeight="1" x14ac:dyDescent="0.4">
      <c r="A41" s="454">
        <v>10</v>
      </c>
      <c r="B41" s="457" t="s">
        <v>110</v>
      </c>
      <c r="C41" s="403" t="s">
        <v>181</v>
      </c>
      <c r="D41" s="403">
        <v>1</v>
      </c>
      <c r="E41" s="178" t="s">
        <v>1</v>
      </c>
      <c r="F41" s="178"/>
      <c r="G41" s="178"/>
      <c r="H41" s="179"/>
      <c r="I41" s="42">
        <v>116</v>
      </c>
      <c r="J41" s="43">
        <v>16</v>
      </c>
      <c r="K41" s="43">
        <v>76</v>
      </c>
      <c r="L41" s="43">
        <v>25</v>
      </c>
      <c r="M41" s="43">
        <v>6</v>
      </c>
      <c r="N41" s="43">
        <v>0</v>
      </c>
      <c r="O41" s="43">
        <v>20</v>
      </c>
      <c r="P41" s="43">
        <v>0</v>
      </c>
      <c r="Q41" s="43">
        <v>4</v>
      </c>
      <c r="R41" s="43">
        <v>0</v>
      </c>
      <c r="S41" s="43">
        <v>35</v>
      </c>
      <c r="T41" s="43">
        <v>0</v>
      </c>
      <c r="U41" s="43">
        <v>9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180">
        <f t="shared" si="7"/>
        <v>307</v>
      </c>
      <c r="AB41" s="87"/>
    </row>
    <row r="42" spans="1:28" customFormat="1" ht="20.100000000000001" customHeight="1" x14ac:dyDescent="0.4">
      <c r="A42" s="455"/>
      <c r="B42" s="458"/>
      <c r="C42" s="368"/>
      <c r="D42" s="368"/>
      <c r="E42" s="157" t="s">
        <v>20</v>
      </c>
      <c r="F42" s="157"/>
      <c r="G42" s="157"/>
      <c r="H42" s="158"/>
      <c r="I42" s="28">
        <v>96</v>
      </c>
      <c r="J42" s="29">
        <v>0</v>
      </c>
      <c r="K42" s="29">
        <v>104</v>
      </c>
      <c r="L42" s="29">
        <v>12</v>
      </c>
      <c r="M42" s="29">
        <v>5.5</v>
      </c>
      <c r="N42" s="29">
        <v>8.5</v>
      </c>
      <c r="O42" s="29">
        <v>9</v>
      </c>
      <c r="P42" s="29">
        <v>0</v>
      </c>
      <c r="Q42" s="29">
        <v>8</v>
      </c>
      <c r="R42" s="29">
        <v>0</v>
      </c>
      <c r="S42" s="29">
        <v>19</v>
      </c>
      <c r="T42" s="29">
        <v>0</v>
      </c>
      <c r="U42" s="29">
        <v>9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180">
        <f t="shared" si="7"/>
        <v>271</v>
      </c>
      <c r="AB42" s="87"/>
    </row>
    <row r="43" spans="1:28" customFormat="1" ht="20.100000000000001" customHeight="1" thickBot="1" x14ac:dyDescent="0.45">
      <c r="A43" s="456"/>
      <c r="B43" s="459"/>
      <c r="C43" s="369"/>
      <c r="D43" s="369"/>
      <c r="E43" s="160" t="s">
        <v>175</v>
      </c>
      <c r="F43" s="160"/>
      <c r="G43" s="160"/>
      <c r="H43" s="161"/>
      <c r="I43" s="162">
        <f>SUM(I41,I42)</f>
        <v>212</v>
      </c>
      <c r="J43" s="162">
        <f t="shared" ref="J43:Z43" si="14">SUM(J41,J42)</f>
        <v>16</v>
      </c>
      <c r="K43" s="162">
        <f t="shared" si="14"/>
        <v>180</v>
      </c>
      <c r="L43" s="162">
        <f t="shared" si="14"/>
        <v>37</v>
      </c>
      <c r="M43" s="162">
        <f t="shared" si="14"/>
        <v>11.5</v>
      </c>
      <c r="N43" s="162">
        <f t="shared" si="14"/>
        <v>8.5</v>
      </c>
      <c r="O43" s="162">
        <f t="shared" si="14"/>
        <v>29</v>
      </c>
      <c r="P43" s="162">
        <f t="shared" si="14"/>
        <v>0</v>
      </c>
      <c r="Q43" s="162">
        <f t="shared" si="14"/>
        <v>12</v>
      </c>
      <c r="R43" s="162">
        <f t="shared" si="14"/>
        <v>0</v>
      </c>
      <c r="S43" s="162">
        <f t="shared" si="14"/>
        <v>54</v>
      </c>
      <c r="T43" s="162">
        <f t="shared" si="14"/>
        <v>0</v>
      </c>
      <c r="U43" s="162">
        <f t="shared" si="14"/>
        <v>18</v>
      </c>
      <c r="V43" s="162">
        <f t="shared" si="14"/>
        <v>0</v>
      </c>
      <c r="W43" s="162">
        <f t="shared" si="14"/>
        <v>0</v>
      </c>
      <c r="X43" s="162">
        <f t="shared" si="14"/>
        <v>0</v>
      </c>
      <c r="Y43" s="162">
        <f t="shared" si="14"/>
        <v>0</v>
      </c>
      <c r="Z43" s="162">
        <f t="shared" si="14"/>
        <v>0</v>
      </c>
      <c r="AA43" s="180">
        <f t="shared" si="7"/>
        <v>578</v>
      </c>
      <c r="AB43" s="87"/>
    </row>
    <row r="44" spans="1:28" customFormat="1" ht="20.100000000000001" customHeight="1" x14ac:dyDescent="0.4">
      <c r="A44" s="454">
        <v>11</v>
      </c>
      <c r="B44" s="457" t="s">
        <v>126</v>
      </c>
      <c r="C44" s="403" t="s">
        <v>185</v>
      </c>
      <c r="D44" s="403">
        <v>1</v>
      </c>
      <c r="E44" s="178" t="s">
        <v>1</v>
      </c>
      <c r="F44" s="178"/>
      <c r="G44" s="178"/>
      <c r="H44" s="179"/>
      <c r="I44" s="42">
        <v>56</v>
      </c>
      <c r="J44" s="43">
        <v>16</v>
      </c>
      <c r="K44" s="43">
        <v>244</v>
      </c>
      <c r="L44" s="43">
        <v>2</v>
      </c>
      <c r="M44" s="43">
        <v>1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5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180">
        <f t="shared" si="7"/>
        <v>324</v>
      </c>
      <c r="AB44" s="87"/>
    </row>
    <row r="45" spans="1:28" customFormat="1" ht="20.100000000000001" customHeight="1" x14ac:dyDescent="0.4">
      <c r="A45" s="455"/>
      <c r="B45" s="458"/>
      <c r="C45" s="368"/>
      <c r="D45" s="368"/>
      <c r="E45" s="157" t="s">
        <v>20</v>
      </c>
      <c r="F45" s="157"/>
      <c r="G45" s="157"/>
      <c r="H45" s="158"/>
      <c r="I45" s="28">
        <v>28</v>
      </c>
      <c r="J45" s="29">
        <v>0</v>
      </c>
      <c r="K45" s="29">
        <v>148</v>
      </c>
      <c r="L45" s="29">
        <v>0</v>
      </c>
      <c r="M45" s="29">
        <v>0</v>
      </c>
      <c r="N45" s="29">
        <v>0</v>
      </c>
      <c r="O45" s="29">
        <v>9</v>
      </c>
      <c r="P45" s="29">
        <v>0</v>
      </c>
      <c r="Q45" s="29">
        <v>6</v>
      </c>
      <c r="R45" s="29">
        <v>0</v>
      </c>
      <c r="S45" s="29">
        <v>5</v>
      </c>
      <c r="T45" s="29">
        <v>0</v>
      </c>
      <c r="U45" s="29">
        <v>9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180">
        <f t="shared" si="7"/>
        <v>205</v>
      </c>
      <c r="AB45" s="87"/>
    </row>
    <row r="46" spans="1:28" customFormat="1" ht="20.100000000000001" customHeight="1" thickBot="1" x14ac:dyDescent="0.45">
      <c r="A46" s="456"/>
      <c r="B46" s="459"/>
      <c r="C46" s="369"/>
      <c r="D46" s="369"/>
      <c r="E46" s="160" t="s">
        <v>175</v>
      </c>
      <c r="F46" s="160"/>
      <c r="G46" s="160"/>
      <c r="H46" s="161"/>
      <c r="I46" s="162">
        <f>SUM(I44:I45)</f>
        <v>84</v>
      </c>
      <c r="J46" s="162">
        <f t="shared" ref="J46:X46" si="15">SUM(J44:J45)</f>
        <v>16</v>
      </c>
      <c r="K46" s="162">
        <f t="shared" si="15"/>
        <v>392</v>
      </c>
      <c r="L46" s="162">
        <f t="shared" si="15"/>
        <v>2</v>
      </c>
      <c r="M46" s="162">
        <f t="shared" si="15"/>
        <v>1</v>
      </c>
      <c r="N46" s="162">
        <f t="shared" si="15"/>
        <v>0</v>
      </c>
      <c r="O46" s="162">
        <f t="shared" si="15"/>
        <v>9</v>
      </c>
      <c r="P46" s="162">
        <f t="shared" si="15"/>
        <v>0</v>
      </c>
      <c r="Q46" s="162">
        <f t="shared" si="15"/>
        <v>6</v>
      </c>
      <c r="R46" s="162">
        <f t="shared" si="15"/>
        <v>0</v>
      </c>
      <c r="S46" s="162">
        <f t="shared" si="15"/>
        <v>10</v>
      </c>
      <c r="T46" s="162">
        <f t="shared" si="15"/>
        <v>0</v>
      </c>
      <c r="U46" s="162">
        <f t="shared" si="15"/>
        <v>9</v>
      </c>
      <c r="V46" s="162">
        <f t="shared" si="15"/>
        <v>0</v>
      </c>
      <c r="W46" s="162">
        <f t="shared" si="15"/>
        <v>0</v>
      </c>
      <c r="X46" s="162">
        <f t="shared" si="15"/>
        <v>0</v>
      </c>
      <c r="Y46" s="163">
        <f t="shared" ref="Y46:Z46" si="16">SUM(Y44:Y45)</f>
        <v>0</v>
      </c>
      <c r="Z46" s="163">
        <f t="shared" si="16"/>
        <v>0</v>
      </c>
      <c r="AA46" s="180">
        <f t="shared" si="7"/>
        <v>529</v>
      </c>
      <c r="AB46" s="87"/>
    </row>
    <row r="47" spans="1:28" customFormat="1" ht="20.100000000000001" customHeight="1" x14ac:dyDescent="0.35">
      <c r="A47" s="464"/>
      <c r="B47" s="467" t="s">
        <v>182</v>
      </c>
      <c r="C47" s="470"/>
      <c r="D47" s="470">
        <f>SUM(D26:D44)</f>
        <v>7</v>
      </c>
      <c r="E47" s="165" t="s">
        <v>1</v>
      </c>
      <c r="F47" s="165"/>
      <c r="G47" s="165"/>
      <c r="H47" s="166"/>
      <c r="I47" s="167">
        <f>I26+I32+I35+I38+I41+I44+I29</f>
        <v>585</v>
      </c>
      <c r="J47" s="167">
        <f t="shared" ref="J47:U47" si="17">J26+J32+J35+J38+J41+J44+J29</f>
        <v>128</v>
      </c>
      <c r="K47" s="167">
        <f t="shared" si="17"/>
        <v>1008.5</v>
      </c>
      <c r="L47" s="167">
        <f t="shared" si="17"/>
        <v>137</v>
      </c>
      <c r="M47" s="167">
        <f t="shared" si="17"/>
        <v>29.5</v>
      </c>
      <c r="N47" s="167">
        <f t="shared" si="17"/>
        <v>29.5</v>
      </c>
      <c r="O47" s="167">
        <f t="shared" si="17"/>
        <v>109</v>
      </c>
      <c r="P47" s="167">
        <f t="shared" si="17"/>
        <v>0</v>
      </c>
      <c r="Q47" s="167">
        <f t="shared" si="17"/>
        <v>26</v>
      </c>
      <c r="R47" s="167">
        <f t="shared" si="17"/>
        <v>0</v>
      </c>
      <c r="S47" s="167">
        <f t="shared" si="17"/>
        <v>126</v>
      </c>
      <c r="T47" s="167">
        <f t="shared" si="17"/>
        <v>0</v>
      </c>
      <c r="U47" s="167">
        <f t="shared" si="17"/>
        <v>70</v>
      </c>
      <c r="V47" s="167">
        <f t="shared" ref="V47:Z47" si="18">V26+V32+V35+V38+V41+V29</f>
        <v>0</v>
      </c>
      <c r="W47" s="167">
        <f t="shared" si="18"/>
        <v>0</v>
      </c>
      <c r="X47" s="167">
        <f t="shared" si="18"/>
        <v>0</v>
      </c>
      <c r="Y47" s="167"/>
      <c r="Z47" s="167">
        <f t="shared" si="18"/>
        <v>0</v>
      </c>
      <c r="AA47" s="167">
        <f>SUM(I47:Z47)</f>
        <v>2248.5</v>
      </c>
      <c r="AB47" s="87"/>
    </row>
    <row r="48" spans="1:28" customFormat="1" ht="20.100000000000001" customHeight="1" x14ac:dyDescent="0.35">
      <c r="A48" s="465"/>
      <c r="B48" s="468"/>
      <c r="C48" s="471"/>
      <c r="D48" s="471"/>
      <c r="E48" s="170" t="s">
        <v>20</v>
      </c>
      <c r="F48" s="170"/>
      <c r="G48" s="170"/>
      <c r="H48" s="171"/>
      <c r="I48" s="172">
        <f>I27+I30+I33+I36+I39+I42+I45</f>
        <v>534</v>
      </c>
      <c r="J48" s="172">
        <f t="shared" ref="J48:U48" si="19">J27+J30+J33+J36+J39+J42+J45</f>
        <v>106</v>
      </c>
      <c r="K48" s="172">
        <f t="shared" si="19"/>
        <v>588</v>
      </c>
      <c r="L48" s="172">
        <f t="shared" si="19"/>
        <v>76</v>
      </c>
      <c r="M48" s="172">
        <f t="shared" si="19"/>
        <v>19</v>
      </c>
      <c r="N48" s="172">
        <f t="shared" si="19"/>
        <v>41</v>
      </c>
      <c r="O48" s="172">
        <f t="shared" si="19"/>
        <v>106</v>
      </c>
      <c r="P48" s="172">
        <f t="shared" si="19"/>
        <v>0</v>
      </c>
      <c r="Q48" s="172">
        <f t="shared" si="19"/>
        <v>46</v>
      </c>
      <c r="R48" s="172">
        <f t="shared" si="19"/>
        <v>0</v>
      </c>
      <c r="S48" s="172">
        <f t="shared" si="19"/>
        <v>97</v>
      </c>
      <c r="T48" s="172">
        <f t="shared" si="19"/>
        <v>0</v>
      </c>
      <c r="U48" s="172">
        <f t="shared" si="19"/>
        <v>65</v>
      </c>
      <c r="V48" s="172">
        <f t="shared" ref="V48:Z48" si="20">V27+V30+V33+V36+V39+V42</f>
        <v>0</v>
      </c>
      <c r="W48" s="172">
        <f t="shared" si="20"/>
        <v>0</v>
      </c>
      <c r="X48" s="172">
        <f t="shared" si="20"/>
        <v>0</v>
      </c>
      <c r="Y48" s="172">
        <f t="shared" si="20"/>
        <v>0</v>
      </c>
      <c r="Z48" s="172">
        <f t="shared" si="20"/>
        <v>0</v>
      </c>
      <c r="AA48" s="167">
        <f t="shared" ref="AA48:AA49" si="21">SUM(I48:Z48)</f>
        <v>1678</v>
      </c>
      <c r="AB48" s="87"/>
    </row>
    <row r="49" spans="1:28" customFormat="1" ht="20.100000000000001" customHeight="1" thickBot="1" x14ac:dyDescent="0.4">
      <c r="A49" s="466"/>
      <c r="B49" s="469"/>
      <c r="C49" s="472"/>
      <c r="D49" s="472"/>
      <c r="E49" s="175" t="s">
        <v>175</v>
      </c>
      <c r="F49" s="175"/>
      <c r="G49" s="175"/>
      <c r="H49" s="176"/>
      <c r="I49" s="35">
        <f>SUM(I47:I48)</f>
        <v>1119</v>
      </c>
      <c r="J49" s="35">
        <f t="shared" ref="J49:X49" si="22">SUM(J47:J48)</f>
        <v>234</v>
      </c>
      <c r="K49" s="35">
        <f t="shared" si="22"/>
        <v>1596.5</v>
      </c>
      <c r="L49" s="35">
        <f t="shared" si="22"/>
        <v>213</v>
      </c>
      <c r="M49" s="35">
        <f t="shared" si="22"/>
        <v>48.5</v>
      </c>
      <c r="N49" s="35">
        <f t="shared" si="22"/>
        <v>70.5</v>
      </c>
      <c r="O49" s="35">
        <f t="shared" si="22"/>
        <v>215</v>
      </c>
      <c r="P49" s="35">
        <f t="shared" si="22"/>
        <v>0</v>
      </c>
      <c r="Q49" s="35">
        <f t="shared" si="22"/>
        <v>72</v>
      </c>
      <c r="R49" s="35">
        <f t="shared" si="22"/>
        <v>0</v>
      </c>
      <c r="S49" s="35">
        <f t="shared" si="22"/>
        <v>223</v>
      </c>
      <c r="T49" s="35">
        <f t="shared" si="22"/>
        <v>0</v>
      </c>
      <c r="U49" s="35">
        <f t="shared" si="22"/>
        <v>135</v>
      </c>
      <c r="V49" s="35">
        <f t="shared" si="22"/>
        <v>0</v>
      </c>
      <c r="W49" s="35">
        <f t="shared" si="22"/>
        <v>0</v>
      </c>
      <c r="X49" s="35">
        <f t="shared" si="22"/>
        <v>0</v>
      </c>
      <c r="Y49" s="35">
        <f t="shared" ref="Y49:Z49" si="23">SUM(Y47:Y48)</f>
        <v>0</v>
      </c>
      <c r="Z49" s="35">
        <f t="shared" si="23"/>
        <v>0</v>
      </c>
      <c r="AA49" s="167">
        <f t="shared" si="21"/>
        <v>3926.5</v>
      </c>
      <c r="AB49" s="87"/>
    </row>
    <row r="50" spans="1:28" customFormat="1" ht="20.100000000000001" customHeight="1" x14ac:dyDescent="0.4">
      <c r="A50" s="454">
        <v>11</v>
      </c>
      <c r="B50" s="457" t="s">
        <v>117</v>
      </c>
      <c r="C50" s="403" t="s">
        <v>183</v>
      </c>
      <c r="D50" s="403">
        <v>0.5</v>
      </c>
      <c r="E50" s="178" t="s">
        <v>1</v>
      </c>
      <c r="F50" s="178"/>
      <c r="G50" s="178"/>
      <c r="H50" s="179"/>
      <c r="I50" s="42">
        <v>28</v>
      </c>
      <c r="J50" s="43">
        <v>0</v>
      </c>
      <c r="K50" s="43">
        <v>112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5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180">
        <f>SUM(I50:Z50)</f>
        <v>145</v>
      </c>
      <c r="AB50" s="87" t="e">
        <f>SUM(#REF!,)</f>
        <v>#REF!</v>
      </c>
    </row>
    <row r="51" spans="1:28" customFormat="1" ht="20.100000000000001" customHeight="1" x14ac:dyDescent="0.4">
      <c r="A51" s="455"/>
      <c r="B51" s="458"/>
      <c r="C51" s="368"/>
      <c r="D51" s="368"/>
      <c r="E51" s="157" t="s">
        <v>20</v>
      </c>
      <c r="F51" s="157"/>
      <c r="G51" s="157"/>
      <c r="H51" s="158"/>
      <c r="I51" s="28">
        <v>16</v>
      </c>
      <c r="J51" s="29">
        <v>0</v>
      </c>
      <c r="K51" s="29">
        <v>120</v>
      </c>
      <c r="L51" s="29">
        <v>0</v>
      </c>
      <c r="M51" s="29">
        <v>0</v>
      </c>
      <c r="N51" s="29">
        <v>2</v>
      </c>
      <c r="O51" s="29">
        <v>0</v>
      </c>
      <c r="P51" s="29">
        <v>0</v>
      </c>
      <c r="Q51" s="29">
        <v>0</v>
      </c>
      <c r="R51" s="29">
        <v>0</v>
      </c>
      <c r="S51" s="29">
        <v>1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180">
        <f t="shared" ref="AA51:AA58" si="24">SUM(I51:Z51)</f>
        <v>139</v>
      </c>
      <c r="AB51" s="87" t="e">
        <f>SUM(#REF!,)</f>
        <v>#REF!</v>
      </c>
    </row>
    <row r="52" spans="1:28" customFormat="1" ht="20.100000000000001" customHeight="1" thickBot="1" x14ac:dyDescent="0.45">
      <c r="A52" s="456"/>
      <c r="B52" s="459"/>
      <c r="C52" s="369"/>
      <c r="D52" s="369"/>
      <c r="E52" s="160" t="s">
        <v>175</v>
      </c>
      <c r="F52" s="160"/>
      <c r="G52" s="160"/>
      <c r="H52" s="161"/>
      <c r="I52" s="162">
        <f>I50+I51</f>
        <v>44</v>
      </c>
      <c r="J52" s="162">
        <f t="shared" ref="J52:Z52" si="25">J50+J51</f>
        <v>0</v>
      </c>
      <c r="K52" s="162">
        <f t="shared" si="25"/>
        <v>232</v>
      </c>
      <c r="L52" s="162">
        <f t="shared" si="25"/>
        <v>0</v>
      </c>
      <c r="M52" s="162">
        <f t="shared" si="25"/>
        <v>0</v>
      </c>
      <c r="N52" s="162">
        <f t="shared" si="25"/>
        <v>2</v>
      </c>
      <c r="O52" s="162">
        <f t="shared" si="25"/>
        <v>0</v>
      </c>
      <c r="P52" s="162">
        <f t="shared" si="25"/>
        <v>0</v>
      </c>
      <c r="Q52" s="162">
        <f t="shared" si="25"/>
        <v>0</v>
      </c>
      <c r="R52" s="162">
        <f t="shared" si="25"/>
        <v>0</v>
      </c>
      <c r="S52" s="162">
        <f t="shared" si="25"/>
        <v>6</v>
      </c>
      <c r="T52" s="162">
        <f t="shared" si="25"/>
        <v>0</v>
      </c>
      <c r="U52" s="162">
        <f t="shared" si="25"/>
        <v>0</v>
      </c>
      <c r="V52" s="162">
        <f t="shared" si="25"/>
        <v>0</v>
      </c>
      <c r="W52" s="162">
        <f t="shared" si="25"/>
        <v>0</v>
      </c>
      <c r="X52" s="162">
        <f t="shared" si="25"/>
        <v>0</v>
      </c>
      <c r="Y52" s="162">
        <f t="shared" si="25"/>
        <v>0</v>
      </c>
      <c r="Z52" s="162">
        <f t="shared" si="25"/>
        <v>0</v>
      </c>
      <c r="AA52" s="180">
        <f t="shared" si="24"/>
        <v>284</v>
      </c>
      <c r="AB52" s="87" t="e">
        <f>SUM($AB50,$AB51)</f>
        <v>#REF!</v>
      </c>
    </row>
    <row r="53" spans="1:28" customFormat="1" ht="20.100000000000001" customHeight="1" thickBot="1" x14ac:dyDescent="0.45">
      <c r="A53" s="454">
        <v>12</v>
      </c>
      <c r="B53" s="457" t="s">
        <v>121</v>
      </c>
      <c r="C53" s="403" t="s">
        <v>183</v>
      </c>
      <c r="D53" s="403">
        <v>0.5</v>
      </c>
      <c r="E53" s="178" t="s">
        <v>1</v>
      </c>
      <c r="F53" s="178"/>
      <c r="G53" s="178"/>
      <c r="H53" s="179"/>
      <c r="I53" s="42">
        <v>0</v>
      </c>
      <c r="J53" s="185">
        <v>32</v>
      </c>
      <c r="K53" s="186">
        <v>80</v>
      </c>
      <c r="L53" s="185">
        <v>0</v>
      </c>
      <c r="M53" s="185">
        <v>0</v>
      </c>
      <c r="N53" s="185">
        <v>0</v>
      </c>
      <c r="O53" s="185">
        <v>0</v>
      </c>
      <c r="P53" s="185">
        <v>0</v>
      </c>
      <c r="Q53" s="185">
        <v>0</v>
      </c>
      <c r="R53" s="185">
        <v>0</v>
      </c>
      <c r="S53" s="185">
        <v>0</v>
      </c>
      <c r="T53" s="185">
        <v>0</v>
      </c>
      <c r="U53" s="43"/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180">
        <f t="shared" si="24"/>
        <v>112</v>
      </c>
      <c r="AB53" s="87"/>
    </row>
    <row r="54" spans="1:28" customFormat="1" ht="20.100000000000001" customHeight="1" thickBot="1" x14ac:dyDescent="0.45">
      <c r="A54" s="455"/>
      <c r="B54" s="458"/>
      <c r="C54" s="368"/>
      <c r="D54" s="368"/>
      <c r="E54" s="157" t="s">
        <v>20</v>
      </c>
      <c r="F54" s="157"/>
      <c r="G54" s="157"/>
      <c r="H54" s="158"/>
      <c r="I54" s="28">
        <v>0</v>
      </c>
      <c r="J54" s="185">
        <v>32</v>
      </c>
      <c r="K54" s="188">
        <v>48</v>
      </c>
      <c r="L54" s="183">
        <v>0</v>
      </c>
      <c r="M54" s="183">
        <v>0</v>
      </c>
      <c r="N54" s="183">
        <v>0</v>
      </c>
      <c r="O54" s="183">
        <v>0</v>
      </c>
      <c r="P54" s="183">
        <v>0</v>
      </c>
      <c r="Q54" s="183">
        <v>0</v>
      </c>
      <c r="R54" s="183">
        <v>0</v>
      </c>
      <c r="S54" s="183">
        <v>0</v>
      </c>
      <c r="T54" s="183">
        <v>0</v>
      </c>
      <c r="U54" s="183">
        <v>8</v>
      </c>
      <c r="V54" s="183">
        <v>0</v>
      </c>
      <c r="W54" s="183">
        <v>0</v>
      </c>
      <c r="X54" s="183">
        <v>0</v>
      </c>
      <c r="Y54" s="29">
        <v>0</v>
      </c>
      <c r="Z54" s="29">
        <v>0</v>
      </c>
      <c r="AA54" s="180">
        <f t="shared" si="24"/>
        <v>88</v>
      </c>
      <c r="AB54" s="87"/>
    </row>
    <row r="55" spans="1:28" customFormat="1" ht="20.100000000000001" customHeight="1" thickBot="1" x14ac:dyDescent="0.45">
      <c r="A55" s="456"/>
      <c r="B55" s="459"/>
      <c r="C55" s="369"/>
      <c r="D55" s="369"/>
      <c r="E55" s="160" t="s">
        <v>175</v>
      </c>
      <c r="F55" s="160"/>
      <c r="G55" s="160"/>
      <c r="H55" s="161"/>
      <c r="I55" s="162">
        <v>0</v>
      </c>
      <c r="J55" s="185">
        <f>SUM(J53:J54)</f>
        <v>64</v>
      </c>
      <c r="K55" s="185">
        <f t="shared" ref="K55:W55" si="26">SUM(K53:K54)</f>
        <v>128</v>
      </c>
      <c r="L55" s="185">
        <f t="shared" si="26"/>
        <v>0</v>
      </c>
      <c r="M55" s="185">
        <f t="shared" si="26"/>
        <v>0</v>
      </c>
      <c r="N55" s="185">
        <f t="shared" si="26"/>
        <v>0</v>
      </c>
      <c r="O55" s="185">
        <f t="shared" si="26"/>
        <v>0</v>
      </c>
      <c r="P55" s="185">
        <f t="shared" si="26"/>
        <v>0</v>
      </c>
      <c r="Q55" s="185">
        <f t="shared" si="26"/>
        <v>0</v>
      </c>
      <c r="R55" s="185">
        <f t="shared" si="26"/>
        <v>0</v>
      </c>
      <c r="S55" s="185">
        <f t="shared" si="26"/>
        <v>0</v>
      </c>
      <c r="T55" s="185">
        <f t="shared" si="26"/>
        <v>0</v>
      </c>
      <c r="U55" s="185">
        <f t="shared" si="26"/>
        <v>8</v>
      </c>
      <c r="V55" s="185">
        <f t="shared" si="26"/>
        <v>0</v>
      </c>
      <c r="W55" s="185">
        <f t="shared" si="26"/>
        <v>0</v>
      </c>
      <c r="X55" s="163">
        <v>0</v>
      </c>
      <c r="Y55" s="163">
        <v>0</v>
      </c>
      <c r="Z55" s="163">
        <v>0</v>
      </c>
      <c r="AA55" s="180">
        <f t="shared" si="24"/>
        <v>200</v>
      </c>
      <c r="AB55" s="87"/>
    </row>
    <row r="56" spans="1:28" customFormat="1" ht="20.100000000000001" customHeight="1" x14ac:dyDescent="0.4">
      <c r="A56" s="464"/>
      <c r="B56" s="467" t="s">
        <v>184</v>
      </c>
      <c r="C56" s="470"/>
      <c r="D56" s="470">
        <f>SUM(D50:D55)</f>
        <v>1</v>
      </c>
      <c r="E56" s="165" t="s">
        <v>1</v>
      </c>
      <c r="F56" s="165"/>
      <c r="G56" s="165"/>
      <c r="H56" s="181"/>
      <c r="I56" s="167">
        <f>I50+I53</f>
        <v>28</v>
      </c>
      <c r="J56" s="167">
        <f t="shared" ref="J56:X56" si="27">J50+J53</f>
        <v>32</v>
      </c>
      <c r="K56" s="167">
        <f t="shared" si="27"/>
        <v>192</v>
      </c>
      <c r="L56" s="167">
        <f t="shared" si="27"/>
        <v>0</v>
      </c>
      <c r="M56" s="167">
        <f t="shared" si="27"/>
        <v>0</v>
      </c>
      <c r="N56" s="167">
        <f t="shared" si="27"/>
        <v>0</v>
      </c>
      <c r="O56" s="167">
        <f t="shared" si="27"/>
        <v>0</v>
      </c>
      <c r="P56" s="167">
        <f t="shared" si="27"/>
        <v>0</v>
      </c>
      <c r="Q56" s="167">
        <f t="shared" si="27"/>
        <v>0</v>
      </c>
      <c r="R56" s="167">
        <f t="shared" si="27"/>
        <v>0</v>
      </c>
      <c r="S56" s="167">
        <f t="shared" si="27"/>
        <v>5</v>
      </c>
      <c r="T56" s="167">
        <f t="shared" si="27"/>
        <v>0</v>
      </c>
      <c r="U56" s="167">
        <f t="shared" si="27"/>
        <v>0</v>
      </c>
      <c r="V56" s="167">
        <f t="shared" si="27"/>
        <v>0</v>
      </c>
      <c r="W56" s="167">
        <f t="shared" si="27"/>
        <v>0</v>
      </c>
      <c r="X56" s="167">
        <f t="shared" si="27"/>
        <v>0</v>
      </c>
      <c r="Y56" s="167">
        <f>Y50+Y53</f>
        <v>0</v>
      </c>
      <c r="Z56" s="167">
        <f>Z50+Z53</f>
        <v>0</v>
      </c>
      <c r="AA56" s="180">
        <f t="shared" si="24"/>
        <v>257</v>
      </c>
      <c r="AB56" s="87"/>
    </row>
    <row r="57" spans="1:28" customFormat="1" ht="20.100000000000001" customHeight="1" x14ac:dyDescent="0.4">
      <c r="A57" s="465"/>
      <c r="B57" s="468"/>
      <c r="C57" s="471"/>
      <c r="D57" s="471"/>
      <c r="E57" s="170" t="s">
        <v>20</v>
      </c>
      <c r="F57" s="170"/>
      <c r="G57" s="170"/>
      <c r="H57" s="171"/>
      <c r="I57" s="172">
        <f>I51+I54</f>
        <v>16</v>
      </c>
      <c r="J57" s="172">
        <f t="shared" ref="J57:V57" si="28">J51+J54</f>
        <v>32</v>
      </c>
      <c r="K57" s="172">
        <f t="shared" si="28"/>
        <v>168</v>
      </c>
      <c r="L57" s="172">
        <f t="shared" si="28"/>
        <v>0</v>
      </c>
      <c r="M57" s="172">
        <f t="shared" si="28"/>
        <v>0</v>
      </c>
      <c r="N57" s="172">
        <f t="shared" si="28"/>
        <v>2</v>
      </c>
      <c r="O57" s="172">
        <f t="shared" si="28"/>
        <v>0</v>
      </c>
      <c r="P57" s="172">
        <f t="shared" si="28"/>
        <v>0</v>
      </c>
      <c r="Q57" s="172">
        <f t="shared" si="28"/>
        <v>0</v>
      </c>
      <c r="R57" s="172">
        <f t="shared" si="28"/>
        <v>0</v>
      </c>
      <c r="S57" s="172">
        <f t="shared" si="28"/>
        <v>1</v>
      </c>
      <c r="T57" s="172">
        <f t="shared" si="28"/>
        <v>0</v>
      </c>
      <c r="U57" s="172">
        <f t="shared" si="28"/>
        <v>8</v>
      </c>
      <c r="V57" s="172">
        <f t="shared" si="28"/>
        <v>0</v>
      </c>
      <c r="W57" s="172">
        <f>W51+W54</f>
        <v>0</v>
      </c>
      <c r="X57" s="172">
        <f>X51+X54</f>
        <v>0</v>
      </c>
      <c r="Y57" s="172">
        <f>Y51+Y54</f>
        <v>0</v>
      </c>
      <c r="Z57" s="172">
        <f>Z51+Z54</f>
        <v>0</v>
      </c>
      <c r="AA57" s="180">
        <f t="shared" si="24"/>
        <v>227</v>
      </c>
      <c r="AB57" s="87"/>
    </row>
    <row r="58" spans="1:28" customFormat="1" ht="20.100000000000001" customHeight="1" thickBot="1" x14ac:dyDescent="0.45">
      <c r="A58" s="466"/>
      <c r="B58" s="469"/>
      <c r="C58" s="472"/>
      <c r="D58" s="472"/>
      <c r="E58" s="175" t="s">
        <v>175</v>
      </c>
      <c r="F58" s="175"/>
      <c r="G58" s="175"/>
      <c r="H58" s="176"/>
      <c r="I58" s="35">
        <f>SUM(I56:I57)</f>
        <v>44</v>
      </c>
      <c r="J58" s="35">
        <f t="shared" ref="J58:Z58" si="29">SUM(J56:J57)</f>
        <v>64</v>
      </c>
      <c r="K58" s="35">
        <f t="shared" si="29"/>
        <v>360</v>
      </c>
      <c r="L58" s="35">
        <f t="shared" si="29"/>
        <v>0</v>
      </c>
      <c r="M58" s="35">
        <f t="shared" si="29"/>
        <v>0</v>
      </c>
      <c r="N58" s="35">
        <f t="shared" si="29"/>
        <v>2</v>
      </c>
      <c r="O58" s="35">
        <f t="shared" si="29"/>
        <v>0</v>
      </c>
      <c r="P58" s="35">
        <f t="shared" si="29"/>
        <v>0</v>
      </c>
      <c r="Q58" s="35">
        <f t="shared" si="29"/>
        <v>0</v>
      </c>
      <c r="R58" s="35">
        <f t="shared" si="29"/>
        <v>0</v>
      </c>
      <c r="S58" s="35">
        <f t="shared" si="29"/>
        <v>6</v>
      </c>
      <c r="T58" s="35">
        <f t="shared" si="29"/>
        <v>0</v>
      </c>
      <c r="U58" s="35">
        <f t="shared" si="29"/>
        <v>8</v>
      </c>
      <c r="V58" s="35">
        <f t="shared" si="29"/>
        <v>0</v>
      </c>
      <c r="W58" s="35">
        <f t="shared" si="29"/>
        <v>0</v>
      </c>
      <c r="X58" s="35">
        <f t="shared" si="29"/>
        <v>0</v>
      </c>
      <c r="Y58" s="35"/>
      <c r="Z58" s="35">
        <f t="shared" si="29"/>
        <v>0</v>
      </c>
      <c r="AA58" s="180">
        <f t="shared" si="24"/>
        <v>484</v>
      </c>
      <c r="AB58" s="87"/>
    </row>
    <row r="59" spans="1:28" customFormat="1" ht="20.100000000000001" customHeight="1" x14ac:dyDescent="0.4">
      <c r="A59" s="454">
        <v>14</v>
      </c>
      <c r="B59" s="457" t="s">
        <v>122</v>
      </c>
      <c r="C59" s="403" t="s">
        <v>185</v>
      </c>
      <c r="D59" s="403">
        <v>1</v>
      </c>
      <c r="E59" s="178" t="s">
        <v>1</v>
      </c>
      <c r="F59" s="178"/>
      <c r="G59" s="178"/>
      <c r="H59" s="179"/>
      <c r="I59" s="42">
        <v>0</v>
      </c>
      <c r="J59" s="43">
        <v>0</v>
      </c>
      <c r="K59" s="43">
        <v>352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180">
        <f>SUM(J59:Z59)</f>
        <v>352</v>
      </c>
      <c r="AB59" s="87">
        <f>SUM($AB53,$AB56,)</f>
        <v>0</v>
      </c>
    </row>
    <row r="60" spans="1:28" customFormat="1" ht="20.100000000000001" customHeight="1" x14ac:dyDescent="0.4">
      <c r="A60" s="455"/>
      <c r="B60" s="458"/>
      <c r="C60" s="368"/>
      <c r="D60" s="368"/>
      <c r="E60" s="157" t="s">
        <v>20</v>
      </c>
      <c r="F60" s="157"/>
      <c r="G60" s="157"/>
      <c r="H60" s="158"/>
      <c r="I60" s="28">
        <v>0</v>
      </c>
      <c r="J60" s="29">
        <v>62</v>
      </c>
      <c r="K60" s="29">
        <v>112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40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/>
      <c r="Z60" s="29"/>
      <c r="AA60" s="180">
        <f t="shared" ref="AA60:AA64" si="30">SUM(J60:Z60)</f>
        <v>214</v>
      </c>
      <c r="AB60" s="87">
        <f>SUM($AB54,$AB57,)</f>
        <v>0</v>
      </c>
    </row>
    <row r="61" spans="1:28" customFormat="1" ht="20.100000000000001" customHeight="1" thickBot="1" x14ac:dyDescent="0.45">
      <c r="A61" s="456"/>
      <c r="B61" s="459"/>
      <c r="C61" s="369"/>
      <c r="D61" s="369"/>
      <c r="E61" s="160" t="s">
        <v>175</v>
      </c>
      <c r="F61" s="160"/>
      <c r="G61" s="160"/>
      <c r="H61" s="161"/>
      <c r="I61" s="162">
        <v>0</v>
      </c>
      <c r="J61" s="163">
        <f>SUM(J59:J60)</f>
        <v>62</v>
      </c>
      <c r="K61" s="163">
        <f t="shared" ref="K61:Z61" si="31">SUM(K59:K60)</f>
        <v>464</v>
      </c>
      <c r="L61" s="163">
        <f t="shared" si="31"/>
        <v>0</v>
      </c>
      <c r="M61" s="163">
        <f t="shared" si="31"/>
        <v>0</v>
      </c>
      <c r="N61" s="163">
        <f t="shared" si="31"/>
        <v>0</v>
      </c>
      <c r="O61" s="163">
        <f t="shared" si="31"/>
        <v>0</v>
      </c>
      <c r="P61" s="163">
        <f t="shared" si="31"/>
        <v>0</v>
      </c>
      <c r="Q61" s="163">
        <f t="shared" si="31"/>
        <v>0</v>
      </c>
      <c r="R61" s="163">
        <f t="shared" si="31"/>
        <v>40</v>
      </c>
      <c r="S61" s="163">
        <f t="shared" si="31"/>
        <v>0</v>
      </c>
      <c r="T61" s="163">
        <f t="shared" si="31"/>
        <v>0</v>
      </c>
      <c r="U61" s="163">
        <f t="shared" si="31"/>
        <v>0</v>
      </c>
      <c r="V61" s="163">
        <f t="shared" si="31"/>
        <v>0</v>
      </c>
      <c r="W61" s="163">
        <f t="shared" si="31"/>
        <v>0</v>
      </c>
      <c r="X61" s="163">
        <f t="shared" si="31"/>
        <v>0</v>
      </c>
      <c r="Y61" s="163">
        <f t="shared" si="31"/>
        <v>0</v>
      </c>
      <c r="Z61" s="163">
        <f t="shared" si="31"/>
        <v>0</v>
      </c>
      <c r="AA61" s="180">
        <f t="shared" si="30"/>
        <v>566</v>
      </c>
      <c r="AB61" s="87">
        <f>SUM($AB59,$AB60)</f>
        <v>0</v>
      </c>
    </row>
    <row r="62" spans="1:28" customFormat="1" ht="20.100000000000001" customHeight="1" x14ac:dyDescent="0.4">
      <c r="A62" s="454">
        <v>15</v>
      </c>
      <c r="B62" s="457" t="s">
        <v>124</v>
      </c>
      <c r="C62" s="403" t="s">
        <v>185</v>
      </c>
      <c r="D62" s="403">
        <v>1</v>
      </c>
      <c r="E62" s="178" t="s">
        <v>1</v>
      </c>
      <c r="F62" s="178"/>
      <c r="G62" s="178"/>
      <c r="H62" s="179"/>
      <c r="I62" s="42">
        <v>0</v>
      </c>
      <c r="J62" s="43">
        <v>0</v>
      </c>
      <c r="K62" s="43">
        <v>340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180">
        <f t="shared" si="30"/>
        <v>340</v>
      </c>
      <c r="AB62" s="87"/>
    </row>
    <row r="63" spans="1:28" customFormat="1" ht="20.100000000000001" customHeight="1" x14ac:dyDescent="0.4">
      <c r="A63" s="455"/>
      <c r="B63" s="458"/>
      <c r="C63" s="368"/>
      <c r="D63" s="368"/>
      <c r="E63" s="157" t="s">
        <v>20</v>
      </c>
      <c r="F63" s="157"/>
      <c r="G63" s="157"/>
      <c r="H63" s="158"/>
      <c r="I63" s="28">
        <v>0</v>
      </c>
      <c r="J63" s="29">
        <v>16</v>
      </c>
      <c r="K63" s="29">
        <v>156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26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180">
        <f t="shared" si="30"/>
        <v>198</v>
      </c>
      <c r="AB63" s="87"/>
    </row>
    <row r="64" spans="1:28" customFormat="1" ht="20.100000000000001" customHeight="1" thickBot="1" x14ac:dyDescent="0.45">
      <c r="A64" s="456"/>
      <c r="B64" s="459"/>
      <c r="C64" s="369"/>
      <c r="D64" s="369"/>
      <c r="E64" s="160" t="s">
        <v>175</v>
      </c>
      <c r="F64" s="160"/>
      <c r="G64" s="160"/>
      <c r="H64" s="161"/>
      <c r="I64" s="162">
        <v>0</v>
      </c>
      <c r="J64" s="163">
        <f>SUM(J62:J63)</f>
        <v>16</v>
      </c>
      <c r="K64" s="163">
        <f t="shared" ref="K64:Z64" si="32">SUM(K62:K63)</f>
        <v>496</v>
      </c>
      <c r="L64" s="163">
        <f t="shared" si="32"/>
        <v>0</v>
      </c>
      <c r="M64" s="163">
        <f t="shared" si="32"/>
        <v>0</v>
      </c>
      <c r="N64" s="163">
        <f t="shared" si="32"/>
        <v>0</v>
      </c>
      <c r="O64" s="163">
        <f t="shared" si="32"/>
        <v>0</v>
      </c>
      <c r="P64" s="163">
        <f t="shared" si="32"/>
        <v>0</v>
      </c>
      <c r="Q64" s="163">
        <f t="shared" si="32"/>
        <v>0</v>
      </c>
      <c r="R64" s="163">
        <f t="shared" si="32"/>
        <v>26</v>
      </c>
      <c r="S64" s="163">
        <f t="shared" si="32"/>
        <v>0</v>
      </c>
      <c r="T64" s="163">
        <f t="shared" si="32"/>
        <v>0</v>
      </c>
      <c r="U64" s="163">
        <f t="shared" si="32"/>
        <v>0</v>
      </c>
      <c r="V64" s="163">
        <f t="shared" si="32"/>
        <v>0</v>
      </c>
      <c r="W64" s="163">
        <f t="shared" si="32"/>
        <v>0</v>
      </c>
      <c r="X64" s="163">
        <f t="shared" si="32"/>
        <v>0</v>
      </c>
      <c r="Y64" s="163">
        <f t="shared" si="32"/>
        <v>0</v>
      </c>
      <c r="Z64" s="163">
        <f t="shared" si="32"/>
        <v>0</v>
      </c>
      <c r="AA64" s="180">
        <f t="shared" si="30"/>
        <v>538</v>
      </c>
      <c r="AB64" s="87"/>
    </row>
    <row r="65" spans="1:28" customFormat="1" ht="20.100000000000001" customHeight="1" x14ac:dyDescent="0.35">
      <c r="A65" s="464"/>
      <c r="B65" s="467" t="s">
        <v>186</v>
      </c>
      <c r="C65" s="470"/>
      <c r="D65" s="470">
        <f>SUM(D59:D64)</f>
        <v>2</v>
      </c>
      <c r="E65" s="165" t="s">
        <v>1</v>
      </c>
      <c r="F65" s="165"/>
      <c r="G65" s="165"/>
      <c r="H65" s="166"/>
      <c r="I65" s="167">
        <f>I59+I62</f>
        <v>0</v>
      </c>
      <c r="J65" s="167">
        <f t="shared" ref="J65:Y65" si="33">J59+J62</f>
        <v>0</v>
      </c>
      <c r="K65" s="167">
        <f t="shared" si="33"/>
        <v>692</v>
      </c>
      <c r="L65" s="167">
        <f t="shared" si="33"/>
        <v>0</v>
      </c>
      <c r="M65" s="167">
        <f t="shared" si="33"/>
        <v>0</v>
      </c>
      <c r="N65" s="167">
        <f t="shared" si="33"/>
        <v>0</v>
      </c>
      <c r="O65" s="167">
        <f t="shared" si="33"/>
        <v>0</v>
      </c>
      <c r="P65" s="167">
        <f t="shared" si="33"/>
        <v>0</v>
      </c>
      <c r="Q65" s="167">
        <f t="shared" si="33"/>
        <v>0</v>
      </c>
      <c r="R65" s="167">
        <f t="shared" si="33"/>
        <v>0</v>
      </c>
      <c r="S65" s="167">
        <f t="shared" si="33"/>
        <v>0</v>
      </c>
      <c r="T65" s="167">
        <f t="shared" si="33"/>
        <v>0</v>
      </c>
      <c r="U65" s="167">
        <f t="shared" si="33"/>
        <v>0</v>
      </c>
      <c r="V65" s="167">
        <f t="shared" si="33"/>
        <v>0</v>
      </c>
      <c r="W65" s="167">
        <f t="shared" si="33"/>
        <v>0</v>
      </c>
      <c r="X65" s="167">
        <f t="shared" si="33"/>
        <v>0</v>
      </c>
      <c r="Y65" s="167">
        <f t="shared" si="33"/>
        <v>0</v>
      </c>
      <c r="Z65" s="168">
        <f>SUM(I65:Y65)</f>
        <v>692</v>
      </c>
      <c r="AA65" s="168">
        <f>SUM(Z65)</f>
        <v>692</v>
      </c>
      <c r="AB65" s="87"/>
    </row>
    <row r="66" spans="1:28" customFormat="1" ht="20.100000000000001" customHeight="1" x14ac:dyDescent="0.35">
      <c r="A66" s="465"/>
      <c r="B66" s="468"/>
      <c r="C66" s="471"/>
      <c r="D66" s="471"/>
      <c r="E66" s="170" t="s">
        <v>20</v>
      </c>
      <c r="F66" s="170"/>
      <c r="G66" s="170"/>
      <c r="H66" s="171"/>
      <c r="I66" s="172">
        <f>I60+I63</f>
        <v>0</v>
      </c>
      <c r="J66" s="172">
        <f t="shared" ref="J66:Y66" si="34">J60+J63</f>
        <v>78</v>
      </c>
      <c r="K66" s="172">
        <f t="shared" si="34"/>
        <v>268</v>
      </c>
      <c r="L66" s="172">
        <f t="shared" si="34"/>
        <v>0</v>
      </c>
      <c r="M66" s="172">
        <f t="shared" si="34"/>
        <v>0</v>
      </c>
      <c r="N66" s="172">
        <f t="shared" si="34"/>
        <v>0</v>
      </c>
      <c r="O66" s="172">
        <f t="shared" si="34"/>
        <v>0</v>
      </c>
      <c r="P66" s="172">
        <f t="shared" si="34"/>
        <v>0</v>
      </c>
      <c r="Q66" s="172">
        <f t="shared" si="34"/>
        <v>0</v>
      </c>
      <c r="R66" s="172">
        <f t="shared" si="34"/>
        <v>66</v>
      </c>
      <c r="S66" s="172">
        <f t="shared" si="34"/>
        <v>0</v>
      </c>
      <c r="T66" s="172">
        <f t="shared" si="34"/>
        <v>0</v>
      </c>
      <c r="U66" s="172">
        <f t="shared" si="34"/>
        <v>0</v>
      </c>
      <c r="V66" s="172">
        <f t="shared" si="34"/>
        <v>0</v>
      </c>
      <c r="W66" s="172">
        <f t="shared" si="34"/>
        <v>0</v>
      </c>
      <c r="X66" s="172">
        <f t="shared" si="34"/>
        <v>0</v>
      </c>
      <c r="Y66" s="172">
        <f t="shared" si="34"/>
        <v>0</v>
      </c>
      <c r="Z66" s="173"/>
      <c r="AA66" s="168">
        <f>SUM(I66:Z66)</f>
        <v>412</v>
      </c>
      <c r="AB66" s="87"/>
    </row>
    <row r="67" spans="1:28" customFormat="1" ht="20.100000000000001" customHeight="1" thickBot="1" x14ac:dyDescent="0.4">
      <c r="A67" s="466"/>
      <c r="B67" s="469"/>
      <c r="C67" s="472"/>
      <c r="D67" s="472"/>
      <c r="E67" s="175" t="s">
        <v>175</v>
      </c>
      <c r="F67" s="175"/>
      <c r="G67" s="175"/>
      <c r="H67" s="176"/>
      <c r="I67" s="35">
        <f>I61+I64</f>
        <v>0</v>
      </c>
      <c r="J67" s="35">
        <f t="shared" ref="J67:Y67" si="35">J61+J64</f>
        <v>78</v>
      </c>
      <c r="K67" s="35">
        <f t="shared" si="35"/>
        <v>960</v>
      </c>
      <c r="L67" s="35">
        <f t="shared" si="35"/>
        <v>0</v>
      </c>
      <c r="M67" s="35">
        <f t="shared" si="35"/>
        <v>0</v>
      </c>
      <c r="N67" s="35">
        <f t="shared" si="35"/>
        <v>0</v>
      </c>
      <c r="O67" s="35">
        <f t="shared" si="35"/>
        <v>0</v>
      </c>
      <c r="P67" s="35">
        <f t="shared" si="35"/>
        <v>0</v>
      </c>
      <c r="Q67" s="35">
        <f t="shared" si="35"/>
        <v>0</v>
      </c>
      <c r="R67" s="35">
        <f t="shared" si="35"/>
        <v>66</v>
      </c>
      <c r="S67" s="35">
        <f t="shared" si="35"/>
        <v>0</v>
      </c>
      <c r="T67" s="35">
        <f t="shared" si="35"/>
        <v>0</v>
      </c>
      <c r="U67" s="35">
        <f t="shared" si="35"/>
        <v>0</v>
      </c>
      <c r="V67" s="35">
        <f t="shared" si="35"/>
        <v>0</v>
      </c>
      <c r="W67" s="35">
        <f t="shared" si="35"/>
        <v>0</v>
      </c>
      <c r="X67" s="35">
        <f t="shared" si="35"/>
        <v>0</v>
      </c>
      <c r="Y67" s="35">
        <f t="shared" si="35"/>
        <v>0</v>
      </c>
      <c r="Z67" s="36"/>
      <c r="AA67" s="168">
        <f>SUM(I67:Z67)</f>
        <v>1104</v>
      </c>
      <c r="AB67" s="87"/>
    </row>
    <row r="68" spans="1:28" ht="13.5" x14ac:dyDescent="0.35">
      <c r="A68" s="494"/>
      <c r="B68" s="497" t="s">
        <v>187</v>
      </c>
      <c r="C68" s="500"/>
      <c r="D68" s="164">
        <v>13.5</v>
      </c>
      <c r="E68" s="165" t="s">
        <v>1</v>
      </c>
      <c r="F68" s="165"/>
      <c r="G68" s="165"/>
      <c r="H68" s="181"/>
      <c r="I68" s="167">
        <f>I11+I23+I47+I56+I65</f>
        <v>839</v>
      </c>
      <c r="J68" s="167">
        <f t="shared" ref="J68:Y68" si="36">J11+J23+J47+J56+J65</f>
        <v>176</v>
      </c>
      <c r="K68" s="167">
        <f t="shared" si="36"/>
        <v>2364.5</v>
      </c>
      <c r="L68" s="167">
        <f t="shared" si="36"/>
        <v>183</v>
      </c>
      <c r="M68" s="167">
        <f t="shared" si="36"/>
        <v>45</v>
      </c>
      <c r="N68" s="167">
        <f t="shared" si="36"/>
        <v>29.5</v>
      </c>
      <c r="O68" s="167">
        <f t="shared" si="36"/>
        <v>222</v>
      </c>
      <c r="P68" s="167">
        <f t="shared" si="36"/>
        <v>0</v>
      </c>
      <c r="Q68" s="167">
        <f t="shared" si="36"/>
        <v>42</v>
      </c>
      <c r="R68" s="167">
        <f t="shared" si="36"/>
        <v>0</v>
      </c>
      <c r="S68" s="167">
        <f t="shared" si="36"/>
        <v>151</v>
      </c>
      <c r="T68" s="167">
        <f t="shared" si="36"/>
        <v>0</v>
      </c>
      <c r="U68" s="167">
        <f t="shared" si="36"/>
        <v>118</v>
      </c>
      <c r="V68" s="167">
        <f t="shared" si="36"/>
        <v>0</v>
      </c>
      <c r="W68" s="167">
        <f t="shared" si="36"/>
        <v>0</v>
      </c>
      <c r="X68" s="167">
        <f t="shared" si="36"/>
        <v>0</v>
      </c>
      <c r="Y68" s="167">
        <f t="shared" si="36"/>
        <v>0</v>
      </c>
      <c r="Z68" s="167" t="e">
        <f>Z11+Z23+Z47+Z56+Z65+#REF!+#REF!</f>
        <v>#REF!</v>
      </c>
      <c r="AA68" s="167">
        <f>SUM(I68:Y68)</f>
        <v>4170</v>
      </c>
    </row>
    <row r="69" spans="1:28" ht="13.5" x14ac:dyDescent="0.35">
      <c r="A69" s="495"/>
      <c r="B69" s="498"/>
      <c r="C69" s="501"/>
      <c r="D69" s="164">
        <v>13.5</v>
      </c>
      <c r="E69" s="170" t="s">
        <v>20</v>
      </c>
      <c r="F69" s="170"/>
      <c r="G69" s="170"/>
      <c r="H69" s="171"/>
      <c r="I69" s="167">
        <f>I12+I24+I48+I57+I66</f>
        <v>638</v>
      </c>
      <c r="J69" s="167">
        <f t="shared" ref="J69:Y69" si="37">J12+J24+J48+J57+J66</f>
        <v>234</v>
      </c>
      <c r="K69" s="167">
        <f t="shared" si="37"/>
        <v>1244</v>
      </c>
      <c r="L69" s="167">
        <f t="shared" si="37"/>
        <v>85</v>
      </c>
      <c r="M69" s="167">
        <f t="shared" si="37"/>
        <v>24</v>
      </c>
      <c r="N69" s="167">
        <f t="shared" si="37"/>
        <v>43</v>
      </c>
      <c r="O69" s="167">
        <f t="shared" si="37"/>
        <v>165</v>
      </c>
      <c r="P69" s="167">
        <f t="shared" si="37"/>
        <v>0</v>
      </c>
      <c r="Q69" s="167">
        <f t="shared" si="37"/>
        <v>107</v>
      </c>
      <c r="R69" s="167">
        <f t="shared" si="37"/>
        <v>66</v>
      </c>
      <c r="S69" s="167">
        <f t="shared" si="37"/>
        <v>105</v>
      </c>
      <c r="T69" s="167">
        <f t="shared" si="37"/>
        <v>0</v>
      </c>
      <c r="U69" s="167">
        <f t="shared" si="37"/>
        <v>141</v>
      </c>
      <c r="V69" s="167">
        <f t="shared" si="37"/>
        <v>0</v>
      </c>
      <c r="W69" s="167">
        <f t="shared" si="37"/>
        <v>0</v>
      </c>
      <c r="X69" s="167">
        <f t="shared" si="37"/>
        <v>0</v>
      </c>
      <c r="Y69" s="167">
        <f t="shared" si="37"/>
        <v>0</v>
      </c>
      <c r="Z69" s="167" t="e">
        <f>Z12+Z24+Z48+Z57+Z66+#REF!+#REF!</f>
        <v>#REF!</v>
      </c>
      <c r="AA69" s="167">
        <f t="shared" ref="AA69:AA70" si="38">SUM(I69:Y69)</f>
        <v>2852</v>
      </c>
    </row>
    <row r="70" spans="1:28" ht="13.9" thickBot="1" x14ac:dyDescent="0.4">
      <c r="A70" s="496"/>
      <c r="B70" s="499"/>
      <c r="C70" s="502"/>
      <c r="D70" s="164">
        <v>13.5</v>
      </c>
      <c r="E70" s="175" t="s">
        <v>175</v>
      </c>
      <c r="F70" s="175"/>
      <c r="G70" s="175"/>
      <c r="H70" s="176"/>
      <c r="I70" s="35">
        <f>SUM(I68:I69)</f>
        <v>1477</v>
      </c>
      <c r="J70" s="35">
        <f t="shared" ref="J70:Z70" si="39">SUM(J68:J69)</f>
        <v>410</v>
      </c>
      <c r="K70" s="35">
        <f t="shared" si="39"/>
        <v>3608.5</v>
      </c>
      <c r="L70" s="35">
        <f t="shared" si="39"/>
        <v>268</v>
      </c>
      <c r="M70" s="35">
        <f t="shared" si="39"/>
        <v>69</v>
      </c>
      <c r="N70" s="35">
        <f t="shared" si="39"/>
        <v>72.5</v>
      </c>
      <c r="O70" s="35">
        <f t="shared" si="39"/>
        <v>387</v>
      </c>
      <c r="P70" s="35">
        <f t="shared" si="39"/>
        <v>0</v>
      </c>
      <c r="Q70" s="35">
        <f t="shared" si="39"/>
        <v>149</v>
      </c>
      <c r="R70" s="35">
        <f t="shared" si="39"/>
        <v>66</v>
      </c>
      <c r="S70" s="35">
        <f t="shared" si="39"/>
        <v>256</v>
      </c>
      <c r="T70" s="35">
        <f t="shared" si="39"/>
        <v>0</v>
      </c>
      <c r="U70" s="35">
        <f t="shared" si="39"/>
        <v>259</v>
      </c>
      <c r="V70" s="35">
        <f t="shared" si="39"/>
        <v>0</v>
      </c>
      <c r="W70" s="35">
        <f t="shared" si="39"/>
        <v>0</v>
      </c>
      <c r="X70" s="35">
        <f t="shared" si="39"/>
        <v>0</v>
      </c>
      <c r="Y70" s="35"/>
      <c r="Z70" s="35" t="e">
        <f t="shared" si="39"/>
        <v>#REF!</v>
      </c>
      <c r="AA70" s="167">
        <f t="shared" si="38"/>
        <v>7022</v>
      </c>
    </row>
    <row r="72" spans="1:28" ht="13.9" x14ac:dyDescent="0.4">
      <c r="A72" s="356" t="s">
        <v>165</v>
      </c>
      <c r="B72" s="356"/>
      <c r="C72" s="356"/>
      <c r="D72" s="356"/>
      <c r="E72" s="356"/>
      <c r="F72" s="356"/>
      <c r="G72" s="356"/>
      <c r="H72" s="356"/>
      <c r="I72" s="356"/>
      <c r="J72" s="356"/>
      <c r="K72" s="356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</row>
    <row r="73" spans="1:28" ht="13.9" x14ac:dyDescent="0.4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</row>
    <row r="74" spans="1:28" ht="14.25" thickBot="1" x14ac:dyDescent="0.4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182" t="s">
        <v>188</v>
      </c>
      <c r="S74" s="63"/>
      <c r="T74" s="63"/>
      <c r="U74" s="63"/>
      <c r="V74" s="63"/>
      <c r="W74" s="63"/>
      <c r="X74" s="63"/>
      <c r="Y74" s="63"/>
      <c r="Z74" s="63"/>
      <c r="AA74" s="63"/>
    </row>
    <row r="75" spans="1:28" ht="13.9" x14ac:dyDescent="0.4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</row>
    <row r="76" spans="1:28" ht="13.9" x14ac:dyDescent="0.4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 t="s">
        <v>163</v>
      </c>
      <c r="U76" s="63"/>
      <c r="V76" s="63"/>
      <c r="W76" s="63"/>
      <c r="X76" s="63"/>
      <c r="Y76" s="63"/>
      <c r="Z76" s="63"/>
      <c r="AA76" s="63"/>
    </row>
    <row r="77" spans="1:28" ht="13.9" x14ac:dyDescent="0.4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</row>
    <row r="78" spans="1:28" ht="13.9" x14ac:dyDescent="0.4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182" t="s">
        <v>189</v>
      </c>
      <c r="S78" s="63"/>
      <c r="T78" s="63"/>
      <c r="U78" s="63"/>
      <c r="V78" s="63"/>
      <c r="W78" s="63"/>
      <c r="X78" s="63"/>
      <c r="Y78" s="63"/>
      <c r="Z78" s="63"/>
      <c r="AA78" s="63"/>
    </row>
    <row r="79" spans="1:28" ht="13.9" x14ac:dyDescent="0.4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</row>
    <row r="80" spans="1:28" ht="13.9" x14ac:dyDescent="0.4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 t="s">
        <v>163</v>
      </c>
      <c r="U80" s="63"/>
      <c r="V80" s="63"/>
      <c r="W80" s="63"/>
      <c r="X80" s="63"/>
      <c r="Y80" s="63"/>
      <c r="Z80" s="63"/>
      <c r="AA80" s="63"/>
    </row>
  </sheetData>
  <mergeCells count="95">
    <mergeCell ref="A1:AA1"/>
    <mergeCell ref="A3:AA3"/>
    <mergeCell ref="A5:A6"/>
    <mergeCell ref="B5:B6"/>
    <mergeCell ref="C5:C6"/>
    <mergeCell ref="D5:D6"/>
    <mergeCell ref="E5:E6"/>
    <mergeCell ref="F5:F6"/>
    <mergeCell ref="G5:G6"/>
    <mergeCell ref="H5:H6"/>
    <mergeCell ref="I5:AA5"/>
    <mergeCell ref="A8:A10"/>
    <mergeCell ref="B8:B10"/>
    <mergeCell ref="C8:C10"/>
    <mergeCell ref="D8:D10"/>
    <mergeCell ref="A11:A13"/>
    <mergeCell ref="B11:B13"/>
    <mergeCell ref="C11:C13"/>
    <mergeCell ref="D11:D13"/>
    <mergeCell ref="A23:A25"/>
    <mergeCell ref="B23:B25"/>
    <mergeCell ref="C23:C25"/>
    <mergeCell ref="D23:D25"/>
    <mergeCell ref="A14:A16"/>
    <mergeCell ref="B14:B16"/>
    <mergeCell ref="C14:C16"/>
    <mergeCell ref="D14:D16"/>
    <mergeCell ref="A17:A19"/>
    <mergeCell ref="B17:B19"/>
    <mergeCell ref="C17:C19"/>
    <mergeCell ref="D17:D19"/>
    <mergeCell ref="A20:A22"/>
    <mergeCell ref="B20:B22"/>
    <mergeCell ref="C20:C22"/>
    <mergeCell ref="D20:D22"/>
    <mergeCell ref="A26:A28"/>
    <mergeCell ref="B26:B28"/>
    <mergeCell ref="C26:C28"/>
    <mergeCell ref="D26:D28"/>
    <mergeCell ref="A29:A31"/>
    <mergeCell ref="B29:B31"/>
    <mergeCell ref="C29:C31"/>
    <mergeCell ref="D29:D31"/>
    <mergeCell ref="B44:B46"/>
    <mergeCell ref="C44:C46"/>
    <mergeCell ref="D44:D46"/>
    <mergeCell ref="A44:A46"/>
    <mergeCell ref="A32:A34"/>
    <mergeCell ref="B32:B34"/>
    <mergeCell ref="C32:C34"/>
    <mergeCell ref="D32:D34"/>
    <mergeCell ref="A35:A37"/>
    <mergeCell ref="B35:B37"/>
    <mergeCell ref="C35:C37"/>
    <mergeCell ref="D35:D37"/>
    <mergeCell ref="A38:A40"/>
    <mergeCell ref="B38:B40"/>
    <mergeCell ref="C38:C40"/>
    <mergeCell ref="D38:D40"/>
    <mergeCell ref="A41:A43"/>
    <mergeCell ref="B41:B43"/>
    <mergeCell ref="C41:C43"/>
    <mergeCell ref="D41:D43"/>
    <mergeCell ref="A53:A55"/>
    <mergeCell ref="B53:B55"/>
    <mergeCell ref="C53:C55"/>
    <mergeCell ref="D53:D55"/>
    <mergeCell ref="A47:A49"/>
    <mergeCell ref="B47:B49"/>
    <mergeCell ref="C47:C49"/>
    <mergeCell ref="D47:D49"/>
    <mergeCell ref="A50:A52"/>
    <mergeCell ref="B50:B52"/>
    <mergeCell ref="C50:C52"/>
    <mergeCell ref="D50:D52"/>
    <mergeCell ref="A62:A64"/>
    <mergeCell ref="B62:B64"/>
    <mergeCell ref="C62:C64"/>
    <mergeCell ref="D62:D64"/>
    <mergeCell ref="A56:A58"/>
    <mergeCell ref="B56:B58"/>
    <mergeCell ref="C56:C58"/>
    <mergeCell ref="D56:D58"/>
    <mergeCell ref="A59:A61"/>
    <mergeCell ref="B59:B61"/>
    <mergeCell ref="C59:C61"/>
    <mergeCell ref="D59:D61"/>
    <mergeCell ref="A68:A70"/>
    <mergeCell ref="B68:B70"/>
    <mergeCell ref="C68:C70"/>
    <mergeCell ref="A72:K72"/>
    <mergeCell ref="A65:A67"/>
    <mergeCell ref="B65:B67"/>
    <mergeCell ref="C65:C67"/>
    <mergeCell ref="D65:D67"/>
  </mergeCells>
  <printOptions horizontalCentered="1"/>
  <pageMargins left="0.39370078740157483" right="0.39370078740157483" top="0.39370078740157483" bottom="0.39370078740157483" header="0" footer="0"/>
  <pageSetup paperSize="9" scale="77" fitToHeight="12" orientation="landscape" r:id="rId1"/>
  <headerFooter alignWithMargins="0"/>
  <rowBreaks count="1" manualBreakCount="1">
    <brk id="25" max="2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Форма3_Нов</vt:lpstr>
      <vt:lpstr>Загальна</vt:lpstr>
      <vt:lpstr>Сводная_3а_нов</vt:lpstr>
      <vt:lpstr>Загальна!Заголовки_для_печати</vt:lpstr>
      <vt:lpstr>Сводная_3а_нов!Заголовки_для_печати</vt:lpstr>
      <vt:lpstr>Форма3_Нов!Заголовки_для_печати</vt:lpstr>
      <vt:lpstr>Загальна!Область_печати</vt:lpstr>
      <vt:lpstr>Сводная_3а_нов!Область_печати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Овдієнко Андрій Володимирович</cp:lastModifiedBy>
  <cp:lastPrinted>2024-02-28T12:17:13Z</cp:lastPrinted>
  <dcterms:created xsi:type="dcterms:W3CDTF">2023-10-25T10:12:38Z</dcterms:created>
  <dcterms:modified xsi:type="dcterms:W3CDTF">2025-04-04T09:37:59Z</dcterms:modified>
</cp:coreProperties>
</file>