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9_{55EFEED5-886E-4273-B896-E819FE06DE6B}" xr6:coauthVersionLast="47" xr6:coauthVersionMax="47" xr10:uidLastSave="{00000000-0000-0000-0000-000000000000}"/>
  <bookViews>
    <workbookView xWindow="-98" yWindow="-98" windowWidth="26116" windowHeight="15675" tabRatio="621" xr2:uid="{2438A77C-4046-4FDB-8763-D82B090B09A6}"/>
  </bookViews>
  <sheets>
    <sheet name="Загальна" sheetId="8" r:id="rId1"/>
    <sheet name="24.25. Форма 3" sheetId="12" r:id="rId2"/>
  </sheets>
  <definedNames>
    <definedName name="_xlnm.Print_Titles" localSheetId="1">'24.25. Форма 3'!$6:$8</definedName>
    <definedName name="_xlnm.Print_Titles" localSheetId="0">Загальна!$4:$6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2" l="1"/>
  <c r="Z299" i="12"/>
  <c r="Z298" i="12"/>
  <c r="Z297" i="12"/>
  <c r="Z296" i="12"/>
  <c r="Z295" i="12"/>
  <c r="Z294" i="12"/>
  <c r="Z293" i="12"/>
  <c r="AB40" i="8"/>
  <c r="AB17" i="8"/>
  <c r="AB49" i="8"/>
  <c r="AB46" i="8"/>
  <c r="AB43" i="8"/>
  <c r="AB38" i="8"/>
  <c r="Q30" i="8"/>
  <c r="AB13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AB11" i="8"/>
  <c r="AB10" i="8"/>
  <c r="Z27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K57" i="12"/>
  <c r="J57" i="12"/>
  <c r="Z54" i="12"/>
  <c r="Z42" i="12"/>
  <c r="Z43" i="12"/>
  <c r="Z29" i="12"/>
  <c r="Z119" i="12"/>
  <c r="Z50" i="12"/>
  <c r="K327" i="12"/>
  <c r="L317" i="12"/>
  <c r="M317" i="12"/>
  <c r="N317" i="12"/>
  <c r="O317" i="12"/>
  <c r="O328" i="12" s="1"/>
  <c r="P317" i="12"/>
  <c r="Q317" i="12"/>
  <c r="R317" i="12"/>
  <c r="S317" i="12"/>
  <c r="T317" i="12"/>
  <c r="U317" i="12"/>
  <c r="V317" i="12"/>
  <c r="W317" i="12"/>
  <c r="W328" i="12" s="1"/>
  <c r="X317" i="12"/>
  <c r="Y317" i="12"/>
  <c r="K317" i="12"/>
  <c r="L303" i="12"/>
  <c r="M303" i="12"/>
  <c r="N303" i="12"/>
  <c r="O303" i="12"/>
  <c r="O304" i="12" s="1"/>
  <c r="P303" i="12"/>
  <c r="Q303" i="12"/>
  <c r="R303" i="12"/>
  <c r="R304" i="12" s="1"/>
  <c r="S303" i="12"/>
  <c r="T303" i="12"/>
  <c r="U303" i="12"/>
  <c r="V303" i="12"/>
  <c r="W303" i="12"/>
  <c r="W304" i="12" s="1"/>
  <c r="X303" i="12"/>
  <c r="Y303" i="12"/>
  <c r="K303" i="12"/>
  <c r="K304" i="12"/>
  <c r="L291" i="12"/>
  <c r="M291" i="12"/>
  <c r="M304" i="12"/>
  <c r="N291" i="12"/>
  <c r="O291" i="12"/>
  <c r="P291" i="12"/>
  <c r="Q291" i="12"/>
  <c r="Q304" i="12" s="1"/>
  <c r="R291" i="12"/>
  <c r="S291" i="12"/>
  <c r="S304" i="12"/>
  <c r="T291" i="12"/>
  <c r="U291" i="12"/>
  <c r="U304" i="12"/>
  <c r="V291" i="12"/>
  <c r="W291" i="12"/>
  <c r="X291" i="12"/>
  <c r="Y291" i="12"/>
  <c r="Y304" i="12" s="1"/>
  <c r="K291" i="12"/>
  <c r="L279" i="12"/>
  <c r="M279" i="12"/>
  <c r="N279" i="12"/>
  <c r="O279" i="12"/>
  <c r="P279" i="12"/>
  <c r="Q279" i="12"/>
  <c r="Q280" i="12" s="1"/>
  <c r="R279" i="12"/>
  <c r="S279" i="12"/>
  <c r="T279" i="12"/>
  <c r="U279" i="12"/>
  <c r="V279" i="12"/>
  <c r="W279" i="12"/>
  <c r="X279" i="12"/>
  <c r="Y279" i="12"/>
  <c r="Y280" i="12" s="1"/>
  <c r="K279" i="12"/>
  <c r="L267" i="12"/>
  <c r="M267" i="12"/>
  <c r="M280" i="12" s="1"/>
  <c r="N267" i="12"/>
  <c r="O267" i="12"/>
  <c r="O280" i="12"/>
  <c r="P267" i="12"/>
  <c r="Q267" i="12"/>
  <c r="R267" i="12"/>
  <c r="S267" i="12"/>
  <c r="S280" i="12"/>
  <c r="T267" i="12"/>
  <c r="U267" i="12"/>
  <c r="U280" i="12" s="1"/>
  <c r="V267" i="12"/>
  <c r="W267" i="12"/>
  <c r="W280" i="12"/>
  <c r="X267" i="12"/>
  <c r="Y267" i="12"/>
  <c r="K267" i="12"/>
  <c r="K280" i="12" s="1"/>
  <c r="L252" i="12"/>
  <c r="M252" i="12"/>
  <c r="N252" i="12"/>
  <c r="O252" i="12"/>
  <c r="P252" i="12"/>
  <c r="P253" i="12"/>
  <c r="Q252" i="12"/>
  <c r="Q253" i="12" s="1"/>
  <c r="R252" i="12"/>
  <c r="S252" i="12"/>
  <c r="T252" i="12"/>
  <c r="U252" i="12"/>
  <c r="V252" i="12"/>
  <c r="W252" i="12"/>
  <c r="X252" i="12"/>
  <c r="X253" i="12"/>
  <c r="Y252" i="12"/>
  <c r="Y253" i="12" s="1"/>
  <c r="K252" i="12"/>
  <c r="L240" i="12"/>
  <c r="L253" i="12" s="1"/>
  <c r="M240" i="12"/>
  <c r="N240" i="12"/>
  <c r="N253" i="12" s="1"/>
  <c r="O240" i="12"/>
  <c r="P240" i="12"/>
  <c r="Q240" i="12"/>
  <c r="R240" i="12"/>
  <c r="R253" i="12" s="1"/>
  <c r="S240" i="12"/>
  <c r="T240" i="12"/>
  <c r="T253" i="12" s="1"/>
  <c r="U240" i="12"/>
  <c r="V240" i="12"/>
  <c r="V253" i="12" s="1"/>
  <c r="W240" i="12"/>
  <c r="X240" i="12"/>
  <c r="Y240" i="12"/>
  <c r="K240" i="12"/>
  <c r="L225" i="12"/>
  <c r="M225" i="12"/>
  <c r="N225" i="12"/>
  <c r="O225" i="12"/>
  <c r="O226" i="12" s="1"/>
  <c r="P225" i="12"/>
  <c r="Q225" i="12"/>
  <c r="R225" i="12"/>
  <c r="S225" i="12"/>
  <c r="T225" i="12"/>
  <c r="U225" i="12"/>
  <c r="V225" i="12"/>
  <c r="W225" i="12"/>
  <c r="W226" i="12" s="1"/>
  <c r="X225" i="12"/>
  <c r="Y225" i="12"/>
  <c r="K225" i="12"/>
  <c r="K226" i="12"/>
  <c r="L218" i="12"/>
  <c r="M218" i="12"/>
  <c r="M226" i="12"/>
  <c r="N218" i="12"/>
  <c r="N226" i="12" s="1"/>
  <c r="O218" i="12"/>
  <c r="P218" i="12"/>
  <c r="Q218" i="12"/>
  <c r="Q226" i="12" s="1"/>
  <c r="R218" i="12"/>
  <c r="S218" i="12"/>
  <c r="S226" i="12"/>
  <c r="T218" i="12"/>
  <c r="U218" i="12"/>
  <c r="U226" i="12"/>
  <c r="V218" i="12"/>
  <c r="V226" i="12" s="1"/>
  <c r="W218" i="12"/>
  <c r="X218" i="12"/>
  <c r="Y218" i="12"/>
  <c r="Y226" i="12" s="1"/>
  <c r="K218" i="12"/>
  <c r="L206" i="12"/>
  <c r="L207" i="12"/>
  <c r="M206" i="12"/>
  <c r="N206" i="12"/>
  <c r="O206" i="12"/>
  <c r="P206" i="12"/>
  <c r="P207" i="12"/>
  <c r="Q206" i="12"/>
  <c r="Q207" i="12" s="1"/>
  <c r="R206" i="12"/>
  <c r="S206" i="12"/>
  <c r="T206" i="12"/>
  <c r="T207" i="12"/>
  <c r="U206" i="12"/>
  <c r="V206" i="12"/>
  <c r="W206" i="12"/>
  <c r="X206" i="12"/>
  <c r="X207" i="12"/>
  <c r="Y206" i="12"/>
  <c r="Y207" i="12" s="1"/>
  <c r="K206" i="12"/>
  <c r="K207" i="12" s="1"/>
  <c r="L190" i="12"/>
  <c r="M190" i="12"/>
  <c r="N190" i="12"/>
  <c r="N207" i="12" s="1"/>
  <c r="O190" i="12"/>
  <c r="O207" i="12" s="1"/>
  <c r="P190" i="12"/>
  <c r="Q190" i="12"/>
  <c r="R190" i="12"/>
  <c r="R207" i="12" s="1"/>
  <c r="S190" i="12"/>
  <c r="S207" i="12" s="1"/>
  <c r="T190" i="12"/>
  <c r="U190" i="12"/>
  <c r="V190" i="12"/>
  <c r="V207" i="12" s="1"/>
  <c r="W190" i="12"/>
  <c r="W207" i="12" s="1"/>
  <c r="X190" i="12"/>
  <c r="Y190" i="12"/>
  <c r="K190" i="12"/>
  <c r="L175" i="12"/>
  <c r="M175" i="12"/>
  <c r="N175" i="12"/>
  <c r="O175" i="12"/>
  <c r="P175" i="12"/>
  <c r="P176" i="12" s="1"/>
  <c r="Q175" i="12"/>
  <c r="R175" i="12"/>
  <c r="S175" i="12"/>
  <c r="T175" i="12"/>
  <c r="U175" i="12"/>
  <c r="V175" i="12"/>
  <c r="W175" i="12"/>
  <c r="X175" i="12"/>
  <c r="X176" i="12" s="1"/>
  <c r="Y175" i="12"/>
  <c r="K175" i="12"/>
  <c r="K176" i="12"/>
  <c r="L163" i="12"/>
  <c r="L176" i="12" s="1"/>
  <c r="M163" i="12"/>
  <c r="M176" i="12"/>
  <c r="N163" i="12"/>
  <c r="N176" i="12" s="1"/>
  <c r="O163" i="12"/>
  <c r="O176" i="12" s="1"/>
  <c r="P163" i="12"/>
  <c r="Q163" i="12"/>
  <c r="Q176" i="12"/>
  <c r="R163" i="12"/>
  <c r="S163" i="12"/>
  <c r="S176" i="12"/>
  <c r="T163" i="12"/>
  <c r="T176" i="12" s="1"/>
  <c r="U163" i="12"/>
  <c r="U176" i="12"/>
  <c r="V163" i="12"/>
  <c r="V176" i="12" s="1"/>
  <c r="W163" i="12"/>
  <c r="W176" i="12" s="1"/>
  <c r="X163" i="12"/>
  <c r="Y163" i="12"/>
  <c r="Y176" i="12"/>
  <c r="K163" i="12"/>
  <c r="L150" i="12"/>
  <c r="M150" i="12"/>
  <c r="N150" i="12"/>
  <c r="N151" i="12" s="1"/>
  <c r="O150" i="12"/>
  <c r="P150" i="12"/>
  <c r="Q150" i="12"/>
  <c r="R150" i="12"/>
  <c r="R151" i="12" s="1"/>
  <c r="S150" i="12"/>
  <c r="T150" i="12"/>
  <c r="U150" i="12"/>
  <c r="V150" i="12"/>
  <c r="V151" i="12" s="1"/>
  <c r="W150" i="12"/>
  <c r="X150" i="12"/>
  <c r="Y150" i="12"/>
  <c r="K150" i="12"/>
  <c r="L140" i="12"/>
  <c r="M140" i="12"/>
  <c r="M151" i="12"/>
  <c r="N140" i="12"/>
  <c r="O140" i="12"/>
  <c r="O151" i="12"/>
  <c r="P140" i="12"/>
  <c r="Q140" i="12"/>
  <c r="Q151" i="12" s="1"/>
  <c r="R140" i="12"/>
  <c r="S140" i="12"/>
  <c r="S151" i="12" s="1"/>
  <c r="T140" i="12"/>
  <c r="U140" i="12"/>
  <c r="U151" i="12"/>
  <c r="V140" i="12"/>
  <c r="W140" i="12"/>
  <c r="W151" i="12"/>
  <c r="X140" i="12"/>
  <c r="Y140" i="12"/>
  <c r="Y151" i="12" s="1"/>
  <c r="K140" i="12"/>
  <c r="K151" i="12" s="1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K126" i="12"/>
  <c r="L115" i="12"/>
  <c r="L127" i="12" s="1"/>
  <c r="M115" i="12"/>
  <c r="M127" i="12" s="1"/>
  <c r="N115" i="12"/>
  <c r="O115" i="12"/>
  <c r="P115" i="12"/>
  <c r="P127" i="12" s="1"/>
  <c r="Q115" i="12"/>
  <c r="Q127" i="12" s="1"/>
  <c r="R115" i="12"/>
  <c r="S115" i="12"/>
  <c r="T115" i="12"/>
  <c r="T127" i="12" s="1"/>
  <c r="U115" i="12"/>
  <c r="U127" i="12" s="1"/>
  <c r="V115" i="12"/>
  <c r="W115" i="12"/>
  <c r="W127" i="12"/>
  <c r="X115" i="12"/>
  <c r="Y115" i="12"/>
  <c r="Y127" i="12"/>
  <c r="K115" i="12"/>
  <c r="K127" i="12" s="1"/>
  <c r="L101" i="12"/>
  <c r="M101" i="12"/>
  <c r="N101" i="12"/>
  <c r="N102" i="12" s="1"/>
  <c r="O101" i="12"/>
  <c r="O102" i="12" s="1"/>
  <c r="P101" i="12"/>
  <c r="Q101" i="12"/>
  <c r="R101" i="12"/>
  <c r="R102" i="12" s="1"/>
  <c r="S101" i="12"/>
  <c r="S102" i="12" s="1"/>
  <c r="T101" i="12"/>
  <c r="U101" i="12"/>
  <c r="V101" i="12"/>
  <c r="V102" i="12" s="1"/>
  <c r="W101" i="12"/>
  <c r="W102" i="12" s="1"/>
  <c r="X101" i="12"/>
  <c r="Y101" i="12"/>
  <c r="K101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K92" i="12"/>
  <c r="L79" i="12"/>
  <c r="L80" i="12" s="1"/>
  <c r="M79" i="12"/>
  <c r="M80" i="12" s="1"/>
  <c r="N79" i="12"/>
  <c r="O79" i="12"/>
  <c r="P79" i="12"/>
  <c r="P80" i="12" s="1"/>
  <c r="Q79" i="12"/>
  <c r="Q80" i="12" s="1"/>
  <c r="R79" i="12"/>
  <c r="S79" i="12"/>
  <c r="T79" i="12"/>
  <c r="T80" i="12" s="1"/>
  <c r="U79" i="12"/>
  <c r="U80" i="12" s="1"/>
  <c r="V79" i="12"/>
  <c r="W79" i="12"/>
  <c r="X79" i="12"/>
  <c r="X80" i="12" s="1"/>
  <c r="Y79" i="12"/>
  <c r="Y80" i="12" s="1"/>
  <c r="K79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K68" i="12"/>
  <c r="L56" i="12"/>
  <c r="M56" i="12"/>
  <c r="N56" i="12"/>
  <c r="O56" i="12"/>
  <c r="O58" i="12" s="1"/>
  <c r="P56" i="12"/>
  <c r="Q56" i="12"/>
  <c r="R56" i="12"/>
  <c r="S56" i="12"/>
  <c r="S58" i="12" s="1"/>
  <c r="T56" i="12"/>
  <c r="U56" i="12"/>
  <c r="V56" i="12"/>
  <c r="W56" i="12"/>
  <c r="W58" i="12" s="1"/>
  <c r="X56" i="12"/>
  <c r="Y56" i="12"/>
  <c r="K56" i="12"/>
  <c r="L45" i="12"/>
  <c r="L58" i="12" s="1"/>
  <c r="M45" i="12"/>
  <c r="N45" i="12"/>
  <c r="O45" i="12"/>
  <c r="P45" i="12"/>
  <c r="P58" i="12" s="1"/>
  <c r="Q45" i="12"/>
  <c r="R45" i="12"/>
  <c r="S45" i="12"/>
  <c r="T45" i="12"/>
  <c r="T58" i="12" s="1"/>
  <c r="U45" i="12"/>
  <c r="V45" i="12"/>
  <c r="W45" i="12"/>
  <c r="X45" i="12"/>
  <c r="X58" i="12" s="1"/>
  <c r="Y45" i="12"/>
  <c r="K45" i="12"/>
  <c r="J31" i="12"/>
  <c r="L20" i="12"/>
  <c r="L330" i="12" s="1"/>
  <c r="M20" i="12"/>
  <c r="N20" i="12"/>
  <c r="N330" i="12" s="1"/>
  <c r="O20" i="12"/>
  <c r="P20" i="12"/>
  <c r="P330" i="12" s="1"/>
  <c r="P332" i="12" s="1"/>
  <c r="Q20" i="12"/>
  <c r="R20" i="12"/>
  <c r="R330" i="12" s="1"/>
  <c r="S20" i="12"/>
  <c r="T20" i="12"/>
  <c r="T330" i="12" s="1"/>
  <c r="U20" i="12"/>
  <c r="V20" i="12"/>
  <c r="V330" i="12" s="1"/>
  <c r="W20" i="12"/>
  <c r="X20" i="12"/>
  <c r="X330" i="12" s="1"/>
  <c r="X332" i="12" s="1"/>
  <c r="Y20" i="12"/>
  <c r="K20" i="12"/>
  <c r="K330" i="12" s="1"/>
  <c r="K332" i="12" s="1"/>
  <c r="J20" i="12"/>
  <c r="Z168" i="12"/>
  <c r="Z66" i="12"/>
  <c r="Z185" i="12"/>
  <c r="Z320" i="12"/>
  <c r="Z321" i="12"/>
  <c r="Z322" i="12"/>
  <c r="Z323" i="12"/>
  <c r="Z324" i="12"/>
  <c r="Z325" i="12"/>
  <c r="Z319" i="12"/>
  <c r="Z327" i="12" s="1"/>
  <c r="Z318" i="12"/>
  <c r="Z308" i="12"/>
  <c r="Z309" i="12"/>
  <c r="Z310" i="12"/>
  <c r="Z311" i="12"/>
  <c r="Z312" i="12"/>
  <c r="Z313" i="12"/>
  <c r="Z314" i="12"/>
  <c r="Z315" i="12"/>
  <c r="Z300" i="12"/>
  <c r="Z301" i="12"/>
  <c r="Z292" i="12"/>
  <c r="Z303" i="12" s="1"/>
  <c r="Z283" i="12"/>
  <c r="Z284" i="12"/>
  <c r="Z285" i="12"/>
  <c r="Z286" i="12"/>
  <c r="Z287" i="12"/>
  <c r="Z288" i="12"/>
  <c r="Z289" i="12"/>
  <c r="Z282" i="12"/>
  <c r="Z281" i="12"/>
  <c r="Z291" i="12" s="1"/>
  <c r="Z304" i="12" s="1"/>
  <c r="Z270" i="12"/>
  <c r="Z271" i="12"/>
  <c r="Z272" i="12"/>
  <c r="Z273" i="12"/>
  <c r="Z274" i="12"/>
  <c r="Z275" i="12"/>
  <c r="Z276" i="12"/>
  <c r="Z269" i="12"/>
  <c r="Z268" i="12"/>
  <c r="Z279" i="12"/>
  <c r="Z256" i="12"/>
  <c r="Z257" i="12"/>
  <c r="Z258" i="12"/>
  <c r="Z259" i="12"/>
  <c r="Z260" i="12"/>
  <c r="Z261" i="12"/>
  <c r="Z262" i="12"/>
  <c r="Z263" i="12"/>
  <c r="Z264" i="12"/>
  <c r="Z255" i="12"/>
  <c r="Z254" i="12"/>
  <c r="Z267" i="12" s="1"/>
  <c r="Z280" i="12" s="1"/>
  <c r="Z243" i="12"/>
  <c r="Z244" i="12"/>
  <c r="Z245" i="12"/>
  <c r="Z246" i="12"/>
  <c r="Z247" i="12"/>
  <c r="Z248" i="12"/>
  <c r="Z249" i="12"/>
  <c r="Z242" i="12"/>
  <c r="Z241" i="12"/>
  <c r="Z252" i="12" s="1"/>
  <c r="Z229" i="12"/>
  <c r="Z230" i="12"/>
  <c r="Z231" i="12"/>
  <c r="Z232" i="12"/>
  <c r="Z233" i="12"/>
  <c r="Z234" i="12"/>
  <c r="Z235" i="12"/>
  <c r="Z236" i="12"/>
  <c r="Z237" i="12"/>
  <c r="Z228" i="12"/>
  <c r="Z240" i="12"/>
  <c r="Z221" i="12"/>
  <c r="Z222" i="12"/>
  <c r="Z223" i="12"/>
  <c r="Z225" i="12" s="1"/>
  <c r="Z220" i="12"/>
  <c r="Z219" i="12"/>
  <c r="Z210" i="12"/>
  <c r="Z211" i="12"/>
  <c r="Z212" i="12"/>
  <c r="Z213" i="12"/>
  <c r="Z214" i="12"/>
  <c r="Z215" i="12"/>
  <c r="Z216" i="12"/>
  <c r="Z197" i="12"/>
  <c r="Z198" i="12"/>
  <c r="Z199" i="12"/>
  <c r="Z200" i="12"/>
  <c r="Z201" i="12"/>
  <c r="Z202" i="12"/>
  <c r="Z203" i="12"/>
  <c r="Z166" i="12"/>
  <c r="Z167" i="12"/>
  <c r="Z169" i="12"/>
  <c r="Z170" i="12"/>
  <c r="Z171" i="12"/>
  <c r="Z172" i="12"/>
  <c r="Z165" i="12"/>
  <c r="Z164" i="12"/>
  <c r="Z175" i="12"/>
  <c r="Z154" i="12"/>
  <c r="Z155" i="12"/>
  <c r="Z156" i="12"/>
  <c r="Z163" i="12" s="1"/>
  <c r="Z176" i="12" s="1"/>
  <c r="Z157" i="12"/>
  <c r="Z158" i="12"/>
  <c r="Z159" i="12"/>
  <c r="Z160" i="12"/>
  <c r="Z161" i="12"/>
  <c r="Z153" i="12"/>
  <c r="Z152" i="12"/>
  <c r="Z143" i="12"/>
  <c r="Z144" i="12"/>
  <c r="Z145" i="12"/>
  <c r="Z146" i="12"/>
  <c r="Z147" i="12"/>
  <c r="Z142" i="12"/>
  <c r="Z150" i="12" s="1"/>
  <c r="Z141" i="12"/>
  <c r="Z130" i="12"/>
  <c r="Z131" i="12"/>
  <c r="Z132" i="12"/>
  <c r="Z133" i="12"/>
  <c r="Z134" i="12"/>
  <c r="Z135" i="12"/>
  <c r="Z136" i="12"/>
  <c r="Z137" i="12"/>
  <c r="Z129" i="12"/>
  <c r="Z128" i="12"/>
  <c r="Z140" i="12" s="1"/>
  <c r="Z117" i="12"/>
  <c r="Z126" i="12" s="1"/>
  <c r="Z118" i="12"/>
  <c r="Z120" i="12"/>
  <c r="Z121" i="12"/>
  <c r="Z122" i="12"/>
  <c r="Z123" i="12"/>
  <c r="Z124" i="12"/>
  <c r="Z116" i="12"/>
  <c r="Z94" i="12"/>
  <c r="Z95" i="12"/>
  <c r="Z96" i="12"/>
  <c r="Z97" i="12"/>
  <c r="Z98" i="12"/>
  <c r="Z83" i="12"/>
  <c r="Z84" i="12"/>
  <c r="Z85" i="12"/>
  <c r="Z92" i="12" s="1"/>
  <c r="Z102" i="12" s="1"/>
  <c r="Z86" i="12"/>
  <c r="Z87" i="12"/>
  <c r="Z88" i="12"/>
  <c r="Z89" i="12"/>
  <c r="Z90" i="12"/>
  <c r="Z82" i="12"/>
  <c r="Z70" i="12"/>
  <c r="Z71" i="12"/>
  <c r="Z72" i="12"/>
  <c r="Z73" i="12"/>
  <c r="Z74" i="12"/>
  <c r="Z75" i="12"/>
  <c r="Z76" i="12"/>
  <c r="Z77" i="12"/>
  <c r="Z78" i="12"/>
  <c r="Z69" i="12"/>
  <c r="Z79" i="12" s="1"/>
  <c r="Z60" i="12"/>
  <c r="Z61" i="12"/>
  <c r="Z62" i="12"/>
  <c r="Z63" i="12"/>
  <c r="Z64" i="12"/>
  <c r="Z68" i="12" s="1"/>
  <c r="Z80" i="12" s="1"/>
  <c r="Z65" i="12"/>
  <c r="Z47" i="12"/>
  <c r="Z48" i="12"/>
  <c r="Z49" i="12"/>
  <c r="Z51" i="12"/>
  <c r="Z52" i="12"/>
  <c r="Z53" i="12"/>
  <c r="Z56" i="12" s="1"/>
  <c r="Z46" i="12"/>
  <c r="Z36" i="12"/>
  <c r="Z37" i="12"/>
  <c r="Z38" i="12"/>
  <c r="Z39" i="12"/>
  <c r="Z40" i="12"/>
  <c r="Z41" i="12"/>
  <c r="Z35" i="12"/>
  <c r="Z45" i="12" s="1"/>
  <c r="Z58" i="12" s="1"/>
  <c r="Z22" i="12"/>
  <c r="Z23" i="12"/>
  <c r="Z31" i="12" s="1"/>
  <c r="Z24" i="12"/>
  <c r="Z26" i="12"/>
  <c r="Z27" i="12"/>
  <c r="Z28" i="12"/>
  <c r="Z21" i="12"/>
  <c r="Z12" i="12"/>
  <c r="Z13" i="12"/>
  <c r="Z14" i="12"/>
  <c r="Z15" i="12"/>
  <c r="Z16" i="12"/>
  <c r="Z17" i="12"/>
  <c r="Z18" i="12"/>
  <c r="Z11" i="12"/>
  <c r="Z10" i="12"/>
  <c r="J303" i="12"/>
  <c r="Z196" i="12"/>
  <c r="L327" i="12"/>
  <c r="L328" i="12" s="1"/>
  <c r="M327" i="12"/>
  <c r="N327" i="12"/>
  <c r="N328" i="12" s="1"/>
  <c r="O327" i="12"/>
  <c r="P327" i="12"/>
  <c r="P328" i="12"/>
  <c r="Q327" i="12"/>
  <c r="R327" i="12"/>
  <c r="R328" i="12"/>
  <c r="S327" i="12"/>
  <c r="T327" i="12"/>
  <c r="T328" i="12" s="1"/>
  <c r="U327" i="12"/>
  <c r="V327" i="12"/>
  <c r="V328" i="12" s="1"/>
  <c r="W327" i="12"/>
  <c r="X327" i="12"/>
  <c r="Y327" i="12"/>
  <c r="Y328" i="12" s="1"/>
  <c r="J45" i="12"/>
  <c r="Z195" i="12"/>
  <c r="Z184" i="12"/>
  <c r="Z112" i="12"/>
  <c r="Z113" i="12"/>
  <c r="Z187" i="12"/>
  <c r="Z183" i="12"/>
  <c r="Z307" i="12"/>
  <c r="Z317" i="12" s="1"/>
  <c r="Z306" i="12"/>
  <c r="Z305" i="12"/>
  <c r="Z106" i="12"/>
  <c r="Z59" i="12"/>
  <c r="Z181" i="12"/>
  <c r="X328" i="12"/>
  <c r="J327" i="12"/>
  <c r="U328" i="12"/>
  <c r="S328" i="12"/>
  <c r="Q328" i="12"/>
  <c r="M328" i="12"/>
  <c r="K328" i="12"/>
  <c r="J317" i="12"/>
  <c r="J328" i="12" s="1"/>
  <c r="X304" i="12"/>
  <c r="V304" i="12"/>
  <c r="T304" i="12"/>
  <c r="P304" i="12"/>
  <c r="N304" i="12"/>
  <c r="L304" i="12"/>
  <c r="J291" i="12"/>
  <c r="J304" i="12"/>
  <c r="J279" i="12"/>
  <c r="V280" i="12"/>
  <c r="T280" i="12"/>
  <c r="R280" i="12"/>
  <c r="P280" i="12"/>
  <c r="N280" i="12"/>
  <c r="L280" i="12"/>
  <c r="J267" i="12"/>
  <c r="J280" i="12" s="1"/>
  <c r="J252" i="12"/>
  <c r="W253" i="12"/>
  <c r="U253" i="12"/>
  <c r="S253" i="12"/>
  <c r="O253" i="12"/>
  <c r="M253" i="12"/>
  <c r="K253" i="12"/>
  <c r="J240" i="12"/>
  <c r="J253" i="12" s="1"/>
  <c r="Z227" i="12"/>
  <c r="J225" i="12"/>
  <c r="X226" i="12"/>
  <c r="T226" i="12"/>
  <c r="R226" i="12"/>
  <c r="P226" i="12"/>
  <c r="L226" i="12"/>
  <c r="J218" i="12"/>
  <c r="J226" i="12" s="1"/>
  <c r="Z209" i="12"/>
  <c r="Z208" i="12"/>
  <c r="Z218" i="12" s="1"/>
  <c r="Z226" i="12" s="1"/>
  <c r="J206" i="12"/>
  <c r="J207" i="12" s="1"/>
  <c r="Z194" i="12"/>
  <c r="Z193" i="12"/>
  <c r="Z192" i="12"/>
  <c r="Z191" i="12"/>
  <c r="Z206" i="12" s="1"/>
  <c r="U207" i="12"/>
  <c r="M207" i="12"/>
  <c r="J190" i="12"/>
  <c r="Z186" i="12"/>
  <c r="Z182" i="12"/>
  <c r="Z180" i="12"/>
  <c r="Z179" i="12"/>
  <c r="Z178" i="12"/>
  <c r="Z177" i="12"/>
  <c r="Z190" i="12" s="1"/>
  <c r="J175" i="12"/>
  <c r="R176" i="12"/>
  <c r="J163" i="12"/>
  <c r="J176" i="12" s="1"/>
  <c r="J150" i="12"/>
  <c r="X151" i="12"/>
  <c r="T151" i="12"/>
  <c r="P151" i="12"/>
  <c r="L151" i="12"/>
  <c r="J140" i="12"/>
  <c r="J151" i="12"/>
  <c r="J126" i="12"/>
  <c r="X127" i="12"/>
  <c r="V127" i="12"/>
  <c r="S127" i="12"/>
  <c r="R127" i="12"/>
  <c r="O127" i="12"/>
  <c r="N127" i="12"/>
  <c r="J115" i="12"/>
  <c r="J127" i="12" s="1"/>
  <c r="Z111" i="12"/>
  <c r="Z110" i="12"/>
  <c r="Z109" i="12"/>
  <c r="Z108" i="12"/>
  <c r="Z107" i="12"/>
  <c r="Z105" i="12"/>
  <c r="Z104" i="12"/>
  <c r="Z103" i="12"/>
  <c r="Z115" i="12" s="1"/>
  <c r="Z127" i="12" s="1"/>
  <c r="J101" i="12"/>
  <c r="J102" i="12" s="1"/>
  <c r="Z93" i="12"/>
  <c r="Z101" i="12" s="1"/>
  <c r="Y102" i="12"/>
  <c r="X102" i="12"/>
  <c r="U102" i="12"/>
  <c r="T102" i="12"/>
  <c r="Q102" i="12"/>
  <c r="P102" i="12"/>
  <c r="M102" i="12"/>
  <c r="L102" i="12"/>
  <c r="K102" i="12"/>
  <c r="J92" i="12"/>
  <c r="J79" i="12"/>
  <c r="W80" i="12"/>
  <c r="V80" i="12"/>
  <c r="S80" i="12"/>
  <c r="R80" i="12"/>
  <c r="O80" i="12"/>
  <c r="N80" i="12"/>
  <c r="K80" i="12"/>
  <c r="J68" i="12"/>
  <c r="J80" i="12" s="1"/>
  <c r="J56" i="12"/>
  <c r="J58" i="12"/>
  <c r="Y58" i="12"/>
  <c r="V58" i="12"/>
  <c r="U58" i="12"/>
  <c r="R58" i="12"/>
  <c r="Q58" i="12"/>
  <c r="N58" i="12"/>
  <c r="M58" i="12"/>
  <c r="K58" i="12"/>
  <c r="Y31" i="12"/>
  <c r="Y33" i="12" s="1"/>
  <c r="Y331" i="12"/>
  <c r="X31" i="12"/>
  <c r="X331" i="12"/>
  <c r="W31" i="12"/>
  <c r="W331" i="12"/>
  <c r="W33" i="12"/>
  <c r="V31" i="12"/>
  <c r="V33" i="12"/>
  <c r="U31" i="12"/>
  <c r="U331" i="12" s="1"/>
  <c r="U33" i="12"/>
  <c r="T31" i="12"/>
  <c r="T331" i="12" s="1"/>
  <c r="T33" i="12"/>
  <c r="S31" i="12"/>
  <c r="S331" i="12" s="1"/>
  <c r="R31" i="12"/>
  <c r="R331" i="12" s="1"/>
  <c r="Q31" i="12"/>
  <c r="Q33" i="12" s="1"/>
  <c r="Q331" i="12"/>
  <c r="P31" i="12"/>
  <c r="P331" i="12"/>
  <c r="O31" i="12"/>
  <c r="O331" i="12"/>
  <c r="O33" i="12"/>
  <c r="N31" i="12"/>
  <c r="N331" i="12"/>
  <c r="N33" i="12"/>
  <c r="M31" i="12"/>
  <c r="M331" i="12" s="1"/>
  <c r="M33" i="12"/>
  <c r="L31" i="12"/>
  <c r="L331" i="12" s="1"/>
  <c r="L33" i="12"/>
  <c r="K31" i="12"/>
  <c r="K331" i="12" s="1"/>
  <c r="J33" i="12"/>
  <c r="Z9" i="12"/>
  <c r="Z20" i="12"/>
  <c r="Z330" i="12" s="1"/>
  <c r="I52" i="8"/>
  <c r="K20" i="8"/>
  <c r="L20" i="8"/>
  <c r="M20" i="8"/>
  <c r="M21" i="8" s="1"/>
  <c r="N20" i="8"/>
  <c r="O20" i="8"/>
  <c r="P20" i="8"/>
  <c r="Q20" i="8"/>
  <c r="R20" i="8"/>
  <c r="S20" i="8"/>
  <c r="T20" i="8"/>
  <c r="U20" i="8"/>
  <c r="V20" i="8"/>
  <c r="W20" i="8"/>
  <c r="X20" i="8"/>
  <c r="X19" i="8"/>
  <c r="K19" i="8"/>
  <c r="K21" i="8" s="1"/>
  <c r="L19" i="8"/>
  <c r="M19" i="8"/>
  <c r="N19" i="8"/>
  <c r="O19" i="8"/>
  <c r="P19" i="8"/>
  <c r="Q19" i="8"/>
  <c r="R19" i="8"/>
  <c r="S19" i="8"/>
  <c r="S21" i="8" s="1"/>
  <c r="T19" i="8"/>
  <c r="U19" i="8"/>
  <c r="V19" i="8"/>
  <c r="V21" i="8" s="1"/>
  <c r="W19" i="8"/>
  <c r="W21" i="8" s="1"/>
  <c r="J20" i="8"/>
  <c r="I20" i="8"/>
  <c r="J19" i="8"/>
  <c r="J55" i="8" s="1"/>
  <c r="J57" i="8" s="1"/>
  <c r="I19" i="8"/>
  <c r="I55" i="8" s="1"/>
  <c r="D20" i="8"/>
  <c r="D19" i="8"/>
  <c r="K53" i="8"/>
  <c r="L53" i="8"/>
  <c r="M53" i="8"/>
  <c r="N53" i="8"/>
  <c r="N56" i="8" s="1"/>
  <c r="O53" i="8"/>
  <c r="P53" i="8"/>
  <c r="Q53" i="8"/>
  <c r="R53" i="8"/>
  <c r="S53" i="8"/>
  <c r="T53" i="8"/>
  <c r="T56" i="8" s="1"/>
  <c r="U53" i="8"/>
  <c r="V53" i="8"/>
  <c r="V54" i="8" s="1"/>
  <c r="W53" i="8"/>
  <c r="X53" i="8"/>
  <c r="J53" i="8"/>
  <c r="I53" i="8"/>
  <c r="I56" i="8" s="1"/>
  <c r="K52" i="8"/>
  <c r="K54" i="8" s="1"/>
  <c r="L52" i="8"/>
  <c r="L55" i="8" s="1"/>
  <c r="L54" i="8"/>
  <c r="M52" i="8"/>
  <c r="M55" i="8" s="1"/>
  <c r="N52" i="8"/>
  <c r="O52" i="8"/>
  <c r="P52" i="8"/>
  <c r="Q52" i="8"/>
  <c r="Q54" i="8" s="1"/>
  <c r="R52" i="8"/>
  <c r="S52" i="8"/>
  <c r="T52" i="8"/>
  <c r="T55" i="8" s="1"/>
  <c r="U52" i="8"/>
  <c r="U54" i="8" s="1"/>
  <c r="V52" i="8"/>
  <c r="W52" i="8"/>
  <c r="X52" i="8"/>
  <c r="X54" i="8" s="1"/>
  <c r="J52" i="8"/>
  <c r="D52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AB44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AB26" i="8"/>
  <c r="AB27" i="8" s="1"/>
  <c r="AB2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AB14" i="8"/>
  <c r="T42" i="8"/>
  <c r="T39" i="8"/>
  <c r="T36" i="8"/>
  <c r="T24" i="8"/>
  <c r="X36" i="8"/>
  <c r="W36" i="8"/>
  <c r="V36" i="8"/>
  <c r="U36" i="8"/>
  <c r="S36" i="8"/>
  <c r="R36" i="8"/>
  <c r="Q36" i="8"/>
  <c r="P36" i="8"/>
  <c r="O36" i="8"/>
  <c r="N36" i="8"/>
  <c r="M36" i="8"/>
  <c r="L36" i="8"/>
  <c r="K36" i="8"/>
  <c r="J36" i="8"/>
  <c r="I36" i="8"/>
  <c r="AB35" i="8"/>
  <c r="AB34" i="8"/>
  <c r="X39" i="8"/>
  <c r="W39" i="8"/>
  <c r="V39" i="8"/>
  <c r="U39" i="8"/>
  <c r="S39" i="8"/>
  <c r="R39" i="8"/>
  <c r="Q39" i="8"/>
  <c r="P39" i="8"/>
  <c r="O39" i="8"/>
  <c r="N39" i="8"/>
  <c r="M39" i="8"/>
  <c r="L39" i="8"/>
  <c r="K39" i="8"/>
  <c r="J39" i="8"/>
  <c r="I39" i="8"/>
  <c r="AB37" i="8"/>
  <c r="AB39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AB32" i="8"/>
  <c r="AB33" i="8" s="1"/>
  <c r="AB31" i="8"/>
  <c r="W51" i="8"/>
  <c r="W48" i="8"/>
  <c r="W42" i="8"/>
  <c r="W30" i="8"/>
  <c r="W24" i="8"/>
  <c r="W18" i="8"/>
  <c r="W9" i="8"/>
  <c r="AB22" i="8"/>
  <c r="I18" i="8"/>
  <c r="O9" i="8"/>
  <c r="X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AB50" i="8"/>
  <c r="X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AB47" i="8"/>
  <c r="AB48" i="8" s="1"/>
  <c r="X42" i="8"/>
  <c r="V42" i="8"/>
  <c r="U42" i="8"/>
  <c r="S42" i="8"/>
  <c r="R42" i="8"/>
  <c r="Q42" i="8"/>
  <c r="P42" i="8"/>
  <c r="O42" i="8"/>
  <c r="N42" i="8"/>
  <c r="M42" i="8"/>
  <c r="L42" i="8"/>
  <c r="K42" i="8"/>
  <c r="J42" i="8"/>
  <c r="I42" i="8"/>
  <c r="AB41" i="8"/>
  <c r="X30" i="8"/>
  <c r="V30" i="8"/>
  <c r="U30" i="8"/>
  <c r="S30" i="8"/>
  <c r="R30" i="8"/>
  <c r="P30" i="8"/>
  <c r="O30" i="8"/>
  <c r="N30" i="8"/>
  <c r="M30" i="8"/>
  <c r="L30" i="8"/>
  <c r="K30" i="8"/>
  <c r="J30" i="8"/>
  <c r="I30" i="8"/>
  <c r="AB29" i="8"/>
  <c r="AB30" i="8" s="1"/>
  <c r="AB28" i="8"/>
  <c r="X24" i="8"/>
  <c r="V24" i="8"/>
  <c r="U24" i="8"/>
  <c r="S24" i="8"/>
  <c r="R24" i="8"/>
  <c r="Q24" i="8"/>
  <c r="P24" i="8"/>
  <c r="O24" i="8"/>
  <c r="N24" i="8"/>
  <c r="M24" i="8"/>
  <c r="L24" i="8"/>
  <c r="K24" i="8"/>
  <c r="J24" i="8"/>
  <c r="I24" i="8"/>
  <c r="AB23" i="8"/>
  <c r="L56" i="8"/>
  <c r="Q55" i="8"/>
  <c r="J21" i="8"/>
  <c r="X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AB16" i="8"/>
  <c r="AB19" i="8" s="1"/>
  <c r="AB18" i="8"/>
  <c r="D10" i="8"/>
  <c r="X9" i="8"/>
  <c r="V9" i="8"/>
  <c r="U9" i="8"/>
  <c r="T9" i="8"/>
  <c r="S9" i="8"/>
  <c r="R9" i="8"/>
  <c r="Q9" i="8"/>
  <c r="P9" i="8"/>
  <c r="N9" i="8"/>
  <c r="M9" i="8"/>
  <c r="L9" i="8"/>
  <c r="K9" i="8"/>
  <c r="J9" i="8"/>
  <c r="I9" i="8"/>
  <c r="AB8" i="8"/>
  <c r="AB9" i="8" s="1"/>
  <c r="AB7" i="8"/>
  <c r="X280" i="12"/>
  <c r="Z328" i="12"/>
  <c r="J330" i="12"/>
  <c r="J32" i="12"/>
  <c r="Y32" i="12"/>
  <c r="X32" i="12"/>
  <c r="W32" i="12"/>
  <c r="U32" i="12"/>
  <c r="T32" i="12"/>
  <c r="S32" i="12"/>
  <c r="Q32" i="12"/>
  <c r="P32" i="12"/>
  <c r="O32" i="12"/>
  <c r="M32" i="12"/>
  <c r="L32" i="12"/>
  <c r="T332" i="12"/>
  <c r="N332" i="12"/>
  <c r="L332" i="12"/>
  <c r="Z57" i="12"/>
  <c r="J331" i="12"/>
  <c r="AB24" i="8"/>
  <c r="J54" i="8"/>
  <c r="P54" i="8"/>
  <c r="Q21" i="8"/>
  <c r="O21" i="8"/>
  <c r="T21" i="8"/>
  <c r="L21" i="8"/>
  <c r="X56" i="8"/>
  <c r="N21" i="8"/>
  <c r="Q56" i="8"/>
  <c r="I57" i="8"/>
  <c r="U55" i="8"/>
  <c r="L57" i="8"/>
  <c r="U56" i="8"/>
  <c r="AB20" i="8"/>
  <c r="P56" i="8"/>
  <c r="N55" i="8"/>
  <c r="S56" i="8"/>
  <c r="J56" i="8"/>
  <c r="R55" i="8"/>
  <c r="P55" i="8"/>
  <c r="P57" i="8" s="1"/>
  <c r="K56" i="8"/>
  <c r="AB45" i="8"/>
  <c r="AB51" i="8"/>
  <c r="AB42" i="8"/>
  <c r="D55" i="8"/>
  <c r="S54" i="8"/>
  <c r="O54" i="8"/>
  <c r="K55" i="8"/>
  <c r="N57" i="8"/>
  <c r="AB36" i="8"/>
  <c r="W55" i="8"/>
  <c r="U21" i="8"/>
  <c r="X21" i="8"/>
  <c r="O56" i="8"/>
  <c r="AB12" i="8"/>
  <c r="AB15" i="8"/>
  <c r="AB52" i="8"/>
  <c r="V55" i="8"/>
  <c r="R54" i="8"/>
  <c r="N54" i="8"/>
  <c r="P21" i="8"/>
  <c r="I21" i="8"/>
  <c r="R21" i="8"/>
  <c r="K57" i="8"/>
  <c r="AB55" i="8" l="1"/>
  <c r="AB21" i="8"/>
  <c r="T54" i="8"/>
  <c r="V56" i="8"/>
  <c r="V57" i="8" s="1"/>
  <c r="AB53" i="8"/>
  <c r="AB54" i="8" s="1"/>
  <c r="Q57" i="8"/>
  <c r="Z151" i="12"/>
  <c r="R332" i="12"/>
  <c r="Z207" i="12"/>
  <c r="U57" i="8"/>
  <c r="J332" i="12"/>
  <c r="I54" i="8"/>
  <c r="W54" i="8"/>
  <c r="W56" i="8"/>
  <c r="W57" i="8" s="1"/>
  <c r="O55" i="8"/>
  <c r="O57" i="8" s="1"/>
  <c r="R56" i="8"/>
  <c r="R57" i="8" s="1"/>
  <c r="Z331" i="12"/>
  <c r="T57" i="8"/>
  <c r="X55" i="8"/>
  <c r="X57" i="8" s="1"/>
  <c r="Z332" i="12"/>
  <c r="Z253" i="12"/>
  <c r="Z33" i="12"/>
  <c r="K33" i="12"/>
  <c r="S33" i="12"/>
  <c r="V331" i="12"/>
  <c r="V332" i="12" s="1"/>
  <c r="Y330" i="12"/>
  <c r="Y332" i="12" s="1"/>
  <c r="W330" i="12"/>
  <c r="W332" i="12" s="1"/>
  <c r="U330" i="12"/>
  <c r="U332" i="12" s="1"/>
  <c r="S330" i="12"/>
  <c r="S332" i="12" s="1"/>
  <c r="Q330" i="12"/>
  <c r="Q332" i="12" s="1"/>
  <c r="O330" i="12"/>
  <c r="O332" i="12" s="1"/>
  <c r="M330" i="12"/>
  <c r="M332" i="12" s="1"/>
  <c r="M56" i="8"/>
  <c r="AB56" i="8" s="1"/>
  <c r="N32" i="12"/>
  <c r="R32" i="12"/>
  <c r="V32" i="12"/>
  <c r="K32" i="12"/>
  <c r="M54" i="8"/>
  <c r="S55" i="8"/>
  <c r="S57" i="8" s="1"/>
  <c r="R33" i="12"/>
  <c r="Z32" i="12"/>
  <c r="P33" i="12"/>
  <c r="X33" i="12"/>
  <c r="AB57" i="8" l="1"/>
</calcChain>
</file>

<file path=xl/sharedStrings.xml><?xml version="1.0" encoding="utf-8"?>
<sst xmlns="http://schemas.openxmlformats.org/spreadsheetml/2006/main" count="1044" uniqueCount="266">
  <si>
    <t>№ п/п</t>
  </si>
  <si>
    <t>Курс</t>
  </si>
  <si>
    <t>Контингент студентів</t>
  </si>
  <si>
    <t>лабораторні роботи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</si>
  <si>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</si>
  <si>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</si>
  <si>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</si>
  <si>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</si>
  <si>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 заняття</t>
  </si>
  <si>
    <t>І семестр</t>
  </si>
  <si>
    <t>ІІ семестр</t>
  </si>
  <si>
    <t>ВИДИ НАВЧАЛЬНОГО НАВАНТАЖЕННЯ</t>
  </si>
  <si>
    <t>лекції</t>
  </si>
  <si>
    <t>екзамени</t>
  </si>
  <si>
    <t>Всього</t>
  </si>
  <si>
    <t>Ставка</t>
  </si>
  <si>
    <t>Форма навчання</t>
  </si>
  <si>
    <t>Спеціальність</t>
  </si>
  <si>
    <t>практичні (семінарські) заняття</t>
  </si>
  <si>
    <t>доцент</t>
  </si>
  <si>
    <t>професор</t>
  </si>
  <si>
    <t>№ п.п.</t>
  </si>
  <si>
    <t>Прізвище, ім`я та по батькові (повністю)</t>
  </si>
  <si>
    <t>ВИДИ      НАВЧАЛЬНОГО    НАВАНТАЖЕННЯ</t>
  </si>
  <si>
    <t>курсові роботи ( проекти)</t>
  </si>
  <si>
    <t>Всього за рік</t>
  </si>
  <si>
    <t>Трактинська</t>
  </si>
  <si>
    <t>Миколаївна</t>
  </si>
  <si>
    <t>Вакарчук</t>
  </si>
  <si>
    <t>Михайло</t>
  </si>
  <si>
    <t>Борисович</t>
  </si>
  <si>
    <t>Парфінович</t>
  </si>
  <si>
    <t>Наталія</t>
  </si>
  <si>
    <t>Вікторівна</t>
  </si>
  <si>
    <t>Ткаченко</t>
  </si>
  <si>
    <t>Марина</t>
  </si>
  <si>
    <t>Євгенівна</t>
  </si>
  <si>
    <t>Олег</t>
  </si>
  <si>
    <t>Біліченко</t>
  </si>
  <si>
    <t>Роман</t>
  </si>
  <si>
    <t>Олегович</t>
  </si>
  <si>
    <t>Тетяна</t>
  </si>
  <si>
    <t>Юріївна</t>
  </si>
  <si>
    <t>Кофанов</t>
  </si>
  <si>
    <t>Володимир</t>
  </si>
  <si>
    <t>Пасько</t>
  </si>
  <si>
    <t>Анатолій</t>
  </si>
  <si>
    <t xml:space="preserve"> </t>
  </si>
  <si>
    <t>Лескевич</t>
  </si>
  <si>
    <t>Всього  за  І  семестр</t>
  </si>
  <si>
    <t>Всього за  ІІ семестр</t>
  </si>
  <si>
    <t>Конарева</t>
  </si>
  <si>
    <t>Світлана</t>
  </si>
  <si>
    <t>Коваленко</t>
  </si>
  <si>
    <t>Вікторович</t>
  </si>
  <si>
    <t>консульт. екзам.</t>
  </si>
  <si>
    <t xml:space="preserve">Посада, вчена ступінь, вчене звання, </t>
  </si>
  <si>
    <t>Прізвище, ім'я та по батькові (повністю)</t>
  </si>
  <si>
    <t>навчальна прктика</t>
  </si>
  <si>
    <t>рік</t>
  </si>
  <si>
    <t>Миколайович</t>
  </si>
  <si>
    <t xml:space="preserve">             </t>
  </si>
  <si>
    <t>Семестри, рік</t>
  </si>
  <si>
    <t>Всього за зав.каф.</t>
  </si>
  <si>
    <t>Всього за професорами</t>
  </si>
  <si>
    <t>Всього за доцентами</t>
  </si>
  <si>
    <t>Разом за кафедрою</t>
  </si>
  <si>
    <t>Факультет</t>
  </si>
  <si>
    <t xml:space="preserve">курсові роботи (проекти) </t>
  </si>
  <si>
    <t>Посада, вчена ступінь, вчене звання</t>
  </si>
  <si>
    <t>Назва дисципліни</t>
  </si>
  <si>
    <t xml:space="preserve">            ДНІПРОВСЬКИЙ  НАЦІОНАЛЬНИЙ  УНІВЕРСИТЕТ  ІМЕНІ  ОЛЕСЯ  ГОНЧАРА</t>
  </si>
  <si>
    <t>д-р фіз.-мат.наук</t>
  </si>
  <si>
    <t>канд.фіз.-мат.наук</t>
  </si>
  <si>
    <t>кваліфікаційні роботи (проекти)</t>
  </si>
  <si>
    <t>атестаційний екзамен</t>
  </si>
  <si>
    <t xml:space="preserve">керівництво аспірантами </t>
  </si>
  <si>
    <t xml:space="preserve">керівництво на ФПК </t>
  </si>
  <si>
    <t xml:space="preserve">проведення аспірантських екзаменів </t>
  </si>
  <si>
    <t>консульт. екзамен</t>
  </si>
  <si>
    <t xml:space="preserve">кваліфікаційні роботи(проекти) </t>
  </si>
  <si>
    <t>атестаційний  екзамен</t>
  </si>
  <si>
    <t>ПОГОДЖЕНО</t>
  </si>
  <si>
    <t>Когут</t>
  </si>
  <si>
    <t>Петро</t>
  </si>
  <si>
    <t>Ілліч</t>
  </si>
  <si>
    <t>Борщ</t>
  </si>
  <si>
    <t>Леонідович</t>
  </si>
  <si>
    <t>Сясєв</t>
  </si>
  <si>
    <t>Андрій</t>
  </si>
  <si>
    <t>Валерійович</t>
  </si>
  <si>
    <t>Затверджено на засіданні кафедри ММА (протокол № _____від  _________)</t>
  </si>
  <si>
    <t xml:space="preserve">   </t>
  </si>
  <si>
    <t>зав. кафедри</t>
  </si>
  <si>
    <t>Завідувачка кафедри _____________ Наталія  ПАРФІНОВИЧ</t>
  </si>
  <si>
    <t>ДНІПРОВСЬКИЙ   НАЦІОНАЛЬНИЙ   УНІВЕРСИТЕТ   ІМЕНІ  ОЛЕСЯ   ГОНЧАРА</t>
  </si>
  <si>
    <r>
      <t xml:space="preserve">           Розподіл навчального навантаження між викладачами кафедри </t>
    </r>
    <r>
      <rPr>
        <b/>
        <u/>
        <sz val="12"/>
        <rFont val="Times New Roman"/>
        <family val="1"/>
        <charset val="204"/>
      </rPr>
      <t>Математичного аналізу та оптимізації</t>
    </r>
  </si>
  <si>
    <t>Математичний аналіз: функції багатьох змінних</t>
  </si>
  <si>
    <t>денна</t>
  </si>
  <si>
    <t>ММ</t>
  </si>
  <si>
    <t>МП</t>
  </si>
  <si>
    <t>МС</t>
  </si>
  <si>
    <t>Гармонічний аналіз і його застосування</t>
  </si>
  <si>
    <t>Методи прикладної математики</t>
  </si>
  <si>
    <t>Методика викладання математики</t>
  </si>
  <si>
    <t>Кваліфікаційна робота (ЕК)</t>
  </si>
  <si>
    <t>асп.</t>
  </si>
  <si>
    <t>Всього за  І  семестр</t>
  </si>
  <si>
    <t>Атестаційний іспит</t>
  </si>
  <si>
    <t>МІ</t>
  </si>
  <si>
    <t>Всього за  І І семестр</t>
  </si>
  <si>
    <t>Професори</t>
  </si>
  <si>
    <t>Математичні моделі</t>
  </si>
  <si>
    <t>Варіаційні методи математичної фізики</t>
  </si>
  <si>
    <t>Теорія оптимального керування процесами</t>
  </si>
  <si>
    <t>Динамічне програмування і керування процесами прийняття рішень</t>
  </si>
  <si>
    <t>Кваліфікаційна робота (керівництво)</t>
  </si>
  <si>
    <t xml:space="preserve">Методи оптимізації та варіаційне числення </t>
  </si>
  <si>
    <t>Проблеми відновлення зображень</t>
  </si>
  <si>
    <t>Комплексний аналіз</t>
  </si>
  <si>
    <t>Олександров.</t>
  </si>
  <si>
    <t>Теорія міри та інтеграла</t>
  </si>
  <si>
    <t>Актуарна математика</t>
  </si>
  <si>
    <t>Функціональний аналіз</t>
  </si>
  <si>
    <t xml:space="preserve">Доценти        </t>
  </si>
  <si>
    <t>Історія математики</t>
  </si>
  <si>
    <t>Математичний аналіз: функції однієї змінної</t>
  </si>
  <si>
    <t>Математичний аналіз</t>
  </si>
  <si>
    <t>ПЗ</t>
  </si>
  <si>
    <t>ПТ</t>
  </si>
  <si>
    <t>Виробнича практика: пропедевтична педагогічна (без відриву)</t>
  </si>
  <si>
    <t>Цифрові освітні ресурси</t>
  </si>
  <si>
    <t>Виробнича практика: педагогічна</t>
  </si>
  <si>
    <t>Курсова робота</t>
  </si>
  <si>
    <t>Вища математика</t>
  </si>
  <si>
    <t>БЕ</t>
  </si>
  <si>
    <t>БЛ</t>
  </si>
  <si>
    <t>БМ</t>
  </si>
  <si>
    <t>ТДу</t>
  </si>
  <si>
    <t>ТНу</t>
  </si>
  <si>
    <t>БП</t>
  </si>
  <si>
    <t>БСу</t>
  </si>
  <si>
    <t>Основи вищої математики</t>
  </si>
  <si>
    <t>БН</t>
  </si>
  <si>
    <t>Рівняння математичної фізики</t>
  </si>
  <si>
    <t xml:space="preserve">                                                                                                     </t>
  </si>
  <si>
    <t>МА</t>
  </si>
  <si>
    <t>ПА</t>
  </si>
  <si>
    <t>ПС</t>
  </si>
  <si>
    <t>Навчальна практика: обчислювальна 2</t>
  </si>
  <si>
    <t>КЕ</t>
  </si>
  <si>
    <t>КС</t>
  </si>
  <si>
    <t>ТК</t>
  </si>
  <si>
    <t>ТЗ</t>
  </si>
  <si>
    <t>КІ</t>
  </si>
  <si>
    <t>ТРу</t>
  </si>
  <si>
    <t>Навчальна практика: предметна</t>
  </si>
  <si>
    <t>Всього за ІІ семестр</t>
  </si>
  <si>
    <t>Всього за   рік</t>
  </si>
  <si>
    <t>Чисельні методи</t>
  </si>
  <si>
    <t>Проблеми сегментації і кластерізації в задачах обробки</t>
  </si>
  <si>
    <t>Основи комплексного аналізу</t>
  </si>
  <si>
    <t>Навчальна практика: обчислювальна 1</t>
  </si>
  <si>
    <t>Навчальна практика: комп'ютерна</t>
  </si>
  <si>
    <t>МЛ</t>
  </si>
  <si>
    <t>Вибрані розділи елементарної математики</t>
  </si>
  <si>
    <t>Виробнича практика: виховна</t>
  </si>
  <si>
    <t>Шкільні задачі з параметрами</t>
  </si>
  <si>
    <t>Олімпіадні задачі</t>
  </si>
  <si>
    <t>Аналіз на багатовидах</t>
  </si>
  <si>
    <t>МХ</t>
  </si>
  <si>
    <t>ТД</t>
  </si>
  <si>
    <t>ТН</t>
  </si>
  <si>
    <t>ТР</t>
  </si>
  <si>
    <t>Всього за І семестр</t>
  </si>
  <si>
    <t>Диференціальні рівняння</t>
  </si>
  <si>
    <t>МТ</t>
  </si>
  <si>
    <t>ХЛ</t>
  </si>
  <si>
    <t>ХФ</t>
  </si>
  <si>
    <t>Методологія та організація наукових досліджень</t>
  </si>
  <si>
    <t>Теоретичні основи організації н.-д.діяльності</t>
  </si>
  <si>
    <t>ХР</t>
  </si>
  <si>
    <t>ХТ</t>
  </si>
  <si>
    <t>Виробнича практика: викладацька</t>
  </si>
  <si>
    <t>Виробнича практика: науково-дослідна</t>
  </si>
  <si>
    <t>Математичні методи в мікро- і макроекономіці</t>
  </si>
  <si>
    <t>Вікторія</t>
  </si>
  <si>
    <t>Теорія нерівностей</t>
  </si>
  <si>
    <t>Всього за І І семестр</t>
  </si>
  <si>
    <t>Всього за  рік</t>
  </si>
  <si>
    <t>за І семестр</t>
  </si>
  <si>
    <t>за І І семестр</t>
  </si>
  <si>
    <t>за рік</t>
  </si>
  <si>
    <r>
      <rPr>
        <b/>
        <u/>
        <sz val="12"/>
        <rFont val="Times New Roman"/>
        <family val="1"/>
        <charset val="204"/>
      </rPr>
      <t>(ММА</t>
    </r>
    <r>
      <rPr>
        <b/>
        <sz val="12"/>
        <rFont val="Times New Roman"/>
        <family val="1"/>
        <charset val="204"/>
      </rPr>
      <t xml:space="preserve">)  на  </t>
    </r>
    <r>
      <rPr>
        <b/>
        <u/>
        <sz val="12"/>
        <rFont val="Times New Roman"/>
        <family val="1"/>
        <charset val="204"/>
      </rPr>
      <t xml:space="preserve">2024/2025 </t>
    </r>
    <r>
      <rPr>
        <b/>
        <sz val="12"/>
        <rFont val="Times New Roman"/>
        <family val="1"/>
        <charset val="204"/>
      </rPr>
      <t xml:space="preserve">  навчальний рік</t>
    </r>
  </si>
  <si>
    <t>Математичні методи обробки інформації</t>
  </si>
  <si>
    <t>1м</t>
  </si>
  <si>
    <t>Вища математика (математичний аналіз)</t>
  </si>
  <si>
    <t>2м</t>
  </si>
  <si>
    <t>ТЗу</t>
  </si>
  <si>
    <t>ТС</t>
  </si>
  <si>
    <t>Інноваційні технології навчання шкільного курсу математики</t>
  </si>
  <si>
    <t>Логіка (вибіркова)</t>
  </si>
  <si>
    <t>Сучасні питання аналізу</t>
  </si>
  <si>
    <t>Тестові технології на укоках математики (вибіркова)</t>
  </si>
  <si>
    <t>Методика викладання інформатики (вибіркова)</t>
  </si>
  <si>
    <t>Методика викладання інформатики (вибіркова, 8 тижн.)</t>
  </si>
  <si>
    <t>КМ</t>
  </si>
  <si>
    <t>БГ</t>
  </si>
  <si>
    <t>ТБ</t>
  </si>
  <si>
    <t>ТВ</t>
  </si>
  <si>
    <t>ТТ</t>
  </si>
  <si>
    <t>ТМ</t>
  </si>
  <si>
    <t>ТП</t>
  </si>
  <si>
    <t>ТБу</t>
  </si>
  <si>
    <t>ТПу</t>
  </si>
  <si>
    <t>ПМу</t>
  </si>
  <si>
    <t>КЕу</t>
  </si>
  <si>
    <t>КМу</t>
  </si>
  <si>
    <t>МІМ</t>
  </si>
  <si>
    <t>СФ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</si>
  <si>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</si>
  <si>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Варіаційна збіжність оптимізац.задач в нормованих просторах</t>
  </si>
  <si>
    <t>Прикладний функціональний аналіз</t>
  </si>
  <si>
    <t>Варіац.аналіз в просторах Соболєва та ф-цій з обмеженою варіацією</t>
  </si>
  <si>
    <t>Всього за рік (без аспірантів)</t>
  </si>
  <si>
    <t>SCOPUS</t>
  </si>
  <si>
    <t>заступник дек.</t>
  </si>
  <si>
    <t>ФВК</t>
  </si>
  <si>
    <t>УВК</t>
  </si>
  <si>
    <t>Нелінійний аналіз варіаційних задач</t>
  </si>
  <si>
    <t>Н.-м.журнал</t>
  </si>
  <si>
    <t>(60 годин)</t>
  </si>
  <si>
    <t>Декан ММФ _________  Олександр  ХАМІНІЧ</t>
  </si>
  <si>
    <t>______  __________ 2024 р.</t>
  </si>
  <si>
    <r>
      <rPr>
        <sz val="10"/>
        <rFont val="Times New Roman"/>
        <family val="1"/>
        <charset val="204"/>
      </rPr>
      <t xml:space="preserve">_________                     </t>
    </r>
    <r>
      <rPr>
        <b/>
        <sz val="10"/>
        <rFont val="Times New Roman"/>
        <family val="1"/>
        <charset val="204"/>
      </rPr>
      <t>Вікторія  МЕНЬШОВА</t>
    </r>
  </si>
  <si>
    <t xml:space="preserve">    Виконавець</t>
  </si>
  <si>
    <t xml:space="preserve">УСЬОГО: 11,25ст. </t>
  </si>
  <si>
    <t>(100 годин)</t>
  </si>
  <si>
    <t>з виховн.роботи</t>
  </si>
  <si>
    <t>по науков.роботі</t>
  </si>
  <si>
    <r>
      <t xml:space="preserve"> Розподіл навчального навантаження між викладачами  кафедри </t>
    </r>
    <r>
      <rPr>
        <b/>
        <u/>
        <sz val="13"/>
        <rFont val="Times New Roman"/>
        <family val="1"/>
        <charset val="204"/>
      </rPr>
      <t xml:space="preserve">Математичного аналізу та оптимізації (ММА)  на  2024 - 2025  навчальний рік </t>
    </r>
  </si>
  <si>
    <t>аспірантські екзамени</t>
  </si>
  <si>
    <t>консультування докторантів, здобувачів</t>
  </si>
  <si>
    <t>керівництво ФПК</t>
  </si>
  <si>
    <t>робота приймальної комісії</t>
  </si>
  <si>
    <t>Інше</t>
  </si>
  <si>
    <t>Розподіл ставок
по датам</t>
  </si>
  <si>
    <t>Парфінович Наталія Вікторівна</t>
  </si>
  <si>
    <t>зав. кафедри,д-р фіз.-мат.наук, професор</t>
  </si>
  <si>
    <t>Когут Петро Ілліч</t>
  </si>
  <si>
    <t>професор, д-р фіз.-мат.наук, професор</t>
  </si>
  <si>
    <t>Кофанов Володимир Олександрович</t>
  </si>
  <si>
    <t>Біліченко Роман Олегович</t>
  </si>
  <si>
    <t>доцент, канд.фіз.-мат.наук</t>
  </si>
  <si>
    <t>Борщ Володимир Леонідович</t>
  </si>
  <si>
    <t>доцент, канд.фіз.-мат.наук, доцент</t>
  </si>
  <si>
    <t>Вакарчук Михайло Борисович</t>
  </si>
  <si>
    <t>Коваленко Олег Вікторович</t>
  </si>
  <si>
    <t>Конарева Світлана Вікторівна</t>
  </si>
  <si>
    <t>Лескевич Тетяна Юріївна</t>
  </si>
  <si>
    <t>доцент,канд.фіз.-мат.наук</t>
  </si>
  <si>
    <t>Пасько Анатолій Миколайович</t>
  </si>
  <si>
    <t>Сясєв Андрій Валерійович</t>
  </si>
  <si>
    <t>доцент,канд.фіз.-мат.наук, доцент</t>
  </si>
  <si>
    <t>Ткаченко Марина Євгенівна</t>
  </si>
  <si>
    <t>Трактинська Вікторія  Миколаївна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</si>
</sst>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Times New Roman"/>
      <family val="1"/>
    </font>
    <font>
      <b/>
      <sz val="12"/>
      <name val="Times New Roman"/>
      <family val="1"/>
      <charset val="204"/>
    </font>
    <font>
      <b/>
      <sz val="10"/>
      <name val="Times New Roman"/>
      <family val="1"/>
    </font>
    <font>
      <b/>
      <i/>
      <sz val="12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3"/>
      <name val="Times New Roman"/>
      <family val="1"/>
      <charset val="204"/>
    </font>
    <font>
      <b/>
      <u/>
      <sz val="13"/>
      <name val="Times New Roman"/>
      <family val="1"/>
      <charset val="204"/>
    </font>
    <font>
      <sz val="9"/>
      <name val="Times New Roman"/>
      <family val="1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sz val="6"/>
      <name val="Times New Roman"/>
      <family val="1"/>
      <charset val="204"/>
    </font>
    <font>
      <b/>
      <u/>
      <sz val="12"/>
      <name val="Times New Roman"/>
      <family val="1"/>
      <charset val="204"/>
    </font>
    <font>
      <b/>
      <sz val="12"/>
      <name val="Times New Roman"/>
      <family val="1"/>
    </font>
    <font>
      <b/>
      <sz val="10"/>
      <name val="Arial"/>
      <family val="2"/>
      <charset val="204"/>
    </font>
    <font>
      <sz val="8"/>
      <name val="Times New Roman"/>
      <family val="1"/>
      <charset val="204"/>
    </font>
    <font>
      <sz val="10"/>
      <name val="Arial Cyr"/>
      <family val="2"/>
      <charset val="204"/>
    </font>
    <font>
      <b/>
      <sz val="8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color rgb="FF00B0F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46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1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" xfId="0" applyFont="1" applyBorder="1" applyAlignment="1">
      <alignment horizontal="center"/>
    </xf>
    <xf numFmtId="0" fontId="2" fillId="0" borderId="26" xfId="0" applyFont="1" applyBorder="1"/>
    <xf numFmtId="0" fontId="3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0" xfId="0" applyFont="1" applyBorder="1"/>
    <xf numFmtId="0" fontId="3" fillId="0" borderId="3" xfId="0" applyFont="1" applyBorder="1"/>
    <xf numFmtId="0" fontId="2" fillId="0" borderId="3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3" fillId="0" borderId="32" xfId="0" applyFont="1" applyBorder="1"/>
    <xf numFmtId="0" fontId="2" fillId="0" borderId="8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3" fillId="0" borderId="14" xfId="0" applyFont="1" applyBorder="1"/>
    <xf numFmtId="0" fontId="3" fillId="0" borderId="24" xfId="0" applyFont="1" applyBorder="1"/>
    <xf numFmtId="0" fontId="3" fillId="0" borderId="30" xfId="0" applyFont="1" applyBorder="1"/>
    <xf numFmtId="0" fontId="2" fillId="0" borderId="22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35" xfId="0" applyFont="1" applyBorder="1" applyAlignment="1">
      <alignment horizontal="center" textRotation="90" wrapText="1"/>
    </xf>
    <xf numFmtId="0" fontId="2" fillId="0" borderId="7" xfId="0" applyFont="1" applyBorder="1" applyAlignment="1">
      <alignment horizontal="center" textRotation="90" wrapText="1"/>
    </xf>
    <xf numFmtId="0" fontId="2" fillId="0" borderId="0" xfId="0" applyFont="1" applyBorder="1" applyAlignment="1">
      <alignment horizontal="center" textRotation="90" wrapText="1"/>
    </xf>
    <xf numFmtId="0" fontId="2" fillId="0" borderId="36" xfId="0" applyFont="1" applyBorder="1" applyAlignment="1">
      <alignment horizontal="center" textRotation="90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8" xfId="0" applyFont="1" applyBorder="1"/>
    <xf numFmtId="0" fontId="2" fillId="0" borderId="39" xfId="0" applyFont="1" applyBorder="1"/>
    <xf numFmtId="0" fontId="3" fillId="0" borderId="38" xfId="0" applyFont="1" applyBorder="1"/>
    <xf numFmtId="0" fontId="2" fillId="0" borderId="27" xfId="0" applyFont="1" applyBorder="1"/>
    <xf numFmtId="0" fontId="2" fillId="0" borderId="2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0" xfId="0" applyFont="1" applyBorder="1"/>
    <xf numFmtId="0" fontId="2" fillId="0" borderId="9" xfId="0" applyFont="1" applyBorder="1" applyAlignment="1">
      <alignment horizontal="center"/>
    </xf>
    <xf numFmtId="0" fontId="2" fillId="0" borderId="2" xfId="0" applyFont="1" applyFill="1" applyBorder="1"/>
    <xf numFmtId="0" fontId="2" fillId="0" borderId="41" xfId="0" applyFont="1" applyBorder="1"/>
    <xf numFmtId="0" fontId="1" fillId="0" borderId="0" xfId="0" applyFont="1" applyBorder="1"/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/>
    <xf numFmtId="0" fontId="2" fillId="0" borderId="46" xfId="0" applyFont="1" applyBorder="1"/>
    <xf numFmtId="0" fontId="2" fillId="0" borderId="23" xfId="0" applyFont="1" applyBorder="1" applyAlignment="1">
      <alignment horizontal="center"/>
    </xf>
    <xf numFmtId="0" fontId="2" fillId="0" borderId="10" xfId="0" applyFont="1" applyFill="1" applyBorder="1"/>
    <xf numFmtId="0" fontId="2" fillId="0" borderId="4" xfId="0" applyFont="1" applyFill="1" applyBorder="1"/>
    <xf numFmtId="0" fontId="2" fillId="0" borderId="35" xfId="0" applyFont="1" applyBorder="1" applyAlignment="1">
      <alignment horizontal="center"/>
    </xf>
    <xf numFmtId="0" fontId="3" fillId="0" borderId="47" xfId="0" applyFont="1" applyBorder="1"/>
    <xf numFmtId="0" fontId="2" fillId="0" borderId="48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6" fillId="0" borderId="29" xfId="0" applyFont="1" applyBorder="1"/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49" xfId="0" applyFont="1" applyBorder="1"/>
    <xf numFmtId="0" fontId="2" fillId="0" borderId="50" xfId="0" applyFont="1" applyBorder="1"/>
    <xf numFmtId="0" fontId="3" fillId="0" borderId="51" xfId="0" applyFont="1" applyBorder="1"/>
    <xf numFmtId="0" fontId="3" fillId="0" borderId="5" xfId="0" applyFont="1" applyBorder="1"/>
    <xf numFmtId="0" fontId="3" fillId="0" borderId="16" xfId="0" applyFont="1" applyBorder="1"/>
    <xf numFmtId="0" fontId="3" fillId="0" borderId="15" xfId="0" applyFont="1" applyBorder="1"/>
    <xf numFmtId="0" fontId="3" fillId="0" borderId="17" xfId="0" applyFont="1" applyBorder="1"/>
    <xf numFmtId="0" fontId="0" fillId="0" borderId="0" xfId="0" applyBorder="1"/>
    <xf numFmtId="0" fontId="3" fillId="0" borderId="10" xfId="0" applyFont="1" applyBorder="1"/>
    <xf numFmtId="0" fontId="3" fillId="0" borderId="6" xfId="0" applyFont="1" applyBorder="1"/>
    <xf numFmtId="0" fontId="3" fillId="0" borderId="4" xfId="0" applyFont="1" applyBorder="1"/>
    <xf numFmtId="0" fontId="0" fillId="0" borderId="2" xfId="0" applyBorder="1"/>
    <xf numFmtId="0" fontId="0" fillId="0" borderId="16" xfId="0" applyBorder="1"/>
    <xf numFmtId="0" fontId="2" fillId="0" borderId="5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54" xfId="0" applyFont="1" applyBorder="1"/>
    <xf numFmtId="0" fontId="3" fillId="0" borderId="43" xfId="0" applyFont="1" applyBorder="1"/>
    <xf numFmtId="0" fontId="3" fillId="0" borderId="33" xfId="0" applyFont="1" applyBorder="1"/>
    <xf numFmtId="0" fontId="3" fillId="0" borderId="0" xfId="0" applyFont="1" applyBorder="1"/>
    <xf numFmtId="0" fontId="0" fillId="0" borderId="0" xfId="0" applyAlignment="1">
      <alignment horizontal="center"/>
    </xf>
    <xf numFmtId="0" fontId="4" fillId="0" borderId="0" xfId="0" applyFont="1" applyAlignment="1" applyProtection="1">
      <alignment horizontal="center" vertical="center"/>
      <protection locked="0"/>
    </xf>
    <xf numFmtId="0" fontId="10" fillId="0" borderId="3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>
      <alignment horizontal="center" vertical="center"/>
    </xf>
    <xf numFmtId="0" fontId="3" fillId="0" borderId="8" xfId="0" applyFont="1" applyBorder="1"/>
    <xf numFmtId="0" fontId="3" fillId="0" borderId="0" xfId="0" applyFont="1" applyBorder="1" applyAlignment="1"/>
    <xf numFmtId="0" fontId="0" fillId="0" borderId="0" xfId="0" applyBorder="1" applyAlignment="1">
      <alignment horizontal="center"/>
    </xf>
    <xf numFmtId="0" fontId="3" fillId="0" borderId="13" xfId="0" applyFont="1" applyBorder="1"/>
    <xf numFmtId="0" fontId="3" fillId="0" borderId="55" xfId="0" applyFont="1" applyBorder="1"/>
    <xf numFmtId="0" fontId="3" fillId="0" borderId="51" xfId="0" applyFont="1" applyBorder="1" applyAlignment="1">
      <alignment horizontal="center"/>
    </xf>
    <xf numFmtId="0" fontId="2" fillId="0" borderId="56" xfId="0" applyFont="1" applyBorder="1"/>
    <xf numFmtId="2" fontId="3" fillId="0" borderId="7" xfId="0" applyNumberFormat="1" applyFont="1" applyBorder="1" applyAlignment="1">
      <alignment horizontal="center"/>
    </xf>
    <xf numFmtId="2" fontId="3" fillId="0" borderId="25" xfId="0" applyNumberFormat="1" applyFont="1" applyBorder="1" applyAlignment="1">
      <alignment horizontal="center"/>
    </xf>
    <xf numFmtId="0" fontId="10" fillId="0" borderId="57" xfId="0" applyFont="1" applyBorder="1" applyAlignment="1">
      <alignment horizontal="center" vertical="center"/>
    </xf>
    <xf numFmtId="0" fontId="3" fillId="0" borderId="58" xfId="0" applyFont="1" applyBorder="1"/>
    <xf numFmtId="0" fontId="2" fillId="0" borderId="36" xfId="0" applyFont="1" applyBorder="1"/>
    <xf numFmtId="0" fontId="2" fillId="0" borderId="32" xfId="0" applyFont="1" applyBorder="1"/>
    <xf numFmtId="0" fontId="2" fillId="0" borderId="48" xfId="0" applyFont="1" applyBorder="1"/>
    <xf numFmtId="0" fontId="10" fillId="0" borderId="59" xfId="0" applyFont="1" applyBorder="1" applyAlignment="1">
      <alignment horizontal="center" vertical="center"/>
    </xf>
    <xf numFmtId="0" fontId="0" fillId="0" borderId="1" xfId="0" applyBorder="1"/>
    <xf numFmtId="0" fontId="0" fillId="0" borderId="14" xfId="0" applyBorder="1"/>
    <xf numFmtId="0" fontId="3" fillId="0" borderId="60" xfId="0" applyFont="1" applyBorder="1"/>
    <xf numFmtId="0" fontId="10" fillId="0" borderId="37" xfId="0" applyFont="1" applyBorder="1" applyAlignment="1">
      <alignment horizontal="center" vertical="center"/>
    </xf>
    <xf numFmtId="0" fontId="2" fillId="0" borderId="61" xfId="0" applyFont="1" applyBorder="1"/>
    <xf numFmtId="0" fontId="3" fillId="0" borderId="27" xfId="0" applyFont="1" applyBorder="1"/>
    <xf numFmtId="0" fontId="3" fillId="0" borderId="56" xfId="0" applyFont="1" applyBorder="1"/>
    <xf numFmtId="0" fontId="2" fillId="0" borderId="62" xfId="0" applyFont="1" applyBorder="1"/>
    <xf numFmtId="0" fontId="2" fillId="0" borderId="63" xfId="0" applyFont="1" applyBorder="1"/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6" fillId="0" borderId="11" xfId="0" applyFont="1" applyBorder="1"/>
    <xf numFmtId="0" fontId="2" fillId="0" borderId="57" xfId="0" applyFont="1" applyBorder="1"/>
    <xf numFmtId="0" fontId="2" fillId="0" borderId="64" xfId="0" applyFont="1" applyBorder="1"/>
    <xf numFmtId="0" fontId="2" fillId="0" borderId="6" xfId="0" applyFont="1" applyFill="1" applyBorder="1" applyAlignment="1">
      <alignment horizontal="center"/>
    </xf>
    <xf numFmtId="0" fontId="5" fillId="0" borderId="7" xfId="0" applyFont="1" applyFill="1" applyBorder="1"/>
    <xf numFmtId="0" fontId="2" fillId="0" borderId="7" xfId="0" applyFont="1" applyBorder="1" applyAlignment="1">
      <alignment horizontal="center"/>
    </xf>
    <xf numFmtId="0" fontId="5" fillId="0" borderId="2" xfId="0" applyFont="1" applyFill="1" applyBorder="1"/>
    <xf numFmtId="0" fontId="2" fillId="0" borderId="37" xfId="0" applyFont="1" applyFill="1" applyBorder="1" applyAlignment="1">
      <alignment horizontal="center"/>
    </xf>
    <xf numFmtId="0" fontId="2" fillId="0" borderId="65" xfId="0" applyFont="1" applyBorder="1"/>
    <xf numFmtId="0" fontId="2" fillId="0" borderId="66" xfId="0" applyFont="1" applyBorder="1"/>
    <xf numFmtId="0" fontId="2" fillId="0" borderId="0" xfId="0" applyFont="1" applyBorder="1" applyAlignment="1"/>
    <xf numFmtId="0" fontId="2" fillId="0" borderId="49" xfId="0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13" fillId="0" borderId="2" xfId="0" applyFont="1" applyFill="1" applyBorder="1"/>
    <xf numFmtId="0" fontId="6" fillId="0" borderId="67" xfId="0" applyFont="1" applyBorder="1"/>
    <xf numFmtId="0" fontId="0" fillId="0" borderId="10" xfId="0" applyBorder="1"/>
    <xf numFmtId="0" fontId="0" fillId="0" borderId="32" xfId="0" applyBorder="1"/>
    <xf numFmtId="0" fontId="3" fillId="0" borderId="68" xfId="0" applyFont="1" applyBorder="1"/>
    <xf numFmtId="0" fontId="3" fillId="0" borderId="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4" fillId="0" borderId="0" xfId="0" applyFont="1" applyBorder="1"/>
    <xf numFmtId="0" fontId="1" fillId="0" borderId="0" xfId="0" applyFont="1"/>
    <xf numFmtId="0" fontId="15" fillId="0" borderId="0" xfId="0" applyFont="1" applyBorder="1"/>
    <xf numFmtId="0" fontId="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2" fillId="0" borderId="8" xfId="0" applyFont="1" applyFill="1" applyBorder="1" applyAlignment="1">
      <alignment horizontal="center"/>
    </xf>
    <xf numFmtId="0" fontId="6" fillId="0" borderId="32" xfId="0" applyFont="1" applyBorder="1"/>
    <xf numFmtId="0" fontId="3" fillId="0" borderId="23" xfId="0" applyFont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6" fillId="0" borderId="1" xfId="0" applyFont="1" applyBorder="1"/>
    <xf numFmtId="0" fontId="2" fillId="0" borderId="19" xfId="0" applyFont="1" applyBorder="1" applyAlignment="1">
      <alignment horizontal="center"/>
    </xf>
    <xf numFmtId="0" fontId="2" fillId="0" borderId="69" xfId="0" applyFont="1" applyBorder="1"/>
    <xf numFmtId="0" fontId="5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22" xfId="0" applyFont="1" applyBorder="1"/>
    <xf numFmtId="0" fontId="5" fillId="0" borderId="27" xfId="0" applyFont="1" applyBorder="1"/>
    <xf numFmtId="0" fontId="5" fillId="0" borderId="4" xfId="0" applyFont="1" applyBorder="1"/>
    <xf numFmtId="0" fontId="2" fillId="0" borderId="5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/>
    <xf numFmtId="0" fontId="5" fillId="0" borderId="21" xfId="0" applyFont="1" applyBorder="1"/>
    <xf numFmtId="0" fontId="5" fillId="0" borderId="6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55" xfId="0" applyFont="1" applyBorder="1"/>
    <xf numFmtId="0" fontId="3" fillId="0" borderId="57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70" xfId="0" applyFont="1" applyBorder="1" applyAlignment="1">
      <alignment horizontal="left"/>
    </xf>
    <xf numFmtId="0" fontId="2" fillId="0" borderId="57" xfId="0" applyFont="1" applyBorder="1" applyAlignment="1">
      <alignment horizontal="center"/>
    </xf>
    <xf numFmtId="0" fontId="2" fillId="0" borderId="70" xfId="0" applyFont="1" applyBorder="1"/>
    <xf numFmtId="0" fontId="5" fillId="0" borderId="13" xfId="0" applyFont="1" applyBorder="1" applyAlignment="1">
      <alignment horizontal="center"/>
    </xf>
    <xf numFmtId="0" fontId="5" fillId="0" borderId="2" xfId="0" applyFont="1" applyBorder="1"/>
    <xf numFmtId="0" fontId="3" fillId="0" borderId="18" xfId="0" applyFont="1" applyBorder="1"/>
    <xf numFmtId="0" fontId="2" fillId="0" borderId="37" xfId="0" applyFont="1" applyBorder="1"/>
    <xf numFmtId="0" fontId="2" fillId="0" borderId="38" xfId="0" applyFont="1" applyFill="1" applyBorder="1" applyAlignment="1">
      <alignment horizontal="center"/>
    </xf>
    <xf numFmtId="0" fontId="6" fillId="0" borderId="40" xfId="0" applyFont="1" applyBorder="1" applyAlignment="1"/>
    <xf numFmtId="0" fontId="6" fillId="0" borderId="39" xfId="0" applyFont="1" applyBorder="1" applyAlignment="1"/>
    <xf numFmtId="0" fontId="6" fillId="0" borderId="42" xfId="0" applyFont="1" applyBorder="1" applyAlignment="1"/>
    <xf numFmtId="0" fontId="24" fillId="0" borderId="29" xfId="0" applyFont="1" applyBorder="1" applyAlignment="1">
      <alignment horizontal="center"/>
    </xf>
    <xf numFmtId="0" fontId="13" fillId="0" borderId="25" xfId="0" applyFont="1" applyFill="1" applyBorder="1"/>
    <xf numFmtId="0" fontId="5" fillId="0" borderId="24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5" fillId="0" borderId="48" xfId="0" applyFont="1" applyFill="1" applyBorder="1" applyAlignment="1">
      <alignment horizontal="center"/>
    </xf>
    <xf numFmtId="0" fontId="5" fillId="0" borderId="30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6" xfId="0" applyFont="1" applyBorder="1" applyAlignment="1">
      <alignment horizontal="center"/>
    </xf>
    <xf numFmtId="0" fontId="5" fillId="0" borderId="1" xfId="0" applyFont="1" applyBorder="1"/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1" fillId="0" borderId="69" xfId="0" applyFont="1" applyBorder="1"/>
    <xf numFmtId="0" fontId="1" fillId="0" borderId="39" xfId="0" applyFont="1" applyBorder="1"/>
    <xf numFmtId="0" fontId="2" fillId="0" borderId="30" xfId="0" applyFont="1" applyBorder="1" applyAlignment="1">
      <alignment horizontal="center"/>
    </xf>
    <xf numFmtId="0" fontId="6" fillId="0" borderId="53" xfId="0" applyFont="1" applyBorder="1" applyAlignment="1"/>
    <xf numFmtId="0" fontId="6" fillId="0" borderId="60" xfId="0" applyFont="1" applyBorder="1" applyAlignment="1"/>
    <xf numFmtId="0" fontId="2" fillId="0" borderId="24" xfId="0" applyFont="1" applyBorder="1" applyAlignment="1">
      <alignment horizontal="right"/>
    </xf>
    <xf numFmtId="0" fontId="1" fillId="0" borderId="6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2" fillId="0" borderId="71" xfId="0" applyFont="1" applyBorder="1"/>
    <xf numFmtId="0" fontId="2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3" xfId="0" applyFont="1" applyBorder="1"/>
    <xf numFmtId="0" fontId="2" fillId="0" borderId="1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29" xfId="0" applyFont="1" applyBorder="1"/>
    <xf numFmtId="0" fontId="5" fillId="0" borderId="8" xfId="0" applyFont="1" applyFill="1" applyBorder="1" applyAlignment="1">
      <alignment horizontal="center"/>
    </xf>
    <xf numFmtId="0" fontId="18" fillId="0" borderId="32" xfId="0" applyFont="1" applyBorder="1"/>
    <xf numFmtId="0" fontId="5" fillId="0" borderId="23" xfId="0" applyFont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6" fillId="0" borderId="3" xfId="0" applyFont="1" applyBorder="1"/>
    <xf numFmtId="0" fontId="5" fillId="0" borderId="2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13" xfId="0" applyFont="1" applyBorder="1"/>
    <xf numFmtId="0" fontId="2" fillId="0" borderId="8" xfId="0" applyFont="1" applyBorder="1" applyAlignment="1">
      <alignment vertical="center" textRotation="90"/>
    </xf>
    <xf numFmtId="0" fontId="3" fillId="0" borderId="18" xfId="0" applyFont="1" applyBorder="1" applyAlignment="1">
      <alignment horizontal="center"/>
    </xf>
    <xf numFmtId="0" fontId="2" fillId="0" borderId="27" xfId="0" applyFont="1" applyBorder="1" applyAlignment="1">
      <alignment vertical="center" textRotation="90"/>
    </xf>
    <xf numFmtId="0" fontId="2" fillId="0" borderId="50" xfId="0" applyFont="1" applyBorder="1" applyAlignment="1">
      <alignment horizontal="center"/>
    </xf>
    <xf numFmtId="0" fontId="1" fillId="0" borderId="17" xfId="0" applyFont="1" applyBorder="1"/>
    <xf numFmtId="0" fontId="2" fillId="0" borderId="16" xfId="0" applyFont="1" applyFill="1" applyBorder="1"/>
    <xf numFmtId="0" fontId="1" fillId="0" borderId="16" xfId="0" applyFont="1" applyBorder="1"/>
    <xf numFmtId="0" fontId="2" fillId="0" borderId="16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19" fillId="0" borderId="18" xfId="0" applyFont="1" applyBorder="1"/>
    <xf numFmtId="0" fontId="19" fillId="0" borderId="18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2" fillId="0" borderId="40" xfId="0" applyFont="1" applyFill="1" applyBorder="1"/>
    <xf numFmtId="0" fontId="2" fillId="0" borderId="13" xfId="0" applyFont="1" applyFill="1" applyBorder="1"/>
    <xf numFmtId="0" fontId="5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71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54" xfId="0" applyFont="1" applyBorder="1" applyAlignment="1">
      <alignment horizontal="center"/>
    </xf>
    <xf numFmtId="0" fontId="3" fillId="0" borderId="19" xfId="0" applyFont="1" applyBorder="1"/>
    <xf numFmtId="0" fontId="1" fillId="0" borderId="22" xfId="0" applyFont="1" applyBorder="1"/>
    <xf numFmtId="0" fontId="1" fillId="0" borderId="6" xfId="0" applyFont="1" applyBorder="1"/>
    <xf numFmtId="0" fontId="2" fillId="0" borderId="16" xfId="0" applyFont="1" applyFill="1" applyBorder="1" applyAlignment="1">
      <alignment horizontal="left"/>
    </xf>
    <xf numFmtId="0" fontId="2" fillId="0" borderId="55" xfId="0" applyFont="1" applyFill="1" applyBorder="1"/>
    <xf numFmtId="0" fontId="5" fillId="0" borderId="25" xfId="0" applyFont="1" applyBorder="1" applyAlignment="1">
      <alignment horizontal="left"/>
    </xf>
    <xf numFmtId="0" fontId="2" fillId="0" borderId="53" xfId="0" applyFont="1" applyBorder="1"/>
    <xf numFmtId="0" fontId="5" fillId="0" borderId="10" xfId="0" applyFont="1" applyBorder="1" applyAlignment="1">
      <alignment horizontal="left"/>
    </xf>
    <xf numFmtId="49" fontId="20" fillId="0" borderId="6" xfId="0" applyNumberFormat="1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6" fillId="0" borderId="19" xfId="0" applyFont="1" applyBorder="1"/>
    <xf numFmtId="0" fontId="3" fillId="0" borderId="2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6" fillId="0" borderId="72" xfId="0" applyFont="1" applyBorder="1"/>
    <xf numFmtId="0" fontId="3" fillId="0" borderId="13" xfId="0" applyFont="1" applyBorder="1" applyAlignment="1">
      <alignment horizontal="left"/>
    </xf>
    <xf numFmtId="0" fontId="6" fillId="0" borderId="73" xfId="0" applyFont="1" applyBorder="1"/>
    <xf numFmtId="0" fontId="3" fillId="0" borderId="30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25" fillId="0" borderId="3" xfId="0" applyFont="1" applyFill="1" applyBorder="1"/>
    <xf numFmtId="0" fontId="25" fillId="0" borderId="4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21" xfId="0" applyFont="1" applyBorder="1"/>
    <xf numFmtId="0" fontId="25" fillId="0" borderId="13" xfId="0" applyFont="1" applyBorder="1"/>
    <xf numFmtId="0" fontId="25" fillId="0" borderId="2" xfId="0" applyFont="1" applyBorder="1"/>
    <xf numFmtId="0" fontId="25" fillId="0" borderId="1" xfId="0" applyFont="1" applyBorder="1"/>
    <xf numFmtId="0" fontId="25" fillId="0" borderId="22" xfId="0" applyFont="1" applyBorder="1"/>
    <xf numFmtId="0" fontId="1" fillId="0" borderId="13" xfId="0" applyFont="1" applyBorder="1" applyAlignment="1">
      <alignment horizontal="center"/>
    </xf>
    <xf numFmtId="0" fontId="6" fillId="0" borderId="47" xfId="0" applyFont="1" applyBorder="1"/>
    <xf numFmtId="0" fontId="24" fillId="0" borderId="4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3" fillId="0" borderId="71" xfId="0" applyFont="1" applyBorder="1" applyAlignment="1">
      <alignment horizontal="left"/>
    </xf>
    <xf numFmtId="0" fontId="3" fillId="0" borderId="55" xfId="0" applyFont="1" applyBorder="1" applyAlignment="1">
      <alignment horizontal="left"/>
    </xf>
    <xf numFmtId="1" fontId="3" fillId="0" borderId="38" xfId="0" applyNumberFormat="1" applyFont="1" applyBorder="1"/>
    <xf numFmtId="0" fontId="26" fillId="0" borderId="2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47" xfId="0" applyFont="1" applyBorder="1"/>
    <xf numFmtId="0" fontId="5" fillId="0" borderId="71" xfId="0" applyFont="1" applyBorder="1"/>
    <xf numFmtId="0" fontId="5" fillId="0" borderId="26" xfId="0" applyFont="1" applyBorder="1"/>
    <xf numFmtId="0" fontId="1" fillId="0" borderId="18" xfId="0" applyFont="1" applyBorder="1"/>
    <xf numFmtId="0" fontId="2" fillId="0" borderId="9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1" fillId="0" borderId="74" xfId="0" applyFont="1" applyBorder="1"/>
    <xf numFmtId="0" fontId="1" fillId="0" borderId="71" xfId="0" applyFont="1" applyBorder="1"/>
    <xf numFmtId="0" fontId="2" fillId="0" borderId="25" xfId="0" applyFont="1" applyFill="1" applyBorder="1" applyAlignment="1">
      <alignment wrapText="1"/>
    </xf>
    <xf numFmtId="0" fontId="1" fillId="0" borderId="40" xfId="0" applyFont="1" applyBorder="1" applyAlignment="1">
      <alignment horizontal="center"/>
    </xf>
    <xf numFmtId="0" fontId="3" fillId="0" borderId="38" xfId="0" applyFont="1" applyFill="1" applyBorder="1"/>
    <xf numFmtId="0" fontId="1" fillId="0" borderId="24" xfId="0" applyFont="1" applyBorder="1"/>
    <xf numFmtId="0" fontId="1" fillId="0" borderId="24" xfId="0" applyFont="1" applyBorder="1" applyAlignment="1">
      <alignment horizontal="center"/>
    </xf>
    <xf numFmtId="0" fontId="2" fillId="0" borderId="39" xfId="0" applyFont="1" applyFill="1" applyBorder="1"/>
    <xf numFmtId="0" fontId="3" fillId="0" borderId="45" xfId="0" applyFont="1" applyBorder="1" applyAlignment="1">
      <alignment vertical="center"/>
    </xf>
    <xf numFmtId="0" fontId="3" fillId="0" borderId="70" xfId="0" applyFont="1" applyBorder="1"/>
    <xf numFmtId="0" fontId="2" fillId="0" borderId="64" xfId="0" applyFont="1" applyBorder="1" applyAlignment="1">
      <alignment horizontal="center"/>
    </xf>
    <xf numFmtId="0" fontId="3" fillId="0" borderId="38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1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4" fillId="0" borderId="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2" fillId="0" borderId="13" xfId="0" applyFont="1" applyFill="1" applyBorder="1" applyAlignment="1">
      <alignment horizontal="center"/>
    </xf>
    <xf numFmtId="1" fontId="3" fillId="0" borderId="30" xfId="0" applyNumberFormat="1" applyFont="1" applyBorder="1"/>
    <xf numFmtId="0" fontId="14" fillId="0" borderId="4" xfId="0" applyFont="1" applyFill="1" applyBorder="1"/>
    <xf numFmtId="0" fontId="2" fillId="0" borderId="10" xfId="0" applyFont="1" applyFill="1" applyBorder="1" applyAlignment="1">
      <alignment horizontal="left"/>
    </xf>
    <xf numFmtId="0" fontId="14" fillId="0" borderId="2" xfId="0" applyFont="1" applyFill="1" applyBorder="1" applyAlignment="1">
      <alignment horizontal="left"/>
    </xf>
    <xf numFmtId="0" fontId="14" fillId="0" borderId="2" xfId="0" applyFont="1" applyFill="1" applyBorder="1"/>
    <xf numFmtId="0" fontId="14" fillId="0" borderId="3" xfId="0" applyFont="1" applyFill="1" applyBorder="1"/>
    <xf numFmtId="0" fontId="2" fillId="0" borderId="3" xfId="0" applyFont="1" applyFill="1" applyBorder="1"/>
    <xf numFmtId="0" fontId="26" fillId="0" borderId="4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Fill="1" applyBorder="1" applyAlignment="1"/>
    <xf numFmtId="0" fontId="2" fillId="0" borderId="71" xfId="0" applyFont="1" applyBorder="1" applyAlignment="1">
      <alignment horizontal="center"/>
    </xf>
    <xf numFmtId="0" fontId="3" fillId="0" borderId="49" xfId="0" applyFont="1" applyBorder="1"/>
    <xf numFmtId="0" fontId="3" fillId="0" borderId="50" xfId="0" applyFont="1" applyBorder="1"/>
    <xf numFmtId="0" fontId="3" fillId="0" borderId="66" xfId="0" applyFont="1" applyBorder="1"/>
    <xf numFmtId="0" fontId="3" fillId="0" borderId="61" xfId="0" applyFont="1" applyBorder="1"/>
    <xf numFmtId="0" fontId="3" fillId="0" borderId="12" xfId="0" applyFont="1" applyBorder="1"/>
    <xf numFmtId="0" fontId="3" fillId="0" borderId="63" xfId="0" applyFont="1" applyBorder="1"/>
    <xf numFmtId="0" fontId="3" fillId="0" borderId="69" xfId="0" applyFont="1" applyBorder="1"/>
    <xf numFmtId="0" fontId="3" fillId="0" borderId="0" xfId="0" applyFont="1" applyBorder="1" applyAlignment="1">
      <alignment vertical="center"/>
    </xf>
    <xf numFmtId="0" fontId="10" fillId="0" borderId="2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6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/>
    </xf>
    <xf numFmtId="0" fontId="22" fillId="0" borderId="2" xfId="1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/>
    </xf>
    <xf numFmtId="0" fontId="3" fillId="0" borderId="62" xfId="0" applyFont="1" applyBorder="1"/>
    <xf numFmtId="0" fontId="3" fillId="0" borderId="46" xfId="0" applyFont="1" applyBorder="1"/>
    <xf numFmtId="0" fontId="3" fillId="0" borderId="76" xfId="0" applyFont="1" applyBorder="1"/>
    <xf numFmtId="0" fontId="3" fillId="0" borderId="41" xfId="0" applyFont="1" applyBorder="1"/>
    <xf numFmtId="0" fontId="10" fillId="0" borderId="53" xfId="0" applyFont="1" applyBorder="1" applyAlignment="1">
      <alignment horizontal="center" vertical="center"/>
    </xf>
    <xf numFmtId="0" fontId="2" fillId="0" borderId="43" xfId="0" applyFont="1" applyBorder="1"/>
    <xf numFmtId="0" fontId="3" fillId="0" borderId="53" xfId="0" applyFont="1" applyBorder="1"/>
    <xf numFmtId="0" fontId="2" fillId="0" borderId="44" xfId="0" applyFont="1" applyBorder="1"/>
    <xf numFmtId="0" fontId="2" fillId="0" borderId="54" xfId="0" applyFont="1" applyBorder="1"/>
    <xf numFmtId="0" fontId="2" fillId="0" borderId="20" xfId="0" applyFont="1" applyBorder="1"/>
    <xf numFmtId="0" fontId="0" fillId="0" borderId="21" xfId="0" applyBorder="1"/>
    <xf numFmtId="0" fontId="0" fillId="0" borderId="26" xfId="0" applyBorder="1"/>
    <xf numFmtId="0" fontId="0" fillId="0" borderId="45" xfId="0" applyBorder="1" applyAlignment="1"/>
    <xf numFmtId="0" fontId="23" fillId="0" borderId="2" xfId="1" applyFont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2" fillId="0" borderId="76" xfId="0" applyFont="1" applyBorder="1"/>
    <xf numFmtId="0" fontId="2" fillId="0" borderId="68" xfId="0" applyFont="1" applyBorder="1"/>
    <xf numFmtId="0" fontId="10" fillId="0" borderId="38" xfId="0" applyFont="1" applyBorder="1" applyAlignment="1">
      <alignment horizontal="center"/>
    </xf>
    <xf numFmtId="0" fontId="23" fillId="0" borderId="2" xfId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11" xfId="0" applyFont="1" applyBorder="1"/>
    <xf numFmtId="0" fontId="3" fillId="0" borderId="29" xfId="0" applyFont="1" applyBorder="1"/>
    <xf numFmtId="0" fontId="3" fillId="0" borderId="73" xfId="0" applyFont="1" applyBorder="1"/>
    <xf numFmtId="0" fontId="2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6" xfId="0" applyFont="1" applyBorder="1" applyAlignment="1">
      <alignment horizontal="center"/>
    </xf>
    <xf numFmtId="0" fontId="2" fillId="0" borderId="52" xfId="0" applyFont="1" applyBorder="1" applyAlignment="1"/>
    <xf numFmtId="0" fontId="2" fillId="0" borderId="35" xfId="0" applyFont="1" applyBorder="1" applyAlignment="1"/>
    <xf numFmtId="0" fontId="2" fillId="0" borderId="33" xfId="0" applyFont="1" applyBorder="1" applyAlignment="1"/>
    <xf numFmtId="0" fontId="3" fillId="0" borderId="36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10" fillId="0" borderId="51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51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58" xfId="0" applyFont="1" applyBorder="1" applyAlignment="1" applyProtection="1">
      <alignment horizontal="center" vertical="center" wrapText="1"/>
      <protection locked="0"/>
    </xf>
    <xf numFmtId="0" fontId="10" fillId="0" borderId="48" xfId="0" applyFont="1" applyBorder="1" applyAlignment="1" applyProtection="1">
      <alignment horizontal="center" vertical="center" wrapText="1"/>
      <protection locked="0"/>
    </xf>
    <xf numFmtId="0" fontId="10" fillId="0" borderId="32" xfId="0" applyFont="1" applyBorder="1" applyAlignment="1" applyProtection="1">
      <alignment horizontal="center" vertical="center" wrapText="1"/>
      <protection locked="0"/>
    </xf>
    <xf numFmtId="0" fontId="10" fillId="0" borderId="14" xfId="0" applyFont="1" applyBorder="1" applyAlignment="1" applyProtection="1">
      <alignment horizontal="center" vertical="center" wrapText="1"/>
      <protection locked="0"/>
    </xf>
    <xf numFmtId="0" fontId="10" fillId="0" borderId="40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34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0" fillId="0" borderId="52" xfId="0" applyFont="1" applyBorder="1" applyAlignment="1" applyProtection="1">
      <alignment horizontal="center" vertical="center" wrapText="1"/>
      <protection locked="0"/>
    </xf>
    <xf numFmtId="0" fontId="10" fillId="0" borderId="33" xfId="0" applyFont="1" applyBorder="1" applyAlignment="1" applyProtection="1">
      <alignment horizontal="center" vertical="center" wrapText="1"/>
      <protection locked="0"/>
    </xf>
    <xf numFmtId="0" fontId="3" fillId="0" borderId="57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7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40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8" xfId="0" applyFont="1" applyBorder="1" applyAlignment="1">
      <alignment horizontal="left"/>
    </xf>
    <xf numFmtId="0" fontId="3" fillId="0" borderId="60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7" fillId="0" borderId="57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70" xfId="0" applyFont="1" applyBorder="1" applyAlignment="1">
      <alignment horizontal="left"/>
    </xf>
    <xf numFmtId="0" fontId="2" fillId="0" borderId="51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textRotation="90"/>
    </xf>
    <xf numFmtId="0" fontId="2" fillId="0" borderId="75" xfId="0" applyFont="1" applyBorder="1" applyAlignment="1">
      <alignment horizontal="center" textRotation="90" wrapText="1"/>
    </xf>
    <xf numFmtId="0" fontId="2" fillId="0" borderId="67" xfId="0" applyFont="1" applyBorder="1" applyAlignment="1">
      <alignment horizontal="center" textRotation="90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6" fillId="0" borderId="45" xfId="0" applyFont="1" applyBorder="1" applyAlignment="1">
      <alignment horizontal="center" textRotation="90" wrapText="1"/>
    </xf>
    <xf numFmtId="0" fontId="6" fillId="0" borderId="30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justify"/>
    </xf>
    <xf numFmtId="0" fontId="6" fillId="0" borderId="6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52" xfId="0" applyFont="1" applyBorder="1" applyAlignment="1">
      <alignment horizontal="center" vertical="center" textRotation="90"/>
    </xf>
    <xf numFmtId="0" fontId="2" fillId="0" borderId="49" xfId="0" applyFont="1" applyBorder="1" applyAlignment="1">
      <alignment horizontal="center" vertical="center" textRotation="90"/>
    </xf>
    <xf numFmtId="0" fontId="2" fillId="0" borderId="5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2" fillId="0" borderId="66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5" xfId="0" applyFont="1" applyBorder="1" applyAlignment="1">
      <alignment horizontal="center"/>
    </xf>
  </cellXfs>
  <cellStyles count="2">
    <cellStyle name="TableStyleLight1" xfId="1" xr:uid="{FB88E433-BFC9-449D-AAF3-A8652528AC7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140</xdr:row>
      <xdr:rowOff>9525</xdr:rowOff>
    </xdr:from>
    <xdr:to>
      <xdr:col>1</xdr:col>
      <xdr:colOff>61913</xdr:colOff>
      <xdr:row>140</xdr:row>
      <xdr:rowOff>9525</xdr:rowOff>
    </xdr:to>
    <xdr:sp macro="" textlink="">
      <xdr:nvSpPr>
        <xdr:cNvPr id="3430" name="Line 7">
          <a:extLst>
            <a:ext uri="{FF2B5EF4-FFF2-40B4-BE49-F238E27FC236}">
              <a16:creationId xmlns:a16="http://schemas.microsoft.com/office/drawing/2014/main" id="{EA6127F3-4954-9F24-4F9D-71F4ECE62755}"/>
            </a:ext>
          </a:extLst>
        </xdr:cNvPr>
        <xdr:cNvSpPr>
          <a:spLocks noChangeShapeType="1"/>
        </xdr:cNvSpPr>
      </xdr:nvSpPr>
      <xdr:spPr bwMode="auto">
        <a:xfrm>
          <a:off x="19050" y="30808613"/>
          <a:ext cx="30003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19050</xdr:colOff>
      <xdr:row>205</xdr:row>
      <xdr:rowOff>0</xdr:rowOff>
    </xdr:to>
    <xdr:sp macro="" textlink="">
      <xdr:nvSpPr>
        <xdr:cNvPr id="3431" name="Line 8">
          <a:extLst>
            <a:ext uri="{FF2B5EF4-FFF2-40B4-BE49-F238E27FC236}">
              <a16:creationId xmlns:a16="http://schemas.microsoft.com/office/drawing/2014/main" id="{030197B4-FA52-2A83-ACAB-3D9CFD2D5681}"/>
            </a:ext>
          </a:extLst>
        </xdr:cNvPr>
        <xdr:cNvSpPr>
          <a:spLocks noChangeShapeType="1"/>
        </xdr:cNvSpPr>
      </xdr:nvSpPr>
      <xdr:spPr bwMode="auto">
        <a:xfrm flipH="1" flipV="1">
          <a:off x="0" y="38133338"/>
          <a:ext cx="19050" cy="6286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19050</xdr:colOff>
      <xdr:row>205</xdr:row>
      <xdr:rowOff>0</xdr:rowOff>
    </xdr:to>
    <xdr:sp macro="" textlink="">
      <xdr:nvSpPr>
        <xdr:cNvPr id="3432" name="Line 1">
          <a:extLst>
            <a:ext uri="{FF2B5EF4-FFF2-40B4-BE49-F238E27FC236}">
              <a16:creationId xmlns:a16="http://schemas.microsoft.com/office/drawing/2014/main" id="{2A8B5EEA-7EDD-B2AC-7862-5B621143FC6A}"/>
            </a:ext>
          </a:extLst>
        </xdr:cNvPr>
        <xdr:cNvSpPr>
          <a:spLocks noChangeShapeType="1"/>
        </xdr:cNvSpPr>
      </xdr:nvSpPr>
      <xdr:spPr bwMode="auto">
        <a:xfrm flipH="1" flipV="1">
          <a:off x="0" y="38133338"/>
          <a:ext cx="19050" cy="6286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E53D-291A-4287-B24E-46E772DA6357}">
  <dimension ref="A1:AL117"/>
  <sheetViews>
    <sheetView tabSelected="1" zoomScaleNormal="100" workbookViewId="0">
      <selection activeCell="B20" sqref="B20:C20"/>
    </sheetView>
  </sheetViews>
  <sheetFormatPr defaultRowHeight="12.75" x14ac:dyDescent="0.35"/>
  <cols>
    <col min="1" max="1" width="14" customWidth="1"/>
    <col min="2" max="2" width="13.265625" customWidth="1"/>
    <col min="3" max="3" width="15.1328125" customWidth="1"/>
    <col min="4" max="4" width="14.59765625" customWidth="1"/>
    <col min="5" max="5" width="18.265625" customWidth="1"/>
    <col min="6" max="6" width="11.1328125" customWidth="1"/>
    <col min="7" max="7" width="12.59765625" customWidth="1"/>
    <col min="8" max="8" width="9" customWidth="1"/>
    <col min="9" max="9" width="12" customWidth="1"/>
    <col min="10" max="10" width="11.86328125" customWidth="1"/>
    <col min="11" max="11" width="13.1328125" customWidth="1"/>
    <col min="12" max="12" width="14.1328125" customWidth="1"/>
    <col min="13" max="13" width="16.1328125" customWidth="1"/>
    <col min="14" max="28" width="11.1328125" customWidth="1"/>
  </cols>
  <sheetData>
    <row r="1" spans="1:29" ht="13.15" x14ac:dyDescent="0.35">
      <c r="U1" t="s">
        <v>61</v>
      </c>
      <c r="V1" s="89"/>
      <c r="W1" s="89"/>
      <c r="X1" s="90"/>
      <c r="Y1" s="90"/>
      <c r="Z1" s="90"/>
      <c r="AA1" s="90"/>
      <c r="AB1" s="89"/>
    </row>
    <row r="2" spans="1:29" ht="17.25" x14ac:dyDescent="0.35">
      <c r="A2" s="418" t="s">
        <v>71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  <c r="X2" s="418"/>
      <c r="Y2" s="112"/>
      <c r="Z2" s="112"/>
      <c r="AA2" s="112"/>
      <c r="AB2" s="91"/>
    </row>
    <row r="3" spans="1:29" ht="19.5" customHeight="1" thickBot="1" x14ac:dyDescent="0.4">
      <c r="A3" s="419" t="s">
        <v>240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419"/>
      <c r="Z3" s="419"/>
      <c r="AA3" s="419"/>
      <c r="AB3" s="419"/>
    </row>
    <row r="4" spans="1:29" ht="14.25" customHeight="1" thickBot="1" x14ac:dyDescent="0.4">
      <c r="A4" s="420" t="s">
        <v>0</v>
      </c>
      <c r="B4" s="405" t="s">
        <v>57</v>
      </c>
      <c r="C4" s="405" t="s">
        <v>69</v>
      </c>
      <c r="D4" s="407" t="s">
        <v>15</v>
      </c>
      <c r="E4" s="405" t="s">
        <v>62</v>
      </c>
      <c r="F4" s="407" t="s">
        <v>16</v>
      </c>
      <c r="G4" s="409" t="s">
        <v>67</v>
      </c>
      <c r="H4" s="411" t="s">
        <v>1</v>
      </c>
      <c r="I4" s="413" t="s">
        <v>11</v>
      </c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4"/>
      <c r="X4" s="415"/>
      <c r="Y4" s="377"/>
      <c r="Z4" s="377"/>
      <c r="AA4" s="377"/>
      <c r="AB4" s="416" t="s">
        <v>14</v>
      </c>
      <c r="AC4" s="371"/>
    </row>
    <row r="5" spans="1:29" ht="117.75" customHeight="1" thickBot="1" x14ac:dyDescent="0.4">
      <c r="A5" s="421"/>
      <c r="B5" s="406"/>
      <c r="C5" s="406"/>
      <c r="D5" s="408"/>
      <c r="E5" s="406"/>
      <c r="F5" s="408"/>
      <c r="G5" s="410"/>
      <c r="H5" s="412"/>
      <c r="I5" s="354" t="s">
        <v>12</v>
      </c>
      <c r="J5" s="353" t="s">
        <v>18</v>
      </c>
      <c r="K5" s="353" t="s">
        <v>3</v>
      </c>
      <c r="L5" s="353" t="s">
        <v>13</v>
      </c>
      <c r="M5" s="353" t="s">
        <v>79</v>
      </c>
      <c r="N5" s="353" t="s">
        <v>4</v>
      </c>
      <c r="O5" s="353" t="s">
        <v>80</v>
      </c>
      <c r="P5" s="353" t="s">
        <v>81</v>
      </c>
      <c r="Q5" s="353" t="s">
        <v>5</v>
      </c>
      <c r="R5" s="353" t="s">
        <v>58</v>
      </c>
      <c r="S5" s="353" t="s">
        <v>7</v>
      </c>
      <c r="T5" s="353" t="s">
        <v>8</v>
      </c>
      <c r="U5" s="353" t="s">
        <v>68</v>
      </c>
      <c r="V5" s="357" t="s">
        <v>241</v>
      </c>
      <c r="W5" s="355" t="s">
        <v>76</v>
      </c>
      <c r="X5" s="372" t="s">
        <v>242</v>
      </c>
      <c r="Y5" s="372" t="s">
        <v>243</v>
      </c>
      <c r="Z5" s="372" t="s">
        <v>244</v>
      </c>
      <c r="AA5" s="378" t="s">
        <v>245</v>
      </c>
      <c r="AB5" s="417"/>
      <c r="AC5" s="379" t="s">
        <v>246</v>
      </c>
    </row>
    <row r="6" spans="1:29" ht="18.75" customHeight="1" thickBot="1" x14ac:dyDescent="0.4">
      <c r="A6" s="113">
        <v>1</v>
      </c>
      <c r="B6" s="114">
        <v>2</v>
      </c>
      <c r="C6" s="114">
        <v>3</v>
      </c>
      <c r="D6" s="114">
        <v>4</v>
      </c>
      <c r="E6" s="114">
        <v>5</v>
      </c>
      <c r="F6" s="114">
        <v>6</v>
      </c>
      <c r="G6" s="124">
        <v>7</v>
      </c>
      <c r="H6" s="124">
        <v>8</v>
      </c>
      <c r="I6" s="133">
        <v>9</v>
      </c>
      <c r="J6" s="114">
        <v>10</v>
      </c>
      <c r="K6" s="114">
        <v>11</v>
      </c>
      <c r="L6" s="114">
        <v>12</v>
      </c>
      <c r="M6" s="114">
        <v>13</v>
      </c>
      <c r="N6" s="114">
        <v>14</v>
      </c>
      <c r="O6" s="114">
        <v>15</v>
      </c>
      <c r="P6" s="114">
        <v>16</v>
      </c>
      <c r="Q6" s="114">
        <v>17</v>
      </c>
      <c r="R6" s="114">
        <v>18</v>
      </c>
      <c r="S6" s="114">
        <v>19</v>
      </c>
      <c r="T6" s="114">
        <v>20</v>
      </c>
      <c r="U6" s="114">
        <v>21</v>
      </c>
      <c r="V6" s="114">
        <v>22</v>
      </c>
      <c r="W6" s="129">
        <v>23</v>
      </c>
      <c r="X6" s="129">
        <v>24</v>
      </c>
      <c r="Y6" s="358">
        <v>25</v>
      </c>
      <c r="Z6" s="358">
        <v>26</v>
      </c>
      <c r="AA6" s="373">
        <v>27</v>
      </c>
      <c r="AB6" s="363">
        <v>28</v>
      </c>
      <c r="AC6" s="380">
        <v>29</v>
      </c>
    </row>
    <row r="7" spans="1:29" ht="15.2" customHeight="1" x14ac:dyDescent="0.4">
      <c r="A7" s="386">
        <v>1</v>
      </c>
      <c r="B7" s="454" t="s">
        <v>247</v>
      </c>
      <c r="C7" s="457" t="s">
        <v>248</v>
      </c>
      <c r="D7" s="39">
        <v>1</v>
      </c>
      <c r="E7" s="4" t="s">
        <v>9</v>
      </c>
      <c r="F7" s="4"/>
      <c r="G7" s="3"/>
      <c r="H7" s="3"/>
      <c r="I7" s="92">
        <v>160</v>
      </c>
      <c r="J7" s="93">
        <v>144</v>
      </c>
      <c r="K7" s="93">
        <v>0</v>
      </c>
      <c r="L7" s="93">
        <v>16</v>
      </c>
      <c r="M7" s="93">
        <v>7</v>
      </c>
      <c r="N7" s="93">
        <v>0</v>
      </c>
      <c r="O7" s="93">
        <v>3</v>
      </c>
      <c r="P7" s="93">
        <v>0</v>
      </c>
      <c r="Q7" s="93">
        <v>0</v>
      </c>
      <c r="R7" s="93">
        <v>0</v>
      </c>
      <c r="S7" s="93">
        <v>13</v>
      </c>
      <c r="T7" s="93">
        <v>0</v>
      </c>
      <c r="U7" s="93">
        <v>0</v>
      </c>
      <c r="V7" s="93">
        <v>0</v>
      </c>
      <c r="W7" s="152">
        <v>0</v>
      </c>
      <c r="X7" s="134">
        <v>0</v>
      </c>
      <c r="Y7" s="134"/>
      <c r="Z7" s="134"/>
      <c r="AA7" s="52"/>
      <c r="AB7" s="364">
        <f>SUM(I7:X7)</f>
        <v>343</v>
      </c>
      <c r="AC7" s="369"/>
    </row>
    <row r="8" spans="1:29" ht="15.2" customHeight="1" x14ac:dyDescent="0.4">
      <c r="A8" s="397"/>
      <c r="B8" s="455"/>
      <c r="C8" s="458"/>
      <c r="D8" s="30">
        <v>1</v>
      </c>
      <c r="E8" s="5" t="s">
        <v>10</v>
      </c>
      <c r="F8" s="2"/>
      <c r="G8" s="1"/>
      <c r="H8" s="1"/>
      <c r="I8" s="13">
        <v>68</v>
      </c>
      <c r="J8" s="2">
        <v>34</v>
      </c>
      <c r="K8" s="2">
        <v>0</v>
      </c>
      <c r="L8" s="2">
        <v>7</v>
      </c>
      <c r="M8" s="2">
        <v>3</v>
      </c>
      <c r="N8" s="2">
        <v>0</v>
      </c>
      <c r="O8" s="2">
        <v>0</v>
      </c>
      <c r="P8" s="2">
        <v>10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0</v>
      </c>
      <c r="X8" s="138">
        <v>0</v>
      </c>
      <c r="Y8" s="137"/>
      <c r="Z8" s="137"/>
      <c r="AA8" s="178"/>
      <c r="AB8" s="364">
        <f>SUM(I8:X8)</f>
        <v>123</v>
      </c>
      <c r="AC8" s="369"/>
    </row>
    <row r="9" spans="1:29" ht="15.2" customHeight="1" thickBot="1" x14ac:dyDescent="0.45">
      <c r="A9" s="388"/>
      <c r="B9" s="456"/>
      <c r="C9" s="459"/>
      <c r="D9" s="21">
        <v>1</v>
      </c>
      <c r="E9" s="17" t="s">
        <v>59</v>
      </c>
      <c r="F9" s="17"/>
      <c r="G9" s="15"/>
      <c r="H9" s="15"/>
      <c r="I9" s="16">
        <f t="shared" ref="I9:X9" si="0">SUM(I7:I8)</f>
        <v>228</v>
      </c>
      <c r="J9" s="18">
        <f t="shared" si="0"/>
        <v>178</v>
      </c>
      <c r="K9" s="18">
        <f t="shared" si="0"/>
        <v>0</v>
      </c>
      <c r="L9" s="18">
        <f t="shared" si="0"/>
        <v>23</v>
      </c>
      <c r="M9" s="18">
        <f t="shared" si="0"/>
        <v>10</v>
      </c>
      <c r="N9" s="18">
        <f t="shared" si="0"/>
        <v>0</v>
      </c>
      <c r="O9" s="18">
        <f t="shared" si="0"/>
        <v>3</v>
      </c>
      <c r="P9" s="18">
        <f t="shared" si="0"/>
        <v>10</v>
      </c>
      <c r="Q9" s="18">
        <f t="shared" si="0"/>
        <v>0</v>
      </c>
      <c r="R9" s="18">
        <f t="shared" si="0"/>
        <v>0</v>
      </c>
      <c r="S9" s="18">
        <f t="shared" si="0"/>
        <v>14</v>
      </c>
      <c r="T9" s="18">
        <f t="shared" si="0"/>
        <v>0</v>
      </c>
      <c r="U9" s="18">
        <f t="shared" si="0"/>
        <v>0</v>
      </c>
      <c r="V9" s="18">
        <f t="shared" si="0"/>
        <v>0</v>
      </c>
      <c r="W9" s="18">
        <f>SUM(W7:W8)</f>
        <v>0</v>
      </c>
      <c r="X9" s="121">
        <f t="shared" si="0"/>
        <v>0</v>
      </c>
      <c r="Y9" s="80"/>
      <c r="Z9" s="80"/>
      <c r="AA9" s="374"/>
      <c r="AB9" s="268">
        <f>SUM(AB7:AB8)</f>
        <v>466</v>
      </c>
      <c r="AC9" s="369"/>
    </row>
    <row r="10" spans="1:29" ht="15.2" customHeight="1" x14ac:dyDescent="0.4">
      <c r="A10" s="386"/>
      <c r="B10" s="398" t="s">
        <v>63</v>
      </c>
      <c r="C10" s="399"/>
      <c r="D10" s="120">
        <f>SUM(D7)</f>
        <v>1</v>
      </c>
      <c r="E10" s="32" t="s">
        <v>9</v>
      </c>
      <c r="F10" s="94"/>
      <c r="G10" s="125"/>
      <c r="H10" s="41"/>
      <c r="I10" s="345">
        <v>160</v>
      </c>
      <c r="J10" s="346">
        <v>144</v>
      </c>
      <c r="K10" s="346">
        <v>0</v>
      </c>
      <c r="L10" s="346">
        <v>16</v>
      </c>
      <c r="M10" s="346">
        <v>7</v>
      </c>
      <c r="N10" s="346">
        <v>0</v>
      </c>
      <c r="O10" s="346">
        <v>3</v>
      </c>
      <c r="P10" s="346">
        <v>0</v>
      </c>
      <c r="Q10" s="346">
        <v>0</v>
      </c>
      <c r="R10" s="346">
        <v>0</v>
      </c>
      <c r="S10" s="346">
        <v>13</v>
      </c>
      <c r="T10" s="346">
        <v>0</v>
      </c>
      <c r="U10" s="346">
        <v>0</v>
      </c>
      <c r="V10" s="346">
        <v>0</v>
      </c>
      <c r="W10" s="347">
        <v>0</v>
      </c>
      <c r="X10" s="348">
        <v>0</v>
      </c>
      <c r="Y10" s="348"/>
      <c r="Z10" s="348"/>
      <c r="AA10" s="110"/>
      <c r="AB10" s="108">
        <f>SUM(I10:X10)</f>
        <v>343</v>
      </c>
      <c r="AC10" s="369"/>
    </row>
    <row r="11" spans="1:29" ht="15.2" customHeight="1" x14ac:dyDescent="0.35">
      <c r="A11" s="387"/>
      <c r="B11" s="403"/>
      <c r="C11" s="404"/>
      <c r="D11" s="139">
        <v>1</v>
      </c>
      <c r="E11" s="119" t="s">
        <v>10</v>
      </c>
      <c r="F11" s="95"/>
      <c r="G11" s="85"/>
      <c r="H11" s="24"/>
      <c r="I11" s="349">
        <v>68</v>
      </c>
      <c r="J11" s="32">
        <v>34</v>
      </c>
      <c r="K11" s="32">
        <v>0</v>
      </c>
      <c r="L11" s="32">
        <v>7</v>
      </c>
      <c r="M11" s="32">
        <v>3</v>
      </c>
      <c r="N11" s="32">
        <v>0</v>
      </c>
      <c r="O11" s="32">
        <v>0</v>
      </c>
      <c r="P11" s="32">
        <v>10</v>
      </c>
      <c r="Q11" s="32">
        <v>0</v>
      </c>
      <c r="R11" s="32">
        <v>0</v>
      </c>
      <c r="S11" s="32">
        <v>1</v>
      </c>
      <c r="T11" s="32">
        <v>0</v>
      </c>
      <c r="U11" s="32">
        <v>0</v>
      </c>
      <c r="V11" s="32">
        <v>0</v>
      </c>
      <c r="W11" s="32">
        <v>0</v>
      </c>
      <c r="X11" s="350">
        <v>0</v>
      </c>
      <c r="Y11" s="359"/>
      <c r="Z11" s="359"/>
      <c r="AA11" s="351"/>
      <c r="AB11" s="108">
        <f>SUM(I11:X11)</f>
        <v>123</v>
      </c>
      <c r="AC11" s="369"/>
    </row>
    <row r="12" spans="1:29" ht="15.2" customHeight="1" thickBot="1" x14ac:dyDescent="0.4">
      <c r="A12" s="388"/>
      <c r="B12" s="395"/>
      <c r="C12" s="396"/>
      <c r="D12" s="356">
        <v>1</v>
      </c>
      <c r="E12" s="96" t="s">
        <v>59</v>
      </c>
      <c r="F12" s="96"/>
      <c r="G12" s="48"/>
      <c r="H12" s="48"/>
      <c r="I12" s="97">
        <f t="shared" ref="I12:V12" si="1">SUM(I10:I11)</f>
        <v>228</v>
      </c>
      <c r="J12" s="98">
        <f t="shared" si="1"/>
        <v>178</v>
      </c>
      <c r="K12" s="98">
        <f t="shared" si="1"/>
        <v>0</v>
      </c>
      <c r="L12" s="98">
        <f t="shared" si="1"/>
        <v>23</v>
      </c>
      <c r="M12" s="98">
        <f t="shared" si="1"/>
        <v>10</v>
      </c>
      <c r="N12" s="98">
        <f t="shared" si="1"/>
        <v>0</v>
      </c>
      <c r="O12" s="98">
        <f t="shared" si="1"/>
        <v>3</v>
      </c>
      <c r="P12" s="98">
        <f t="shared" si="1"/>
        <v>10</v>
      </c>
      <c r="Q12" s="98">
        <f t="shared" si="1"/>
        <v>0</v>
      </c>
      <c r="R12" s="98">
        <f t="shared" si="1"/>
        <v>0</v>
      </c>
      <c r="S12" s="98">
        <f t="shared" si="1"/>
        <v>14</v>
      </c>
      <c r="T12" s="98">
        <f t="shared" si="1"/>
        <v>0</v>
      </c>
      <c r="U12" s="98">
        <f t="shared" si="1"/>
        <v>0</v>
      </c>
      <c r="V12" s="98">
        <f t="shared" si="1"/>
        <v>0</v>
      </c>
      <c r="W12" s="98">
        <f>SUM(W10:W11)</f>
        <v>0</v>
      </c>
      <c r="X12" s="136">
        <f>SUM(X10:X11)</f>
        <v>0</v>
      </c>
      <c r="Y12" s="360"/>
      <c r="Z12" s="360"/>
      <c r="AA12" s="132"/>
      <c r="AB12" s="365">
        <f>SUM(AB10:AB11)</f>
        <v>466</v>
      </c>
      <c r="AC12" s="369"/>
    </row>
    <row r="13" spans="1:29" ht="15.2" customHeight="1" x14ac:dyDescent="0.4">
      <c r="A13" s="386">
        <v>2</v>
      </c>
      <c r="B13" s="454" t="s">
        <v>249</v>
      </c>
      <c r="C13" s="457" t="s">
        <v>250</v>
      </c>
      <c r="D13" s="39">
        <v>1</v>
      </c>
      <c r="E13" s="4" t="s">
        <v>9</v>
      </c>
      <c r="F13" s="8"/>
      <c r="G13" s="126"/>
      <c r="H13" s="3"/>
      <c r="I13" s="13">
        <v>156</v>
      </c>
      <c r="J13" s="2">
        <v>123</v>
      </c>
      <c r="K13" s="2">
        <v>0</v>
      </c>
      <c r="L13" s="2">
        <v>3</v>
      </c>
      <c r="M13" s="2">
        <v>1.5</v>
      </c>
      <c r="N13" s="2">
        <v>0</v>
      </c>
      <c r="O13" s="2">
        <v>13</v>
      </c>
      <c r="P13" s="2">
        <v>0</v>
      </c>
      <c r="Q13" s="2">
        <v>0</v>
      </c>
      <c r="R13" s="2">
        <v>0</v>
      </c>
      <c r="S13" s="2">
        <v>4</v>
      </c>
      <c r="T13" s="2">
        <v>0</v>
      </c>
      <c r="U13" s="2">
        <v>0</v>
      </c>
      <c r="V13" s="2">
        <v>0</v>
      </c>
      <c r="W13" s="2">
        <v>0</v>
      </c>
      <c r="X13" s="138">
        <v>0</v>
      </c>
      <c r="Y13" s="137"/>
      <c r="Z13" s="137"/>
      <c r="AA13" s="178"/>
      <c r="AB13" s="364">
        <f>ROUND(SUM(I13:X13),0)</f>
        <v>301</v>
      </c>
      <c r="AC13" s="369"/>
    </row>
    <row r="14" spans="1:29" ht="15.2" customHeight="1" x14ac:dyDescent="0.4">
      <c r="A14" s="397"/>
      <c r="B14" s="455"/>
      <c r="C14" s="458"/>
      <c r="D14" s="30">
        <v>1</v>
      </c>
      <c r="E14" s="5" t="s">
        <v>10</v>
      </c>
      <c r="F14" s="5"/>
      <c r="G14" s="2"/>
      <c r="H14" s="1"/>
      <c r="I14" s="13">
        <v>100</v>
      </c>
      <c r="J14" s="2">
        <v>74</v>
      </c>
      <c r="K14" s="2">
        <v>0</v>
      </c>
      <c r="L14" s="2">
        <v>6</v>
      </c>
      <c r="M14" s="2">
        <v>2</v>
      </c>
      <c r="N14" s="2">
        <v>0</v>
      </c>
      <c r="O14" s="2">
        <v>0</v>
      </c>
      <c r="P14" s="2">
        <v>4</v>
      </c>
      <c r="Q14" s="2">
        <v>0</v>
      </c>
      <c r="R14" s="2">
        <v>0</v>
      </c>
      <c r="S14" s="2">
        <v>4</v>
      </c>
      <c r="T14" s="2">
        <v>0</v>
      </c>
      <c r="U14" s="2">
        <v>3</v>
      </c>
      <c r="V14" s="2">
        <v>0</v>
      </c>
      <c r="W14" s="2">
        <v>0</v>
      </c>
      <c r="X14" s="138">
        <v>0</v>
      </c>
      <c r="Y14" s="137"/>
      <c r="Z14" s="137"/>
      <c r="AA14" s="178"/>
      <c r="AB14" s="364">
        <f>SUM(I14:X14)</f>
        <v>193</v>
      </c>
      <c r="AC14" s="369"/>
    </row>
    <row r="15" spans="1:29" ht="15.2" customHeight="1" thickBot="1" x14ac:dyDescent="0.45">
      <c r="A15" s="388"/>
      <c r="B15" s="456"/>
      <c r="C15" s="459"/>
      <c r="D15" s="21">
        <v>1</v>
      </c>
      <c r="E15" s="17" t="s">
        <v>59</v>
      </c>
      <c r="F15" s="17"/>
      <c r="G15" s="15"/>
      <c r="H15" s="15"/>
      <c r="I15" s="16">
        <f>SUM(I13:I14)</f>
        <v>256</v>
      </c>
      <c r="J15" s="18">
        <f>SUM(J13:J14)</f>
        <v>197</v>
      </c>
      <c r="K15" s="18">
        <f t="shared" ref="K15:V15" si="2">SUM(K13:K14)</f>
        <v>0</v>
      </c>
      <c r="L15" s="18">
        <f t="shared" si="2"/>
        <v>9</v>
      </c>
      <c r="M15" s="18">
        <f t="shared" si="2"/>
        <v>3.5</v>
      </c>
      <c r="N15" s="18">
        <f t="shared" si="2"/>
        <v>0</v>
      </c>
      <c r="O15" s="18">
        <f t="shared" si="2"/>
        <v>13</v>
      </c>
      <c r="P15" s="18">
        <f t="shared" si="2"/>
        <v>4</v>
      </c>
      <c r="Q15" s="18">
        <f t="shared" si="2"/>
        <v>0</v>
      </c>
      <c r="R15" s="18">
        <f t="shared" si="2"/>
        <v>0</v>
      </c>
      <c r="S15" s="18">
        <f t="shared" si="2"/>
        <v>8</v>
      </c>
      <c r="T15" s="18">
        <f t="shared" si="2"/>
        <v>0</v>
      </c>
      <c r="U15" s="18">
        <f t="shared" si="2"/>
        <v>3</v>
      </c>
      <c r="V15" s="18">
        <f t="shared" si="2"/>
        <v>0</v>
      </c>
      <c r="W15" s="18">
        <f>SUM(W13:W14)</f>
        <v>0</v>
      </c>
      <c r="X15" s="121">
        <f>SUM(X13:X14)</f>
        <v>0</v>
      </c>
      <c r="Y15" s="80"/>
      <c r="Z15" s="80"/>
      <c r="AA15" s="374"/>
      <c r="AB15" s="268">
        <f>SUM(AB13:AB14)</f>
        <v>494</v>
      </c>
      <c r="AC15" s="369"/>
    </row>
    <row r="16" spans="1:29" ht="15.2" customHeight="1" x14ac:dyDescent="0.4">
      <c r="A16" s="386">
        <v>3</v>
      </c>
      <c r="B16" s="454" t="s">
        <v>251</v>
      </c>
      <c r="C16" s="457" t="s">
        <v>250</v>
      </c>
      <c r="D16" s="39">
        <v>0.75</v>
      </c>
      <c r="E16" s="4" t="s">
        <v>9</v>
      </c>
      <c r="F16" s="8"/>
      <c r="G16" s="126"/>
      <c r="H16" s="3"/>
      <c r="I16" s="67">
        <v>88</v>
      </c>
      <c r="J16" s="4">
        <v>70</v>
      </c>
      <c r="K16" s="4">
        <v>0</v>
      </c>
      <c r="L16" s="4">
        <v>8</v>
      </c>
      <c r="M16" s="4">
        <v>3</v>
      </c>
      <c r="N16" s="4">
        <v>0</v>
      </c>
      <c r="O16" s="4">
        <v>23</v>
      </c>
      <c r="P16" s="4">
        <v>0</v>
      </c>
      <c r="Q16" s="4">
        <v>0</v>
      </c>
      <c r="R16" s="4">
        <v>0</v>
      </c>
      <c r="S16" s="4">
        <v>6</v>
      </c>
      <c r="T16" s="4">
        <v>0</v>
      </c>
      <c r="U16" s="4">
        <v>0</v>
      </c>
      <c r="V16" s="4">
        <v>0</v>
      </c>
      <c r="W16" s="4">
        <v>0</v>
      </c>
      <c r="X16" s="137">
        <v>0</v>
      </c>
      <c r="Y16" s="137"/>
      <c r="Z16" s="137"/>
      <c r="AA16" s="178"/>
      <c r="AB16" s="364">
        <f>SUM(I16:X16)</f>
        <v>198</v>
      </c>
      <c r="AC16" s="369"/>
    </row>
    <row r="17" spans="1:29" ht="15.2" customHeight="1" x14ac:dyDescent="0.4">
      <c r="A17" s="397"/>
      <c r="B17" s="455"/>
      <c r="C17" s="458"/>
      <c r="D17" s="30">
        <v>0.75</v>
      </c>
      <c r="E17" s="5" t="s">
        <v>10</v>
      </c>
      <c r="F17" s="5"/>
      <c r="G17" s="2"/>
      <c r="H17" s="1"/>
      <c r="I17" s="13">
        <v>128</v>
      </c>
      <c r="J17" s="2">
        <v>64</v>
      </c>
      <c r="K17" s="2">
        <v>0</v>
      </c>
      <c r="L17" s="2">
        <v>6</v>
      </c>
      <c r="M17" s="2">
        <v>2.5</v>
      </c>
      <c r="N17" s="2">
        <v>0</v>
      </c>
      <c r="O17" s="2">
        <v>0</v>
      </c>
      <c r="P17" s="2">
        <v>4</v>
      </c>
      <c r="Q17" s="2">
        <v>0</v>
      </c>
      <c r="R17" s="2">
        <v>0</v>
      </c>
      <c r="S17" s="2">
        <v>4</v>
      </c>
      <c r="T17" s="2">
        <v>0</v>
      </c>
      <c r="U17" s="2">
        <v>3</v>
      </c>
      <c r="V17" s="2">
        <v>0</v>
      </c>
      <c r="W17" s="2">
        <v>0</v>
      </c>
      <c r="X17" s="138">
        <v>0</v>
      </c>
      <c r="Y17" s="138"/>
      <c r="Z17" s="138"/>
      <c r="AA17" s="74"/>
      <c r="AB17" s="366">
        <f>SUM(I17:X17)</f>
        <v>211.5</v>
      </c>
      <c r="AC17" s="369"/>
    </row>
    <row r="18" spans="1:29" ht="15.2" customHeight="1" thickBot="1" x14ac:dyDescent="0.45">
      <c r="A18" s="388"/>
      <c r="B18" s="456"/>
      <c r="C18" s="459"/>
      <c r="D18" s="21">
        <v>0.75</v>
      </c>
      <c r="E18" s="17" t="s">
        <v>59</v>
      </c>
      <c r="F18" s="17"/>
      <c r="G18" s="15"/>
      <c r="H18" s="15"/>
      <c r="I18" s="47">
        <f>SUM(I16:I17)</f>
        <v>216</v>
      </c>
      <c r="J18" s="28">
        <f>SUM(J16:J17)</f>
        <v>134</v>
      </c>
      <c r="K18" s="28">
        <f t="shared" ref="K18:X18" si="3">SUM(K16:K17)</f>
        <v>0</v>
      </c>
      <c r="L18" s="28">
        <f t="shared" si="3"/>
        <v>14</v>
      </c>
      <c r="M18" s="28">
        <f t="shared" si="3"/>
        <v>5.5</v>
      </c>
      <c r="N18" s="28">
        <f t="shared" si="3"/>
        <v>0</v>
      </c>
      <c r="O18" s="28">
        <f t="shared" si="3"/>
        <v>23</v>
      </c>
      <c r="P18" s="28">
        <f t="shared" si="3"/>
        <v>4</v>
      </c>
      <c r="Q18" s="28">
        <f t="shared" si="3"/>
        <v>0</v>
      </c>
      <c r="R18" s="28">
        <f t="shared" si="3"/>
        <v>0</v>
      </c>
      <c r="S18" s="28">
        <f t="shared" si="3"/>
        <v>10</v>
      </c>
      <c r="T18" s="28">
        <f t="shared" si="3"/>
        <v>0</v>
      </c>
      <c r="U18" s="28">
        <f t="shared" si="3"/>
        <v>3</v>
      </c>
      <c r="V18" s="28">
        <f t="shared" si="3"/>
        <v>0</v>
      </c>
      <c r="W18" s="28">
        <f>SUM(W16:W17)</f>
        <v>0</v>
      </c>
      <c r="X18" s="80">
        <f t="shared" si="3"/>
        <v>0</v>
      </c>
      <c r="Y18" s="134"/>
      <c r="Z18" s="134"/>
      <c r="AA18" s="52"/>
      <c r="AB18" s="268">
        <f>ROUND(SUM(AB16:AB17),0)</f>
        <v>410</v>
      </c>
      <c r="AC18" s="369"/>
    </row>
    <row r="19" spans="1:29" ht="16.350000000000001" customHeight="1" x14ac:dyDescent="0.4">
      <c r="A19" s="400"/>
      <c r="B19" s="398" t="s">
        <v>64</v>
      </c>
      <c r="C19" s="399"/>
      <c r="D19" s="120">
        <f>SUM(D13,D16)</f>
        <v>1.75</v>
      </c>
      <c r="E19" s="100" t="s">
        <v>9</v>
      </c>
      <c r="F19" s="94"/>
      <c r="G19" s="125"/>
      <c r="H19" s="44"/>
      <c r="I19" s="115">
        <f>SUM(I13,I16)</f>
        <v>244</v>
      </c>
      <c r="J19" s="100">
        <f>SUM(J13,J16)</f>
        <v>193</v>
      </c>
      <c r="K19" s="100">
        <f t="shared" ref="K19:AB19" si="4">SUM(K13,K16)</f>
        <v>0</v>
      </c>
      <c r="L19" s="100">
        <f t="shared" si="4"/>
        <v>11</v>
      </c>
      <c r="M19" s="100">
        <f t="shared" si="4"/>
        <v>4.5</v>
      </c>
      <c r="N19" s="100">
        <f t="shared" si="4"/>
        <v>0</v>
      </c>
      <c r="O19" s="100">
        <f t="shared" si="4"/>
        <v>36</v>
      </c>
      <c r="P19" s="100">
        <f t="shared" si="4"/>
        <v>0</v>
      </c>
      <c r="Q19" s="100">
        <f t="shared" si="4"/>
        <v>0</v>
      </c>
      <c r="R19" s="100">
        <f t="shared" si="4"/>
        <v>0</v>
      </c>
      <c r="S19" s="100">
        <f t="shared" si="4"/>
        <v>10</v>
      </c>
      <c r="T19" s="100">
        <f t="shared" si="4"/>
        <v>0</v>
      </c>
      <c r="U19" s="100">
        <f t="shared" si="4"/>
        <v>0</v>
      </c>
      <c r="V19" s="100">
        <f t="shared" si="4"/>
        <v>0</v>
      </c>
      <c r="W19" s="100">
        <f t="shared" si="4"/>
        <v>0</v>
      </c>
      <c r="X19" s="44">
        <f t="shared" si="4"/>
        <v>0</v>
      </c>
      <c r="Y19" s="115"/>
      <c r="Z19" s="100"/>
      <c r="AA19" s="381"/>
      <c r="AB19" s="361">
        <f t="shared" si="4"/>
        <v>499</v>
      </c>
      <c r="AC19" s="369"/>
    </row>
    <row r="20" spans="1:29" ht="16.350000000000001" customHeight="1" x14ac:dyDescent="0.35">
      <c r="A20" s="401"/>
      <c r="B20" s="403"/>
      <c r="C20" s="404"/>
      <c r="D20" s="139">
        <f>SUM(D14,D17)</f>
        <v>1.75</v>
      </c>
      <c r="E20" s="119" t="s">
        <v>10</v>
      </c>
      <c r="F20" s="95"/>
      <c r="G20" s="85"/>
      <c r="H20" s="24"/>
      <c r="I20" s="135">
        <f>SUM(I14,I17)</f>
        <v>228</v>
      </c>
      <c r="J20" s="101">
        <f>SUM(J14,J17)</f>
        <v>138</v>
      </c>
      <c r="K20" s="101">
        <f t="shared" ref="K20:AB20" si="5">SUM(K14,K17)</f>
        <v>0</v>
      </c>
      <c r="L20" s="101">
        <f t="shared" si="5"/>
        <v>12</v>
      </c>
      <c r="M20" s="101">
        <f t="shared" si="5"/>
        <v>4.5</v>
      </c>
      <c r="N20" s="101">
        <f t="shared" si="5"/>
        <v>0</v>
      </c>
      <c r="O20" s="101">
        <f t="shared" si="5"/>
        <v>0</v>
      </c>
      <c r="P20" s="101">
        <f t="shared" si="5"/>
        <v>8</v>
      </c>
      <c r="Q20" s="101">
        <f t="shared" si="5"/>
        <v>0</v>
      </c>
      <c r="R20" s="101">
        <f t="shared" si="5"/>
        <v>0</v>
      </c>
      <c r="S20" s="101">
        <f t="shared" si="5"/>
        <v>8</v>
      </c>
      <c r="T20" s="101">
        <f t="shared" si="5"/>
        <v>0</v>
      </c>
      <c r="U20" s="101">
        <f t="shared" si="5"/>
        <v>6</v>
      </c>
      <c r="V20" s="101">
        <f t="shared" si="5"/>
        <v>0</v>
      </c>
      <c r="W20" s="101">
        <f t="shared" si="5"/>
        <v>0</v>
      </c>
      <c r="X20" s="351">
        <f t="shared" si="5"/>
        <v>0</v>
      </c>
      <c r="Y20" s="349"/>
      <c r="Z20" s="32"/>
      <c r="AA20" s="382"/>
      <c r="AB20" s="351">
        <f t="shared" si="5"/>
        <v>404.5</v>
      </c>
      <c r="AC20" s="369"/>
    </row>
    <row r="21" spans="1:29" ht="16.350000000000001" customHeight="1" thickBot="1" x14ac:dyDescent="0.4">
      <c r="A21" s="402"/>
      <c r="B21" s="395"/>
      <c r="C21" s="396"/>
      <c r="D21" s="356">
        <v>1.75</v>
      </c>
      <c r="E21" s="96" t="s">
        <v>59</v>
      </c>
      <c r="F21" s="96"/>
      <c r="G21" s="48"/>
      <c r="H21" s="48"/>
      <c r="I21" s="97">
        <f>SUM(I19:I20)</f>
        <v>472</v>
      </c>
      <c r="J21" s="98">
        <f>SUM(J19:J20)</f>
        <v>331</v>
      </c>
      <c r="K21" s="98">
        <f t="shared" ref="K21:X21" si="6">SUM(K19:K20)</f>
        <v>0</v>
      </c>
      <c r="L21" s="98">
        <f t="shared" si="6"/>
        <v>23</v>
      </c>
      <c r="M21" s="98">
        <f t="shared" si="6"/>
        <v>9</v>
      </c>
      <c r="N21" s="98">
        <f t="shared" si="6"/>
        <v>0</v>
      </c>
      <c r="O21" s="98">
        <f t="shared" si="6"/>
        <v>36</v>
      </c>
      <c r="P21" s="98">
        <f t="shared" si="6"/>
        <v>8</v>
      </c>
      <c r="Q21" s="98">
        <f t="shared" si="6"/>
        <v>0</v>
      </c>
      <c r="R21" s="98">
        <f t="shared" si="6"/>
        <v>0</v>
      </c>
      <c r="S21" s="98">
        <f t="shared" si="6"/>
        <v>18</v>
      </c>
      <c r="T21" s="98">
        <f t="shared" si="6"/>
        <v>0</v>
      </c>
      <c r="U21" s="98">
        <f t="shared" si="6"/>
        <v>6</v>
      </c>
      <c r="V21" s="98">
        <f t="shared" si="6"/>
        <v>0</v>
      </c>
      <c r="W21" s="98">
        <f>SUM(W19:W20)</f>
        <v>0</v>
      </c>
      <c r="X21" s="160">
        <f t="shared" si="6"/>
        <v>0</v>
      </c>
      <c r="Y21" s="97"/>
      <c r="Z21" s="96"/>
      <c r="AA21" s="383"/>
      <c r="AB21" s="160">
        <f>ROUND(SUM(AB19:AB20),0)</f>
        <v>904</v>
      </c>
      <c r="AC21" s="369"/>
    </row>
    <row r="22" spans="1:29" ht="17.25" customHeight="1" x14ac:dyDescent="0.4">
      <c r="A22" s="386">
        <v>4</v>
      </c>
      <c r="B22" s="454" t="s">
        <v>252</v>
      </c>
      <c r="C22" s="457" t="s">
        <v>253</v>
      </c>
      <c r="D22" s="39">
        <v>0.75</v>
      </c>
      <c r="E22" s="4" t="s">
        <v>9</v>
      </c>
      <c r="F22" s="2"/>
      <c r="G22" s="1"/>
      <c r="H22" s="3"/>
      <c r="I22" s="13">
        <v>32</v>
      </c>
      <c r="J22" s="2">
        <v>112</v>
      </c>
      <c r="K22" s="2">
        <v>0</v>
      </c>
      <c r="L22" s="2">
        <v>23</v>
      </c>
      <c r="M22" s="2">
        <v>3</v>
      </c>
      <c r="N22" s="2">
        <v>0</v>
      </c>
      <c r="O22" s="2">
        <v>11</v>
      </c>
      <c r="P22" s="2">
        <v>0</v>
      </c>
      <c r="Q22" s="2">
        <v>6</v>
      </c>
      <c r="R22" s="2">
        <v>0</v>
      </c>
      <c r="S22" s="2">
        <v>18</v>
      </c>
      <c r="T22" s="2">
        <v>0</v>
      </c>
      <c r="U22" s="2">
        <v>0</v>
      </c>
      <c r="V22" s="2">
        <v>0</v>
      </c>
      <c r="W22" s="2">
        <v>0</v>
      </c>
      <c r="X22" s="138">
        <v>0</v>
      </c>
      <c r="Y22" s="137"/>
      <c r="Z22" s="137"/>
      <c r="AA22" s="178"/>
      <c r="AB22" s="364">
        <f>SUM(I22:X22)</f>
        <v>205</v>
      </c>
      <c r="AC22" s="369"/>
    </row>
    <row r="23" spans="1:29" ht="15.2" customHeight="1" x14ac:dyDescent="0.4">
      <c r="A23" s="397"/>
      <c r="B23" s="455"/>
      <c r="C23" s="458"/>
      <c r="D23" s="39">
        <v>0.75</v>
      </c>
      <c r="E23" s="5" t="s">
        <v>10</v>
      </c>
      <c r="F23" s="2"/>
      <c r="G23" s="1"/>
      <c r="H23" s="1"/>
      <c r="I23" s="13">
        <v>62</v>
      </c>
      <c r="J23" s="2">
        <v>92</v>
      </c>
      <c r="K23" s="2">
        <v>24</v>
      </c>
      <c r="L23" s="2">
        <v>6</v>
      </c>
      <c r="M23" s="2">
        <v>2</v>
      </c>
      <c r="N23" s="2">
        <v>0</v>
      </c>
      <c r="O23" s="2">
        <v>0</v>
      </c>
      <c r="P23" s="2">
        <v>0</v>
      </c>
      <c r="Q23" s="2">
        <v>12</v>
      </c>
      <c r="R23" s="2">
        <v>0</v>
      </c>
      <c r="S23" s="2">
        <v>16</v>
      </c>
      <c r="T23" s="2">
        <v>0</v>
      </c>
      <c r="U23" s="2">
        <v>6</v>
      </c>
      <c r="V23" s="2">
        <v>0</v>
      </c>
      <c r="W23" s="2">
        <v>0</v>
      </c>
      <c r="X23" s="138">
        <v>0</v>
      </c>
      <c r="Y23" s="137"/>
      <c r="Z23" s="137"/>
      <c r="AA23" s="178"/>
      <c r="AB23" s="364">
        <f>SUM(I23:X23)</f>
        <v>220</v>
      </c>
      <c r="AC23" s="369"/>
    </row>
    <row r="24" spans="1:29" ht="15.2" customHeight="1" thickBot="1" x14ac:dyDescent="0.45">
      <c r="A24" s="388"/>
      <c r="B24" s="456"/>
      <c r="C24" s="459"/>
      <c r="D24" s="21">
        <v>0.75</v>
      </c>
      <c r="E24" s="17" t="s">
        <v>59</v>
      </c>
      <c r="F24" s="17"/>
      <c r="G24" s="15"/>
      <c r="H24" s="15"/>
      <c r="I24" s="16">
        <f t="shared" ref="I24:X24" si="7">SUM(I22:I23)</f>
        <v>94</v>
      </c>
      <c r="J24" s="18">
        <f t="shared" si="7"/>
        <v>204</v>
      </c>
      <c r="K24" s="18">
        <f t="shared" si="7"/>
        <v>24</v>
      </c>
      <c r="L24" s="18">
        <f t="shared" si="7"/>
        <v>29</v>
      </c>
      <c r="M24" s="18">
        <f t="shared" si="7"/>
        <v>5</v>
      </c>
      <c r="N24" s="18">
        <f t="shared" si="7"/>
        <v>0</v>
      </c>
      <c r="O24" s="18">
        <f t="shared" si="7"/>
        <v>11</v>
      </c>
      <c r="P24" s="18">
        <f t="shared" si="7"/>
        <v>0</v>
      </c>
      <c r="Q24" s="18">
        <f t="shared" si="7"/>
        <v>18</v>
      </c>
      <c r="R24" s="18">
        <f t="shared" si="7"/>
        <v>0</v>
      </c>
      <c r="S24" s="18">
        <f t="shared" si="7"/>
        <v>34</v>
      </c>
      <c r="T24" s="18">
        <f t="shared" si="7"/>
        <v>0</v>
      </c>
      <c r="U24" s="18">
        <f t="shared" si="7"/>
        <v>6</v>
      </c>
      <c r="V24" s="18">
        <f t="shared" si="7"/>
        <v>0</v>
      </c>
      <c r="W24" s="18">
        <f>SUM(W22:W23)</f>
        <v>0</v>
      </c>
      <c r="X24" s="121">
        <f t="shared" si="7"/>
        <v>0</v>
      </c>
      <c r="Y24" s="80"/>
      <c r="Z24" s="80"/>
      <c r="AA24" s="374"/>
      <c r="AB24" s="268">
        <f>SUM(AB22:AB23)</f>
        <v>425</v>
      </c>
      <c r="AC24" s="369"/>
    </row>
    <row r="25" spans="1:29" ht="15.2" customHeight="1" x14ac:dyDescent="0.4">
      <c r="A25" s="386">
        <v>5</v>
      </c>
      <c r="B25" s="454" t="s">
        <v>254</v>
      </c>
      <c r="C25" s="457" t="s">
        <v>255</v>
      </c>
      <c r="D25" s="36">
        <v>0.9</v>
      </c>
      <c r="E25" s="11" t="s">
        <v>9</v>
      </c>
      <c r="F25" s="11"/>
      <c r="G25" s="127"/>
      <c r="H25" s="127"/>
      <c r="I25" s="9">
        <v>116</v>
      </c>
      <c r="J25" s="11">
        <v>116</v>
      </c>
      <c r="K25" s="11">
        <v>0</v>
      </c>
      <c r="L25" s="11">
        <v>6</v>
      </c>
      <c r="M25" s="11">
        <v>3</v>
      </c>
      <c r="N25" s="11">
        <v>0</v>
      </c>
      <c r="O25" s="11">
        <v>10</v>
      </c>
      <c r="P25" s="11">
        <v>0</v>
      </c>
      <c r="Q25" s="11">
        <v>0</v>
      </c>
      <c r="R25" s="11">
        <v>0</v>
      </c>
      <c r="S25" s="11">
        <v>11</v>
      </c>
      <c r="T25" s="11">
        <v>0</v>
      </c>
      <c r="U25" s="11">
        <v>0</v>
      </c>
      <c r="V25" s="11">
        <v>0</v>
      </c>
      <c r="W25" s="11">
        <v>0</v>
      </c>
      <c r="X25" s="151">
        <v>0</v>
      </c>
      <c r="Y25" s="151"/>
      <c r="Z25" s="151"/>
      <c r="AA25" s="375"/>
      <c r="AB25" s="367">
        <f>SUM(I25:X25)</f>
        <v>262</v>
      </c>
      <c r="AC25" s="369"/>
    </row>
    <row r="26" spans="1:29" ht="15.2" customHeight="1" x14ac:dyDescent="0.4">
      <c r="A26" s="397"/>
      <c r="B26" s="455"/>
      <c r="C26" s="458"/>
      <c r="D26" s="39">
        <v>0.9</v>
      </c>
      <c r="E26" s="5" t="s">
        <v>10</v>
      </c>
      <c r="F26" s="2"/>
      <c r="G26" s="1"/>
      <c r="H26" s="1"/>
      <c r="I26" s="13">
        <v>132</v>
      </c>
      <c r="J26" s="2">
        <v>100</v>
      </c>
      <c r="K26" s="2">
        <v>0</v>
      </c>
      <c r="L26" s="2">
        <v>2</v>
      </c>
      <c r="M26" s="2">
        <v>1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10</v>
      </c>
      <c r="T26" s="2">
        <v>0</v>
      </c>
      <c r="U26" s="2">
        <v>3</v>
      </c>
      <c r="V26" s="2">
        <v>0</v>
      </c>
      <c r="W26" s="2">
        <v>0</v>
      </c>
      <c r="X26" s="138">
        <v>0</v>
      </c>
      <c r="Y26" s="137"/>
      <c r="Z26" s="137"/>
      <c r="AA26" s="178"/>
      <c r="AB26" s="364">
        <f>SUM(I26:X26)</f>
        <v>248</v>
      </c>
      <c r="AC26" s="369"/>
    </row>
    <row r="27" spans="1:29" ht="15.2" customHeight="1" thickBot="1" x14ac:dyDescent="0.45">
      <c r="A27" s="388"/>
      <c r="B27" s="456"/>
      <c r="C27" s="459"/>
      <c r="D27" s="21">
        <v>0.9</v>
      </c>
      <c r="E27" s="17" t="s">
        <v>59</v>
      </c>
      <c r="F27" s="17"/>
      <c r="G27" s="15"/>
      <c r="H27" s="15"/>
      <c r="I27" s="47">
        <f t="shared" ref="I27:V27" si="8">SUM(I25:I26)</f>
        <v>248</v>
      </c>
      <c r="J27" s="28">
        <f t="shared" si="8"/>
        <v>216</v>
      </c>
      <c r="K27" s="28">
        <f t="shared" si="8"/>
        <v>0</v>
      </c>
      <c r="L27" s="28">
        <f t="shared" si="8"/>
        <v>8</v>
      </c>
      <c r="M27" s="28">
        <f t="shared" si="8"/>
        <v>4</v>
      </c>
      <c r="N27" s="28">
        <f t="shared" si="8"/>
        <v>0</v>
      </c>
      <c r="O27" s="28">
        <f t="shared" si="8"/>
        <v>10</v>
      </c>
      <c r="P27" s="28">
        <f t="shared" si="8"/>
        <v>0</v>
      </c>
      <c r="Q27" s="28">
        <f t="shared" si="8"/>
        <v>0</v>
      </c>
      <c r="R27" s="28">
        <f t="shared" si="8"/>
        <v>0</v>
      </c>
      <c r="S27" s="28">
        <f t="shared" si="8"/>
        <v>21</v>
      </c>
      <c r="T27" s="28">
        <f t="shared" si="8"/>
        <v>0</v>
      </c>
      <c r="U27" s="28">
        <f t="shared" si="8"/>
        <v>3</v>
      </c>
      <c r="V27" s="28">
        <f t="shared" si="8"/>
        <v>0</v>
      </c>
      <c r="W27" s="28">
        <f>SUM(W25:W26)</f>
        <v>0</v>
      </c>
      <c r="X27" s="80">
        <f>SUM(X25:X26)</f>
        <v>0</v>
      </c>
      <c r="Y27" s="80"/>
      <c r="Z27" s="80"/>
      <c r="AA27" s="374"/>
      <c r="AB27" s="268">
        <f>SUM(AB25:AB26)</f>
        <v>510</v>
      </c>
      <c r="AC27" s="369"/>
    </row>
    <row r="28" spans="1:29" ht="15.2" customHeight="1" x14ac:dyDescent="0.4">
      <c r="A28" s="386">
        <v>6</v>
      </c>
      <c r="B28" s="454" t="s">
        <v>256</v>
      </c>
      <c r="C28" s="457" t="s">
        <v>255</v>
      </c>
      <c r="D28" s="36">
        <v>0.9</v>
      </c>
      <c r="E28" s="11" t="s">
        <v>9</v>
      </c>
      <c r="F28" s="11"/>
      <c r="G28" s="127"/>
      <c r="H28" s="127"/>
      <c r="I28" s="9">
        <v>56</v>
      </c>
      <c r="J28" s="11">
        <v>112</v>
      </c>
      <c r="K28" s="11">
        <v>0</v>
      </c>
      <c r="L28" s="11">
        <v>27</v>
      </c>
      <c r="M28" s="11">
        <v>8</v>
      </c>
      <c r="N28" s="11">
        <v>0</v>
      </c>
      <c r="O28" s="11">
        <v>11</v>
      </c>
      <c r="P28" s="11">
        <v>0</v>
      </c>
      <c r="Q28" s="11">
        <v>42</v>
      </c>
      <c r="R28" s="11">
        <v>0</v>
      </c>
      <c r="S28" s="11">
        <v>19</v>
      </c>
      <c r="T28" s="11">
        <v>0</v>
      </c>
      <c r="U28" s="11">
        <v>0</v>
      </c>
      <c r="V28" s="11">
        <v>0</v>
      </c>
      <c r="W28" s="11">
        <v>0</v>
      </c>
      <c r="X28" s="151">
        <v>0</v>
      </c>
      <c r="Y28" s="151"/>
      <c r="Z28" s="151"/>
      <c r="AA28" s="375"/>
      <c r="AB28" s="367">
        <f>SUM(I28:X28)</f>
        <v>275</v>
      </c>
      <c r="AC28" s="369"/>
    </row>
    <row r="29" spans="1:29" ht="15.2" customHeight="1" x14ac:dyDescent="0.4">
      <c r="A29" s="397"/>
      <c r="B29" s="455"/>
      <c r="C29" s="458"/>
      <c r="D29" s="39">
        <v>0.9</v>
      </c>
      <c r="E29" s="2" t="s">
        <v>10</v>
      </c>
      <c r="F29" s="2"/>
      <c r="G29" s="1"/>
      <c r="H29" s="1"/>
      <c r="I29" s="13">
        <v>48</v>
      </c>
      <c r="J29" s="2">
        <v>112</v>
      </c>
      <c r="K29" s="2">
        <v>0</v>
      </c>
      <c r="L29" s="2">
        <v>25</v>
      </c>
      <c r="M29" s="2">
        <v>7</v>
      </c>
      <c r="N29" s="2">
        <v>0</v>
      </c>
      <c r="O29" s="2">
        <v>0</v>
      </c>
      <c r="P29" s="2">
        <v>0</v>
      </c>
      <c r="Q29" s="2">
        <v>0</v>
      </c>
      <c r="R29" s="2">
        <v>12</v>
      </c>
      <c r="S29" s="2">
        <v>18</v>
      </c>
      <c r="T29" s="2">
        <v>0</v>
      </c>
      <c r="U29" s="2">
        <v>3</v>
      </c>
      <c r="V29" s="2">
        <v>0</v>
      </c>
      <c r="W29" s="2">
        <v>0</v>
      </c>
      <c r="X29" s="138">
        <v>0</v>
      </c>
      <c r="Y29" s="137"/>
      <c r="Z29" s="137"/>
      <c r="AA29" s="178"/>
      <c r="AB29" s="364">
        <f>SUM(I29:X29)</f>
        <v>225</v>
      </c>
      <c r="AC29" s="369"/>
    </row>
    <row r="30" spans="1:29" ht="15.2" customHeight="1" thickBot="1" x14ac:dyDescent="0.45">
      <c r="A30" s="388"/>
      <c r="B30" s="456"/>
      <c r="C30" s="459"/>
      <c r="D30" s="21">
        <v>0.9</v>
      </c>
      <c r="E30" s="17" t="s">
        <v>59</v>
      </c>
      <c r="F30" s="17"/>
      <c r="G30" s="15"/>
      <c r="H30" s="15"/>
      <c r="I30" s="16">
        <f t="shared" ref="I30:X30" si="9">SUM(I28:I29)</f>
        <v>104</v>
      </c>
      <c r="J30" s="18">
        <f t="shared" si="9"/>
        <v>224</v>
      </c>
      <c r="K30" s="18">
        <f t="shared" si="9"/>
        <v>0</v>
      </c>
      <c r="L30" s="18">
        <f t="shared" si="9"/>
        <v>52</v>
      </c>
      <c r="M30" s="18">
        <f t="shared" si="9"/>
        <v>15</v>
      </c>
      <c r="N30" s="18">
        <f t="shared" si="9"/>
        <v>0</v>
      </c>
      <c r="O30" s="18">
        <f t="shared" si="9"/>
        <v>11</v>
      </c>
      <c r="P30" s="18">
        <f t="shared" si="9"/>
        <v>0</v>
      </c>
      <c r="Q30" s="18">
        <f t="shared" si="9"/>
        <v>42</v>
      </c>
      <c r="R30" s="18">
        <f t="shared" si="9"/>
        <v>12</v>
      </c>
      <c r="S30" s="18">
        <f t="shared" si="9"/>
        <v>37</v>
      </c>
      <c r="T30" s="28">
        <v>0</v>
      </c>
      <c r="U30" s="18">
        <f t="shared" si="9"/>
        <v>3</v>
      </c>
      <c r="V30" s="18">
        <f t="shared" si="9"/>
        <v>0</v>
      </c>
      <c r="W30" s="18">
        <f>SUM(W28:W29)</f>
        <v>0</v>
      </c>
      <c r="X30" s="121">
        <f t="shared" si="9"/>
        <v>0</v>
      </c>
      <c r="Y30" s="80"/>
      <c r="Z30" s="80"/>
      <c r="AA30" s="374"/>
      <c r="AB30" s="268">
        <f>SUM(AB28:AB29)</f>
        <v>500</v>
      </c>
      <c r="AC30" s="369"/>
    </row>
    <row r="31" spans="1:29" ht="15.2" customHeight="1" x14ac:dyDescent="0.4">
      <c r="A31" s="386">
        <v>7</v>
      </c>
      <c r="B31" s="454" t="s">
        <v>257</v>
      </c>
      <c r="C31" s="457" t="s">
        <v>253</v>
      </c>
      <c r="D31" s="39">
        <v>1</v>
      </c>
      <c r="E31" s="7" t="s">
        <v>9</v>
      </c>
      <c r="F31" s="2"/>
      <c r="G31" s="1"/>
      <c r="H31" s="3"/>
      <c r="I31" s="9">
        <v>136</v>
      </c>
      <c r="J31" s="11">
        <v>70</v>
      </c>
      <c r="K31" s="11">
        <v>0</v>
      </c>
      <c r="L31" s="11">
        <v>12</v>
      </c>
      <c r="M31" s="11">
        <v>5</v>
      </c>
      <c r="N31" s="11">
        <v>0</v>
      </c>
      <c r="O31" s="11">
        <v>10</v>
      </c>
      <c r="P31" s="11">
        <v>0</v>
      </c>
      <c r="Q31" s="11">
        <v>0</v>
      </c>
      <c r="R31" s="11">
        <v>0</v>
      </c>
      <c r="S31" s="11">
        <v>4</v>
      </c>
      <c r="T31" s="11">
        <v>0</v>
      </c>
      <c r="U31" s="11">
        <v>0</v>
      </c>
      <c r="V31" s="11">
        <v>0</v>
      </c>
      <c r="W31" s="11">
        <v>0</v>
      </c>
      <c r="X31" s="151">
        <v>0</v>
      </c>
      <c r="Y31" s="137"/>
      <c r="Z31" s="137"/>
      <c r="AA31" s="178"/>
      <c r="AB31" s="364">
        <f>SUM(I31:X31)</f>
        <v>237</v>
      </c>
      <c r="AC31" s="369"/>
    </row>
    <row r="32" spans="1:29" ht="15.2" customHeight="1" x14ac:dyDescent="0.4">
      <c r="A32" s="397"/>
      <c r="B32" s="455"/>
      <c r="C32" s="458"/>
      <c r="D32" s="39">
        <v>1</v>
      </c>
      <c r="E32" s="14" t="s">
        <v>10</v>
      </c>
      <c r="F32" s="103"/>
      <c r="G32" s="130"/>
      <c r="H32" s="130"/>
      <c r="I32" s="13">
        <v>100</v>
      </c>
      <c r="J32" s="2">
        <v>118</v>
      </c>
      <c r="K32" s="2">
        <v>0</v>
      </c>
      <c r="L32" s="2">
        <v>7</v>
      </c>
      <c r="M32" s="2">
        <v>4</v>
      </c>
      <c r="N32" s="2">
        <v>0</v>
      </c>
      <c r="O32" s="2">
        <v>0</v>
      </c>
      <c r="P32" s="2">
        <v>0</v>
      </c>
      <c r="Q32" s="2">
        <v>0</v>
      </c>
      <c r="R32" s="2">
        <v>56</v>
      </c>
      <c r="S32" s="2">
        <v>5</v>
      </c>
      <c r="T32" s="2">
        <v>0</v>
      </c>
      <c r="U32" s="2">
        <v>9</v>
      </c>
      <c r="V32" s="2">
        <v>0</v>
      </c>
      <c r="W32" s="2">
        <v>0</v>
      </c>
      <c r="X32" s="138">
        <v>0</v>
      </c>
      <c r="Y32" s="137"/>
      <c r="Z32" s="137"/>
      <c r="AA32" s="178"/>
      <c r="AB32" s="364">
        <f>SUM(I32:X32)</f>
        <v>299</v>
      </c>
      <c r="AC32" s="369"/>
    </row>
    <row r="33" spans="1:29" ht="15.2" customHeight="1" thickBot="1" x14ac:dyDescent="0.45">
      <c r="A33" s="388"/>
      <c r="B33" s="456"/>
      <c r="C33" s="459"/>
      <c r="D33" s="21">
        <v>1</v>
      </c>
      <c r="E33" s="18" t="s">
        <v>59</v>
      </c>
      <c r="F33" s="104"/>
      <c r="G33" s="131"/>
      <c r="H33" s="131"/>
      <c r="I33" s="47">
        <f t="shared" ref="I33:V33" si="10">SUM(I31:I32)</f>
        <v>236</v>
      </c>
      <c r="J33" s="28">
        <f t="shared" si="10"/>
        <v>188</v>
      </c>
      <c r="K33" s="28">
        <f t="shared" si="10"/>
        <v>0</v>
      </c>
      <c r="L33" s="28">
        <f t="shared" si="10"/>
        <v>19</v>
      </c>
      <c r="M33" s="28">
        <f t="shared" si="10"/>
        <v>9</v>
      </c>
      <c r="N33" s="28">
        <f t="shared" si="10"/>
        <v>0</v>
      </c>
      <c r="O33" s="28">
        <f t="shared" si="10"/>
        <v>10</v>
      </c>
      <c r="P33" s="28">
        <f t="shared" si="10"/>
        <v>0</v>
      </c>
      <c r="Q33" s="28">
        <f t="shared" si="10"/>
        <v>0</v>
      </c>
      <c r="R33" s="28">
        <f t="shared" si="10"/>
        <v>56</v>
      </c>
      <c r="S33" s="28">
        <f t="shared" si="10"/>
        <v>9</v>
      </c>
      <c r="T33" s="28">
        <f t="shared" si="10"/>
        <v>0</v>
      </c>
      <c r="U33" s="28">
        <f t="shared" si="10"/>
        <v>9</v>
      </c>
      <c r="V33" s="28">
        <f t="shared" si="10"/>
        <v>0</v>
      </c>
      <c r="W33" s="28">
        <f>SUM(W31:W32)</f>
        <v>0</v>
      </c>
      <c r="X33" s="80">
        <f>SUM(X31:X32)</f>
        <v>0</v>
      </c>
      <c r="Y33" s="80"/>
      <c r="Z33" s="80"/>
      <c r="AA33" s="374"/>
      <c r="AB33" s="268">
        <f>SUM(AB31:AB32)</f>
        <v>536</v>
      </c>
      <c r="AC33" s="369"/>
    </row>
    <row r="34" spans="1:29" ht="15.2" customHeight="1" x14ac:dyDescent="0.4">
      <c r="A34" s="452">
        <v>8</v>
      </c>
      <c r="B34" s="454" t="s">
        <v>258</v>
      </c>
      <c r="C34" s="457" t="s">
        <v>253</v>
      </c>
      <c r="D34" s="36">
        <v>0.85</v>
      </c>
      <c r="E34" s="10" t="s">
        <v>9</v>
      </c>
      <c r="F34" s="11"/>
      <c r="G34" s="127"/>
      <c r="H34" s="127"/>
      <c r="I34" s="9">
        <v>64</v>
      </c>
      <c r="J34" s="11">
        <v>106</v>
      </c>
      <c r="K34" s="11">
        <v>0</v>
      </c>
      <c r="L34" s="11">
        <v>3</v>
      </c>
      <c r="M34" s="11">
        <v>1</v>
      </c>
      <c r="N34" s="11">
        <v>0</v>
      </c>
      <c r="O34" s="11">
        <v>11</v>
      </c>
      <c r="P34" s="11">
        <v>0</v>
      </c>
      <c r="Q34" s="11">
        <v>0</v>
      </c>
      <c r="R34" s="11">
        <v>0</v>
      </c>
      <c r="S34" s="11">
        <v>13</v>
      </c>
      <c r="T34" s="11">
        <v>0</v>
      </c>
      <c r="U34" s="11">
        <v>0</v>
      </c>
      <c r="V34" s="11">
        <v>0</v>
      </c>
      <c r="W34" s="11">
        <v>0</v>
      </c>
      <c r="X34" s="151">
        <v>0</v>
      </c>
      <c r="Y34" s="151"/>
      <c r="Z34" s="151"/>
      <c r="AA34" s="375"/>
      <c r="AB34" s="367">
        <f>SUM(I34:X34)</f>
        <v>198</v>
      </c>
      <c r="AC34" s="369"/>
    </row>
    <row r="35" spans="1:29" ht="15.2" customHeight="1" x14ac:dyDescent="0.4">
      <c r="A35" s="453"/>
      <c r="B35" s="455"/>
      <c r="C35" s="458"/>
      <c r="D35" s="30">
        <v>0.85</v>
      </c>
      <c r="E35" s="14" t="s">
        <v>10</v>
      </c>
      <c r="F35" s="103"/>
      <c r="G35" s="130"/>
      <c r="H35" s="130"/>
      <c r="I35" s="13">
        <v>48</v>
      </c>
      <c r="J35" s="2">
        <v>148</v>
      </c>
      <c r="K35" s="2">
        <v>0</v>
      </c>
      <c r="L35" s="2">
        <v>6</v>
      </c>
      <c r="M35" s="2">
        <v>3</v>
      </c>
      <c r="N35" s="2">
        <v>0</v>
      </c>
      <c r="O35" s="2">
        <v>0</v>
      </c>
      <c r="P35" s="2">
        <v>0</v>
      </c>
      <c r="Q35" s="2">
        <v>30</v>
      </c>
      <c r="R35" s="2">
        <v>0</v>
      </c>
      <c r="S35" s="2">
        <v>15</v>
      </c>
      <c r="T35" s="2">
        <v>0</v>
      </c>
      <c r="U35" s="2">
        <v>9</v>
      </c>
      <c r="V35" s="2">
        <v>0</v>
      </c>
      <c r="W35" s="2">
        <v>0</v>
      </c>
      <c r="X35" s="138">
        <v>0</v>
      </c>
      <c r="Y35" s="137"/>
      <c r="Z35" s="137"/>
      <c r="AA35" s="178"/>
      <c r="AB35" s="364">
        <f>SUM(I35:X35)</f>
        <v>259</v>
      </c>
      <c r="AC35" s="369"/>
    </row>
    <row r="36" spans="1:29" ht="15.2" customHeight="1" thickBot="1" x14ac:dyDescent="0.45">
      <c r="A36" s="394"/>
      <c r="B36" s="456"/>
      <c r="C36" s="459"/>
      <c r="D36" s="106">
        <v>0.85</v>
      </c>
      <c r="E36" s="18" t="s">
        <v>59</v>
      </c>
      <c r="F36" s="104"/>
      <c r="G36" s="131"/>
      <c r="H36" s="131"/>
      <c r="I36" s="16">
        <f t="shared" ref="I36:S36" si="11">SUM(I34:I35)</f>
        <v>112</v>
      </c>
      <c r="J36" s="18">
        <f t="shared" si="11"/>
        <v>254</v>
      </c>
      <c r="K36" s="18">
        <f t="shared" si="11"/>
        <v>0</v>
      </c>
      <c r="L36" s="18">
        <f t="shared" si="11"/>
        <v>9</v>
      </c>
      <c r="M36" s="18">
        <f t="shared" si="11"/>
        <v>4</v>
      </c>
      <c r="N36" s="18">
        <f t="shared" si="11"/>
        <v>0</v>
      </c>
      <c r="O36" s="18">
        <f t="shared" si="11"/>
        <v>11</v>
      </c>
      <c r="P36" s="18">
        <f t="shared" si="11"/>
        <v>0</v>
      </c>
      <c r="Q36" s="18">
        <f t="shared" si="11"/>
        <v>30</v>
      </c>
      <c r="R36" s="18">
        <f t="shared" si="11"/>
        <v>0</v>
      </c>
      <c r="S36" s="18">
        <f t="shared" si="11"/>
        <v>28</v>
      </c>
      <c r="T36" s="17">
        <f t="shared" ref="T36:AB36" si="12">SUM(T34:T35)</f>
        <v>0</v>
      </c>
      <c r="U36" s="18">
        <f t="shared" si="12"/>
        <v>9</v>
      </c>
      <c r="V36" s="18">
        <f t="shared" si="12"/>
        <v>0</v>
      </c>
      <c r="W36" s="18">
        <f t="shared" si="12"/>
        <v>0</v>
      </c>
      <c r="X36" s="121">
        <f t="shared" si="12"/>
        <v>0</v>
      </c>
      <c r="Y36" s="80"/>
      <c r="Z36" s="80"/>
      <c r="AA36" s="374"/>
      <c r="AB36" s="268">
        <f t="shared" si="12"/>
        <v>457</v>
      </c>
      <c r="AC36" s="369"/>
    </row>
    <row r="37" spans="1:29" ht="15.2" customHeight="1" x14ac:dyDescent="0.4">
      <c r="A37" s="386">
        <v>9</v>
      </c>
      <c r="B37" s="454" t="s">
        <v>259</v>
      </c>
      <c r="C37" s="457" t="s">
        <v>260</v>
      </c>
      <c r="D37" s="36">
        <v>0.75</v>
      </c>
      <c r="E37" s="10" t="s">
        <v>9</v>
      </c>
      <c r="F37" s="11"/>
      <c r="G37" s="127"/>
      <c r="H37" s="127"/>
      <c r="I37" s="9">
        <v>74</v>
      </c>
      <c r="J37" s="11">
        <v>64</v>
      </c>
      <c r="K37" s="11">
        <v>0</v>
      </c>
      <c r="L37" s="11">
        <v>8</v>
      </c>
      <c r="M37" s="11">
        <v>4</v>
      </c>
      <c r="N37" s="11">
        <v>0</v>
      </c>
      <c r="O37" s="11">
        <v>10</v>
      </c>
      <c r="P37" s="11">
        <v>0</v>
      </c>
      <c r="Q37" s="11">
        <v>0</v>
      </c>
      <c r="R37" s="11">
        <v>0</v>
      </c>
      <c r="S37" s="11">
        <v>8</v>
      </c>
      <c r="T37" s="11">
        <v>0</v>
      </c>
      <c r="U37" s="11">
        <v>0</v>
      </c>
      <c r="V37" s="11">
        <v>0</v>
      </c>
      <c r="W37" s="11">
        <v>0</v>
      </c>
      <c r="X37" s="151">
        <v>0</v>
      </c>
      <c r="Y37" s="151"/>
      <c r="Z37" s="151"/>
      <c r="AA37" s="375"/>
      <c r="AB37" s="367">
        <f>SUM(I37:X37)</f>
        <v>168</v>
      </c>
      <c r="AC37" s="369"/>
    </row>
    <row r="38" spans="1:29" ht="15.2" customHeight="1" x14ac:dyDescent="0.4">
      <c r="A38" s="397"/>
      <c r="B38" s="455"/>
      <c r="C38" s="458"/>
      <c r="D38" s="30">
        <v>0.75</v>
      </c>
      <c r="E38" s="14" t="s">
        <v>10</v>
      </c>
      <c r="F38" s="4"/>
      <c r="G38" s="3"/>
      <c r="H38" s="1"/>
      <c r="I38" s="13">
        <v>98</v>
      </c>
      <c r="J38" s="2">
        <v>92</v>
      </c>
      <c r="K38" s="2">
        <v>18</v>
      </c>
      <c r="L38" s="2">
        <v>4</v>
      </c>
      <c r="M38" s="2">
        <v>1.5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7</v>
      </c>
      <c r="T38" s="2">
        <v>0</v>
      </c>
      <c r="U38" s="2">
        <v>0</v>
      </c>
      <c r="V38" s="2">
        <v>0</v>
      </c>
      <c r="W38" s="2">
        <v>0</v>
      </c>
      <c r="X38" s="138">
        <v>0</v>
      </c>
      <c r="Y38" s="137"/>
      <c r="Z38" s="137"/>
      <c r="AA38" s="178"/>
      <c r="AB38" s="364">
        <f>ROUND(SUM(I38:X38),0)</f>
        <v>221</v>
      </c>
      <c r="AC38" s="369"/>
    </row>
    <row r="39" spans="1:29" ht="15.2" customHeight="1" thickBot="1" x14ac:dyDescent="0.45">
      <c r="A39" s="388"/>
      <c r="B39" s="456"/>
      <c r="C39" s="459"/>
      <c r="D39" s="21">
        <v>0.75</v>
      </c>
      <c r="E39" s="18" t="s">
        <v>59</v>
      </c>
      <c r="F39" s="29"/>
      <c r="G39" s="128"/>
      <c r="H39" s="15"/>
      <c r="I39" s="16">
        <f>SUM(I37:I38)</f>
        <v>172</v>
      </c>
      <c r="J39" s="18">
        <f>SUM(J37:J38)</f>
        <v>156</v>
      </c>
      <c r="K39" s="18">
        <f>SUM(K37:K38)</f>
        <v>18</v>
      </c>
      <c r="L39" s="18">
        <f t="shared" ref="L39:V39" si="13">SUM(L37:L38)</f>
        <v>12</v>
      </c>
      <c r="M39" s="18">
        <f t="shared" si="13"/>
        <v>5.5</v>
      </c>
      <c r="N39" s="18">
        <f t="shared" si="13"/>
        <v>0</v>
      </c>
      <c r="O39" s="18">
        <f t="shared" si="13"/>
        <v>10</v>
      </c>
      <c r="P39" s="18">
        <f t="shared" si="13"/>
        <v>0</v>
      </c>
      <c r="Q39" s="18">
        <f t="shared" si="13"/>
        <v>0</v>
      </c>
      <c r="R39" s="18">
        <f t="shared" si="13"/>
        <v>0</v>
      </c>
      <c r="S39" s="18">
        <f t="shared" si="13"/>
        <v>15</v>
      </c>
      <c r="T39" s="28">
        <f t="shared" si="13"/>
        <v>0</v>
      </c>
      <c r="U39" s="18">
        <f t="shared" si="13"/>
        <v>0</v>
      </c>
      <c r="V39" s="18">
        <f t="shared" si="13"/>
        <v>0</v>
      </c>
      <c r="W39" s="18">
        <f>SUM(W37:W38)</f>
        <v>0</v>
      </c>
      <c r="X39" s="121">
        <f>SUM(X37:X38)</f>
        <v>0</v>
      </c>
      <c r="Y39" s="80"/>
      <c r="Z39" s="80"/>
      <c r="AA39" s="374"/>
      <c r="AB39" s="268">
        <f>SUM(AB37:AB38)</f>
        <v>389</v>
      </c>
      <c r="AC39" s="369" t="s">
        <v>47</v>
      </c>
    </row>
    <row r="40" spans="1:29" ht="15.2" customHeight="1" x14ac:dyDescent="0.4">
      <c r="A40" s="386">
        <v>10</v>
      </c>
      <c r="B40" s="454" t="s">
        <v>261</v>
      </c>
      <c r="C40" s="457" t="s">
        <v>255</v>
      </c>
      <c r="D40" s="36">
        <v>0.75</v>
      </c>
      <c r="E40" s="11" t="s">
        <v>9</v>
      </c>
      <c r="F40" s="11"/>
      <c r="G40" s="127"/>
      <c r="H40" s="3"/>
      <c r="I40" s="9">
        <v>56</v>
      </c>
      <c r="J40" s="11">
        <v>80</v>
      </c>
      <c r="K40" s="11">
        <v>0</v>
      </c>
      <c r="L40" s="11">
        <v>13</v>
      </c>
      <c r="M40" s="11">
        <v>6.5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14</v>
      </c>
      <c r="T40" s="11">
        <v>0</v>
      </c>
      <c r="U40" s="11">
        <v>0</v>
      </c>
      <c r="V40" s="11">
        <v>0</v>
      </c>
      <c r="W40" s="11">
        <v>0</v>
      </c>
      <c r="X40" s="151">
        <v>0</v>
      </c>
      <c r="Y40" s="137"/>
      <c r="Z40" s="137"/>
      <c r="AA40" s="178"/>
      <c r="AB40" s="364">
        <f>SUM(I40:X40)</f>
        <v>169.5</v>
      </c>
      <c r="AC40" s="369"/>
    </row>
    <row r="41" spans="1:29" ht="15.2" customHeight="1" x14ac:dyDescent="0.4">
      <c r="A41" s="397"/>
      <c r="B41" s="455"/>
      <c r="C41" s="458"/>
      <c r="D41" s="39">
        <v>0.75</v>
      </c>
      <c r="E41" s="5" t="s">
        <v>10</v>
      </c>
      <c r="F41" s="2"/>
      <c r="G41" s="1"/>
      <c r="H41" s="1"/>
      <c r="I41" s="13">
        <v>72</v>
      </c>
      <c r="J41" s="2">
        <v>120</v>
      </c>
      <c r="K41" s="2">
        <v>0</v>
      </c>
      <c r="L41" s="2">
        <v>12</v>
      </c>
      <c r="M41" s="2">
        <v>6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12</v>
      </c>
      <c r="T41" s="2">
        <v>0</v>
      </c>
      <c r="U41" s="2">
        <v>0</v>
      </c>
      <c r="V41" s="2">
        <v>0</v>
      </c>
      <c r="W41" s="2">
        <v>0</v>
      </c>
      <c r="X41" s="138">
        <v>0</v>
      </c>
      <c r="Y41" s="137"/>
      <c r="Z41" s="137"/>
      <c r="AA41" s="178"/>
      <c r="AB41" s="364">
        <f>SUM(I41:X41)</f>
        <v>222</v>
      </c>
      <c r="AC41" s="369"/>
    </row>
    <row r="42" spans="1:29" ht="15.2" customHeight="1" thickBot="1" x14ac:dyDescent="0.45">
      <c r="A42" s="388"/>
      <c r="B42" s="456"/>
      <c r="C42" s="459"/>
      <c r="D42" s="21">
        <v>0.75</v>
      </c>
      <c r="E42" s="17" t="s">
        <v>59</v>
      </c>
      <c r="F42" s="17"/>
      <c r="G42" s="15"/>
      <c r="H42" s="15"/>
      <c r="I42" s="16">
        <f t="shared" ref="I42:X42" si="14">SUM(I40:I41)</f>
        <v>128</v>
      </c>
      <c r="J42" s="18">
        <f t="shared" si="14"/>
        <v>200</v>
      </c>
      <c r="K42" s="18">
        <f t="shared" si="14"/>
        <v>0</v>
      </c>
      <c r="L42" s="18">
        <f t="shared" si="14"/>
        <v>25</v>
      </c>
      <c r="M42" s="18">
        <f t="shared" si="14"/>
        <v>12.5</v>
      </c>
      <c r="N42" s="18">
        <f t="shared" si="14"/>
        <v>0</v>
      </c>
      <c r="O42" s="18">
        <f t="shared" si="14"/>
        <v>0</v>
      </c>
      <c r="P42" s="18">
        <f t="shared" si="14"/>
        <v>0</v>
      </c>
      <c r="Q42" s="18">
        <f t="shared" si="14"/>
        <v>0</v>
      </c>
      <c r="R42" s="18">
        <f t="shared" si="14"/>
        <v>0</v>
      </c>
      <c r="S42" s="18">
        <f t="shared" si="14"/>
        <v>26</v>
      </c>
      <c r="T42" s="17">
        <f t="shared" si="14"/>
        <v>0</v>
      </c>
      <c r="U42" s="18">
        <f t="shared" si="14"/>
        <v>0</v>
      </c>
      <c r="V42" s="18">
        <f t="shared" si="14"/>
        <v>0</v>
      </c>
      <c r="W42" s="18">
        <f>SUM(W40:W41)</f>
        <v>0</v>
      </c>
      <c r="X42" s="121">
        <f t="shared" si="14"/>
        <v>0</v>
      </c>
      <c r="Y42" s="121"/>
      <c r="Z42" s="121"/>
      <c r="AA42" s="376"/>
      <c r="AB42" s="368">
        <f>ROUND(SUM(AB40:AB41),0)</f>
        <v>392</v>
      </c>
      <c r="AC42" s="369"/>
    </row>
    <row r="43" spans="1:29" ht="15.2" customHeight="1" x14ac:dyDescent="0.4">
      <c r="A43" s="386">
        <v>11</v>
      </c>
      <c r="B43" s="454" t="s">
        <v>262</v>
      </c>
      <c r="C43" s="457" t="s">
        <v>263</v>
      </c>
      <c r="D43" s="36">
        <v>1</v>
      </c>
      <c r="E43" s="11" t="s">
        <v>9</v>
      </c>
      <c r="F43" s="11"/>
      <c r="G43" s="127"/>
      <c r="H43" s="127"/>
      <c r="I43" s="9">
        <v>72</v>
      </c>
      <c r="J43" s="11">
        <v>120</v>
      </c>
      <c r="K43" s="11">
        <v>0</v>
      </c>
      <c r="L43" s="11">
        <v>20</v>
      </c>
      <c r="M43" s="11">
        <v>7.5</v>
      </c>
      <c r="N43" s="11">
        <v>0</v>
      </c>
      <c r="O43" s="11">
        <v>21</v>
      </c>
      <c r="P43" s="11">
        <v>0</v>
      </c>
      <c r="Q43" s="11">
        <v>0</v>
      </c>
      <c r="R43" s="11">
        <v>0</v>
      </c>
      <c r="S43" s="11">
        <v>11</v>
      </c>
      <c r="T43" s="11">
        <v>0</v>
      </c>
      <c r="U43" s="11">
        <v>0</v>
      </c>
      <c r="V43" s="11">
        <v>0</v>
      </c>
      <c r="W43" s="11">
        <v>0</v>
      </c>
      <c r="X43" s="151">
        <v>0</v>
      </c>
      <c r="Y43" s="151"/>
      <c r="Z43" s="151"/>
      <c r="AA43" s="375"/>
      <c r="AB43" s="367">
        <f>ROUND(SUM(I43:X43),0)</f>
        <v>252</v>
      </c>
      <c r="AC43" s="369"/>
    </row>
    <row r="44" spans="1:29" ht="15.2" customHeight="1" x14ac:dyDescent="0.4">
      <c r="A44" s="397"/>
      <c r="B44" s="455"/>
      <c r="C44" s="458"/>
      <c r="D44" s="39">
        <v>1</v>
      </c>
      <c r="E44" s="5" t="s">
        <v>10</v>
      </c>
      <c r="F44" s="2"/>
      <c r="G44" s="1"/>
      <c r="H44" s="1"/>
      <c r="I44" s="13">
        <v>104</v>
      </c>
      <c r="J44" s="2">
        <v>92</v>
      </c>
      <c r="K44" s="2">
        <v>0</v>
      </c>
      <c r="L44" s="2">
        <v>8</v>
      </c>
      <c r="M44" s="2">
        <v>4</v>
      </c>
      <c r="N44" s="2">
        <v>0</v>
      </c>
      <c r="O44" s="2">
        <v>0</v>
      </c>
      <c r="P44" s="2">
        <v>0</v>
      </c>
      <c r="Q44" s="2">
        <v>0</v>
      </c>
      <c r="R44" s="2">
        <v>14</v>
      </c>
      <c r="S44" s="2">
        <v>8</v>
      </c>
      <c r="T44" s="2">
        <v>0</v>
      </c>
      <c r="U44" s="2">
        <v>9</v>
      </c>
      <c r="V44" s="2">
        <v>0</v>
      </c>
      <c r="W44" s="2">
        <v>0</v>
      </c>
      <c r="X44" s="138">
        <v>0</v>
      </c>
      <c r="Y44" s="137"/>
      <c r="Z44" s="137"/>
      <c r="AA44" s="178"/>
      <c r="AB44" s="364">
        <f>SUM(I44:X44)</f>
        <v>239</v>
      </c>
      <c r="AC44" s="369"/>
    </row>
    <row r="45" spans="1:29" ht="15.2" customHeight="1" thickBot="1" x14ac:dyDescent="0.45">
      <c r="A45" s="388"/>
      <c r="B45" s="456"/>
      <c r="C45" s="459"/>
      <c r="D45" s="21">
        <v>1</v>
      </c>
      <c r="E45" s="17" t="s">
        <v>59</v>
      </c>
      <c r="F45" s="17"/>
      <c r="G45" s="15"/>
      <c r="H45" s="15"/>
      <c r="I45" s="16">
        <f t="shared" ref="I45:V45" si="15">SUM(I43:I44)</f>
        <v>176</v>
      </c>
      <c r="J45" s="18">
        <f t="shared" si="15"/>
        <v>212</v>
      </c>
      <c r="K45" s="18">
        <f t="shared" si="15"/>
        <v>0</v>
      </c>
      <c r="L45" s="18">
        <f t="shared" si="15"/>
        <v>28</v>
      </c>
      <c r="M45" s="18">
        <f t="shared" si="15"/>
        <v>11.5</v>
      </c>
      <c r="N45" s="18">
        <f t="shared" si="15"/>
        <v>0</v>
      </c>
      <c r="O45" s="18">
        <f t="shared" si="15"/>
        <v>21</v>
      </c>
      <c r="P45" s="18">
        <f t="shared" si="15"/>
        <v>0</v>
      </c>
      <c r="Q45" s="18">
        <f t="shared" si="15"/>
        <v>0</v>
      </c>
      <c r="R45" s="18">
        <f t="shared" si="15"/>
        <v>14</v>
      </c>
      <c r="S45" s="18">
        <f t="shared" si="15"/>
        <v>19</v>
      </c>
      <c r="T45" s="17">
        <f t="shared" si="15"/>
        <v>0</v>
      </c>
      <c r="U45" s="18">
        <f t="shared" si="15"/>
        <v>9</v>
      </c>
      <c r="V45" s="18">
        <f t="shared" si="15"/>
        <v>0</v>
      </c>
      <c r="W45" s="18">
        <f>SUM(W43:W44)</f>
        <v>0</v>
      </c>
      <c r="X45" s="121">
        <f>SUM(X43:X44)</f>
        <v>0</v>
      </c>
      <c r="Y45" s="121"/>
      <c r="Z45" s="121"/>
      <c r="AA45" s="376"/>
      <c r="AB45" s="368">
        <f>SUM(AB43:AB44)</f>
        <v>491</v>
      </c>
      <c r="AC45" s="369"/>
    </row>
    <row r="46" spans="1:29" ht="17.25" customHeight="1" x14ac:dyDescent="0.4">
      <c r="A46" s="386">
        <v>12</v>
      </c>
      <c r="B46" s="454" t="s">
        <v>264</v>
      </c>
      <c r="C46" s="457" t="s">
        <v>255</v>
      </c>
      <c r="D46" s="36">
        <v>0.85</v>
      </c>
      <c r="E46" s="10" t="s">
        <v>9</v>
      </c>
      <c r="F46" s="158"/>
      <c r="G46" s="159"/>
      <c r="H46" s="159"/>
      <c r="I46" s="9">
        <v>112</v>
      </c>
      <c r="J46" s="10">
        <v>64</v>
      </c>
      <c r="K46" s="10">
        <v>0</v>
      </c>
      <c r="L46" s="10">
        <v>32</v>
      </c>
      <c r="M46" s="10">
        <v>8.5</v>
      </c>
      <c r="N46" s="10">
        <v>0</v>
      </c>
      <c r="O46" s="10">
        <v>11</v>
      </c>
      <c r="P46" s="10">
        <v>0</v>
      </c>
      <c r="Q46" s="10">
        <v>0</v>
      </c>
      <c r="R46" s="10">
        <v>0</v>
      </c>
      <c r="S46" s="10">
        <v>16</v>
      </c>
      <c r="T46" s="10">
        <v>0</v>
      </c>
      <c r="U46" s="10">
        <v>0</v>
      </c>
      <c r="V46" s="10">
        <v>0</v>
      </c>
      <c r="W46" s="10">
        <v>0</v>
      </c>
      <c r="X46" s="151">
        <v>0</v>
      </c>
      <c r="Y46" s="151"/>
      <c r="Z46" s="151"/>
      <c r="AA46" s="375"/>
      <c r="AB46" s="367">
        <f>ROUND(SUM(I46:X46),0)</f>
        <v>244</v>
      </c>
      <c r="AC46" s="369"/>
    </row>
    <row r="47" spans="1:29" ht="15.2" customHeight="1" x14ac:dyDescent="0.4">
      <c r="A47" s="397"/>
      <c r="B47" s="455"/>
      <c r="C47" s="458"/>
      <c r="D47" s="39">
        <v>0.85</v>
      </c>
      <c r="E47" s="14" t="s">
        <v>10</v>
      </c>
      <c r="F47" s="103"/>
      <c r="G47" s="130"/>
      <c r="H47" s="130"/>
      <c r="I47" s="13">
        <v>40</v>
      </c>
      <c r="J47" s="14">
        <v>144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26</v>
      </c>
      <c r="T47" s="14">
        <v>0</v>
      </c>
      <c r="U47" s="14">
        <v>6</v>
      </c>
      <c r="V47" s="14">
        <v>0</v>
      </c>
      <c r="W47" s="14">
        <v>0</v>
      </c>
      <c r="X47" s="138">
        <v>0</v>
      </c>
      <c r="Y47" s="137"/>
      <c r="Z47" s="137"/>
      <c r="AA47" s="178"/>
      <c r="AB47" s="364">
        <f>SUM(I47:X47)</f>
        <v>216</v>
      </c>
      <c r="AC47" s="369"/>
    </row>
    <row r="48" spans="1:29" ht="15.2" customHeight="1" thickBot="1" x14ac:dyDescent="0.45">
      <c r="A48" s="388"/>
      <c r="B48" s="456"/>
      <c r="C48" s="459"/>
      <c r="D48" s="21">
        <v>0.85</v>
      </c>
      <c r="E48" s="18" t="s">
        <v>59</v>
      </c>
      <c r="F48" s="104"/>
      <c r="G48" s="131"/>
      <c r="H48" s="131"/>
      <c r="I48" s="16">
        <f t="shared" ref="I48:X48" si="16">SUM(I46:I47)</f>
        <v>152</v>
      </c>
      <c r="J48" s="18">
        <f t="shared" si="16"/>
        <v>208</v>
      </c>
      <c r="K48" s="18">
        <f t="shared" si="16"/>
        <v>0</v>
      </c>
      <c r="L48" s="18">
        <f t="shared" si="16"/>
        <v>32</v>
      </c>
      <c r="M48" s="18">
        <f t="shared" si="16"/>
        <v>8.5</v>
      </c>
      <c r="N48" s="18">
        <f t="shared" si="16"/>
        <v>0</v>
      </c>
      <c r="O48" s="18">
        <f t="shared" si="16"/>
        <v>11</v>
      </c>
      <c r="P48" s="18">
        <f t="shared" si="16"/>
        <v>0</v>
      </c>
      <c r="Q48" s="18">
        <f t="shared" si="16"/>
        <v>0</v>
      </c>
      <c r="R48" s="18">
        <f t="shared" si="16"/>
        <v>0</v>
      </c>
      <c r="S48" s="18">
        <f t="shared" si="16"/>
        <v>42</v>
      </c>
      <c r="T48" s="18">
        <f t="shared" si="16"/>
        <v>0</v>
      </c>
      <c r="U48" s="18">
        <f t="shared" si="16"/>
        <v>6</v>
      </c>
      <c r="V48" s="18">
        <f t="shared" si="16"/>
        <v>0</v>
      </c>
      <c r="W48" s="18">
        <f>SUM(W46:W47)</f>
        <v>0</v>
      </c>
      <c r="X48" s="121">
        <f t="shared" si="16"/>
        <v>0</v>
      </c>
      <c r="Y48" s="121"/>
      <c r="Z48" s="121"/>
      <c r="AA48" s="376"/>
      <c r="AB48" s="368">
        <f>SUM(AB46:AB47)</f>
        <v>460</v>
      </c>
      <c r="AC48" s="369"/>
    </row>
    <row r="49" spans="1:38" ht="15.2" customHeight="1" x14ac:dyDescent="0.4">
      <c r="A49" s="386">
        <v>13</v>
      </c>
      <c r="B49" s="454" t="s">
        <v>265</v>
      </c>
      <c r="C49" s="457" t="s">
        <v>255</v>
      </c>
      <c r="D49" s="36">
        <v>0.75</v>
      </c>
      <c r="E49" s="10" t="s">
        <v>9</v>
      </c>
      <c r="F49" s="11"/>
      <c r="G49" s="127"/>
      <c r="H49" s="3"/>
      <c r="I49" s="67">
        <v>116</v>
      </c>
      <c r="J49" s="4">
        <v>57</v>
      </c>
      <c r="K49" s="4">
        <v>0</v>
      </c>
      <c r="L49" s="4">
        <v>11</v>
      </c>
      <c r="M49" s="4">
        <v>4.5</v>
      </c>
      <c r="N49" s="4">
        <v>0</v>
      </c>
      <c r="O49" s="4">
        <v>21</v>
      </c>
      <c r="P49" s="4">
        <v>0</v>
      </c>
      <c r="Q49" s="4">
        <v>0</v>
      </c>
      <c r="R49" s="4">
        <v>0</v>
      </c>
      <c r="S49" s="4">
        <v>5</v>
      </c>
      <c r="T49" s="4">
        <v>0</v>
      </c>
      <c r="U49" s="4">
        <v>0</v>
      </c>
      <c r="V49" s="4">
        <v>0</v>
      </c>
      <c r="W49" s="4">
        <v>0</v>
      </c>
      <c r="X49" s="137">
        <v>0</v>
      </c>
      <c r="Y49" s="137"/>
      <c r="Z49" s="137"/>
      <c r="AA49" s="178"/>
      <c r="AB49" s="364">
        <f>SUM(I49:X49)</f>
        <v>214.5</v>
      </c>
      <c r="AC49" s="369"/>
    </row>
    <row r="50" spans="1:38" ht="15.2" customHeight="1" x14ac:dyDescent="0.4">
      <c r="A50" s="397"/>
      <c r="B50" s="455"/>
      <c r="C50" s="458"/>
      <c r="D50" s="30">
        <v>0.75</v>
      </c>
      <c r="E50" s="14" t="s">
        <v>10</v>
      </c>
      <c r="F50" s="2"/>
      <c r="G50" s="1"/>
      <c r="H50" s="1"/>
      <c r="I50" s="13">
        <v>142</v>
      </c>
      <c r="J50" s="2">
        <v>28</v>
      </c>
      <c r="K50" s="2">
        <v>0</v>
      </c>
      <c r="L50" s="2">
        <v>16</v>
      </c>
      <c r="M50" s="2">
        <v>6.5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3</v>
      </c>
      <c r="T50" s="2">
        <v>0</v>
      </c>
      <c r="U50" s="2">
        <v>3</v>
      </c>
      <c r="V50" s="2">
        <v>0</v>
      </c>
      <c r="W50" s="2">
        <v>0</v>
      </c>
      <c r="X50" s="138">
        <v>0</v>
      </c>
      <c r="Y50" s="137"/>
      <c r="Z50" s="137"/>
      <c r="AA50" s="178"/>
      <c r="AB50" s="364">
        <f>SUM(I50:X50)</f>
        <v>198.5</v>
      </c>
      <c r="AC50" s="369"/>
    </row>
    <row r="51" spans="1:38" ht="15.2" customHeight="1" thickBot="1" x14ac:dyDescent="0.45">
      <c r="A51" s="388"/>
      <c r="B51" s="456"/>
      <c r="C51" s="459"/>
      <c r="D51" s="21">
        <v>0.75</v>
      </c>
      <c r="E51" s="18" t="s">
        <v>59</v>
      </c>
      <c r="F51" s="17"/>
      <c r="G51" s="15"/>
      <c r="H51" s="15"/>
      <c r="I51" s="67">
        <f t="shared" ref="I51:X51" si="17">SUM(I49:I50)</f>
        <v>258</v>
      </c>
      <c r="J51" s="7">
        <f t="shared" si="17"/>
        <v>85</v>
      </c>
      <c r="K51" s="7">
        <f t="shared" si="17"/>
        <v>0</v>
      </c>
      <c r="L51" s="7">
        <f t="shared" si="17"/>
        <v>27</v>
      </c>
      <c r="M51" s="7">
        <f t="shared" si="17"/>
        <v>11</v>
      </c>
      <c r="N51" s="7">
        <f t="shared" si="17"/>
        <v>0</v>
      </c>
      <c r="O51" s="7">
        <f t="shared" si="17"/>
        <v>21</v>
      </c>
      <c r="P51" s="7">
        <f t="shared" si="17"/>
        <v>0</v>
      </c>
      <c r="Q51" s="7">
        <f t="shared" si="17"/>
        <v>0</v>
      </c>
      <c r="R51" s="7">
        <f t="shared" si="17"/>
        <v>0</v>
      </c>
      <c r="S51" s="7">
        <f t="shared" si="17"/>
        <v>8</v>
      </c>
      <c r="T51" s="7">
        <f t="shared" si="17"/>
        <v>0</v>
      </c>
      <c r="U51" s="7">
        <f t="shared" si="17"/>
        <v>3</v>
      </c>
      <c r="V51" s="7">
        <f t="shared" si="17"/>
        <v>0</v>
      </c>
      <c r="W51" s="7">
        <f>SUM(W49:W50)</f>
        <v>0</v>
      </c>
      <c r="X51" s="134">
        <f t="shared" si="17"/>
        <v>0</v>
      </c>
      <c r="Y51" s="134"/>
      <c r="Z51" s="134"/>
      <c r="AA51" s="52"/>
      <c r="AB51" s="268">
        <f>SUM(AB49:AB50)</f>
        <v>413</v>
      </c>
      <c r="AC51" s="369"/>
    </row>
    <row r="52" spans="1:38" ht="15" customHeight="1" x14ac:dyDescent="0.4">
      <c r="A52" s="386"/>
      <c r="B52" s="398" t="s">
        <v>65</v>
      </c>
      <c r="C52" s="399"/>
      <c r="D52" s="141">
        <f>SUM(D22,D25,D28,D31,D34,D37,D40,D43,D46,D49)</f>
        <v>8.5</v>
      </c>
      <c r="E52" s="100" t="s">
        <v>9</v>
      </c>
      <c r="F52" s="100"/>
      <c r="G52" s="44"/>
      <c r="H52" s="41"/>
      <c r="I52" s="107">
        <f>SUM(I22,I25,I28,I31,I34,I37,I40,I43,I46,I49)</f>
        <v>834</v>
      </c>
      <c r="J52" s="44">
        <f>SUM(J22,J25,J28,J31,J34,J37,J40,J43,J46,J49)</f>
        <v>901</v>
      </c>
      <c r="K52" s="44">
        <f t="shared" ref="K52:AB52" si="18">SUM(K22,K25,K28,K31,K34,K37,K40,K43,K46,K49)</f>
        <v>0</v>
      </c>
      <c r="L52" s="44">
        <f t="shared" si="18"/>
        <v>155</v>
      </c>
      <c r="M52" s="44">
        <f t="shared" si="18"/>
        <v>51</v>
      </c>
      <c r="N52" s="44">
        <f t="shared" si="18"/>
        <v>0</v>
      </c>
      <c r="O52" s="44">
        <f t="shared" si="18"/>
        <v>116</v>
      </c>
      <c r="P52" s="44">
        <f t="shared" si="18"/>
        <v>0</v>
      </c>
      <c r="Q52" s="44">
        <f t="shared" si="18"/>
        <v>48</v>
      </c>
      <c r="R52" s="44">
        <f t="shared" si="18"/>
        <v>0</v>
      </c>
      <c r="S52" s="44">
        <f t="shared" si="18"/>
        <v>119</v>
      </c>
      <c r="T52" s="44">
        <f t="shared" si="18"/>
        <v>0</v>
      </c>
      <c r="U52" s="44">
        <f t="shared" si="18"/>
        <v>0</v>
      </c>
      <c r="V52" s="44">
        <f t="shared" si="18"/>
        <v>0</v>
      </c>
      <c r="W52" s="44">
        <f t="shared" si="18"/>
        <v>0</v>
      </c>
      <c r="X52" s="115">
        <f t="shared" si="18"/>
        <v>0</v>
      </c>
      <c r="Y52" s="100"/>
      <c r="Z52" s="100"/>
      <c r="AA52" s="381"/>
      <c r="AB52" s="361">
        <f t="shared" si="18"/>
        <v>2225</v>
      </c>
      <c r="AC52" s="369"/>
      <c r="AL52" s="99"/>
    </row>
    <row r="53" spans="1:38" ht="15" customHeight="1" x14ac:dyDescent="0.4">
      <c r="A53" s="397"/>
      <c r="B53" s="391"/>
      <c r="C53" s="392"/>
      <c r="D53" s="155">
        <v>8.5</v>
      </c>
      <c r="E53" s="118" t="s">
        <v>10</v>
      </c>
      <c r="F53" s="102"/>
      <c r="G53" s="41"/>
      <c r="H53" s="24"/>
      <c r="I53" s="108">
        <f>SUM(I23,I26,I29,I32,I35,I38,I41,I44,I47,I50)</f>
        <v>846</v>
      </c>
      <c r="J53" s="32">
        <f>SUM(J23,J26,J29,J32,J35,J38,J41,J44,J47,J50)</f>
        <v>1046</v>
      </c>
      <c r="K53" s="32">
        <f t="shared" ref="K53:AB53" si="19">SUM(K23,K26,K29,K32,K35,K38,K41,K44,K47,K50)</f>
        <v>42</v>
      </c>
      <c r="L53" s="32">
        <f t="shared" si="19"/>
        <v>86</v>
      </c>
      <c r="M53" s="32">
        <f t="shared" si="19"/>
        <v>35</v>
      </c>
      <c r="N53" s="32">
        <f t="shared" si="19"/>
        <v>0</v>
      </c>
      <c r="O53" s="32">
        <f t="shared" si="19"/>
        <v>0</v>
      </c>
      <c r="P53" s="32">
        <f t="shared" si="19"/>
        <v>0</v>
      </c>
      <c r="Q53" s="32">
        <f t="shared" si="19"/>
        <v>42</v>
      </c>
      <c r="R53" s="32">
        <f t="shared" si="19"/>
        <v>82</v>
      </c>
      <c r="S53" s="32">
        <f t="shared" si="19"/>
        <v>120</v>
      </c>
      <c r="T53" s="32">
        <f t="shared" si="19"/>
        <v>0</v>
      </c>
      <c r="U53" s="32">
        <f t="shared" si="19"/>
        <v>48</v>
      </c>
      <c r="V53" s="32">
        <f t="shared" si="19"/>
        <v>0</v>
      </c>
      <c r="W53" s="24">
        <f t="shared" si="19"/>
        <v>0</v>
      </c>
      <c r="X53" s="349">
        <f t="shared" si="19"/>
        <v>0</v>
      </c>
      <c r="Y53" s="32"/>
      <c r="Z53" s="32"/>
      <c r="AA53" s="382"/>
      <c r="AB53" s="362">
        <f t="shared" si="19"/>
        <v>2347.5</v>
      </c>
      <c r="AC53" s="369"/>
    </row>
    <row r="54" spans="1:38" ht="15.75" customHeight="1" thickBot="1" x14ac:dyDescent="0.45">
      <c r="A54" s="388"/>
      <c r="B54" s="393"/>
      <c r="C54" s="394"/>
      <c r="D54" s="356">
        <v>8.5</v>
      </c>
      <c r="E54" s="96" t="s">
        <v>59</v>
      </c>
      <c r="F54" s="96"/>
      <c r="G54" s="48"/>
      <c r="H54" s="48"/>
      <c r="I54" s="97">
        <f>SUM(I52:I53)</f>
        <v>1680</v>
      </c>
      <c r="J54" s="96">
        <f t="shared" ref="J54:X54" si="20">SUM(J52:J53)</f>
        <v>1947</v>
      </c>
      <c r="K54" s="96">
        <f t="shared" si="20"/>
        <v>42</v>
      </c>
      <c r="L54" s="96">
        <f t="shared" si="20"/>
        <v>241</v>
      </c>
      <c r="M54" s="96">
        <f t="shared" si="20"/>
        <v>86</v>
      </c>
      <c r="N54" s="96">
        <f t="shared" si="20"/>
        <v>0</v>
      </c>
      <c r="O54" s="96">
        <f t="shared" si="20"/>
        <v>116</v>
      </c>
      <c r="P54" s="96">
        <f t="shared" si="20"/>
        <v>0</v>
      </c>
      <c r="Q54" s="96">
        <f t="shared" si="20"/>
        <v>90</v>
      </c>
      <c r="R54" s="96">
        <f t="shared" si="20"/>
        <v>82</v>
      </c>
      <c r="S54" s="96">
        <f t="shared" si="20"/>
        <v>239</v>
      </c>
      <c r="T54" s="96">
        <f t="shared" si="20"/>
        <v>0</v>
      </c>
      <c r="U54" s="96">
        <f t="shared" si="20"/>
        <v>48</v>
      </c>
      <c r="V54" s="96">
        <f t="shared" si="20"/>
        <v>0</v>
      </c>
      <c r="W54" s="48">
        <f>SUM(W52:W53)</f>
        <v>0</v>
      </c>
      <c r="X54" s="97">
        <f t="shared" si="20"/>
        <v>0</v>
      </c>
      <c r="Y54" s="96"/>
      <c r="Z54" s="96"/>
      <c r="AA54" s="383"/>
      <c r="AB54" s="160">
        <f>SUM(AB52:AB53)</f>
        <v>4572.5</v>
      </c>
      <c r="AC54" s="369"/>
    </row>
    <row r="55" spans="1:38" ht="17.649999999999999" customHeight="1" x14ac:dyDescent="0.45">
      <c r="A55" s="386"/>
      <c r="B55" s="389" t="s">
        <v>66</v>
      </c>
      <c r="C55" s="390"/>
      <c r="D55" s="122">
        <f>SUM(D10,D19,D52)</f>
        <v>11.25</v>
      </c>
      <c r="E55" s="102" t="s">
        <v>9</v>
      </c>
      <c r="F55" s="101"/>
      <c r="G55" s="101"/>
      <c r="H55" s="101"/>
      <c r="I55" s="108">
        <f t="shared" ref="I55:X55" si="21">SUM(I10,I19,I52)</f>
        <v>1238</v>
      </c>
      <c r="J55" s="102">
        <f t="shared" si="21"/>
        <v>1238</v>
      </c>
      <c r="K55" s="102">
        <f t="shared" si="21"/>
        <v>0</v>
      </c>
      <c r="L55" s="102">
        <f t="shared" si="21"/>
        <v>182</v>
      </c>
      <c r="M55" s="102">
        <f t="shared" si="21"/>
        <v>62.5</v>
      </c>
      <c r="N55" s="102">
        <f t="shared" si="21"/>
        <v>0</v>
      </c>
      <c r="O55" s="102">
        <f t="shared" si="21"/>
        <v>155</v>
      </c>
      <c r="P55" s="102">
        <f t="shared" si="21"/>
        <v>0</v>
      </c>
      <c r="Q55" s="102">
        <f t="shared" si="21"/>
        <v>48</v>
      </c>
      <c r="R55" s="102">
        <f t="shared" si="21"/>
        <v>0</v>
      </c>
      <c r="S55" s="102">
        <f t="shared" si="21"/>
        <v>142</v>
      </c>
      <c r="T55" s="102">
        <f t="shared" si="21"/>
        <v>0</v>
      </c>
      <c r="U55" s="102">
        <f t="shared" si="21"/>
        <v>0</v>
      </c>
      <c r="V55" s="102">
        <f t="shared" si="21"/>
        <v>0</v>
      </c>
      <c r="W55" s="41">
        <f t="shared" si="21"/>
        <v>0</v>
      </c>
      <c r="X55" s="115">
        <f t="shared" si="21"/>
        <v>0</v>
      </c>
      <c r="Y55" s="100"/>
      <c r="Z55" s="100"/>
      <c r="AA55" s="381"/>
      <c r="AB55" s="361">
        <f>ROUND(SUM(AB10,AB19,AB52),0)</f>
        <v>3067</v>
      </c>
      <c r="AC55" s="369"/>
    </row>
    <row r="56" spans="1:38" ht="17.649999999999999" customHeight="1" x14ac:dyDescent="0.4">
      <c r="A56" s="387"/>
      <c r="B56" s="391"/>
      <c r="C56" s="392"/>
      <c r="D56" s="140">
        <v>11.25</v>
      </c>
      <c r="E56" s="101" t="s">
        <v>10</v>
      </c>
      <c r="F56" s="101"/>
      <c r="G56" s="101"/>
      <c r="H56" s="101"/>
      <c r="I56" s="108">
        <f t="shared" ref="I56:X56" si="22">SUM(I11,I20,I53)</f>
        <v>1142</v>
      </c>
      <c r="J56" s="102">
        <f t="shared" si="22"/>
        <v>1218</v>
      </c>
      <c r="K56" s="102">
        <f t="shared" si="22"/>
        <v>42</v>
      </c>
      <c r="L56" s="102">
        <f t="shared" si="22"/>
        <v>105</v>
      </c>
      <c r="M56" s="102">
        <f t="shared" si="22"/>
        <v>42.5</v>
      </c>
      <c r="N56" s="102">
        <f t="shared" si="22"/>
        <v>0</v>
      </c>
      <c r="O56" s="102">
        <f t="shared" si="22"/>
        <v>0</v>
      </c>
      <c r="P56" s="102">
        <f t="shared" si="22"/>
        <v>18</v>
      </c>
      <c r="Q56" s="102">
        <f t="shared" si="22"/>
        <v>42</v>
      </c>
      <c r="R56" s="102">
        <f t="shared" si="22"/>
        <v>82</v>
      </c>
      <c r="S56" s="102">
        <f t="shared" si="22"/>
        <v>129</v>
      </c>
      <c r="T56" s="102">
        <f t="shared" si="22"/>
        <v>0</v>
      </c>
      <c r="U56" s="102">
        <f t="shared" si="22"/>
        <v>54</v>
      </c>
      <c r="V56" s="102">
        <f t="shared" si="22"/>
        <v>0</v>
      </c>
      <c r="W56" s="41">
        <f t="shared" si="22"/>
        <v>0</v>
      </c>
      <c r="X56" s="349">
        <f t="shared" si="22"/>
        <v>0</v>
      </c>
      <c r="Y56" s="32"/>
      <c r="Z56" s="32"/>
      <c r="AA56" s="382"/>
      <c r="AB56" s="351">
        <f>ROUND(SUM(I56:X56),0)</f>
        <v>2875</v>
      </c>
      <c r="AC56" s="369"/>
    </row>
    <row r="57" spans="1:38" ht="17.649999999999999" customHeight="1" thickBot="1" x14ac:dyDescent="0.45">
      <c r="A57" s="388"/>
      <c r="B57" s="393"/>
      <c r="C57" s="394"/>
      <c r="D57" s="123">
        <v>11.25</v>
      </c>
      <c r="E57" s="49" t="s">
        <v>59</v>
      </c>
      <c r="F57" s="49"/>
      <c r="G57" s="49"/>
      <c r="H57" s="49"/>
      <c r="I57" s="109">
        <f t="shared" ref="I57:AB57" si="23">SUM(I55:I56)</f>
        <v>2380</v>
      </c>
      <c r="J57" s="49">
        <f t="shared" si="23"/>
        <v>2456</v>
      </c>
      <c r="K57" s="49">
        <f t="shared" si="23"/>
        <v>42</v>
      </c>
      <c r="L57" s="49">
        <f t="shared" si="23"/>
        <v>287</v>
      </c>
      <c r="M57" s="49">
        <v>106</v>
      </c>
      <c r="N57" s="49">
        <f t="shared" si="23"/>
        <v>0</v>
      </c>
      <c r="O57" s="49">
        <f t="shared" si="23"/>
        <v>155</v>
      </c>
      <c r="P57" s="49">
        <f t="shared" si="23"/>
        <v>18</v>
      </c>
      <c r="Q57" s="49">
        <f t="shared" si="23"/>
        <v>90</v>
      </c>
      <c r="R57" s="49">
        <f t="shared" si="23"/>
        <v>82</v>
      </c>
      <c r="S57" s="49">
        <f t="shared" si="23"/>
        <v>271</v>
      </c>
      <c r="T57" s="49">
        <f t="shared" si="23"/>
        <v>0</v>
      </c>
      <c r="U57" s="49">
        <f t="shared" si="23"/>
        <v>54</v>
      </c>
      <c r="V57" s="49">
        <f t="shared" si="23"/>
        <v>0</v>
      </c>
      <c r="W57" s="132">
        <f t="shared" si="23"/>
        <v>0</v>
      </c>
      <c r="X57" s="97">
        <f t="shared" si="23"/>
        <v>0</v>
      </c>
      <c r="Y57" s="96"/>
      <c r="Z57" s="96"/>
      <c r="AA57" s="383"/>
      <c r="AB57" s="132">
        <f t="shared" si="23"/>
        <v>5942</v>
      </c>
      <c r="AC57" s="370"/>
    </row>
    <row r="58" spans="1:38" ht="13.5" customHeight="1" x14ac:dyDescent="0.35">
      <c r="D58" s="111"/>
    </row>
    <row r="59" spans="1:38" ht="13.15" x14ac:dyDescent="0.4">
      <c r="A59" s="53"/>
      <c r="B59" s="385" t="s">
        <v>82</v>
      </c>
      <c r="C59" s="385"/>
      <c r="D59" s="385"/>
      <c r="E59" s="385"/>
      <c r="F59" s="153"/>
      <c r="G59" s="153"/>
      <c r="H59" s="153"/>
      <c r="I59" s="153"/>
      <c r="J59" s="153"/>
      <c r="K59" s="153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</row>
    <row r="60" spans="1:38" ht="13.15" x14ac:dyDescent="0.4">
      <c r="A60" s="53"/>
      <c r="B60" s="385" t="s">
        <v>232</v>
      </c>
      <c r="C60" s="385"/>
      <c r="D60" s="385"/>
      <c r="E60" s="385"/>
      <c r="F60" s="87"/>
      <c r="G60" s="87"/>
      <c r="H60" s="53"/>
      <c r="I60" s="110"/>
      <c r="J60" s="110"/>
      <c r="K60" s="110"/>
      <c r="L60" s="110"/>
      <c r="M60" s="385" t="s">
        <v>94</v>
      </c>
      <c r="N60" s="385"/>
      <c r="O60" s="385"/>
      <c r="P60" s="385"/>
      <c r="Q60" s="385"/>
      <c r="R60" s="385"/>
      <c r="S60" s="385"/>
      <c r="T60" s="385"/>
      <c r="U60" s="385"/>
      <c r="V60" s="385"/>
      <c r="W60" s="385"/>
      <c r="X60" s="385"/>
      <c r="Y60" s="385"/>
      <c r="Z60" s="385"/>
      <c r="AA60" s="385"/>
      <c r="AB60" s="385"/>
      <c r="AC60" s="110"/>
    </row>
    <row r="61" spans="1:38" ht="13.15" x14ac:dyDescent="0.4">
      <c r="A61" s="53"/>
      <c r="B61" s="116"/>
      <c r="C61" s="385" t="s">
        <v>233</v>
      </c>
      <c r="D61" s="385"/>
      <c r="E61" s="385"/>
      <c r="F61" s="385"/>
      <c r="G61" s="385"/>
      <c r="H61" s="385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385" t="s">
        <v>233</v>
      </c>
      <c r="T61" s="385"/>
      <c r="U61" s="385"/>
      <c r="V61" s="385"/>
      <c r="W61" s="385"/>
      <c r="X61" s="385"/>
      <c r="Y61" s="161"/>
      <c r="Z61" s="161"/>
      <c r="AA61" s="161"/>
      <c r="AB61" s="110"/>
      <c r="AC61" s="110"/>
    </row>
    <row r="62" spans="1:38" ht="13.15" x14ac:dyDescent="0.4">
      <c r="A62" s="53"/>
      <c r="B62" s="116"/>
      <c r="C62" s="116"/>
      <c r="D62" s="116"/>
      <c r="E62" s="87"/>
      <c r="F62" s="87"/>
      <c r="G62" s="87"/>
      <c r="H62" s="53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</row>
    <row r="63" spans="1:38" ht="13.15" x14ac:dyDescent="0.4">
      <c r="A63" s="53"/>
      <c r="B63" s="116"/>
      <c r="C63" s="116"/>
      <c r="D63" s="116"/>
      <c r="E63" s="87"/>
      <c r="F63" s="87"/>
      <c r="G63" s="87"/>
      <c r="H63" s="53"/>
      <c r="I63" s="110"/>
      <c r="J63" s="110"/>
      <c r="K63" s="110"/>
      <c r="L63" s="110"/>
      <c r="M63" s="116" t="s">
        <v>235</v>
      </c>
      <c r="N63" s="116"/>
      <c r="O63" s="116"/>
      <c r="P63" s="385" t="s">
        <v>234</v>
      </c>
      <c r="Q63" s="385"/>
      <c r="R63" s="385"/>
      <c r="S63" s="385"/>
      <c r="T63" s="385"/>
      <c r="U63" s="385"/>
      <c r="V63" s="385"/>
      <c r="W63" s="385"/>
      <c r="X63" s="385"/>
      <c r="Y63" s="385"/>
      <c r="Z63" s="385"/>
      <c r="AA63" s="385"/>
      <c r="AB63" s="385"/>
      <c r="AC63" s="110"/>
    </row>
    <row r="64" spans="1:38" ht="13.15" x14ac:dyDescent="0.4">
      <c r="A64" s="53"/>
      <c r="B64" s="116"/>
      <c r="C64" s="116"/>
      <c r="D64" s="116"/>
      <c r="E64" s="87"/>
      <c r="F64" s="87"/>
      <c r="G64" s="87"/>
      <c r="H64" s="53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385" t="s">
        <v>233</v>
      </c>
      <c r="T64" s="385"/>
      <c r="U64" s="385"/>
      <c r="V64" s="385"/>
      <c r="W64" s="385"/>
      <c r="X64" s="385"/>
      <c r="Y64" s="161"/>
      <c r="Z64" s="161"/>
      <c r="AA64" s="161"/>
      <c r="AB64" s="110"/>
      <c r="AC64" s="110"/>
    </row>
    <row r="65" spans="1:29" ht="13.15" x14ac:dyDescent="0.4">
      <c r="A65" s="53"/>
      <c r="B65" s="384" t="s">
        <v>91</v>
      </c>
      <c r="C65" s="384"/>
      <c r="D65" s="384"/>
      <c r="E65" s="384"/>
      <c r="F65" s="384"/>
      <c r="G65" s="384"/>
      <c r="H65" s="384"/>
      <c r="I65" s="384"/>
      <c r="J65" s="384"/>
      <c r="K65" s="384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</row>
    <row r="66" spans="1:29" x14ac:dyDescent="0.35">
      <c r="A66" s="99"/>
      <c r="B66" s="110"/>
      <c r="C66" s="99"/>
      <c r="D66" s="117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</row>
    <row r="67" spans="1:29" x14ac:dyDescent="0.35">
      <c r="A67" s="99"/>
      <c r="B67" s="110"/>
      <c r="C67" s="99"/>
      <c r="D67" s="117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</row>
    <row r="68" spans="1:29" x14ac:dyDescent="0.35">
      <c r="A68" s="99"/>
      <c r="B68" s="110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75" t="s">
        <v>92</v>
      </c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</row>
    <row r="69" spans="1:29" x14ac:dyDescent="0.35">
      <c r="A69" s="99"/>
      <c r="B69" s="110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</row>
    <row r="70" spans="1:29" x14ac:dyDescent="0.35">
      <c r="A70" s="99"/>
      <c r="B70" s="110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</row>
    <row r="71" spans="1:29" ht="13.15" x14ac:dyDescent="0.4">
      <c r="A71" s="99"/>
      <c r="B71" s="110"/>
      <c r="C71" s="99"/>
      <c r="D71" s="99"/>
      <c r="E71" s="99"/>
      <c r="F71" s="99"/>
      <c r="G71" s="99"/>
      <c r="H71" s="99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</row>
    <row r="72" spans="1:29" ht="13.15" x14ac:dyDescent="0.4">
      <c r="A72" s="99"/>
      <c r="B72" s="110"/>
      <c r="C72" s="99"/>
      <c r="D72" s="99"/>
      <c r="E72" s="99"/>
      <c r="F72" s="99"/>
      <c r="G72" s="99"/>
      <c r="H72" s="99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</row>
    <row r="73" spans="1:29" ht="13.15" x14ac:dyDescent="0.4">
      <c r="A73" s="99"/>
      <c r="B73" s="110"/>
      <c r="C73" s="99"/>
      <c r="D73" s="99"/>
      <c r="E73" s="99"/>
      <c r="F73" s="99"/>
      <c r="G73" s="99"/>
      <c r="H73" s="99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</row>
    <row r="74" spans="1:29" ht="13.15" x14ac:dyDescent="0.4">
      <c r="A74" s="99"/>
      <c r="B74" s="110"/>
      <c r="C74" s="99"/>
      <c r="D74" s="99"/>
      <c r="E74" s="99"/>
      <c r="F74" s="99"/>
      <c r="G74" s="99"/>
      <c r="H74" s="99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</row>
    <row r="75" spans="1:29" ht="13.15" x14ac:dyDescent="0.4">
      <c r="A75" s="99"/>
      <c r="B75" s="110"/>
      <c r="C75" s="99"/>
      <c r="D75" s="99"/>
      <c r="E75" s="99"/>
      <c r="F75" s="99"/>
      <c r="G75" s="99"/>
      <c r="H75" s="99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</row>
    <row r="76" spans="1:29" ht="13.15" x14ac:dyDescent="0.4">
      <c r="A76" s="99"/>
      <c r="B76" s="110"/>
      <c r="C76" s="99"/>
      <c r="D76" s="99"/>
      <c r="E76" s="99"/>
      <c r="F76" s="99"/>
      <c r="G76" s="99"/>
      <c r="H76" s="99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</row>
    <row r="77" spans="1:29" x14ac:dyDescent="0.35">
      <c r="A77" s="99"/>
      <c r="B77" s="110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</row>
    <row r="78" spans="1:29" x14ac:dyDescent="0.35">
      <c r="A78" s="99"/>
      <c r="B78" s="110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</row>
    <row r="79" spans="1:29" x14ac:dyDescent="0.35">
      <c r="A79" s="99"/>
      <c r="B79" s="110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</row>
    <row r="80" spans="1:29" x14ac:dyDescent="0.35">
      <c r="A80" s="99"/>
      <c r="B80" s="110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</row>
    <row r="81" spans="1:28" x14ac:dyDescent="0.35">
      <c r="A81" s="99"/>
      <c r="B81" s="110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</row>
    <row r="82" spans="1:28" x14ac:dyDescent="0.35">
      <c r="A82" s="99"/>
      <c r="B82" s="110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</row>
    <row r="83" spans="1:28" x14ac:dyDescent="0.35">
      <c r="A83" s="99"/>
      <c r="B83" s="110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</row>
    <row r="84" spans="1:28" x14ac:dyDescent="0.35">
      <c r="A84" s="99"/>
      <c r="B84" s="110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</row>
    <row r="85" spans="1:28" x14ac:dyDescent="0.35">
      <c r="A85" s="99"/>
      <c r="B85" s="110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</row>
    <row r="86" spans="1:28" x14ac:dyDescent="0.35">
      <c r="A86" s="99"/>
      <c r="B86" s="110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</row>
    <row r="87" spans="1:28" x14ac:dyDescent="0.35">
      <c r="A87" s="99"/>
      <c r="B87" s="110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</row>
    <row r="88" spans="1:28" x14ac:dyDescent="0.35">
      <c r="A88" s="99"/>
      <c r="B88" s="110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</row>
    <row r="89" spans="1:28" x14ac:dyDescent="0.35">
      <c r="A89" s="99"/>
      <c r="B89" s="110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</row>
    <row r="90" spans="1:28" x14ac:dyDescent="0.35">
      <c r="A90" s="99"/>
      <c r="B90" s="110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</row>
    <row r="91" spans="1:28" x14ac:dyDescent="0.35">
      <c r="A91" s="99"/>
      <c r="B91" s="110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</row>
    <row r="92" spans="1:28" x14ac:dyDescent="0.35">
      <c r="A92" s="99"/>
      <c r="B92" s="110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</row>
    <row r="93" spans="1:28" x14ac:dyDescent="0.35">
      <c r="A93" s="99"/>
      <c r="B93" s="110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</row>
    <row r="94" spans="1:28" x14ac:dyDescent="0.35">
      <c r="A94" s="99"/>
      <c r="B94" s="110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</row>
    <row r="95" spans="1:28" x14ac:dyDescent="0.35">
      <c r="A95" s="99"/>
      <c r="B95" s="110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</row>
    <row r="96" spans="1:28" x14ac:dyDescent="0.35">
      <c r="A96" s="99"/>
      <c r="B96" s="110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</row>
    <row r="97" spans="1:28" x14ac:dyDescent="0.35">
      <c r="A97" s="99"/>
      <c r="B97" s="110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</row>
    <row r="98" spans="1:28" x14ac:dyDescent="0.35">
      <c r="A98" s="99"/>
      <c r="B98" s="110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</row>
    <row r="99" spans="1:28" x14ac:dyDescent="0.35">
      <c r="A99" s="99"/>
      <c r="B99" s="110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</row>
    <row r="100" spans="1:28" x14ac:dyDescent="0.35">
      <c r="A100" s="99"/>
      <c r="B100" s="110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</row>
    <row r="101" spans="1:28" x14ac:dyDescent="0.35">
      <c r="A101" s="99"/>
      <c r="B101" s="110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</row>
    <row r="102" spans="1:28" x14ac:dyDescent="0.35">
      <c r="A102" s="99"/>
      <c r="B102" s="110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</row>
    <row r="103" spans="1:28" x14ac:dyDescent="0.35">
      <c r="A103" s="99"/>
      <c r="B103" s="110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</row>
    <row r="104" spans="1:28" x14ac:dyDescent="0.35">
      <c r="A104" s="99"/>
      <c r="B104" s="110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</row>
    <row r="105" spans="1:28" x14ac:dyDescent="0.35">
      <c r="A105" s="99"/>
      <c r="B105" s="110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</row>
    <row r="106" spans="1:28" x14ac:dyDescent="0.35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</row>
    <row r="107" spans="1:28" x14ac:dyDescent="0.35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</row>
    <row r="108" spans="1:28" x14ac:dyDescent="0.35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</row>
    <row r="109" spans="1:28" x14ac:dyDescent="0.35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</row>
    <row r="110" spans="1:28" x14ac:dyDescent="0.35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</row>
    <row r="111" spans="1:28" x14ac:dyDescent="0.35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</row>
    <row r="112" spans="1:28" x14ac:dyDescent="0.35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</row>
    <row r="113" spans="1:28" x14ac:dyDescent="0.35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</row>
    <row r="114" spans="1:28" x14ac:dyDescent="0.35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</row>
    <row r="115" spans="1:28" x14ac:dyDescent="0.35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</row>
    <row r="116" spans="1:28" x14ac:dyDescent="0.35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</row>
    <row r="117" spans="1:28" x14ac:dyDescent="0.35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</row>
  </sheetData>
  <mergeCells count="75">
    <mergeCell ref="B49:B51"/>
    <mergeCell ref="C49:C51"/>
    <mergeCell ref="B40:B42"/>
    <mergeCell ref="C40:C42"/>
    <mergeCell ref="B43:B45"/>
    <mergeCell ref="C43:C45"/>
    <mergeCell ref="B46:B48"/>
    <mergeCell ref="C46:C48"/>
    <mergeCell ref="B31:B33"/>
    <mergeCell ref="C31:C33"/>
    <mergeCell ref="B34:B36"/>
    <mergeCell ref="C34:C36"/>
    <mergeCell ref="B37:B39"/>
    <mergeCell ref="C37:C39"/>
    <mergeCell ref="B22:B24"/>
    <mergeCell ref="C22:C24"/>
    <mergeCell ref="B25:B27"/>
    <mergeCell ref="C25:C27"/>
    <mergeCell ref="B28:B30"/>
    <mergeCell ref="C28:C30"/>
    <mergeCell ref="B7:B9"/>
    <mergeCell ref="C7:C9"/>
    <mergeCell ref="B13:B15"/>
    <mergeCell ref="C13:C15"/>
    <mergeCell ref="B16:B18"/>
    <mergeCell ref="C16:C18"/>
    <mergeCell ref="A34:A36"/>
    <mergeCell ref="A37:A39"/>
    <mergeCell ref="A40:A42"/>
    <mergeCell ref="A43:A45"/>
    <mergeCell ref="A46:A48"/>
    <mergeCell ref="A49:A51"/>
    <mergeCell ref="B60:E60"/>
    <mergeCell ref="M60:AB60"/>
    <mergeCell ref="A2:X2"/>
    <mergeCell ref="A3:AB3"/>
    <mergeCell ref="A4:A5"/>
    <mergeCell ref="B4:B5"/>
    <mergeCell ref="C4:C5"/>
    <mergeCell ref="D4:D5"/>
    <mergeCell ref="A7:A9"/>
    <mergeCell ref="A13:A15"/>
    <mergeCell ref="E4:E5"/>
    <mergeCell ref="F4:F5"/>
    <mergeCell ref="G4:G5"/>
    <mergeCell ref="H4:H5"/>
    <mergeCell ref="I4:X4"/>
    <mergeCell ref="AB4:AB5"/>
    <mergeCell ref="A10:A12"/>
    <mergeCell ref="B10:C10"/>
    <mergeCell ref="B11:C11"/>
    <mergeCell ref="B12:C12"/>
    <mergeCell ref="B19:C19"/>
    <mergeCell ref="B20:C20"/>
    <mergeCell ref="A16:A18"/>
    <mergeCell ref="B21:C21"/>
    <mergeCell ref="A52:A54"/>
    <mergeCell ref="B52:C52"/>
    <mergeCell ref="B53:C53"/>
    <mergeCell ref="B54:C54"/>
    <mergeCell ref="A19:A21"/>
    <mergeCell ref="A22:A24"/>
    <mergeCell ref="A25:A27"/>
    <mergeCell ref="A28:A30"/>
    <mergeCell ref="A31:A33"/>
    <mergeCell ref="B65:K65"/>
    <mergeCell ref="B59:E59"/>
    <mergeCell ref="S61:X61"/>
    <mergeCell ref="S64:X64"/>
    <mergeCell ref="A55:A57"/>
    <mergeCell ref="B55:C55"/>
    <mergeCell ref="B56:C56"/>
    <mergeCell ref="B57:C57"/>
    <mergeCell ref="P63:AB63"/>
    <mergeCell ref="C61:H61"/>
  </mergeCells>
  <pageMargins left="0.70866141732283472" right="0.70866141732283472" top="0.82677165354330717" bottom="0.39370078740157483" header="0.31496062992125984" footer="0.31496062992125984"/>
  <pageSetup paperSize="9" orientation="landscape" verticalDpi="0" r:id="rId1"/>
  <rowBreaks count="2" manualBreakCount="2">
    <brk id="21" max="16383" man="1"/>
    <brk id="4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0C14-4E12-4AF6-8173-902C2984B07E}">
  <dimension ref="A1:BH383"/>
  <sheetViews>
    <sheetView topLeftCell="D29" workbookViewId="0">
      <selection activeCell="W321" sqref="W321"/>
    </sheetView>
  </sheetViews>
  <sheetFormatPr defaultColWidth="9.1328125" defaultRowHeight="12.75" x14ac:dyDescent="0.35"/>
  <cols>
    <col min="1" max="1" width="3.59765625" style="164" customWidth="1"/>
    <col min="2" max="2" width="16" style="164" customWidth="1"/>
    <col min="3" max="3" width="14.86328125" style="164" customWidth="1"/>
    <col min="4" max="4" width="4.73046875" style="164" customWidth="1"/>
    <col min="5" max="5" width="50.73046875" style="164" customWidth="1"/>
    <col min="6" max="6" width="5.73046875" style="164" customWidth="1"/>
    <col min="7" max="7" width="4.73046875" style="164" customWidth="1"/>
    <col min="8" max="8" width="4.59765625" style="164" customWidth="1"/>
    <col min="9" max="9" width="3.86328125" style="164" customWidth="1"/>
    <col min="10" max="10" width="4.73046875" style="164" customWidth="1"/>
    <col min="11" max="11" width="5.1328125" style="164" customWidth="1"/>
    <col min="12" max="12" width="4.1328125" style="164" customWidth="1"/>
    <col min="13" max="13" width="4.59765625" style="164" customWidth="1"/>
    <col min="14" max="14" width="4.73046875" style="164" customWidth="1"/>
    <col min="15" max="15" width="3.86328125" style="164" customWidth="1"/>
    <col min="16" max="16" width="4.265625" style="164" customWidth="1"/>
    <col min="17" max="17" width="4.1328125" style="164" customWidth="1"/>
    <col min="18" max="20" width="4.3984375" style="164" customWidth="1"/>
    <col min="21" max="21" width="3.86328125" style="164" customWidth="1"/>
    <col min="22" max="22" width="5.1328125" style="164" customWidth="1"/>
    <col min="23" max="23" width="3.86328125" style="164" customWidth="1"/>
    <col min="24" max="24" width="4.1328125" style="164" customWidth="1"/>
    <col min="25" max="25" width="4.3984375" style="164" customWidth="1"/>
    <col min="26" max="26" width="6.59765625" style="164" customWidth="1"/>
    <col min="27" max="16384" width="9.1328125" style="164"/>
  </cols>
  <sheetData>
    <row r="1" spans="1:27" hidden="1" x14ac:dyDescent="0.35">
      <c r="A1" s="163"/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</row>
    <row r="2" spans="1:27" ht="15.4" x14ac:dyDescent="0.45">
      <c r="A2" s="165"/>
      <c r="B2" s="165"/>
      <c r="C2" s="165"/>
      <c r="D2" s="165"/>
      <c r="E2" s="442" t="s">
        <v>95</v>
      </c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2"/>
      <c r="R2" s="442"/>
      <c r="S2" s="442"/>
      <c r="T2" s="442"/>
      <c r="U2" s="442"/>
      <c r="V2" s="442"/>
      <c r="W2" s="442"/>
      <c r="X2" s="442"/>
      <c r="Y2" s="442"/>
      <c r="Z2" s="167"/>
    </row>
    <row r="3" spans="1:27" ht="1.5" customHeight="1" x14ac:dyDescent="0.35">
      <c r="A3" s="163"/>
      <c r="B3" s="163"/>
      <c r="C3" s="163"/>
      <c r="D3" s="16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3"/>
      <c r="X3" s="443"/>
      <c r="Y3" s="443"/>
      <c r="Z3" s="163"/>
    </row>
    <row r="4" spans="1:27" ht="19.5" customHeight="1" x14ac:dyDescent="0.45">
      <c r="A4" s="165"/>
      <c r="B4" s="168" t="s">
        <v>96</v>
      </c>
      <c r="C4" s="168"/>
      <c r="D4" s="168"/>
      <c r="E4" s="168"/>
      <c r="F4" s="168"/>
      <c r="G4" s="168"/>
      <c r="H4" s="168"/>
      <c r="I4" s="168"/>
      <c r="J4" s="168"/>
      <c r="K4" s="168"/>
      <c r="L4" s="445" t="s">
        <v>193</v>
      </c>
      <c r="M4" s="445"/>
      <c r="N4" s="445"/>
      <c r="O4" s="445"/>
      <c r="P4" s="445"/>
      <c r="Q4" s="445"/>
      <c r="R4" s="445"/>
      <c r="S4" s="445"/>
      <c r="T4" s="445"/>
      <c r="U4" s="445"/>
      <c r="V4" s="445"/>
      <c r="W4" s="169"/>
      <c r="X4" s="169"/>
      <c r="Y4" s="169"/>
      <c r="Z4" s="52"/>
    </row>
    <row r="5" spans="1:27" ht="18.75" customHeight="1" thickBot="1" x14ac:dyDescent="0.5">
      <c r="A5" s="165"/>
      <c r="B5" s="444"/>
      <c r="C5" s="444"/>
      <c r="D5" s="444"/>
      <c r="E5" s="444"/>
      <c r="F5" s="444"/>
      <c r="G5" s="444"/>
      <c r="H5" s="444"/>
      <c r="I5" s="444"/>
      <c r="J5" s="444"/>
      <c r="K5" s="444"/>
      <c r="L5" s="444"/>
      <c r="M5" s="444"/>
      <c r="N5" s="444"/>
      <c r="O5" s="444"/>
      <c r="P5" s="444"/>
      <c r="Q5" s="444"/>
      <c r="R5" s="444"/>
      <c r="S5" s="444"/>
      <c r="T5" s="444"/>
      <c r="U5" s="444"/>
      <c r="V5" s="444"/>
      <c r="W5" s="53"/>
      <c r="X5" s="53"/>
      <c r="Y5" s="53"/>
      <c r="Z5" s="52"/>
    </row>
    <row r="6" spans="1:27" ht="13.5" customHeight="1" thickBot="1" x14ac:dyDescent="0.45">
      <c r="A6" s="446" t="s">
        <v>21</v>
      </c>
      <c r="B6" s="448" t="s">
        <v>22</v>
      </c>
      <c r="C6" s="448" t="s">
        <v>56</v>
      </c>
      <c r="D6" s="450" t="s">
        <v>15</v>
      </c>
      <c r="E6" s="448" t="s">
        <v>70</v>
      </c>
      <c r="F6" s="434" t="s">
        <v>16</v>
      </c>
      <c r="G6" s="434" t="s">
        <v>17</v>
      </c>
      <c r="H6" s="434" t="s">
        <v>1</v>
      </c>
      <c r="I6" s="436" t="s">
        <v>2</v>
      </c>
      <c r="J6" s="438" t="s">
        <v>23</v>
      </c>
      <c r="K6" s="439"/>
      <c r="L6" s="439"/>
      <c r="M6" s="439"/>
      <c r="N6" s="439"/>
      <c r="O6" s="439"/>
      <c r="P6" s="439"/>
      <c r="Q6" s="439"/>
      <c r="R6" s="439"/>
      <c r="S6" s="439"/>
      <c r="T6" s="439"/>
      <c r="U6" s="439"/>
      <c r="V6" s="439"/>
      <c r="W6" s="439"/>
      <c r="X6" s="439"/>
      <c r="Y6" s="439"/>
      <c r="Z6" s="440" t="s">
        <v>14</v>
      </c>
    </row>
    <row r="7" spans="1:27" ht="117.75" customHeight="1" thickBot="1" x14ac:dyDescent="0.4">
      <c r="A7" s="447"/>
      <c r="B7" s="449"/>
      <c r="C7" s="449"/>
      <c r="D7" s="451"/>
      <c r="E7" s="449"/>
      <c r="F7" s="435"/>
      <c r="G7" s="435"/>
      <c r="H7" s="435"/>
      <c r="I7" s="437"/>
      <c r="J7" s="54" t="s">
        <v>12</v>
      </c>
      <c r="K7" s="55" t="s">
        <v>18</v>
      </c>
      <c r="L7" s="56" t="s">
        <v>3</v>
      </c>
      <c r="M7" s="55" t="s">
        <v>13</v>
      </c>
      <c r="N7" s="56" t="s">
        <v>55</v>
      </c>
      <c r="O7" s="55" t="s">
        <v>4</v>
      </c>
      <c r="P7" s="55" t="s">
        <v>74</v>
      </c>
      <c r="Q7" s="55" t="s">
        <v>75</v>
      </c>
      <c r="R7" s="55" t="s">
        <v>5</v>
      </c>
      <c r="S7" s="55" t="s">
        <v>6</v>
      </c>
      <c r="T7" s="55" t="s">
        <v>7</v>
      </c>
      <c r="U7" s="57" t="s">
        <v>8</v>
      </c>
      <c r="V7" s="55" t="s">
        <v>24</v>
      </c>
      <c r="W7" s="55" t="s">
        <v>78</v>
      </c>
      <c r="X7" s="55" t="s">
        <v>76</v>
      </c>
      <c r="Y7" s="55" t="s">
        <v>77</v>
      </c>
      <c r="Z7" s="441"/>
    </row>
    <row r="8" spans="1:27" ht="15.75" customHeight="1" thickBot="1" x14ac:dyDescent="0.45">
      <c r="A8" s="58">
        <v>1</v>
      </c>
      <c r="B8" s="38">
        <v>2</v>
      </c>
      <c r="C8" s="38">
        <v>3</v>
      </c>
      <c r="D8" s="38">
        <v>4</v>
      </c>
      <c r="E8" s="38">
        <v>5</v>
      </c>
      <c r="F8" s="38">
        <v>6</v>
      </c>
      <c r="G8" s="38">
        <v>7</v>
      </c>
      <c r="H8" s="38">
        <v>8</v>
      </c>
      <c r="I8" s="38">
        <v>9</v>
      </c>
      <c r="J8" s="38">
        <v>10</v>
      </c>
      <c r="K8" s="38">
        <v>11</v>
      </c>
      <c r="L8" s="38">
        <v>12</v>
      </c>
      <c r="M8" s="38">
        <v>13</v>
      </c>
      <c r="N8" s="38">
        <v>14</v>
      </c>
      <c r="O8" s="38">
        <v>15</v>
      </c>
      <c r="P8" s="38">
        <v>16</v>
      </c>
      <c r="Q8" s="38">
        <v>17</v>
      </c>
      <c r="R8" s="38">
        <v>18</v>
      </c>
      <c r="S8" s="38">
        <v>19</v>
      </c>
      <c r="T8" s="38">
        <v>20</v>
      </c>
      <c r="U8" s="38">
        <v>21</v>
      </c>
      <c r="V8" s="38">
        <v>22</v>
      </c>
      <c r="W8" s="38">
        <v>23</v>
      </c>
      <c r="X8" s="38">
        <v>24</v>
      </c>
      <c r="Y8" s="38">
        <v>25</v>
      </c>
      <c r="Z8" s="59">
        <v>26</v>
      </c>
    </row>
    <row r="9" spans="1:27" ht="18" customHeight="1" x14ac:dyDescent="0.4">
      <c r="A9" s="170">
        <v>1</v>
      </c>
      <c r="B9" s="171" t="s">
        <v>31</v>
      </c>
      <c r="C9" s="172" t="s">
        <v>93</v>
      </c>
      <c r="D9" s="45">
        <v>1</v>
      </c>
      <c r="E9" s="335" t="s">
        <v>126</v>
      </c>
      <c r="F9" s="72" t="s">
        <v>98</v>
      </c>
      <c r="G9" s="36" t="s">
        <v>99</v>
      </c>
      <c r="H9" s="60">
        <v>1</v>
      </c>
      <c r="I9" s="27">
        <v>7</v>
      </c>
      <c r="J9" s="10">
        <v>12</v>
      </c>
      <c r="K9" s="11">
        <v>12</v>
      </c>
      <c r="L9" s="11"/>
      <c r="M9" s="11">
        <v>2</v>
      </c>
      <c r="N9" s="11">
        <v>1</v>
      </c>
      <c r="O9" s="11"/>
      <c r="P9" s="11"/>
      <c r="Q9" s="11"/>
      <c r="R9" s="11"/>
      <c r="S9" s="11"/>
      <c r="T9" s="11">
        <v>3</v>
      </c>
      <c r="U9" s="11"/>
      <c r="V9" s="11"/>
      <c r="W9" s="11"/>
      <c r="X9" s="11"/>
      <c r="Y9" s="11"/>
      <c r="Z9" s="27">
        <f>SUM(J9:Y9)</f>
        <v>30</v>
      </c>
      <c r="AA9" s="52"/>
    </row>
    <row r="10" spans="1:27" ht="18" customHeight="1" x14ac:dyDescent="0.4">
      <c r="A10" s="175"/>
      <c r="B10" s="176" t="s">
        <v>32</v>
      </c>
      <c r="C10" s="51" t="s">
        <v>72</v>
      </c>
      <c r="D10" s="34"/>
      <c r="E10" s="231" t="s">
        <v>126</v>
      </c>
      <c r="F10" s="6" t="s">
        <v>98</v>
      </c>
      <c r="G10" s="61" t="s">
        <v>109</v>
      </c>
      <c r="H10" s="62">
        <v>1</v>
      </c>
      <c r="I10" s="25">
        <v>2</v>
      </c>
      <c r="J10" s="14">
        <v>12</v>
      </c>
      <c r="K10" s="2">
        <v>12</v>
      </c>
      <c r="L10" s="2"/>
      <c r="M10" s="2">
        <v>1</v>
      </c>
      <c r="N10" s="2">
        <v>0.5</v>
      </c>
      <c r="O10" s="2"/>
      <c r="P10" s="2"/>
      <c r="Q10" s="2"/>
      <c r="R10" s="2"/>
      <c r="S10" s="2"/>
      <c r="T10" s="2">
        <v>1</v>
      </c>
      <c r="U10" s="2"/>
      <c r="V10" s="2"/>
      <c r="W10" s="2"/>
      <c r="X10" s="2"/>
      <c r="Y10" s="2"/>
      <c r="Z10" s="25">
        <f>SUM(J10:Y10)</f>
        <v>26.5</v>
      </c>
      <c r="AA10" s="52"/>
    </row>
    <row r="11" spans="1:27" ht="18" customHeight="1" x14ac:dyDescent="0.4">
      <c r="A11" s="175"/>
      <c r="B11" s="176" t="s">
        <v>33</v>
      </c>
      <c r="C11" s="51" t="s">
        <v>20</v>
      </c>
      <c r="D11" s="34"/>
      <c r="E11" s="231" t="s">
        <v>126</v>
      </c>
      <c r="F11" s="6" t="s">
        <v>98</v>
      </c>
      <c r="G11" s="61" t="s">
        <v>100</v>
      </c>
      <c r="H11" s="62">
        <v>1</v>
      </c>
      <c r="I11" s="25">
        <v>6</v>
      </c>
      <c r="J11" s="14">
        <v>12</v>
      </c>
      <c r="K11" s="2">
        <v>12</v>
      </c>
      <c r="L11" s="2"/>
      <c r="M11" s="2">
        <v>2</v>
      </c>
      <c r="N11" s="2">
        <v>0.5</v>
      </c>
      <c r="O11" s="2"/>
      <c r="P11" s="2"/>
      <c r="Q11" s="2"/>
      <c r="R11" s="2"/>
      <c r="S11" s="2"/>
      <c r="T11" s="2">
        <v>2</v>
      </c>
      <c r="U11" s="2"/>
      <c r="V11" s="2"/>
      <c r="W11" s="2"/>
      <c r="X11" s="2"/>
      <c r="Y11" s="2"/>
      <c r="Z11" s="25">
        <f>SUM(J11:Y11)</f>
        <v>28.5</v>
      </c>
      <c r="AA11" s="52"/>
    </row>
    <row r="12" spans="1:27" ht="18" customHeight="1" x14ac:dyDescent="0.4">
      <c r="A12" s="175"/>
      <c r="B12" s="176"/>
      <c r="C12" s="51"/>
      <c r="D12" s="34"/>
      <c r="E12" s="231" t="s">
        <v>126</v>
      </c>
      <c r="F12" s="6" t="s">
        <v>98</v>
      </c>
      <c r="G12" s="61" t="s">
        <v>101</v>
      </c>
      <c r="H12" s="177">
        <v>1</v>
      </c>
      <c r="I12" s="178">
        <v>7</v>
      </c>
      <c r="J12" s="13">
        <v>12</v>
      </c>
      <c r="K12" s="2">
        <v>12</v>
      </c>
      <c r="L12" s="2"/>
      <c r="M12" s="2">
        <v>2</v>
      </c>
      <c r="N12" s="2">
        <v>1</v>
      </c>
      <c r="O12" s="2"/>
      <c r="P12" s="2"/>
      <c r="Q12" s="2"/>
      <c r="R12" s="2"/>
      <c r="S12" s="2"/>
      <c r="T12" s="2">
        <v>3</v>
      </c>
      <c r="U12" s="2"/>
      <c r="V12" s="2"/>
      <c r="W12" s="2"/>
      <c r="X12" s="2"/>
      <c r="Y12" s="2"/>
      <c r="Z12" s="25">
        <f t="shared" ref="Z12:Z18" si="0">SUM(J12:Y12)</f>
        <v>30</v>
      </c>
      <c r="AA12" s="52"/>
    </row>
    <row r="13" spans="1:27" ht="17.25" customHeight="1" x14ac:dyDescent="0.4">
      <c r="A13" s="34"/>
      <c r="B13" s="176"/>
      <c r="C13" s="51" t="s">
        <v>230</v>
      </c>
      <c r="D13" s="33"/>
      <c r="E13" s="260" t="s">
        <v>102</v>
      </c>
      <c r="F13" s="174" t="s">
        <v>98</v>
      </c>
      <c r="G13" s="30" t="s">
        <v>99</v>
      </c>
      <c r="H13" s="63">
        <v>4</v>
      </c>
      <c r="I13" s="25">
        <v>8</v>
      </c>
      <c r="J13" s="14">
        <v>32</v>
      </c>
      <c r="K13" s="2">
        <v>16</v>
      </c>
      <c r="L13" s="2"/>
      <c r="M13" s="2">
        <v>2</v>
      </c>
      <c r="N13" s="2">
        <v>1</v>
      </c>
      <c r="O13" s="2"/>
      <c r="P13" s="2"/>
      <c r="Q13" s="2"/>
      <c r="R13" s="2"/>
      <c r="S13" s="2"/>
      <c r="T13" s="2">
        <v>1</v>
      </c>
      <c r="U13" s="2"/>
      <c r="V13" s="2"/>
      <c r="W13" s="2"/>
      <c r="X13" s="2"/>
      <c r="Y13" s="2"/>
      <c r="Z13" s="25">
        <f t="shared" si="0"/>
        <v>52</v>
      </c>
      <c r="AA13" s="52"/>
    </row>
    <row r="14" spans="1:27" ht="15.75" customHeight="1" x14ac:dyDescent="0.4">
      <c r="A14" s="34"/>
      <c r="B14" s="176"/>
      <c r="C14" s="51" t="s">
        <v>225</v>
      </c>
      <c r="D14" s="33"/>
      <c r="E14" s="83" t="s">
        <v>103</v>
      </c>
      <c r="F14" s="174" t="s">
        <v>98</v>
      </c>
      <c r="G14" s="61" t="s">
        <v>99</v>
      </c>
      <c r="H14" s="142" t="s">
        <v>195</v>
      </c>
      <c r="I14" s="26">
        <v>4</v>
      </c>
      <c r="J14" s="67">
        <v>16</v>
      </c>
      <c r="K14" s="4">
        <v>16</v>
      </c>
      <c r="L14" s="4"/>
      <c r="M14" s="4"/>
      <c r="N14" s="4"/>
      <c r="O14" s="4"/>
      <c r="P14" s="4"/>
      <c r="Q14" s="4"/>
      <c r="R14" s="4"/>
      <c r="S14" s="4"/>
      <c r="T14" s="4">
        <v>1</v>
      </c>
      <c r="U14" s="4"/>
      <c r="V14" s="4"/>
      <c r="W14" s="4"/>
      <c r="X14" s="4"/>
      <c r="Y14" s="4"/>
      <c r="Z14" s="25">
        <f t="shared" si="0"/>
        <v>33</v>
      </c>
      <c r="AA14" s="52"/>
    </row>
    <row r="15" spans="1:27" ht="15.75" customHeight="1" x14ac:dyDescent="0.4">
      <c r="A15" s="34"/>
      <c r="B15" s="176"/>
      <c r="C15" s="51" t="s">
        <v>237</v>
      </c>
      <c r="D15" s="33"/>
      <c r="E15" s="334" t="s">
        <v>104</v>
      </c>
      <c r="F15" s="174" t="s">
        <v>98</v>
      </c>
      <c r="G15" s="61" t="s">
        <v>100</v>
      </c>
      <c r="H15" s="142">
        <v>3</v>
      </c>
      <c r="I15" s="26">
        <v>15</v>
      </c>
      <c r="J15" s="67">
        <v>32</v>
      </c>
      <c r="K15" s="4">
        <v>32</v>
      </c>
      <c r="L15" s="4"/>
      <c r="M15" s="4">
        <v>4</v>
      </c>
      <c r="N15" s="4">
        <v>2</v>
      </c>
      <c r="O15" s="4"/>
      <c r="P15" s="4"/>
      <c r="Q15" s="4"/>
      <c r="R15" s="4"/>
      <c r="S15" s="4"/>
      <c r="T15" s="4">
        <v>1</v>
      </c>
      <c r="U15" s="4"/>
      <c r="V15" s="4"/>
      <c r="W15" s="4"/>
      <c r="X15" s="4"/>
      <c r="Y15" s="4"/>
      <c r="Z15" s="25">
        <f t="shared" si="0"/>
        <v>71</v>
      </c>
      <c r="AA15" s="52"/>
    </row>
    <row r="16" spans="1:27" ht="15.75" customHeight="1" x14ac:dyDescent="0.4">
      <c r="A16" s="34"/>
      <c r="B16" s="176"/>
      <c r="C16" s="51"/>
      <c r="D16" s="33"/>
      <c r="E16" s="334" t="s">
        <v>104</v>
      </c>
      <c r="F16" s="174" t="s">
        <v>98</v>
      </c>
      <c r="G16" s="61" t="s">
        <v>100</v>
      </c>
      <c r="H16" s="142">
        <v>4</v>
      </c>
      <c r="I16" s="26">
        <v>11</v>
      </c>
      <c r="J16" s="67">
        <v>32</v>
      </c>
      <c r="K16" s="4">
        <v>32</v>
      </c>
      <c r="L16" s="4"/>
      <c r="M16" s="4">
        <v>3</v>
      </c>
      <c r="N16" s="4">
        <v>1</v>
      </c>
      <c r="O16" s="4"/>
      <c r="P16" s="4"/>
      <c r="Q16" s="4"/>
      <c r="R16" s="4"/>
      <c r="S16" s="4"/>
      <c r="T16" s="4">
        <v>1</v>
      </c>
      <c r="U16" s="4"/>
      <c r="V16" s="4"/>
      <c r="W16" s="4"/>
      <c r="X16" s="4"/>
      <c r="Y16" s="4"/>
      <c r="Z16" s="25">
        <f t="shared" si="0"/>
        <v>69</v>
      </c>
      <c r="AA16" s="52"/>
    </row>
    <row r="17" spans="1:40" ht="15.75" customHeight="1" x14ac:dyDescent="0.4">
      <c r="A17" s="34"/>
      <c r="B17" s="176"/>
      <c r="C17" s="51"/>
      <c r="D17" s="33"/>
      <c r="E17" s="334" t="s">
        <v>105</v>
      </c>
      <c r="F17" s="179" t="s">
        <v>98</v>
      </c>
      <c r="G17" s="179" t="s">
        <v>99</v>
      </c>
      <c r="H17" s="180" t="s">
        <v>197</v>
      </c>
      <c r="I17" s="181">
        <v>9</v>
      </c>
      <c r="J17" s="182"/>
      <c r="K17" s="183"/>
      <c r="L17" s="183"/>
      <c r="M17" s="183"/>
      <c r="N17" s="183"/>
      <c r="O17" s="183"/>
      <c r="P17" s="183">
        <v>1.5</v>
      </c>
      <c r="Q17" s="183"/>
      <c r="R17" s="183"/>
      <c r="S17" s="183"/>
      <c r="T17" s="183"/>
      <c r="U17" s="183"/>
      <c r="V17" s="183"/>
      <c r="W17" s="183"/>
      <c r="X17" s="183"/>
      <c r="Y17" s="183"/>
      <c r="Z17" s="25">
        <f t="shared" si="0"/>
        <v>1.5</v>
      </c>
      <c r="AA17" s="52"/>
    </row>
    <row r="18" spans="1:40" ht="15.75" customHeight="1" x14ac:dyDescent="0.4">
      <c r="A18" s="34"/>
      <c r="B18" s="176"/>
      <c r="C18" s="51"/>
      <c r="D18" s="184"/>
      <c r="E18" s="334" t="s">
        <v>105</v>
      </c>
      <c r="F18" s="179" t="s">
        <v>98</v>
      </c>
      <c r="G18" s="185" t="s">
        <v>100</v>
      </c>
      <c r="H18" s="186" t="s">
        <v>197</v>
      </c>
      <c r="I18" s="181">
        <v>5</v>
      </c>
      <c r="J18" s="187"/>
      <c r="K18" s="183"/>
      <c r="L18" s="183"/>
      <c r="M18" s="183"/>
      <c r="N18" s="183"/>
      <c r="O18" s="183"/>
      <c r="P18" s="183">
        <v>1.5</v>
      </c>
      <c r="Q18" s="183"/>
      <c r="R18" s="183"/>
      <c r="S18" s="183"/>
      <c r="T18" s="183"/>
      <c r="U18" s="183"/>
      <c r="V18" s="183"/>
      <c r="W18" s="183"/>
      <c r="X18" s="183"/>
      <c r="Y18" s="183"/>
      <c r="Z18" s="25">
        <f t="shared" si="0"/>
        <v>1.5</v>
      </c>
      <c r="AA18" s="52"/>
    </row>
    <row r="19" spans="1:40" ht="17.25" customHeight="1" thickBot="1" x14ac:dyDescent="0.45">
      <c r="A19" s="33"/>
      <c r="B19" s="1"/>
      <c r="C19" s="26"/>
      <c r="D19" s="191"/>
      <c r="E19" s="2"/>
      <c r="F19" s="30"/>
      <c r="G19" s="30"/>
      <c r="H19" s="63"/>
      <c r="I19" s="25"/>
      <c r="J19" s="1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5"/>
    </row>
    <row r="20" spans="1:40" ht="14.25" customHeight="1" thickBot="1" x14ac:dyDescent="0.45">
      <c r="A20" s="58"/>
      <c r="B20" s="422" t="s">
        <v>107</v>
      </c>
      <c r="C20" s="423"/>
      <c r="D20" s="424"/>
      <c r="E20" s="19"/>
      <c r="F20" s="19"/>
      <c r="G20" s="38"/>
      <c r="H20" s="195"/>
      <c r="I20" s="64"/>
      <c r="J20" s="196">
        <f>+SUM(J9:J19)</f>
        <v>160</v>
      </c>
      <c r="K20" s="196">
        <f t="shared" ref="K20:Z20" si="1">SUM(K9:K19)</f>
        <v>144</v>
      </c>
      <c r="L20" s="196">
        <f t="shared" si="1"/>
        <v>0</v>
      </c>
      <c r="M20" s="196">
        <f t="shared" si="1"/>
        <v>16</v>
      </c>
      <c r="N20" s="196">
        <f t="shared" si="1"/>
        <v>7</v>
      </c>
      <c r="O20" s="196">
        <f t="shared" si="1"/>
        <v>0</v>
      </c>
      <c r="P20" s="196">
        <f t="shared" si="1"/>
        <v>3</v>
      </c>
      <c r="Q20" s="196">
        <f t="shared" si="1"/>
        <v>0</v>
      </c>
      <c r="R20" s="196">
        <f t="shared" si="1"/>
        <v>0</v>
      </c>
      <c r="S20" s="196">
        <f t="shared" si="1"/>
        <v>0</v>
      </c>
      <c r="T20" s="196">
        <f t="shared" si="1"/>
        <v>13</v>
      </c>
      <c r="U20" s="196">
        <f t="shared" si="1"/>
        <v>0</v>
      </c>
      <c r="V20" s="196">
        <f t="shared" si="1"/>
        <v>0</v>
      </c>
      <c r="W20" s="196">
        <f t="shared" si="1"/>
        <v>0</v>
      </c>
      <c r="X20" s="196">
        <f t="shared" si="1"/>
        <v>0</v>
      </c>
      <c r="Y20" s="196">
        <f t="shared" si="1"/>
        <v>0</v>
      </c>
      <c r="Z20" s="66">
        <f t="shared" si="1"/>
        <v>343</v>
      </c>
      <c r="AB20" s="110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75"/>
      <c r="AN20" s="75"/>
    </row>
    <row r="21" spans="1:40" ht="17.25" customHeight="1" x14ac:dyDescent="0.4">
      <c r="A21" s="34"/>
      <c r="B21" s="63"/>
      <c r="C21" s="81"/>
      <c r="D21" s="72">
        <v>1</v>
      </c>
      <c r="E21" s="231" t="s">
        <v>126</v>
      </c>
      <c r="F21" s="174" t="s">
        <v>98</v>
      </c>
      <c r="G21" s="30" t="s">
        <v>99</v>
      </c>
      <c r="H21" s="63">
        <v>1</v>
      </c>
      <c r="I21" s="25">
        <v>7</v>
      </c>
      <c r="J21" s="14">
        <v>12</v>
      </c>
      <c r="K21" s="2"/>
      <c r="L21" s="2"/>
      <c r="M21" s="2">
        <v>2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5">
        <f>SUM(J21:Y21)</f>
        <v>15</v>
      </c>
    </row>
    <row r="22" spans="1:40" ht="17.25" customHeight="1" x14ac:dyDescent="0.4">
      <c r="A22" s="34"/>
      <c r="B22" s="63"/>
      <c r="C22" s="51"/>
      <c r="D22" s="6"/>
      <c r="E22" s="231" t="s">
        <v>126</v>
      </c>
      <c r="F22" s="6" t="s">
        <v>98</v>
      </c>
      <c r="G22" s="61" t="s">
        <v>109</v>
      </c>
      <c r="H22" s="62">
        <v>1</v>
      </c>
      <c r="I22" s="25">
        <v>2</v>
      </c>
      <c r="J22" s="14">
        <v>12</v>
      </c>
      <c r="K22" s="2"/>
      <c r="L22" s="2"/>
      <c r="M22" s="2">
        <v>1</v>
      </c>
      <c r="N22" s="2">
        <v>0.5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5">
        <f t="shared" ref="Z22:Z29" si="2">SUM(J22:Y22)</f>
        <v>13.5</v>
      </c>
    </row>
    <row r="23" spans="1:40" ht="17.25" customHeight="1" x14ac:dyDescent="0.4">
      <c r="A23" s="34"/>
      <c r="B23" s="63"/>
      <c r="C23" s="51"/>
      <c r="D23" s="6"/>
      <c r="E23" s="231" t="s">
        <v>126</v>
      </c>
      <c r="F23" s="6" t="s">
        <v>98</v>
      </c>
      <c r="G23" s="61" t="s">
        <v>100</v>
      </c>
      <c r="H23" s="62">
        <v>1</v>
      </c>
      <c r="I23" s="25">
        <v>6</v>
      </c>
      <c r="J23" s="14">
        <v>12</v>
      </c>
      <c r="K23" s="2"/>
      <c r="L23" s="2"/>
      <c r="M23" s="2">
        <v>2</v>
      </c>
      <c r="N23" s="2">
        <v>0.5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5">
        <f t="shared" si="2"/>
        <v>14.5</v>
      </c>
    </row>
    <row r="24" spans="1:40" ht="17.25" customHeight="1" x14ac:dyDescent="0.4">
      <c r="A24" s="34"/>
      <c r="B24" s="63"/>
      <c r="C24" s="51"/>
      <c r="D24" s="6"/>
      <c r="E24" s="231" t="s">
        <v>126</v>
      </c>
      <c r="F24" s="6" t="s">
        <v>98</v>
      </c>
      <c r="G24" s="61" t="s">
        <v>101</v>
      </c>
      <c r="H24" s="177">
        <v>1</v>
      </c>
      <c r="I24" s="178">
        <v>7</v>
      </c>
      <c r="J24" s="13">
        <v>12</v>
      </c>
      <c r="K24" s="2"/>
      <c r="L24" s="2"/>
      <c r="M24" s="2">
        <v>2</v>
      </c>
      <c r="N24" s="2">
        <v>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5">
        <f t="shared" si="2"/>
        <v>15</v>
      </c>
    </row>
    <row r="25" spans="1:40" ht="17.25" customHeight="1" x14ac:dyDescent="0.4">
      <c r="A25" s="34"/>
      <c r="B25" s="63"/>
      <c r="C25" s="51"/>
      <c r="D25" s="6"/>
      <c r="E25" s="343" t="s">
        <v>187</v>
      </c>
      <c r="F25" s="39" t="s">
        <v>98</v>
      </c>
      <c r="G25" s="39" t="s">
        <v>100</v>
      </c>
      <c r="H25" s="62">
        <v>4</v>
      </c>
      <c r="I25" s="26">
        <v>11</v>
      </c>
      <c r="J25" s="7"/>
      <c r="K25" s="4">
        <v>24</v>
      </c>
      <c r="L25" s="4"/>
      <c r="M25" s="4"/>
      <c r="N25" s="4"/>
      <c r="O25" s="4"/>
      <c r="P25" s="4"/>
      <c r="Q25" s="2"/>
      <c r="R25" s="2"/>
      <c r="S25" s="2"/>
      <c r="T25" s="2">
        <v>1</v>
      </c>
      <c r="U25" s="2"/>
      <c r="V25" s="2"/>
      <c r="W25" s="2"/>
      <c r="X25" s="2"/>
      <c r="Y25" s="2"/>
      <c r="Z25" s="25">
        <f>SUM(J25:Y25)</f>
        <v>25</v>
      </c>
    </row>
    <row r="26" spans="1:40" ht="17.25" customHeight="1" x14ac:dyDescent="0.4">
      <c r="A26" s="34"/>
      <c r="B26" s="63"/>
      <c r="C26" s="51"/>
      <c r="D26" s="6"/>
      <c r="E26" s="334" t="s">
        <v>108</v>
      </c>
      <c r="F26" s="197" t="s">
        <v>98</v>
      </c>
      <c r="G26" s="179" t="s">
        <v>109</v>
      </c>
      <c r="H26" s="180">
        <v>4</v>
      </c>
      <c r="I26" s="181">
        <v>6</v>
      </c>
      <c r="J26" s="182"/>
      <c r="K26" s="183"/>
      <c r="L26" s="183"/>
      <c r="M26" s="183"/>
      <c r="N26" s="183"/>
      <c r="O26" s="183"/>
      <c r="P26" s="183"/>
      <c r="Q26" s="183">
        <v>4</v>
      </c>
      <c r="R26" s="183"/>
      <c r="S26" s="183"/>
      <c r="T26" s="183"/>
      <c r="U26" s="183"/>
      <c r="V26" s="183"/>
      <c r="W26" s="183"/>
      <c r="X26" s="183"/>
      <c r="Y26" s="183"/>
      <c r="Z26" s="25">
        <f t="shared" si="2"/>
        <v>4</v>
      </c>
    </row>
    <row r="27" spans="1:40" ht="17.25" customHeight="1" x14ac:dyDescent="0.4">
      <c r="A27" s="34"/>
      <c r="B27" s="63"/>
      <c r="C27" s="51"/>
      <c r="D27" s="6"/>
      <c r="E27" s="334" t="s">
        <v>108</v>
      </c>
      <c r="F27" s="197" t="s">
        <v>98</v>
      </c>
      <c r="G27" s="179" t="s">
        <v>99</v>
      </c>
      <c r="H27" s="180">
        <v>4</v>
      </c>
      <c r="I27" s="181">
        <v>6</v>
      </c>
      <c r="J27" s="182"/>
      <c r="K27" s="183"/>
      <c r="L27" s="183"/>
      <c r="M27" s="183"/>
      <c r="N27" s="183"/>
      <c r="O27" s="183"/>
      <c r="P27" s="183"/>
      <c r="Q27" s="183">
        <v>3</v>
      </c>
      <c r="R27" s="183"/>
      <c r="S27" s="183"/>
      <c r="T27" s="183"/>
      <c r="U27" s="183"/>
      <c r="V27" s="183"/>
      <c r="W27" s="183"/>
      <c r="X27" s="183"/>
      <c r="Y27" s="183"/>
      <c r="Z27" s="25">
        <f t="shared" si="2"/>
        <v>3</v>
      </c>
    </row>
    <row r="28" spans="1:40" ht="16.5" customHeight="1" x14ac:dyDescent="0.4">
      <c r="A28" s="33"/>
      <c r="B28" s="1"/>
      <c r="C28" s="25"/>
      <c r="D28" s="7"/>
      <c r="E28" s="334" t="s">
        <v>108</v>
      </c>
      <c r="F28" s="197" t="s">
        <v>98</v>
      </c>
      <c r="G28" s="179" t="s">
        <v>100</v>
      </c>
      <c r="H28" s="180">
        <v>4</v>
      </c>
      <c r="I28" s="181">
        <v>6</v>
      </c>
      <c r="J28" s="187"/>
      <c r="K28" s="183"/>
      <c r="L28" s="183"/>
      <c r="M28" s="183"/>
      <c r="N28" s="183"/>
      <c r="O28" s="183"/>
      <c r="P28" s="183"/>
      <c r="Q28" s="198">
        <v>3</v>
      </c>
      <c r="R28" s="198"/>
      <c r="S28" s="198"/>
      <c r="T28" s="198"/>
      <c r="U28" s="198"/>
      <c r="V28" s="198"/>
      <c r="W28" s="198"/>
      <c r="X28" s="198"/>
      <c r="Y28" s="198"/>
      <c r="Z28" s="25">
        <f t="shared" si="2"/>
        <v>3</v>
      </c>
    </row>
    <row r="29" spans="1:40" ht="16.5" customHeight="1" x14ac:dyDescent="0.4">
      <c r="A29" s="33"/>
      <c r="B29" s="1"/>
      <c r="C29" s="25" t="s">
        <v>47</v>
      </c>
      <c r="D29" s="7"/>
      <c r="E29" s="83" t="s">
        <v>222</v>
      </c>
      <c r="F29" s="189" t="s">
        <v>98</v>
      </c>
      <c r="G29" s="190" t="s">
        <v>106</v>
      </c>
      <c r="H29" s="186">
        <v>1</v>
      </c>
      <c r="I29" s="181"/>
      <c r="J29" s="187">
        <v>20</v>
      </c>
      <c r="K29" s="183">
        <v>10</v>
      </c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25">
        <f t="shared" si="2"/>
        <v>30</v>
      </c>
    </row>
    <row r="30" spans="1:40" ht="16.5" customHeight="1" thickBot="1" x14ac:dyDescent="0.45">
      <c r="A30" s="84"/>
      <c r="B30" s="1"/>
      <c r="C30" s="25"/>
      <c r="D30" s="7"/>
      <c r="E30" s="2"/>
      <c r="F30" s="30"/>
      <c r="G30" s="30"/>
      <c r="H30" s="63"/>
      <c r="I30" s="25"/>
      <c r="J30" s="1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5"/>
    </row>
    <row r="31" spans="1:40" ht="15" customHeight="1" thickBot="1" x14ac:dyDescent="0.45">
      <c r="A31" s="70"/>
      <c r="B31" s="422" t="s">
        <v>110</v>
      </c>
      <c r="C31" s="423"/>
      <c r="D31" s="424"/>
      <c r="E31" s="199"/>
      <c r="F31" s="19"/>
      <c r="G31" s="38"/>
      <c r="H31" s="195"/>
      <c r="I31" s="64"/>
      <c r="J31" s="200">
        <f t="shared" ref="J31:Z31" si="3">SUM(J21:J30)</f>
        <v>68</v>
      </c>
      <c r="K31" s="19">
        <f t="shared" si="3"/>
        <v>34</v>
      </c>
      <c r="L31" s="19">
        <f t="shared" si="3"/>
        <v>0</v>
      </c>
      <c r="M31" s="19">
        <f t="shared" si="3"/>
        <v>7</v>
      </c>
      <c r="N31" s="19">
        <f t="shared" si="3"/>
        <v>3</v>
      </c>
      <c r="O31" s="19">
        <f t="shared" si="3"/>
        <v>0</v>
      </c>
      <c r="P31" s="19">
        <f t="shared" si="3"/>
        <v>0</v>
      </c>
      <c r="Q31" s="19">
        <f t="shared" si="3"/>
        <v>10</v>
      </c>
      <c r="R31" s="19">
        <f t="shared" si="3"/>
        <v>0</v>
      </c>
      <c r="S31" s="19">
        <f t="shared" si="3"/>
        <v>0</v>
      </c>
      <c r="T31" s="19">
        <f t="shared" si="3"/>
        <v>1</v>
      </c>
      <c r="U31" s="19">
        <f t="shared" si="3"/>
        <v>0</v>
      </c>
      <c r="V31" s="19">
        <f t="shared" si="3"/>
        <v>0</v>
      </c>
      <c r="W31" s="19">
        <f t="shared" si="3"/>
        <v>0</v>
      </c>
      <c r="X31" s="19">
        <f t="shared" si="3"/>
        <v>0</v>
      </c>
      <c r="Y31" s="144">
        <f t="shared" si="3"/>
        <v>0</v>
      </c>
      <c r="Z31" s="66">
        <f t="shared" si="3"/>
        <v>123</v>
      </c>
    </row>
    <row r="32" spans="1:40" ht="15" customHeight="1" thickBot="1" x14ac:dyDescent="0.45">
      <c r="A32" s="70"/>
      <c r="B32" s="422" t="s">
        <v>224</v>
      </c>
      <c r="C32" s="423"/>
      <c r="D32" s="424"/>
      <c r="E32" s="199"/>
      <c r="F32" s="19"/>
      <c r="G32" s="38"/>
      <c r="H32" s="195"/>
      <c r="I32" s="64"/>
      <c r="J32" s="71">
        <f t="shared" ref="J32:Z32" si="4">SUM(J20, J21:J28)</f>
        <v>208</v>
      </c>
      <c r="K32" s="19">
        <f t="shared" si="4"/>
        <v>168</v>
      </c>
      <c r="L32" s="19">
        <f t="shared" si="4"/>
        <v>0</v>
      </c>
      <c r="M32" s="19">
        <f t="shared" si="4"/>
        <v>23</v>
      </c>
      <c r="N32" s="19">
        <f t="shared" si="4"/>
        <v>10</v>
      </c>
      <c r="O32" s="19">
        <f t="shared" si="4"/>
        <v>0</v>
      </c>
      <c r="P32" s="19">
        <f t="shared" si="4"/>
        <v>3</v>
      </c>
      <c r="Q32" s="19">
        <f t="shared" si="4"/>
        <v>10</v>
      </c>
      <c r="R32" s="19">
        <f t="shared" si="4"/>
        <v>0</v>
      </c>
      <c r="S32" s="19">
        <f t="shared" si="4"/>
        <v>0</v>
      </c>
      <c r="T32" s="19">
        <f t="shared" si="4"/>
        <v>14</v>
      </c>
      <c r="U32" s="19">
        <f t="shared" si="4"/>
        <v>0</v>
      </c>
      <c r="V32" s="19">
        <f t="shared" si="4"/>
        <v>0</v>
      </c>
      <c r="W32" s="19">
        <f t="shared" si="4"/>
        <v>0</v>
      </c>
      <c r="X32" s="19">
        <f t="shared" si="4"/>
        <v>0</v>
      </c>
      <c r="Y32" s="144">
        <f t="shared" si="4"/>
        <v>0</v>
      </c>
      <c r="Z32" s="66">
        <f t="shared" si="4"/>
        <v>436</v>
      </c>
    </row>
    <row r="33" spans="1:26" ht="16.5" customHeight="1" thickBot="1" x14ac:dyDescent="0.45">
      <c r="A33" s="70"/>
      <c r="B33" s="422" t="s">
        <v>25</v>
      </c>
      <c r="C33" s="423"/>
      <c r="D33" s="424"/>
      <c r="E33" s="199"/>
      <c r="F33" s="19"/>
      <c r="G33" s="38"/>
      <c r="H33" s="195"/>
      <c r="I33" s="64"/>
      <c r="J33" s="71">
        <f t="shared" ref="J33:Z33" si="5">ROUND(SUM(J20,J31),0)</f>
        <v>228</v>
      </c>
      <c r="K33" s="19">
        <f t="shared" si="5"/>
        <v>178</v>
      </c>
      <c r="L33" s="19">
        <f t="shared" si="5"/>
        <v>0</v>
      </c>
      <c r="M33" s="17">
        <f t="shared" si="5"/>
        <v>23</v>
      </c>
      <c r="N33" s="17">
        <f t="shared" si="5"/>
        <v>10</v>
      </c>
      <c r="O33" s="17">
        <f t="shared" si="5"/>
        <v>0</v>
      </c>
      <c r="P33" s="17">
        <f t="shared" si="5"/>
        <v>3</v>
      </c>
      <c r="Q33" s="17">
        <f t="shared" si="5"/>
        <v>10</v>
      </c>
      <c r="R33" s="17">
        <f t="shared" si="5"/>
        <v>0</v>
      </c>
      <c r="S33" s="17">
        <f t="shared" si="5"/>
        <v>0</v>
      </c>
      <c r="T33" s="17">
        <f t="shared" si="5"/>
        <v>14</v>
      </c>
      <c r="U33" s="17">
        <f t="shared" si="5"/>
        <v>0</v>
      </c>
      <c r="V33" s="17">
        <f t="shared" si="5"/>
        <v>0</v>
      </c>
      <c r="W33" s="17">
        <f t="shared" si="5"/>
        <v>0</v>
      </c>
      <c r="X33" s="17">
        <f t="shared" si="5"/>
        <v>0</v>
      </c>
      <c r="Y33" s="17">
        <f t="shared" si="5"/>
        <v>0</v>
      </c>
      <c r="Z33" s="66">
        <f t="shared" si="5"/>
        <v>466</v>
      </c>
    </row>
    <row r="34" spans="1:26" ht="18" customHeight="1" thickBot="1" x14ac:dyDescent="0.45">
      <c r="A34" s="201"/>
      <c r="B34" s="202" t="s">
        <v>111</v>
      </c>
      <c r="C34" s="203"/>
      <c r="D34" s="204"/>
      <c r="E34" s="200"/>
      <c r="F34" s="19"/>
      <c r="G34" s="19"/>
      <c r="H34" s="144"/>
      <c r="I34" s="64"/>
      <c r="J34" s="65"/>
      <c r="K34" s="29"/>
      <c r="L34" s="2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64"/>
    </row>
    <row r="35" spans="1:26" ht="18" customHeight="1" x14ac:dyDescent="0.4">
      <c r="A35" s="45">
        <v>2</v>
      </c>
      <c r="B35" s="143" t="s">
        <v>83</v>
      </c>
      <c r="C35" s="81" t="s">
        <v>20</v>
      </c>
      <c r="D35" s="72">
        <v>1</v>
      </c>
      <c r="E35" s="335" t="s">
        <v>112</v>
      </c>
      <c r="F35" s="36" t="s">
        <v>98</v>
      </c>
      <c r="G35" s="36" t="s">
        <v>99</v>
      </c>
      <c r="H35" s="60">
        <v>3</v>
      </c>
      <c r="I35" s="27">
        <v>7</v>
      </c>
      <c r="J35" s="10">
        <v>16</v>
      </c>
      <c r="K35" s="11">
        <v>16</v>
      </c>
      <c r="L35" s="11"/>
      <c r="M35" s="11"/>
      <c r="N35" s="82"/>
      <c r="O35" s="82"/>
      <c r="P35" s="11"/>
      <c r="Q35" s="11"/>
      <c r="R35" s="11"/>
      <c r="S35" s="11"/>
      <c r="T35" s="11">
        <v>1</v>
      </c>
      <c r="U35" s="11"/>
      <c r="V35" s="11"/>
      <c r="W35" s="11"/>
      <c r="X35" s="11"/>
      <c r="Y35" s="11"/>
      <c r="Z35" s="25">
        <f t="shared" ref="Z35:Z43" si="6">SUM(J35:Y35)</f>
        <v>33</v>
      </c>
    </row>
    <row r="36" spans="1:26" ht="18" customHeight="1" x14ac:dyDescent="0.4">
      <c r="A36" s="34"/>
      <c r="B36" s="88" t="s">
        <v>84</v>
      </c>
      <c r="C36" s="51" t="s">
        <v>72</v>
      </c>
      <c r="D36" s="6"/>
      <c r="E36" s="260" t="s">
        <v>113</v>
      </c>
      <c r="F36" s="39" t="s">
        <v>98</v>
      </c>
      <c r="G36" s="30" t="s">
        <v>99</v>
      </c>
      <c r="H36" s="63">
        <v>4</v>
      </c>
      <c r="I36" s="25">
        <v>8</v>
      </c>
      <c r="J36" s="14">
        <v>32</v>
      </c>
      <c r="K36" s="2">
        <v>24</v>
      </c>
      <c r="L36" s="2"/>
      <c r="M36" s="2">
        <v>2</v>
      </c>
      <c r="N36" s="73">
        <v>1</v>
      </c>
      <c r="O36" s="73"/>
      <c r="P36" s="2"/>
      <c r="Q36" s="2"/>
      <c r="R36" s="2"/>
      <c r="S36" s="2"/>
      <c r="T36" s="2">
        <v>1</v>
      </c>
      <c r="U36" s="2"/>
      <c r="V36" s="2"/>
      <c r="W36" s="2"/>
      <c r="X36" s="2"/>
      <c r="Y36" s="2"/>
      <c r="Z36" s="25">
        <f t="shared" si="6"/>
        <v>60</v>
      </c>
    </row>
    <row r="37" spans="1:26" ht="18" customHeight="1" x14ac:dyDescent="0.4">
      <c r="A37" s="34"/>
      <c r="B37" s="88" t="s">
        <v>85</v>
      </c>
      <c r="C37" s="69" t="s">
        <v>20</v>
      </c>
      <c r="D37" s="6"/>
      <c r="E37" s="260" t="s">
        <v>114</v>
      </c>
      <c r="F37" s="39" t="s">
        <v>98</v>
      </c>
      <c r="G37" s="30" t="s">
        <v>99</v>
      </c>
      <c r="H37" s="63" t="s">
        <v>195</v>
      </c>
      <c r="I37" s="25">
        <v>4</v>
      </c>
      <c r="J37" s="14">
        <v>32</v>
      </c>
      <c r="K37" s="2">
        <v>28</v>
      </c>
      <c r="L37" s="2"/>
      <c r="M37" s="2">
        <v>1</v>
      </c>
      <c r="N37" s="73">
        <v>0.5</v>
      </c>
      <c r="O37" s="73"/>
      <c r="P37" s="2"/>
      <c r="Q37" s="2"/>
      <c r="R37" s="2"/>
      <c r="S37" s="2"/>
      <c r="T37" s="2">
        <v>1</v>
      </c>
      <c r="U37" s="2"/>
      <c r="V37" s="2"/>
      <c r="W37" s="2"/>
      <c r="X37" s="2"/>
      <c r="Y37" s="2"/>
      <c r="Z37" s="25">
        <f t="shared" si="6"/>
        <v>62.5</v>
      </c>
    </row>
    <row r="38" spans="1:26" ht="18" customHeight="1" x14ac:dyDescent="0.4">
      <c r="A38" s="34"/>
      <c r="B38" s="88"/>
      <c r="C38" s="69"/>
      <c r="D38" s="6"/>
      <c r="E38" s="336" t="s">
        <v>115</v>
      </c>
      <c r="F38" s="39" t="s">
        <v>98</v>
      </c>
      <c r="G38" s="30" t="s">
        <v>109</v>
      </c>
      <c r="H38" s="63">
        <v>4</v>
      </c>
      <c r="I38" s="25">
        <v>6</v>
      </c>
      <c r="J38" s="14">
        <v>32</v>
      </c>
      <c r="K38" s="2">
        <v>24</v>
      </c>
      <c r="L38" s="2"/>
      <c r="M38" s="2"/>
      <c r="N38" s="73"/>
      <c r="O38" s="73"/>
      <c r="P38" s="2"/>
      <c r="Q38" s="2"/>
      <c r="R38" s="2"/>
      <c r="S38" s="2"/>
      <c r="T38" s="2">
        <v>1</v>
      </c>
      <c r="U38" s="2"/>
      <c r="V38" s="2"/>
      <c r="W38" s="2"/>
      <c r="X38" s="2"/>
      <c r="Y38" s="2"/>
      <c r="Z38" s="25">
        <f t="shared" si="6"/>
        <v>57</v>
      </c>
    </row>
    <row r="39" spans="1:26" ht="18" customHeight="1" x14ac:dyDescent="0.4">
      <c r="A39" s="154"/>
      <c r="B39" s="88"/>
      <c r="C39" s="51" t="s">
        <v>230</v>
      </c>
      <c r="D39" s="6"/>
      <c r="E39" s="337" t="s">
        <v>116</v>
      </c>
      <c r="F39" s="174" t="s">
        <v>98</v>
      </c>
      <c r="G39" s="61" t="s">
        <v>99</v>
      </c>
      <c r="H39" s="142" t="s">
        <v>197</v>
      </c>
      <c r="I39" s="26">
        <v>1</v>
      </c>
      <c r="J39" s="67"/>
      <c r="K39" s="4"/>
      <c r="L39" s="4"/>
      <c r="M39" s="4"/>
      <c r="N39" s="4"/>
      <c r="O39" s="4"/>
      <c r="P39" s="4">
        <v>11</v>
      </c>
      <c r="Q39" s="4"/>
      <c r="R39" s="4"/>
      <c r="S39" s="4"/>
      <c r="T39" s="4"/>
      <c r="U39" s="4"/>
      <c r="V39" s="4"/>
      <c r="W39" s="4"/>
      <c r="X39" s="4"/>
      <c r="Y39" s="4"/>
      <c r="Z39" s="25">
        <f t="shared" si="6"/>
        <v>11</v>
      </c>
    </row>
    <row r="40" spans="1:26" ht="18" customHeight="1" x14ac:dyDescent="0.4">
      <c r="A40" s="154"/>
      <c r="B40" s="88"/>
      <c r="C40" s="51" t="s">
        <v>225</v>
      </c>
      <c r="D40" s="6"/>
      <c r="E40" s="337" t="s">
        <v>105</v>
      </c>
      <c r="F40" s="197" t="s">
        <v>98</v>
      </c>
      <c r="G40" s="179" t="s">
        <v>99</v>
      </c>
      <c r="H40" s="180" t="s">
        <v>197</v>
      </c>
      <c r="I40" s="181">
        <v>9</v>
      </c>
      <c r="J40" s="182"/>
      <c r="K40" s="183"/>
      <c r="L40" s="183"/>
      <c r="M40" s="183"/>
      <c r="N40" s="183"/>
      <c r="O40" s="183"/>
      <c r="P40" s="183">
        <v>1</v>
      </c>
      <c r="Q40" s="183"/>
      <c r="R40" s="4"/>
      <c r="S40" s="4"/>
      <c r="T40" s="4"/>
      <c r="U40" s="4"/>
      <c r="V40" s="4"/>
      <c r="W40" s="4"/>
      <c r="X40" s="4"/>
      <c r="Y40" s="4"/>
      <c r="Z40" s="25">
        <f t="shared" si="6"/>
        <v>1</v>
      </c>
    </row>
    <row r="41" spans="1:26" ht="18" customHeight="1" x14ac:dyDescent="0.4">
      <c r="A41" s="33"/>
      <c r="B41" s="88"/>
      <c r="C41" s="51" t="s">
        <v>237</v>
      </c>
      <c r="D41" s="6"/>
      <c r="E41" s="337" t="s">
        <v>105</v>
      </c>
      <c r="F41" s="197" t="s">
        <v>98</v>
      </c>
      <c r="G41" s="179" t="s">
        <v>100</v>
      </c>
      <c r="H41" s="180" t="s">
        <v>197</v>
      </c>
      <c r="I41" s="181">
        <v>5</v>
      </c>
      <c r="J41" s="182"/>
      <c r="K41" s="183"/>
      <c r="L41" s="183"/>
      <c r="M41" s="183"/>
      <c r="N41" s="183"/>
      <c r="O41" s="183"/>
      <c r="P41" s="183">
        <v>1</v>
      </c>
      <c r="Q41" s="183"/>
      <c r="R41" s="183"/>
      <c r="S41" s="183"/>
      <c r="T41" s="183"/>
      <c r="U41" s="183"/>
      <c r="V41" s="183"/>
      <c r="W41" s="183"/>
      <c r="X41" s="183"/>
      <c r="Y41" s="183"/>
      <c r="Z41" s="25">
        <f t="shared" si="6"/>
        <v>1</v>
      </c>
    </row>
    <row r="42" spans="1:26" ht="18" customHeight="1" x14ac:dyDescent="0.4">
      <c r="A42" s="33"/>
      <c r="B42" s="88"/>
      <c r="C42" s="69"/>
      <c r="D42" s="6"/>
      <c r="E42" s="337" t="s">
        <v>221</v>
      </c>
      <c r="F42" s="213" t="s">
        <v>98</v>
      </c>
      <c r="G42" s="179" t="s">
        <v>106</v>
      </c>
      <c r="H42" s="180">
        <v>2</v>
      </c>
      <c r="I42" s="181">
        <v>1</v>
      </c>
      <c r="J42" s="187">
        <v>22</v>
      </c>
      <c r="K42" s="183">
        <v>16</v>
      </c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25">
        <f t="shared" si="6"/>
        <v>38</v>
      </c>
    </row>
    <row r="43" spans="1:26" ht="18" customHeight="1" x14ac:dyDescent="0.4">
      <c r="A43" s="33"/>
      <c r="B43" s="88"/>
      <c r="C43" s="69"/>
      <c r="D43" s="6"/>
      <c r="E43" s="338" t="s">
        <v>229</v>
      </c>
      <c r="F43" s="61" t="s">
        <v>98</v>
      </c>
      <c r="G43" s="61" t="s">
        <v>106</v>
      </c>
      <c r="H43" s="142">
        <v>2</v>
      </c>
      <c r="I43" s="26">
        <v>1</v>
      </c>
      <c r="J43" s="187">
        <v>22</v>
      </c>
      <c r="K43" s="183">
        <v>15</v>
      </c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25">
        <f t="shared" si="6"/>
        <v>37</v>
      </c>
    </row>
    <row r="44" spans="1:26" ht="18" customHeight="1" thickBot="1" x14ac:dyDescent="0.45">
      <c r="A44" s="105"/>
      <c r="B44" s="157"/>
      <c r="C44" s="31"/>
      <c r="D44" s="28"/>
      <c r="E44" s="206"/>
      <c r="F44" s="207"/>
      <c r="G44" s="208"/>
      <c r="H44" s="209"/>
      <c r="I44" s="210"/>
      <c r="J44" s="211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0"/>
    </row>
    <row r="45" spans="1:26" ht="18" customHeight="1" thickBot="1" x14ac:dyDescent="0.45">
      <c r="A45" s="58"/>
      <c r="B45" s="431" t="s">
        <v>49</v>
      </c>
      <c r="C45" s="432"/>
      <c r="D45" s="433"/>
      <c r="E45" s="19"/>
      <c r="F45" s="19"/>
      <c r="G45" s="38"/>
      <c r="H45" s="76"/>
      <c r="I45" s="64"/>
      <c r="J45" s="19">
        <f>SUM(J35:J44)</f>
        <v>156</v>
      </c>
      <c r="K45" s="19">
        <f>SUM(K35:K44)</f>
        <v>123</v>
      </c>
      <c r="L45" s="19">
        <f t="shared" ref="L45:Y45" si="7">SUM(L35:L44)</f>
        <v>0</v>
      </c>
      <c r="M45" s="19">
        <f t="shared" si="7"/>
        <v>3</v>
      </c>
      <c r="N45" s="19">
        <f t="shared" si="7"/>
        <v>1.5</v>
      </c>
      <c r="O45" s="19">
        <f t="shared" si="7"/>
        <v>0</v>
      </c>
      <c r="P45" s="19">
        <f t="shared" si="7"/>
        <v>13</v>
      </c>
      <c r="Q45" s="19">
        <f t="shared" si="7"/>
        <v>0</v>
      </c>
      <c r="R45" s="19">
        <f t="shared" si="7"/>
        <v>0</v>
      </c>
      <c r="S45" s="19">
        <f t="shared" si="7"/>
        <v>0</v>
      </c>
      <c r="T45" s="19">
        <f t="shared" si="7"/>
        <v>4</v>
      </c>
      <c r="U45" s="19">
        <f t="shared" si="7"/>
        <v>0</v>
      </c>
      <c r="V45" s="19">
        <f t="shared" si="7"/>
        <v>0</v>
      </c>
      <c r="W45" s="19">
        <f t="shared" si="7"/>
        <v>0</v>
      </c>
      <c r="X45" s="19">
        <f t="shared" si="7"/>
        <v>0</v>
      </c>
      <c r="Y45" s="19">
        <f t="shared" si="7"/>
        <v>0</v>
      </c>
      <c r="Z45" s="66">
        <f>ROUND(SUM(Z35:Z44),0)</f>
        <v>301</v>
      </c>
    </row>
    <row r="46" spans="1:26" ht="18" customHeight="1" x14ac:dyDescent="0.4">
      <c r="A46" s="77"/>
      <c r="B46" s="12"/>
      <c r="C46" s="27"/>
      <c r="D46" s="72"/>
      <c r="E46" s="336" t="s">
        <v>115</v>
      </c>
      <c r="F46" s="30" t="s">
        <v>98</v>
      </c>
      <c r="G46" s="30" t="s">
        <v>109</v>
      </c>
      <c r="H46" s="63">
        <v>4</v>
      </c>
      <c r="I46" s="25">
        <v>6</v>
      </c>
      <c r="J46" s="14">
        <v>32</v>
      </c>
      <c r="K46" s="2">
        <v>16</v>
      </c>
      <c r="L46" s="2"/>
      <c r="M46" s="73">
        <v>2</v>
      </c>
      <c r="N46" s="73">
        <v>0.5</v>
      </c>
      <c r="O46" s="73"/>
      <c r="P46" s="2"/>
      <c r="Q46" s="2"/>
      <c r="R46" s="2"/>
      <c r="S46" s="2"/>
      <c r="T46" s="2">
        <v>1</v>
      </c>
      <c r="U46" s="2"/>
      <c r="V46" s="2"/>
      <c r="W46" s="2"/>
      <c r="X46" s="2"/>
      <c r="Y46" s="2"/>
      <c r="Z46" s="25">
        <f t="shared" ref="Z46:Z54" si="8">SUM(J46:Y46)</f>
        <v>51.5</v>
      </c>
    </row>
    <row r="47" spans="1:26" ht="18" customHeight="1" x14ac:dyDescent="0.4">
      <c r="A47" s="77"/>
      <c r="B47" s="20"/>
      <c r="C47" s="26"/>
      <c r="D47" s="6"/>
      <c r="E47" s="260" t="s">
        <v>117</v>
      </c>
      <c r="F47" s="39" t="s">
        <v>98</v>
      </c>
      <c r="G47" s="30" t="s">
        <v>109</v>
      </c>
      <c r="H47" s="63">
        <v>4</v>
      </c>
      <c r="I47" s="25">
        <v>6</v>
      </c>
      <c r="J47" s="14">
        <v>16</v>
      </c>
      <c r="K47" s="2">
        <v>16</v>
      </c>
      <c r="L47" s="2"/>
      <c r="M47" s="2">
        <v>2</v>
      </c>
      <c r="N47" s="73">
        <v>0.5</v>
      </c>
      <c r="O47" s="73"/>
      <c r="P47" s="2"/>
      <c r="Q47" s="2"/>
      <c r="R47" s="2"/>
      <c r="S47" s="2"/>
      <c r="T47" s="2">
        <v>1</v>
      </c>
      <c r="U47" s="2"/>
      <c r="V47" s="2"/>
      <c r="W47" s="2"/>
      <c r="X47" s="2"/>
      <c r="Y47" s="2"/>
      <c r="Z47" s="25">
        <f t="shared" si="8"/>
        <v>35.5</v>
      </c>
    </row>
    <row r="48" spans="1:26" ht="18" customHeight="1" x14ac:dyDescent="0.4">
      <c r="A48" s="77"/>
      <c r="B48" s="20"/>
      <c r="C48" s="26"/>
      <c r="D48" s="6"/>
      <c r="E48" s="260" t="s">
        <v>117</v>
      </c>
      <c r="F48" s="39" t="s">
        <v>98</v>
      </c>
      <c r="G48" s="30" t="s">
        <v>99</v>
      </c>
      <c r="H48" s="63">
        <v>4</v>
      </c>
      <c r="I48" s="25">
        <v>8</v>
      </c>
      <c r="J48" s="14">
        <v>16</v>
      </c>
      <c r="K48" s="2">
        <v>16</v>
      </c>
      <c r="L48" s="2"/>
      <c r="M48" s="2">
        <v>2</v>
      </c>
      <c r="N48" s="73">
        <v>1</v>
      </c>
      <c r="O48" s="73"/>
      <c r="P48" s="2"/>
      <c r="Q48" s="2"/>
      <c r="R48" s="2"/>
      <c r="S48" s="2"/>
      <c r="T48" s="2">
        <v>1</v>
      </c>
      <c r="U48" s="2"/>
      <c r="V48" s="2"/>
      <c r="W48" s="2"/>
      <c r="X48" s="2"/>
      <c r="Y48" s="2"/>
      <c r="Z48" s="25">
        <f t="shared" si="8"/>
        <v>36</v>
      </c>
    </row>
    <row r="49" spans="1:27" ht="18" customHeight="1" x14ac:dyDescent="0.4">
      <c r="A49" s="77"/>
      <c r="B49" s="20"/>
      <c r="C49" s="26"/>
      <c r="D49" s="6"/>
      <c r="E49" s="260" t="s">
        <v>112</v>
      </c>
      <c r="F49" s="39" t="s">
        <v>98</v>
      </c>
      <c r="G49" s="30" t="s">
        <v>99</v>
      </c>
      <c r="H49" s="63">
        <v>3</v>
      </c>
      <c r="I49" s="25">
        <v>7</v>
      </c>
      <c r="J49" s="14">
        <v>16</v>
      </c>
      <c r="K49" s="2">
        <v>16</v>
      </c>
      <c r="L49" s="2"/>
      <c r="M49" s="73"/>
      <c r="N49" s="73"/>
      <c r="O49" s="73"/>
      <c r="P49" s="2"/>
      <c r="Q49" s="2"/>
      <c r="R49" s="2"/>
      <c r="S49" s="2"/>
      <c r="T49" s="2">
        <v>1</v>
      </c>
      <c r="U49" s="2"/>
      <c r="V49" s="2"/>
      <c r="W49" s="2"/>
      <c r="X49" s="2"/>
      <c r="Y49" s="2"/>
      <c r="Z49" s="25">
        <f t="shared" si="8"/>
        <v>33</v>
      </c>
    </row>
    <row r="50" spans="1:27" ht="18" customHeight="1" x14ac:dyDescent="0.4">
      <c r="A50" s="77"/>
      <c r="B50" s="20"/>
      <c r="C50" s="26"/>
      <c r="D50" s="6"/>
      <c r="E50" s="231" t="s">
        <v>133</v>
      </c>
      <c r="F50" s="6" t="s">
        <v>98</v>
      </c>
      <c r="G50" s="39" t="s">
        <v>99</v>
      </c>
      <c r="H50" s="62">
        <v>4</v>
      </c>
      <c r="I50" s="26">
        <v>1</v>
      </c>
      <c r="J50" s="7"/>
      <c r="K50" s="4"/>
      <c r="L50" s="4"/>
      <c r="M50" s="83"/>
      <c r="N50" s="83"/>
      <c r="O50" s="83"/>
      <c r="P50" s="4"/>
      <c r="Q50" s="4"/>
      <c r="R50" s="4"/>
      <c r="S50" s="4"/>
      <c r="T50" s="4"/>
      <c r="U50" s="4"/>
      <c r="V50" s="4">
        <v>3</v>
      </c>
      <c r="W50" s="4"/>
      <c r="X50" s="4"/>
      <c r="Y50" s="4"/>
      <c r="Z50" s="25">
        <f t="shared" si="8"/>
        <v>3</v>
      </c>
    </row>
    <row r="51" spans="1:27" ht="18" customHeight="1" x14ac:dyDescent="0.4">
      <c r="A51" s="77"/>
      <c r="B51" s="20"/>
      <c r="C51" s="26"/>
      <c r="D51" s="6"/>
      <c r="E51" s="334" t="s">
        <v>108</v>
      </c>
      <c r="F51" s="197" t="s">
        <v>98</v>
      </c>
      <c r="G51" s="179" t="s">
        <v>109</v>
      </c>
      <c r="H51" s="180">
        <v>4</v>
      </c>
      <c r="I51" s="181">
        <v>6</v>
      </c>
      <c r="J51" s="182"/>
      <c r="K51" s="183"/>
      <c r="L51" s="183"/>
      <c r="M51" s="183"/>
      <c r="N51" s="183"/>
      <c r="O51" s="183"/>
      <c r="P51" s="183"/>
      <c r="Q51" s="183">
        <v>1</v>
      </c>
      <c r="R51" s="183"/>
      <c r="S51" s="183"/>
      <c r="T51" s="183"/>
      <c r="U51" s="183"/>
      <c r="V51" s="183"/>
      <c r="W51" s="183"/>
      <c r="X51" s="183"/>
      <c r="Y51" s="183"/>
      <c r="Z51" s="25">
        <f t="shared" si="8"/>
        <v>1</v>
      </c>
    </row>
    <row r="52" spans="1:27" ht="18" customHeight="1" x14ac:dyDescent="0.4">
      <c r="A52" s="77"/>
      <c r="B52" s="20"/>
      <c r="C52" s="26"/>
      <c r="D52" s="6"/>
      <c r="E52" s="334" t="s">
        <v>108</v>
      </c>
      <c r="F52" s="197" t="s">
        <v>98</v>
      </c>
      <c r="G52" s="179" t="s">
        <v>99</v>
      </c>
      <c r="H52" s="180">
        <v>4</v>
      </c>
      <c r="I52" s="181">
        <v>6</v>
      </c>
      <c r="J52" s="182"/>
      <c r="K52" s="183"/>
      <c r="L52" s="183"/>
      <c r="M52" s="183"/>
      <c r="N52" s="183"/>
      <c r="O52" s="183"/>
      <c r="P52" s="183"/>
      <c r="Q52" s="183">
        <v>2</v>
      </c>
      <c r="R52" s="183"/>
      <c r="S52" s="183"/>
      <c r="T52" s="183"/>
      <c r="U52" s="183"/>
      <c r="V52" s="183"/>
      <c r="W52" s="183"/>
      <c r="X52" s="183"/>
      <c r="Y52" s="183"/>
      <c r="Z52" s="25">
        <f t="shared" si="8"/>
        <v>2</v>
      </c>
    </row>
    <row r="53" spans="1:27" ht="18" customHeight="1" x14ac:dyDescent="0.4">
      <c r="A53" s="77"/>
      <c r="B53" s="20"/>
      <c r="C53" s="26"/>
      <c r="D53" s="7"/>
      <c r="E53" s="334" t="s">
        <v>108</v>
      </c>
      <c r="F53" s="197" t="s">
        <v>98</v>
      </c>
      <c r="G53" s="179" t="s">
        <v>100</v>
      </c>
      <c r="H53" s="180">
        <v>4</v>
      </c>
      <c r="I53" s="181">
        <v>6</v>
      </c>
      <c r="J53" s="187"/>
      <c r="K53" s="183"/>
      <c r="L53" s="183"/>
      <c r="M53" s="183"/>
      <c r="N53" s="183"/>
      <c r="O53" s="183"/>
      <c r="P53" s="183"/>
      <c r="Q53" s="198">
        <v>1</v>
      </c>
      <c r="R53" s="198"/>
      <c r="S53" s="198"/>
      <c r="T53" s="198"/>
      <c r="U53" s="198"/>
      <c r="V53" s="198"/>
      <c r="W53" s="198"/>
      <c r="X53" s="198"/>
      <c r="Y53" s="198"/>
      <c r="Z53" s="25">
        <f t="shared" si="8"/>
        <v>1</v>
      </c>
    </row>
    <row r="54" spans="1:27" ht="18" customHeight="1" x14ac:dyDescent="0.4">
      <c r="A54" s="77"/>
      <c r="B54" s="20"/>
      <c r="C54" s="26"/>
      <c r="D54" s="7"/>
      <c r="E54" s="334" t="s">
        <v>223</v>
      </c>
      <c r="F54" s="213" t="s">
        <v>98</v>
      </c>
      <c r="G54" s="179" t="s">
        <v>106</v>
      </c>
      <c r="H54" s="180">
        <v>1</v>
      </c>
      <c r="I54" s="181"/>
      <c r="J54" s="187">
        <v>20</v>
      </c>
      <c r="K54" s="183">
        <v>10</v>
      </c>
      <c r="L54" s="183"/>
      <c r="M54" s="183"/>
      <c r="N54" s="183"/>
      <c r="O54" s="183"/>
      <c r="P54" s="183"/>
      <c r="Q54" s="198"/>
      <c r="R54" s="198"/>
      <c r="S54" s="198"/>
      <c r="T54" s="198"/>
      <c r="U54" s="198"/>
      <c r="V54" s="198"/>
      <c r="W54" s="198"/>
      <c r="X54" s="214"/>
      <c r="Y54" s="214"/>
      <c r="Z54" s="25">
        <f t="shared" si="8"/>
        <v>30</v>
      </c>
    </row>
    <row r="55" spans="1:27" ht="18" customHeight="1" thickBot="1" x14ac:dyDescent="0.45">
      <c r="A55" s="84"/>
      <c r="B55" s="126"/>
      <c r="C55" s="26"/>
      <c r="D55" s="93"/>
      <c r="E55" s="147"/>
      <c r="F55" s="148"/>
      <c r="G55" s="148"/>
      <c r="H55" s="53"/>
      <c r="I55" s="145"/>
      <c r="J55" s="52"/>
      <c r="K55" s="8"/>
      <c r="L55" s="52"/>
      <c r="M55" s="8"/>
      <c r="N55" s="52"/>
      <c r="O55" s="8"/>
      <c r="P55" s="52"/>
      <c r="Q55" s="8"/>
      <c r="R55" s="52"/>
      <c r="S55" s="8"/>
      <c r="T55" s="52"/>
      <c r="U55" s="8"/>
      <c r="V55" s="52"/>
      <c r="W55" s="8"/>
      <c r="X55" s="17"/>
      <c r="Y55" s="52"/>
      <c r="Z55" s="145"/>
    </row>
    <row r="56" spans="1:27" ht="18" customHeight="1" thickBot="1" x14ac:dyDescent="0.45">
      <c r="A56" s="70"/>
      <c r="B56" s="431" t="s">
        <v>50</v>
      </c>
      <c r="C56" s="432"/>
      <c r="D56" s="433"/>
      <c r="E56" s="19"/>
      <c r="F56" s="19"/>
      <c r="G56" s="38"/>
      <c r="H56" s="76"/>
      <c r="I56" s="79"/>
      <c r="J56" s="71">
        <f t="shared" ref="J56:Z56" si="9">SUM(J46:J55)</f>
        <v>100</v>
      </c>
      <c r="K56" s="19">
        <f t="shared" si="9"/>
        <v>74</v>
      </c>
      <c r="L56" s="19">
        <f t="shared" si="9"/>
        <v>0</v>
      </c>
      <c r="M56" s="19">
        <f t="shared" si="9"/>
        <v>6</v>
      </c>
      <c r="N56" s="19">
        <f t="shared" si="9"/>
        <v>2</v>
      </c>
      <c r="O56" s="19">
        <f t="shared" si="9"/>
        <v>0</v>
      </c>
      <c r="P56" s="19">
        <f t="shared" si="9"/>
        <v>0</v>
      </c>
      <c r="Q56" s="19">
        <f t="shared" si="9"/>
        <v>4</v>
      </c>
      <c r="R56" s="19">
        <f t="shared" si="9"/>
        <v>0</v>
      </c>
      <c r="S56" s="19">
        <f t="shared" si="9"/>
        <v>0</v>
      </c>
      <c r="T56" s="19">
        <f t="shared" si="9"/>
        <v>4</v>
      </c>
      <c r="U56" s="19">
        <f t="shared" si="9"/>
        <v>0</v>
      </c>
      <c r="V56" s="19">
        <f t="shared" si="9"/>
        <v>3</v>
      </c>
      <c r="W56" s="19">
        <f t="shared" si="9"/>
        <v>0</v>
      </c>
      <c r="X56" s="19">
        <f t="shared" si="9"/>
        <v>0</v>
      </c>
      <c r="Y56" s="19">
        <f t="shared" si="9"/>
        <v>0</v>
      </c>
      <c r="Z56" s="66">
        <f t="shared" si="9"/>
        <v>193</v>
      </c>
    </row>
    <row r="57" spans="1:27" ht="18" customHeight="1" thickBot="1" x14ac:dyDescent="0.45">
      <c r="A57" s="150"/>
      <c r="B57" s="431" t="s">
        <v>224</v>
      </c>
      <c r="C57" s="432"/>
      <c r="D57" s="433"/>
      <c r="E57" s="19"/>
      <c r="F57" s="19"/>
      <c r="G57" s="38"/>
      <c r="H57" s="76"/>
      <c r="I57" s="64"/>
      <c r="J57" s="71">
        <f>SUM(J35:J41, J46:J53)</f>
        <v>192</v>
      </c>
      <c r="K57" s="19">
        <f>SUM(K35:K41, K46:K53)</f>
        <v>156</v>
      </c>
      <c r="L57" s="19">
        <f t="shared" ref="L57:Y57" si="10">SUM(L35:L41, L46:L53)</f>
        <v>0</v>
      </c>
      <c r="M57" s="19">
        <f t="shared" si="10"/>
        <v>9</v>
      </c>
      <c r="N57" s="19">
        <f t="shared" si="10"/>
        <v>3.5</v>
      </c>
      <c r="O57" s="19">
        <f t="shared" si="10"/>
        <v>0</v>
      </c>
      <c r="P57" s="19">
        <f t="shared" si="10"/>
        <v>13</v>
      </c>
      <c r="Q57" s="19">
        <f t="shared" si="10"/>
        <v>4</v>
      </c>
      <c r="R57" s="19">
        <f t="shared" si="10"/>
        <v>0</v>
      </c>
      <c r="S57" s="19">
        <f t="shared" si="10"/>
        <v>0</v>
      </c>
      <c r="T57" s="19">
        <f t="shared" si="10"/>
        <v>8</v>
      </c>
      <c r="U57" s="19">
        <f t="shared" si="10"/>
        <v>0</v>
      </c>
      <c r="V57" s="19">
        <f t="shared" si="10"/>
        <v>3</v>
      </c>
      <c r="W57" s="19">
        <f t="shared" si="10"/>
        <v>0</v>
      </c>
      <c r="X57" s="19">
        <f t="shared" si="10"/>
        <v>0</v>
      </c>
      <c r="Y57" s="144">
        <f t="shared" si="10"/>
        <v>0</v>
      </c>
      <c r="Z57" s="66">
        <f>ROUND(SUM(Z35:Z41, Z46:Z53),0)</f>
        <v>389</v>
      </c>
    </row>
    <row r="58" spans="1:27" ht="18" customHeight="1" thickBot="1" x14ac:dyDescent="0.45">
      <c r="A58" s="150"/>
      <c r="B58" s="431" t="s">
        <v>25</v>
      </c>
      <c r="C58" s="432"/>
      <c r="D58" s="433"/>
      <c r="E58" s="19"/>
      <c r="F58" s="19"/>
      <c r="G58" s="38"/>
      <c r="H58" s="76"/>
      <c r="I58" s="64"/>
      <c r="J58" s="71">
        <f t="shared" ref="J58:Y58" si="11">SUM(J45,J56)</f>
        <v>256</v>
      </c>
      <c r="K58" s="19">
        <f t="shared" si="11"/>
        <v>197</v>
      </c>
      <c r="L58" s="65">
        <f t="shared" si="11"/>
        <v>0</v>
      </c>
      <c r="M58" s="19">
        <f t="shared" si="11"/>
        <v>9</v>
      </c>
      <c r="N58" s="65">
        <f t="shared" si="11"/>
        <v>3.5</v>
      </c>
      <c r="O58" s="19">
        <f t="shared" si="11"/>
        <v>0</v>
      </c>
      <c r="P58" s="65">
        <f t="shared" si="11"/>
        <v>13</v>
      </c>
      <c r="Q58" s="19">
        <f t="shared" si="11"/>
        <v>4</v>
      </c>
      <c r="R58" s="65">
        <f t="shared" si="11"/>
        <v>0</v>
      </c>
      <c r="S58" s="19">
        <f t="shared" si="11"/>
        <v>0</v>
      </c>
      <c r="T58" s="65">
        <f t="shared" si="11"/>
        <v>8</v>
      </c>
      <c r="U58" s="19">
        <f t="shared" si="11"/>
        <v>0</v>
      </c>
      <c r="V58" s="65">
        <f t="shared" si="11"/>
        <v>3</v>
      </c>
      <c r="W58" s="19">
        <f t="shared" si="11"/>
        <v>0</v>
      </c>
      <c r="X58" s="19">
        <f t="shared" si="11"/>
        <v>0</v>
      </c>
      <c r="Y58" s="65">
        <f t="shared" si="11"/>
        <v>0</v>
      </c>
      <c r="Z58" s="66">
        <f>ROUND(SUM(Z45,Z56),0)</f>
        <v>494</v>
      </c>
    </row>
    <row r="59" spans="1:27" ht="20.25" customHeight="1" x14ac:dyDescent="0.4">
      <c r="A59" s="45">
        <v>3</v>
      </c>
      <c r="B59" s="143" t="s">
        <v>43</v>
      </c>
      <c r="C59" s="81" t="s">
        <v>20</v>
      </c>
      <c r="D59" s="72">
        <v>0.75</v>
      </c>
      <c r="E59" s="260" t="s">
        <v>119</v>
      </c>
      <c r="F59" s="39" t="s">
        <v>98</v>
      </c>
      <c r="G59" s="30" t="s">
        <v>99</v>
      </c>
      <c r="H59" s="63">
        <v>3</v>
      </c>
      <c r="I59" s="25">
        <v>7</v>
      </c>
      <c r="J59" s="14">
        <v>8</v>
      </c>
      <c r="K59" s="2">
        <v>16</v>
      </c>
      <c r="L59" s="2"/>
      <c r="M59" s="2"/>
      <c r="N59" s="73"/>
      <c r="O59" s="73"/>
      <c r="P59" s="2"/>
      <c r="Q59" s="2"/>
      <c r="R59" s="2"/>
      <c r="S59" s="2"/>
      <c r="T59" s="2">
        <v>1</v>
      </c>
      <c r="U59" s="2"/>
      <c r="V59" s="2"/>
      <c r="W59" s="2"/>
      <c r="X59" s="2"/>
      <c r="Y59" s="2"/>
      <c r="Z59" s="25">
        <f>SUM(J59:Y59)</f>
        <v>25</v>
      </c>
      <c r="AA59" s="52"/>
    </row>
    <row r="60" spans="1:27" ht="16.5" customHeight="1" x14ac:dyDescent="0.4">
      <c r="A60" s="34"/>
      <c r="B60" s="88" t="s">
        <v>44</v>
      </c>
      <c r="C60" s="51" t="s">
        <v>72</v>
      </c>
      <c r="D60" s="6"/>
      <c r="E60" s="260" t="s">
        <v>119</v>
      </c>
      <c r="F60" s="39" t="s">
        <v>98</v>
      </c>
      <c r="G60" s="30" t="s">
        <v>101</v>
      </c>
      <c r="H60" s="63">
        <v>3</v>
      </c>
      <c r="I60" s="25">
        <v>6</v>
      </c>
      <c r="J60" s="14">
        <v>8</v>
      </c>
      <c r="K60" s="2">
        <v>8</v>
      </c>
      <c r="L60" s="2"/>
      <c r="M60" s="2">
        <v>2</v>
      </c>
      <c r="N60" s="73">
        <v>0.5</v>
      </c>
      <c r="O60" s="73"/>
      <c r="P60" s="2"/>
      <c r="Q60" s="2"/>
      <c r="R60" s="2"/>
      <c r="S60" s="2"/>
      <c r="T60" s="2">
        <v>1</v>
      </c>
      <c r="U60" s="2"/>
      <c r="V60" s="2"/>
      <c r="W60" s="2"/>
      <c r="X60" s="2"/>
      <c r="Y60" s="2"/>
      <c r="Z60" s="25">
        <f t="shared" ref="Z60:Z66" si="12">SUM(J60:Y60)</f>
        <v>19.5</v>
      </c>
    </row>
    <row r="61" spans="1:27" ht="16.5" customHeight="1" x14ac:dyDescent="0.4">
      <c r="A61" s="34"/>
      <c r="B61" s="88" t="s">
        <v>120</v>
      </c>
      <c r="C61" s="69" t="s">
        <v>20</v>
      </c>
      <c r="D61" s="6"/>
      <c r="E61" s="260" t="s">
        <v>121</v>
      </c>
      <c r="F61" s="39" t="s">
        <v>98</v>
      </c>
      <c r="G61" s="30" t="s">
        <v>99</v>
      </c>
      <c r="H61" s="63">
        <v>3</v>
      </c>
      <c r="I61" s="25">
        <v>7</v>
      </c>
      <c r="J61" s="14">
        <v>12</v>
      </c>
      <c r="K61" s="2">
        <v>8</v>
      </c>
      <c r="L61" s="2"/>
      <c r="M61" s="2">
        <v>2</v>
      </c>
      <c r="N61" s="73">
        <v>1</v>
      </c>
      <c r="O61" s="73"/>
      <c r="P61" s="2"/>
      <c r="Q61" s="2"/>
      <c r="R61" s="2"/>
      <c r="S61" s="2"/>
      <c r="T61" s="2">
        <v>1</v>
      </c>
      <c r="U61" s="2"/>
      <c r="V61" s="2"/>
      <c r="W61" s="2"/>
      <c r="X61" s="2"/>
      <c r="Y61" s="2"/>
      <c r="Z61" s="25">
        <f t="shared" si="12"/>
        <v>24</v>
      </c>
    </row>
    <row r="62" spans="1:27" ht="16.5" customHeight="1" x14ac:dyDescent="0.4">
      <c r="A62" s="154"/>
      <c r="B62" s="205"/>
      <c r="C62" s="69"/>
      <c r="D62" s="6"/>
      <c r="E62" s="260" t="s">
        <v>121</v>
      </c>
      <c r="F62" s="39" t="s">
        <v>98</v>
      </c>
      <c r="G62" s="30" t="s">
        <v>101</v>
      </c>
      <c r="H62" s="63">
        <v>3</v>
      </c>
      <c r="I62" s="25">
        <v>6</v>
      </c>
      <c r="J62" s="14">
        <v>12</v>
      </c>
      <c r="K62" s="2">
        <v>8</v>
      </c>
      <c r="L62" s="2"/>
      <c r="M62" s="2">
        <v>2</v>
      </c>
      <c r="N62" s="73">
        <v>0.5</v>
      </c>
      <c r="O62" s="73"/>
      <c r="P62" s="2"/>
      <c r="Q62" s="2"/>
      <c r="R62" s="2"/>
      <c r="S62" s="2"/>
      <c r="T62" s="2">
        <v>1</v>
      </c>
      <c r="U62" s="2"/>
      <c r="V62" s="2"/>
      <c r="W62" s="2"/>
      <c r="X62" s="2"/>
      <c r="Y62" s="2"/>
      <c r="Z62" s="25">
        <f t="shared" si="12"/>
        <v>23.5</v>
      </c>
    </row>
    <row r="63" spans="1:27" ht="16.5" customHeight="1" x14ac:dyDescent="0.4">
      <c r="A63" s="35"/>
      <c r="B63" s="88"/>
      <c r="C63" s="69"/>
      <c r="D63" s="6"/>
      <c r="E63" s="73" t="s">
        <v>122</v>
      </c>
      <c r="F63" s="39" t="s">
        <v>98</v>
      </c>
      <c r="G63" s="30" t="s">
        <v>99</v>
      </c>
      <c r="H63" s="37">
        <v>4</v>
      </c>
      <c r="I63" s="74">
        <v>8</v>
      </c>
      <c r="J63" s="13">
        <v>32</v>
      </c>
      <c r="K63" s="2">
        <v>16</v>
      </c>
      <c r="L63" s="2"/>
      <c r="M63" s="2">
        <v>2</v>
      </c>
      <c r="N63" s="2">
        <v>1</v>
      </c>
      <c r="O63" s="2"/>
      <c r="P63" s="2"/>
      <c r="Q63" s="2"/>
      <c r="R63" s="2"/>
      <c r="S63" s="2"/>
      <c r="T63" s="2">
        <v>1</v>
      </c>
      <c r="U63" s="2"/>
      <c r="V63" s="2"/>
      <c r="W63" s="2"/>
      <c r="X63" s="2"/>
      <c r="Y63" s="2"/>
      <c r="Z63" s="25">
        <f t="shared" si="12"/>
        <v>52</v>
      </c>
    </row>
    <row r="64" spans="1:27" ht="16.5" customHeight="1" x14ac:dyDescent="0.4">
      <c r="A64" s="35"/>
      <c r="B64" s="88"/>
      <c r="C64" s="69"/>
      <c r="D64" s="6"/>
      <c r="E64" s="231" t="s">
        <v>202</v>
      </c>
      <c r="F64" s="6" t="s">
        <v>98</v>
      </c>
      <c r="G64" s="174" t="s">
        <v>99</v>
      </c>
      <c r="H64" s="30" t="s">
        <v>195</v>
      </c>
      <c r="I64" s="25">
        <v>10</v>
      </c>
      <c r="J64" s="14">
        <v>16</v>
      </c>
      <c r="K64" s="2">
        <v>14</v>
      </c>
      <c r="L64" s="2"/>
      <c r="M64" s="2"/>
      <c r="N64" s="2"/>
      <c r="O64" s="2"/>
      <c r="P64" s="2"/>
      <c r="Q64" s="2"/>
      <c r="R64" s="2"/>
      <c r="S64" s="2"/>
      <c r="T64" s="2">
        <v>1</v>
      </c>
      <c r="U64" s="2"/>
      <c r="V64" s="2"/>
      <c r="W64" s="2"/>
      <c r="X64" s="2"/>
      <c r="Y64" s="2"/>
      <c r="Z64" s="25">
        <f t="shared" si="12"/>
        <v>31</v>
      </c>
    </row>
    <row r="65" spans="1:60" ht="16.5" customHeight="1" x14ac:dyDescent="0.4">
      <c r="A65" s="35"/>
      <c r="B65" s="88"/>
      <c r="C65" s="69"/>
      <c r="D65" s="6"/>
      <c r="E65" s="337" t="s">
        <v>116</v>
      </c>
      <c r="F65" s="174" t="s">
        <v>98</v>
      </c>
      <c r="G65" s="61" t="s">
        <v>99</v>
      </c>
      <c r="H65" s="142" t="s">
        <v>197</v>
      </c>
      <c r="I65" s="26">
        <v>2</v>
      </c>
      <c r="J65" s="67"/>
      <c r="K65" s="4"/>
      <c r="L65" s="4"/>
      <c r="M65" s="4"/>
      <c r="N65" s="4"/>
      <c r="O65" s="4"/>
      <c r="P65" s="4">
        <v>21</v>
      </c>
      <c r="Q65" s="4"/>
      <c r="R65" s="4"/>
      <c r="S65" s="4"/>
      <c r="T65" s="4"/>
      <c r="U65" s="4"/>
      <c r="V65" s="4"/>
      <c r="W65" s="4"/>
      <c r="X65" s="4"/>
      <c r="Y65" s="4"/>
      <c r="Z65" s="25">
        <f t="shared" si="12"/>
        <v>21</v>
      </c>
    </row>
    <row r="66" spans="1:60" ht="16.5" customHeight="1" x14ac:dyDescent="0.4">
      <c r="A66" s="33"/>
      <c r="B66" s="88"/>
      <c r="C66" s="25"/>
      <c r="D66" s="14"/>
      <c r="E66" s="156" t="s">
        <v>105</v>
      </c>
      <c r="F66" s="197" t="s">
        <v>98</v>
      </c>
      <c r="G66" s="179" t="s">
        <v>99</v>
      </c>
      <c r="H66" s="180" t="s">
        <v>197</v>
      </c>
      <c r="I66" s="181">
        <v>9</v>
      </c>
      <c r="J66" s="182"/>
      <c r="K66" s="183"/>
      <c r="L66" s="183"/>
      <c r="M66" s="183"/>
      <c r="N66" s="183"/>
      <c r="O66" s="183"/>
      <c r="P66" s="183">
        <v>2</v>
      </c>
      <c r="Q66" s="183"/>
      <c r="R66" s="183"/>
      <c r="S66" s="183"/>
      <c r="T66" s="183"/>
      <c r="U66" s="183"/>
      <c r="V66" s="183"/>
      <c r="W66" s="183"/>
      <c r="X66" s="183"/>
      <c r="Y66" s="183"/>
      <c r="Z66" s="25">
        <f t="shared" si="12"/>
        <v>2</v>
      </c>
    </row>
    <row r="67" spans="1:60" ht="16.5" customHeight="1" thickBot="1" x14ac:dyDescent="0.45">
      <c r="A67" s="105"/>
      <c r="B67" s="157"/>
      <c r="C67" s="31"/>
      <c r="D67" s="28"/>
      <c r="E67" s="206"/>
      <c r="F67" s="215"/>
      <c r="G67" s="216"/>
      <c r="H67" s="217"/>
      <c r="I67" s="40"/>
      <c r="J67" s="28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40"/>
    </row>
    <row r="68" spans="1:60" ht="16.5" customHeight="1" thickBot="1" x14ac:dyDescent="0.45">
      <c r="A68" s="58"/>
      <c r="B68" s="431" t="s">
        <v>49</v>
      </c>
      <c r="C68" s="432"/>
      <c r="D68" s="433"/>
      <c r="E68" s="19"/>
      <c r="F68" s="19"/>
      <c r="G68" s="38"/>
      <c r="H68" s="76"/>
      <c r="I68" s="64"/>
      <c r="J68" s="19">
        <f>SUM(J59:J67)</f>
        <v>88</v>
      </c>
      <c r="K68" s="19">
        <f>SUM(K59:K67)</f>
        <v>70</v>
      </c>
      <c r="L68" s="19">
        <f t="shared" ref="L68:Y68" si="13">SUM(L59:L67)</f>
        <v>0</v>
      </c>
      <c r="M68" s="19">
        <f t="shared" si="13"/>
        <v>8</v>
      </c>
      <c r="N68" s="19">
        <f t="shared" si="13"/>
        <v>3</v>
      </c>
      <c r="O68" s="19">
        <f t="shared" si="13"/>
        <v>0</v>
      </c>
      <c r="P68" s="19">
        <f t="shared" si="13"/>
        <v>23</v>
      </c>
      <c r="Q68" s="19">
        <f t="shared" si="13"/>
        <v>0</v>
      </c>
      <c r="R68" s="19">
        <f t="shared" si="13"/>
        <v>0</v>
      </c>
      <c r="S68" s="19">
        <f t="shared" si="13"/>
        <v>0</v>
      </c>
      <c r="T68" s="19">
        <f t="shared" si="13"/>
        <v>6</v>
      </c>
      <c r="U68" s="19">
        <f t="shared" si="13"/>
        <v>0</v>
      </c>
      <c r="V68" s="19">
        <f t="shared" si="13"/>
        <v>0</v>
      </c>
      <c r="W68" s="19">
        <f t="shared" si="13"/>
        <v>0</v>
      </c>
      <c r="X68" s="19">
        <f t="shared" si="13"/>
        <v>0</v>
      </c>
      <c r="Y68" s="19">
        <f t="shared" si="13"/>
        <v>0</v>
      </c>
      <c r="Z68" s="66">
        <f>SUM(Z59:Z67)</f>
        <v>198</v>
      </c>
    </row>
    <row r="69" spans="1:60" s="218" customFormat="1" ht="16.5" customHeight="1" x14ac:dyDescent="0.4">
      <c r="A69" s="77"/>
      <c r="B69" s="12"/>
      <c r="C69" s="27"/>
      <c r="D69" s="72"/>
      <c r="E69" s="335" t="s">
        <v>119</v>
      </c>
      <c r="F69" s="36" t="s">
        <v>98</v>
      </c>
      <c r="G69" s="36" t="s">
        <v>99</v>
      </c>
      <c r="H69" s="60">
        <v>3</v>
      </c>
      <c r="I69" s="27">
        <v>7</v>
      </c>
      <c r="J69" s="10">
        <v>32</v>
      </c>
      <c r="K69" s="11">
        <v>16</v>
      </c>
      <c r="L69" s="11"/>
      <c r="M69" s="11">
        <v>2</v>
      </c>
      <c r="N69" s="82">
        <v>1</v>
      </c>
      <c r="O69" s="82"/>
      <c r="P69" s="11"/>
      <c r="Q69" s="11"/>
      <c r="R69" s="11"/>
      <c r="S69" s="11"/>
      <c r="T69" s="11">
        <v>1</v>
      </c>
      <c r="U69" s="11"/>
      <c r="V69" s="11"/>
      <c r="W69" s="11"/>
      <c r="X69" s="11"/>
      <c r="Y69" s="11"/>
      <c r="Z69" s="25">
        <f>SUM(J69:Y69)</f>
        <v>52</v>
      </c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</row>
    <row r="70" spans="1:60" s="218" customFormat="1" ht="16.5" customHeight="1" x14ac:dyDescent="0.4">
      <c r="A70" s="77"/>
      <c r="B70" s="20"/>
      <c r="C70" s="26"/>
      <c r="D70" s="6"/>
      <c r="E70" s="260" t="s">
        <v>119</v>
      </c>
      <c r="F70" s="30" t="s">
        <v>98</v>
      </c>
      <c r="G70" s="30" t="s">
        <v>101</v>
      </c>
      <c r="H70" s="37">
        <v>3</v>
      </c>
      <c r="I70" s="25">
        <v>6</v>
      </c>
      <c r="J70" s="14">
        <v>16</v>
      </c>
      <c r="K70" s="2">
        <v>12</v>
      </c>
      <c r="L70" s="2"/>
      <c r="M70" s="2">
        <v>2</v>
      </c>
      <c r="N70" s="73">
        <v>0.5</v>
      </c>
      <c r="O70" s="73"/>
      <c r="P70" s="2"/>
      <c r="Q70" s="2"/>
      <c r="R70" s="2"/>
      <c r="S70" s="2"/>
      <c r="T70" s="2">
        <v>1</v>
      </c>
      <c r="U70" s="2"/>
      <c r="V70" s="2"/>
      <c r="W70" s="2"/>
      <c r="X70" s="2"/>
      <c r="Y70" s="2"/>
      <c r="Z70" s="25">
        <f t="shared" ref="Z70:Z78" si="14">SUM(J70:Y70)</f>
        <v>31.5</v>
      </c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</row>
    <row r="71" spans="1:60" s="218" customFormat="1" ht="16.5" customHeight="1" x14ac:dyDescent="0.4">
      <c r="A71" s="77"/>
      <c r="B71" s="20"/>
      <c r="C71" s="26"/>
      <c r="D71" s="6"/>
      <c r="E71" s="260" t="s">
        <v>123</v>
      </c>
      <c r="F71" s="39" t="s">
        <v>98</v>
      </c>
      <c r="G71" s="30" t="s">
        <v>99</v>
      </c>
      <c r="H71" s="63">
        <v>3</v>
      </c>
      <c r="I71" s="25">
        <v>7</v>
      </c>
      <c r="J71" s="14">
        <v>48</v>
      </c>
      <c r="K71" s="2">
        <v>16</v>
      </c>
      <c r="L71" s="2"/>
      <c r="M71" s="73">
        <v>2</v>
      </c>
      <c r="N71" s="73">
        <v>1</v>
      </c>
      <c r="O71" s="73"/>
      <c r="P71" s="2"/>
      <c r="Q71" s="2"/>
      <c r="R71" s="2"/>
      <c r="S71" s="2"/>
      <c r="T71" s="2">
        <v>1</v>
      </c>
      <c r="U71" s="2"/>
      <c r="V71" s="2"/>
      <c r="W71" s="2"/>
      <c r="X71" s="2"/>
      <c r="Y71" s="2"/>
      <c r="Z71" s="25">
        <f t="shared" si="14"/>
        <v>68</v>
      </c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</row>
    <row r="72" spans="1:60" s="218" customFormat="1" ht="16.5" customHeight="1" x14ac:dyDescent="0.4">
      <c r="A72" s="77"/>
      <c r="B72" s="20"/>
      <c r="C72" s="26"/>
      <c r="D72" s="7"/>
      <c r="E72" s="260" t="s">
        <v>123</v>
      </c>
      <c r="F72" s="39" t="s">
        <v>98</v>
      </c>
      <c r="G72" s="30" t="s">
        <v>101</v>
      </c>
      <c r="H72" s="63">
        <v>3</v>
      </c>
      <c r="I72" s="25">
        <v>6</v>
      </c>
      <c r="J72" s="14">
        <v>32</v>
      </c>
      <c r="K72" s="2">
        <v>20</v>
      </c>
      <c r="L72" s="2"/>
      <c r="M72" s="73"/>
      <c r="N72" s="73"/>
      <c r="O72" s="73"/>
      <c r="P72" s="2"/>
      <c r="Q72" s="2"/>
      <c r="R72" s="2"/>
      <c r="S72" s="2"/>
      <c r="T72" s="2">
        <v>1</v>
      </c>
      <c r="U72" s="2"/>
      <c r="V72" s="2"/>
      <c r="W72" s="2"/>
      <c r="X72" s="2"/>
      <c r="Y72" s="2"/>
      <c r="Z72" s="25">
        <f t="shared" si="14"/>
        <v>53</v>
      </c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</row>
    <row r="73" spans="1:60" s="75" customFormat="1" ht="16.5" customHeight="1" x14ac:dyDescent="0.4">
      <c r="A73" s="77"/>
      <c r="B73" s="20"/>
      <c r="C73" s="26"/>
      <c r="D73" s="7"/>
      <c r="E73" s="231" t="s">
        <v>133</v>
      </c>
      <c r="F73" s="6" t="s">
        <v>98</v>
      </c>
      <c r="G73" s="39" t="s">
        <v>109</v>
      </c>
      <c r="H73" s="62">
        <v>4</v>
      </c>
      <c r="I73" s="26">
        <v>1</v>
      </c>
      <c r="J73" s="7"/>
      <c r="K73" s="4"/>
      <c r="L73" s="4"/>
      <c r="M73" s="83"/>
      <c r="N73" s="83"/>
      <c r="O73" s="83"/>
      <c r="P73" s="4"/>
      <c r="Q73" s="4"/>
      <c r="R73" s="4"/>
      <c r="S73" s="4"/>
      <c r="T73" s="4"/>
      <c r="U73" s="4"/>
      <c r="V73" s="4">
        <v>3</v>
      </c>
      <c r="W73" s="4"/>
      <c r="X73" s="4"/>
      <c r="Y73" s="4"/>
      <c r="Z73" s="25">
        <f t="shared" si="14"/>
        <v>3</v>
      </c>
    </row>
    <row r="74" spans="1:60" s="75" customFormat="1" ht="16.5" customHeight="1" x14ac:dyDescent="0.4">
      <c r="A74" s="77"/>
      <c r="B74" s="20"/>
      <c r="C74" s="26"/>
      <c r="D74" s="7"/>
      <c r="E74" s="334" t="s">
        <v>108</v>
      </c>
      <c r="F74" s="197" t="s">
        <v>98</v>
      </c>
      <c r="G74" s="179" t="s">
        <v>109</v>
      </c>
      <c r="H74" s="180">
        <v>4</v>
      </c>
      <c r="I74" s="181">
        <v>6</v>
      </c>
      <c r="J74" s="182"/>
      <c r="K74" s="183"/>
      <c r="L74" s="183"/>
      <c r="M74" s="183"/>
      <c r="N74" s="183"/>
      <c r="O74" s="183"/>
      <c r="P74" s="183"/>
      <c r="Q74" s="183">
        <v>1</v>
      </c>
      <c r="R74" s="183"/>
      <c r="S74" s="183"/>
      <c r="T74" s="183"/>
      <c r="U74" s="183"/>
      <c r="V74" s="183"/>
      <c r="W74" s="183"/>
      <c r="X74" s="183"/>
      <c r="Y74" s="183"/>
      <c r="Z74" s="25">
        <f t="shared" si="14"/>
        <v>1</v>
      </c>
    </row>
    <row r="75" spans="1:60" s="75" customFormat="1" ht="16.5" customHeight="1" x14ac:dyDescent="0.4">
      <c r="A75" s="77"/>
      <c r="B75" s="20"/>
      <c r="C75" s="26"/>
      <c r="D75" s="7"/>
      <c r="E75" s="334" t="s">
        <v>108</v>
      </c>
      <c r="F75" s="197" t="s">
        <v>98</v>
      </c>
      <c r="G75" s="179" t="s">
        <v>99</v>
      </c>
      <c r="H75" s="180">
        <v>4</v>
      </c>
      <c r="I75" s="181">
        <v>6</v>
      </c>
      <c r="J75" s="182"/>
      <c r="K75" s="183"/>
      <c r="L75" s="183"/>
      <c r="M75" s="183"/>
      <c r="N75" s="183"/>
      <c r="O75" s="183"/>
      <c r="P75" s="183"/>
      <c r="Q75" s="183">
        <v>1</v>
      </c>
      <c r="R75" s="183"/>
      <c r="S75" s="183"/>
      <c r="T75" s="183"/>
      <c r="U75" s="183"/>
      <c r="V75" s="183"/>
      <c r="W75" s="183"/>
      <c r="X75" s="183"/>
      <c r="Y75" s="183"/>
      <c r="Z75" s="25">
        <f t="shared" si="14"/>
        <v>1</v>
      </c>
    </row>
    <row r="76" spans="1:60" s="75" customFormat="1" ht="16.5" customHeight="1" x14ac:dyDescent="0.4">
      <c r="A76" s="77"/>
      <c r="B76" s="20"/>
      <c r="C76" s="26"/>
      <c r="D76" s="7"/>
      <c r="E76" s="334" t="s">
        <v>108</v>
      </c>
      <c r="F76" s="197" t="s">
        <v>98</v>
      </c>
      <c r="G76" s="179" t="s">
        <v>100</v>
      </c>
      <c r="H76" s="180">
        <v>4</v>
      </c>
      <c r="I76" s="181">
        <v>6</v>
      </c>
      <c r="J76" s="182"/>
      <c r="K76" s="183"/>
      <c r="L76" s="183"/>
      <c r="M76" s="183"/>
      <c r="N76" s="183"/>
      <c r="O76" s="183"/>
      <c r="P76" s="183"/>
      <c r="Q76" s="183">
        <v>2</v>
      </c>
      <c r="R76" s="183"/>
      <c r="S76" s="183"/>
      <c r="T76" s="183"/>
      <c r="U76" s="183"/>
      <c r="V76" s="183"/>
      <c r="W76" s="183"/>
      <c r="X76" s="183"/>
      <c r="Y76" s="183"/>
      <c r="Z76" s="25">
        <f t="shared" si="14"/>
        <v>2</v>
      </c>
    </row>
    <row r="77" spans="1:60" s="75" customFormat="1" ht="16.5" customHeight="1" x14ac:dyDescent="0.4">
      <c r="A77" s="78"/>
      <c r="B77" s="20"/>
      <c r="C77" s="26"/>
      <c r="D77" s="7"/>
      <c r="E77" s="156"/>
      <c r="F77" s="146"/>
      <c r="G77" s="61"/>
      <c r="H77" s="142"/>
      <c r="I77" s="26"/>
      <c r="J77" s="7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25">
        <f t="shared" si="14"/>
        <v>0</v>
      </c>
    </row>
    <row r="78" spans="1:60" s="75" customFormat="1" ht="16.5" customHeight="1" thickBot="1" x14ac:dyDescent="0.45">
      <c r="A78" s="84"/>
      <c r="B78" s="126"/>
      <c r="C78" s="26"/>
      <c r="D78" s="93"/>
      <c r="E78" s="147"/>
      <c r="F78" s="148"/>
      <c r="G78" s="148"/>
      <c r="H78" s="53"/>
      <c r="I78" s="145"/>
      <c r="J78" s="52"/>
      <c r="K78" s="8"/>
      <c r="L78" s="52"/>
      <c r="M78" s="8"/>
      <c r="N78" s="52"/>
      <c r="O78" s="8"/>
      <c r="P78" s="52"/>
      <c r="Q78" s="8"/>
      <c r="R78" s="52"/>
      <c r="S78" s="8"/>
      <c r="T78" s="52"/>
      <c r="U78" s="8"/>
      <c r="V78" s="52"/>
      <c r="W78" s="8"/>
      <c r="X78" s="17"/>
      <c r="Y78" s="52"/>
      <c r="Z78" s="25">
        <f t="shared" si="14"/>
        <v>0</v>
      </c>
    </row>
    <row r="79" spans="1:60" s="75" customFormat="1" ht="16.5" customHeight="1" thickBot="1" x14ac:dyDescent="0.45">
      <c r="A79" s="70"/>
      <c r="B79" s="431" t="s">
        <v>50</v>
      </c>
      <c r="C79" s="432"/>
      <c r="D79" s="433"/>
      <c r="E79" s="19"/>
      <c r="F79" s="19"/>
      <c r="G79" s="38"/>
      <c r="H79" s="76"/>
      <c r="I79" s="79"/>
      <c r="J79" s="71">
        <f>SUM(J69:J78)</f>
        <v>128</v>
      </c>
      <c r="K79" s="19">
        <f>SUM(K69:K78)</f>
        <v>64</v>
      </c>
      <c r="L79" s="19">
        <f t="shared" ref="L79:Y79" si="15">SUM(L69:L78)</f>
        <v>0</v>
      </c>
      <c r="M79" s="19">
        <f t="shared" si="15"/>
        <v>6</v>
      </c>
      <c r="N79" s="19">
        <f t="shared" si="15"/>
        <v>2.5</v>
      </c>
      <c r="O79" s="19">
        <f t="shared" si="15"/>
        <v>0</v>
      </c>
      <c r="P79" s="19">
        <f t="shared" si="15"/>
        <v>0</v>
      </c>
      <c r="Q79" s="19">
        <f t="shared" si="15"/>
        <v>4</v>
      </c>
      <c r="R79" s="19">
        <f t="shared" si="15"/>
        <v>0</v>
      </c>
      <c r="S79" s="19">
        <f t="shared" si="15"/>
        <v>0</v>
      </c>
      <c r="T79" s="19">
        <f t="shared" si="15"/>
        <v>4</v>
      </c>
      <c r="U79" s="19">
        <f t="shared" si="15"/>
        <v>0</v>
      </c>
      <c r="V79" s="19">
        <f t="shared" si="15"/>
        <v>3</v>
      </c>
      <c r="W79" s="19">
        <f t="shared" si="15"/>
        <v>0</v>
      </c>
      <c r="X79" s="19">
        <f t="shared" si="15"/>
        <v>0</v>
      </c>
      <c r="Y79" s="19">
        <f t="shared" si="15"/>
        <v>0</v>
      </c>
      <c r="Z79" s="66">
        <f>SUM(Z69:Z78)</f>
        <v>211.5</v>
      </c>
    </row>
    <row r="80" spans="1:60" s="219" customFormat="1" ht="16.5" customHeight="1" thickBot="1" x14ac:dyDescent="0.45">
      <c r="A80" s="150"/>
      <c r="B80" s="431" t="s">
        <v>25</v>
      </c>
      <c r="C80" s="432"/>
      <c r="D80" s="433"/>
      <c r="E80" s="19"/>
      <c r="F80" s="19"/>
      <c r="G80" s="38"/>
      <c r="H80" s="76"/>
      <c r="I80" s="64"/>
      <c r="J80" s="71">
        <f t="shared" ref="J80:Y80" si="16">SUM(J68,J79)</f>
        <v>216</v>
      </c>
      <c r="K80" s="19">
        <f t="shared" si="16"/>
        <v>134</v>
      </c>
      <c r="L80" s="65">
        <f t="shared" si="16"/>
        <v>0</v>
      </c>
      <c r="M80" s="19">
        <f t="shared" si="16"/>
        <v>14</v>
      </c>
      <c r="N80" s="65">
        <f t="shared" si="16"/>
        <v>5.5</v>
      </c>
      <c r="O80" s="19">
        <f t="shared" si="16"/>
        <v>0</v>
      </c>
      <c r="P80" s="65">
        <f t="shared" si="16"/>
        <v>23</v>
      </c>
      <c r="Q80" s="19">
        <f t="shared" si="16"/>
        <v>4</v>
      </c>
      <c r="R80" s="65">
        <f t="shared" si="16"/>
        <v>0</v>
      </c>
      <c r="S80" s="19">
        <f t="shared" si="16"/>
        <v>0</v>
      </c>
      <c r="T80" s="65">
        <f t="shared" si="16"/>
        <v>10</v>
      </c>
      <c r="U80" s="19">
        <f t="shared" si="16"/>
        <v>0</v>
      </c>
      <c r="V80" s="65">
        <f t="shared" si="16"/>
        <v>3</v>
      </c>
      <c r="W80" s="19">
        <f t="shared" si="16"/>
        <v>0</v>
      </c>
      <c r="X80" s="19">
        <f t="shared" si="16"/>
        <v>0</v>
      </c>
      <c r="Y80" s="65">
        <f t="shared" si="16"/>
        <v>0</v>
      </c>
      <c r="Z80" s="66">
        <f>ROUND(SUM(Z68,Z79),0)</f>
        <v>410</v>
      </c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</row>
    <row r="81" spans="1:27" s="75" customFormat="1" ht="16.5" customHeight="1" thickBot="1" x14ac:dyDescent="0.45">
      <c r="A81" s="220"/>
      <c r="B81" s="221" t="s">
        <v>124</v>
      </c>
      <c r="C81" s="222"/>
      <c r="D81" s="80"/>
      <c r="E81" s="223"/>
      <c r="F81" s="29"/>
      <c r="G81" s="162"/>
      <c r="H81" s="224"/>
      <c r="I81" s="40"/>
      <c r="J81" s="47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40"/>
    </row>
    <row r="82" spans="1:27" ht="16.5" customHeight="1" x14ac:dyDescent="0.4">
      <c r="A82" s="170">
        <v>4</v>
      </c>
      <c r="B82" s="171" t="s">
        <v>38</v>
      </c>
      <c r="C82" s="81" t="s">
        <v>19</v>
      </c>
      <c r="D82" s="72">
        <v>0.75</v>
      </c>
      <c r="E82" s="231" t="s">
        <v>125</v>
      </c>
      <c r="F82" s="6" t="s">
        <v>98</v>
      </c>
      <c r="G82" s="6" t="s">
        <v>109</v>
      </c>
      <c r="H82" s="61">
        <v>4</v>
      </c>
      <c r="I82" s="25">
        <v>6</v>
      </c>
      <c r="J82" s="14">
        <v>6</v>
      </c>
      <c r="K82" s="2">
        <v>5</v>
      </c>
      <c r="L82" s="2"/>
      <c r="M82" s="2"/>
      <c r="N82" s="2"/>
      <c r="O82" s="2"/>
      <c r="P82" s="2"/>
      <c r="Q82" s="2"/>
      <c r="R82" s="2"/>
      <c r="S82" s="2"/>
      <c r="T82" s="2">
        <v>1</v>
      </c>
      <c r="U82" s="2"/>
      <c r="V82" s="2"/>
      <c r="W82" s="2"/>
      <c r="X82" s="2"/>
      <c r="Y82" s="2"/>
      <c r="Z82" s="25">
        <f>SUM(J82:Y82)</f>
        <v>12</v>
      </c>
      <c r="AA82" s="75"/>
    </row>
    <row r="83" spans="1:27" ht="16.5" customHeight="1" x14ac:dyDescent="0.4">
      <c r="A83" s="34"/>
      <c r="B83" s="176" t="s">
        <v>39</v>
      </c>
      <c r="C83" s="225" t="s">
        <v>73</v>
      </c>
      <c r="D83" s="6"/>
      <c r="E83" s="231" t="s">
        <v>125</v>
      </c>
      <c r="F83" s="6" t="s">
        <v>98</v>
      </c>
      <c r="G83" s="6" t="s">
        <v>99</v>
      </c>
      <c r="H83" s="61">
        <v>4</v>
      </c>
      <c r="I83" s="25">
        <v>10</v>
      </c>
      <c r="J83" s="14">
        <v>5</v>
      </c>
      <c r="K83" s="2">
        <v>5</v>
      </c>
      <c r="L83" s="2"/>
      <c r="M83" s="2"/>
      <c r="N83" s="2"/>
      <c r="O83" s="2"/>
      <c r="P83" s="2"/>
      <c r="Q83" s="2"/>
      <c r="R83" s="2"/>
      <c r="S83" s="2"/>
      <c r="T83" s="2">
        <v>1</v>
      </c>
      <c r="U83" s="2"/>
      <c r="V83" s="2"/>
      <c r="W83" s="2"/>
      <c r="X83" s="2"/>
      <c r="Y83" s="2"/>
      <c r="Z83" s="25">
        <f t="shared" ref="Z83:Z90" si="17">SUM(J83:Y83)</f>
        <v>11</v>
      </c>
      <c r="AA83" s="75"/>
    </row>
    <row r="84" spans="1:27" ht="16.5" customHeight="1" x14ac:dyDescent="0.4">
      <c r="A84" s="34"/>
      <c r="B84" s="176" t="s">
        <v>40</v>
      </c>
      <c r="C84" s="225"/>
      <c r="D84" s="6"/>
      <c r="E84" s="231" t="s">
        <v>125</v>
      </c>
      <c r="F84" s="6" t="s">
        <v>98</v>
      </c>
      <c r="G84" s="6" t="s">
        <v>100</v>
      </c>
      <c r="H84" s="61">
        <v>4</v>
      </c>
      <c r="I84" s="25">
        <v>11</v>
      </c>
      <c r="J84" s="14">
        <v>5</v>
      </c>
      <c r="K84" s="2">
        <v>6</v>
      </c>
      <c r="L84" s="2"/>
      <c r="M84" s="2"/>
      <c r="N84" s="2"/>
      <c r="O84" s="2"/>
      <c r="P84" s="2"/>
      <c r="Q84" s="2"/>
      <c r="R84" s="2"/>
      <c r="S84" s="2"/>
      <c r="T84" s="2">
        <v>1</v>
      </c>
      <c r="U84" s="2"/>
      <c r="V84" s="2"/>
      <c r="W84" s="2"/>
      <c r="X84" s="2"/>
      <c r="Y84" s="2"/>
      <c r="Z84" s="25">
        <f t="shared" si="17"/>
        <v>12</v>
      </c>
      <c r="AA84" s="75"/>
    </row>
    <row r="85" spans="1:27" ht="16.5" customHeight="1" x14ac:dyDescent="0.4">
      <c r="A85" s="34"/>
      <c r="B85" s="176"/>
      <c r="C85" s="226"/>
      <c r="D85" s="6"/>
      <c r="E85" s="231" t="s">
        <v>97</v>
      </c>
      <c r="F85" s="6" t="s">
        <v>98</v>
      </c>
      <c r="G85" s="146" t="s">
        <v>100</v>
      </c>
      <c r="H85" s="61">
        <v>2</v>
      </c>
      <c r="I85" s="26">
        <v>12</v>
      </c>
      <c r="J85" s="7"/>
      <c r="K85" s="4">
        <v>32</v>
      </c>
      <c r="L85" s="4"/>
      <c r="M85" s="4"/>
      <c r="N85" s="4"/>
      <c r="O85" s="4"/>
      <c r="P85" s="4"/>
      <c r="Q85" s="4"/>
      <c r="R85" s="4"/>
      <c r="S85" s="4"/>
      <c r="T85" s="4">
        <v>1</v>
      </c>
      <c r="U85" s="4"/>
      <c r="V85" s="4"/>
      <c r="W85" s="4"/>
      <c r="X85" s="4"/>
      <c r="Y85" s="4"/>
      <c r="Z85" s="25">
        <f t="shared" si="17"/>
        <v>33</v>
      </c>
      <c r="AA85" s="75"/>
    </row>
    <row r="86" spans="1:27" ht="16.5" customHeight="1" x14ac:dyDescent="0.4">
      <c r="A86" s="34"/>
      <c r="B86" s="176"/>
      <c r="C86" s="226"/>
      <c r="D86" s="6"/>
      <c r="E86" s="231" t="s">
        <v>127</v>
      </c>
      <c r="F86" s="6" t="s">
        <v>98</v>
      </c>
      <c r="G86" s="146" t="s">
        <v>128</v>
      </c>
      <c r="H86" s="61">
        <v>1</v>
      </c>
      <c r="I86" s="26">
        <v>80</v>
      </c>
      <c r="J86" s="7">
        <v>8</v>
      </c>
      <c r="K86" s="4">
        <v>48</v>
      </c>
      <c r="L86" s="4"/>
      <c r="M86" s="4">
        <v>20</v>
      </c>
      <c r="N86" s="4">
        <v>2</v>
      </c>
      <c r="O86" s="4"/>
      <c r="P86" s="4"/>
      <c r="Q86" s="4"/>
      <c r="R86" s="4"/>
      <c r="S86" s="4"/>
      <c r="T86" s="4">
        <v>12</v>
      </c>
      <c r="U86" s="4"/>
      <c r="V86" s="4"/>
      <c r="W86" s="4"/>
      <c r="X86" s="4"/>
      <c r="Y86" s="4"/>
      <c r="Z86" s="25">
        <f t="shared" si="17"/>
        <v>90</v>
      </c>
      <c r="AA86" s="75"/>
    </row>
    <row r="87" spans="1:27" ht="16.5" customHeight="1" x14ac:dyDescent="0.4">
      <c r="A87" s="34"/>
      <c r="B87" s="176"/>
      <c r="C87" s="226"/>
      <c r="D87" s="6"/>
      <c r="E87" s="231" t="s">
        <v>127</v>
      </c>
      <c r="F87" s="146" t="s">
        <v>98</v>
      </c>
      <c r="G87" s="61" t="s">
        <v>129</v>
      </c>
      <c r="H87" s="62">
        <v>1</v>
      </c>
      <c r="I87" s="26">
        <v>12</v>
      </c>
      <c r="J87" s="7">
        <v>8</v>
      </c>
      <c r="K87" s="4">
        <v>16</v>
      </c>
      <c r="L87" s="4"/>
      <c r="M87" s="4">
        <v>3</v>
      </c>
      <c r="N87" s="4">
        <v>1</v>
      </c>
      <c r="O87" s="4"/>
      <c r="P87" s="4"/>
      <c r="Q87" s="4"/>
      <c r="R87" s="4"/>
      <c r="S87" s="4"/>
      <c r="T87" s="4">
        <v>2</v>
      </c>
      <c r="U87" s="4"/>
      <c r="V87" s="4"/>
      <c r="W87" s="4"/>
      <c r="X87" s="4"/>
      <c r="Y87" s="4"/>
      <c r="Z87" s="25">
        <f t="shared" si="17"/>
        <v>30</v>
      </c>
      <c r="AA87" s="75"/>
    </row>
    <row r="88" spans="1:27" ht="16.5" customHeight="1" x14ac:dyDescent="0.4">
      <c r="A88" s="34"/>
      <c r="B88" s="176"/>
      <c r="C88" s="226"/>
      <c r="D88" s="6"/>
      <c r="E88" s="231" t="s">
        <v>130</v>
      </c>
      <c r="F88" s="189" t="s">
        <v>98</v>
      </c>
      <c r="G88" s="179" t="s">
        <v>100</v>
      </c>
      <c r="H88" s="186">
        <v>4</v>
      </c>
      <c r="I88" s="181">
        <v>6</v>
      </c>
      <c r="J88" s="187"/>
      <c r="K88" s="183"/>
      <c r="L88" s="183"/>
      <c r="M88" s="183"/>
      <c r="N88" s="183"/>
      <c r="O88" s="183"/>
      <c r="P88" s="183"/>
      <c r="Q88" s="183"/>
      <c r="R88" s="183">
        <v>6</v>
      </c>
      <c r="S88" s="183"/>
      <c r="T88" s="183"/>
      <c r="U88" s="183"/>
      <c r="V88" s="183"/>
      <c r="W88" s="183"/>
      <c r="X88" s="183"/>
      <c r="Y88" s="183"/>
      <c r="Z88" s="25">
        <f t="shared" si="17"/>
        <v>6</v>
      </c>
      <c r="AA88" s="75"/>
    </row>
    <row r="89" spans="1:27" ht="16.5" customHeight="1" x14ac:dyDescent="0.4">
      <c r="A89" s="34"/>
      <c r="B89" s="176"/>
      <c r="C89" s="226"/>
      <c r="D89" s="6"/>
      <c r="E89" s="337" t="s">
        <v>116</v>
      </c>
      <c r="F89" s="174" t="s">
        <v>98</v>
      </c>
      <c r="G89" s="61" t="s">
        <v>100</v>
      </c>
      <c r="H89" s="142" t="s">
        <v>197</v>
      </c>
      <c r="I89" s="26">
        <v>1</v>
      </c>
      <c r="J89" s="67"/>
      <c r="K89" s="4"/>
      <c r="L89" s="4"/>
      <c r="M89" s="4"/>
      <c r="N89" s="4"/>
      <c r="O89" s="4"/>
      <c r="P89" s="4">
        <v>11</v>
      </c>
      <c r="Q89" s="4"/>
      <c r="R89" s="4"/>
      <c r="S89" s="4"/>
      <c r="T89" s="4"/>
      <c r="U89" s="4"/>
      <c r="V89" s="4"/>
      <c r="W89" s="4"/>
      <c r="X89" s="4"/>
      <c r="Y89" s="4"/>
      <c r="Z89" s="25">
        <f t="shared" si="17"/>
        <v>11</v>
      </c>
      <c r="AA89" s="75"/>
    </row>
    <row r="90" spans="1:27" ht="16.5" customHeight="1" x14ac:dyDescent="0.4">
      <c r="A90" s="34"/>
      <c r="B90" s="176"/>
      <c r="C90" s="226"/>
      <c r="D90" s="6"/>
      <c r="E90" s="156"/>
      <c r="F90" s="146"/>
      <c r="G90" s="61"/>
      <c r="H90" s="142"/>
      <c r="I90" s="26"/>
      <c r="J90" s="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25">
        <f t="shared" si="17"/>
        <v>0</v>
      </c>
      <c r="AA90" s="75"/>
    </row>
    <row r="91" spans="1:27" ht="16.5" customHeight="1" thickBot="1" x14ac:dyDescent="0.45">
      <c r="A91" s="34"/>
      <c r="B91" s="176"/>
      <c r="C91" s="226"/>
      <c r="D91" s="6"/>
      <c r="E91" s="2"/>
      <c r="F91" s="30"/>
      <c r="G91" s="30"/>
      <c r="H91" s="63"/>
      <c r="I91" s="25"/>
      <c r="J91" s="1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5"/>
      <c r="AA91" s="75"/>
    </row>
    <row r="92" spans="1:27" ht="16.5" customHeight="1" thickBot="1" x14ac:dyDescent="0.45">
      <c r="A92" s="58"/>
      <c r="B92" s="422" t="s">
        <v>107</v>
      </c>
      <c r="C92" s="423"/>
      <c r="D92" s="424"/>
      <c r="E92" s="19"/>
      <c r="F92" s="196"/>
      <c r="G92" s="38"/>
      <c r="H92" s="195"/>
      <c r="I92" s="64"/>
      <c r="J92" s="196">
        <f>SUM(J82:J91)</f>
        <v>32</v>
      </c>
      <c r="K92" s="196">
        <f>SUM(K82:K91)</f>
        <v>112</v>
      </c>
      <c r="L92" s="196">
        <f t="shared" ref="L92:Y92" si="18">SUM(L82:L91)</f>
        <v>0</v>
      </c>
      <c r="M92" s="196">
        <f t="shared" si="18"/>
        <v>23</v>
      </c>
      <c r="N92" s="196">
        <f t="shared" si="18"/>
        <v>3</v>
      </c>
      <c r="O92" s="196">
        <f t="shared" si="18"/>
        <v>0</v>
      </c>
      <c r="P92" s="196">
        <f t="shared" si="18"/>
        <v>11</v>
      </c>
      <c r="Q92" s="196">
        <f t="shared" si="18"/>
        <v>0</v>
      </c>
      <c r="R92" s="196">
        <f t="shared" si="18"/>
        <v>6</v>
      </c>
      <c r="S92" s="196">
        <f t="shared" si="18"/>
        <v>0</v>
      </c>
      <c r="T92" s="196">
        <f t="shared" si="18"/>
        <v>18</v>
      </c>
      <c r="U92" s="196">
        <f t="shared" si="18"/>
        <v>0</v>
      </c>
      <c r="V92" s="196">
        <f t="shared" si="18"/>
        <v>0</v>
      </c>
      <c r="W92" s="196">
        <f t="shared" si="18"/>
        <v>0</v>
      </c>
      <c r="X92" s="196">
        <f t="shared" si="18"/>
        <v>0</v>
      </c>
      <c r="Y92" s="196">
        <f t="shared" si="18"/>
        <v>0</v>
      </c>
      <c r="Z92" s="66">
        <f>SUM(Z82:Z91)</f>
        <v>205</v>
      </c>
      <c r="AA92" s="75"/>
    </row>
    <row r="93" spans="1:27" ht="16.5" customHeight="1" x14ac:dyDescent="0.4">
      <c r="A93" s="34"/>
      <c r="B93" s="3"/>
      <c r="C93" s="26"/>
      <c r="D93" s="6"/>
      <c r="E93" s="231" t="s">
        <v>97</v>
      </c>
      <c r="F93" s="6" t="s">
        <v>98</v>
      </c>
      <c r="G93" s="174" t="s">
        <v>100</v>
      </c>
      <c r="H93" s="30">
        <v>2</v>
      </c>
      <c r="I93" s="25">
        <v>12</v>
      </c>
      <c r="J93" s="14">
        <v>28</v>
      </c>
      <c r="K93" s="2">
        <v>28</v>
      </c>
      <c r="L93" s="2"/>
      <c r="M93" s="2">
        <v>3</v>
      </c>
      <c r="N93" s="2">
        <v>1</v>
      </c>
      <c r="O93" s="2"/>
      <c r="P93" s="2"/>
      <c r="Q93" s="2"/>
      <c r="R93" s="2"/>
      <c r="S93" s="2"/>
      <c r="T93" s="2">
        <v>1</v>
      </c>
      <c r="U93" s="2"/>
      <c r="V93" s="2"/>
      <c r="W93" s="2"/>
      <c r="X93" s="2"/>
      <c r="Y93" s="2"/>
      <c r="Z93" s="25">
        <f t="shared" ref="Z93:Z98" si="19">SUM(J93:Y93)</f>
        <v>61</v>
      </c>
      <c r="AA93" s="75"/>
    </row>
    <row r="94" spans="1:27" ht="16.5" customHeight="1" x14ac:dyDescent="0.4">
      <c r="A94" s="34"/>
      <c r="B94" s="3"/>
      <c r="C94" s="26"/>
      <c r="D94" s="6"/>
      <c r="E94" s="231" t="s">
        <v>127</v>
      </c>
      <c r="F94" s="6" t="s">
        <v>98</v>
      </c>
      <c r="G94" s="146" t="s">
        <v>128</v>
      </c>
      <c r="H94" s="61">
        <v>1</v>
      </c>
      <c r="I94" s="26">
        <v>80</v>
      </c>
      <c r="J94" s="7">
        <v>8</v>
      </c>
      <c r="K94" s="4">
        <v>48</v>
      </c>
      <c r="L94" s="4"/>
      <c r="M94" s="4"/>
      <c r="N94" s="4"/>
      <c r="O94" s="4"/>
      <c r="P94" s="4"/>
      <c r="Q94" s="4"/>
      <c r="R94" s="4"/>
      <c r="S94" s="4"/>
      <c r="T94" s="4">
        <v>12</v>
      </c>
      <c r="U94" s="4"/>
      <c r="V94" s="4"/>
      <c r="W94" s="4"/>
      <c r="X94" s="4"/>
      <c r="Y94" s="4"/>
      <c r="Z94" s="25">
        <f t="shared" si="19"/>
        <v>68</v>
      </c>
      <c r="AA94" s="75"/>
    </row>
    <row r="95" spans="1:27" ht="16.5" customHeight="1" x14ac:dyDescent="0.4">
      <c r="A95" s="34"/>
      <c r="B95" s="3"/>
      <c r="C95" s="26"/>
      <c r="D95" s="6"/>
      <c r="E95" s="231" t="s">
        <v>127</v>
      </c>
      <c r="F95" s="146" t="s">
        <v>98</v>
      </c>
      <c r="G95" s="61" t="s">
        <v>129</v>
      </c>
      <c r="H95" s="62">
        <v>1</v>
      </c>
      <c r="I95" s="26">
        <v>12</v>
      </c>
      <c r="J95" s="7">
        <v>8</v>
      </c>
      <c r="K95" s="4">
        <v>16</v>
      </c>
      <c r="L95" s="4"/>
      <c r="M95" s="4"/>
      <c r="N95" s="4"/>
      <c r="O95" s="4"/>
      <c r="P95" s="4"/>
      <c r="Q95" s="4"/>
      <c r="R95" s="4"/>
      <c r="S95" s="4"/>
      <c r="T95" s="4">
        <v>2</v>
      </c>
      <c r="U95" s="4"/>
      <c r="V95" s="4"/>
      <c r="W95" s="4"/>
      <c r="X95" s="4"/>
      <c r="Y95" s="4"/>
      <c r="Z95" s="25">
        <f t="shared" si="19"/>
        <v>26</v>
      </c>
      <c r="AA95" s="75"/>
    </row>
    <row r="96" spans="1:27" ht="16.5" customHeight="1" x14ac:dyDescent="0.4">
      <c r="A96" s="34"/>
      <c r="B96" s="3"/>
      <c r="C96" s="26"/>
      <c r="D96" s="6"/>
      <c r="E96" s="231" t="s">
        <v>131</v>
      </c>
      <c r="F96" s="213" t="s">
        <v>98</v>
      </c>
      <c r="G96" s="189" t="s">
        <v>100</v>
      </c>
      <c r="H96" s="179">
        <v>4</v>
      </c>
      <c r="I96" s="181">
        <v>11</v>
      </c>
      <c r="J96" s="187">
        <v>18</v>
      </c>
      <c r="K96" s="183"/>
      <c r="L96" s="183">
        <v>24</v>
      </c>
      <c r="M96" s="183">
        <v>3</v>
      </c>
      <c r="N96" s="183">
        <v>1</v>
      </c>
      <c r="O96" s="183"/>
      <c r="P96" s="183"/>
      <c r="Q96" s="183"/>
      <c r="R96" s="183"/>
      <c r="S96" s="183"/>
      <c r="T96" s="183">
        <v>1</v>
      </c>
      <c r="U96" s="183"/>
      <c r="V96" s="183"/>
      <c r="W96" s="183"/>
      <c r="X96" s="183"/>
      <c r="Y96" s="183"/>
      <c r="Z96" s="25">
        <f t="shared" si="19"/>
        <v>47</v>
      </c>
      <c r="AA96" s="75"/>
    </row>
    <row r="97" spans="1:27" ht="16.5" customHeight="1" x14ac:dyDescent="0.4">
      <c r="A97" s="34"/>
      <c r="B97" s="3"/>
      <c r="C97" s="26"/>
      <c r="D97" s="6"/>
      <c r="E97" s="231" t="s">
        <v>132</v>
      </c>
      <c r="F97" s="189" t="s">
        <v>98</v>
      </c>
      <c r="G97" s="179" t="s">
        <v>100</v>
      </c>
      <c r="H97" s="186">
        <v>4</v>
      </c>
      <c r="I97" s="181">
        <v>6</v>
      </c>
      <c r="J97" s="187"/>
      <c r="K97" s="183"/>
      <c r="L97" s="183"/>
      <c r="M97" s="183"/>
      <c r="N97" s="183"/>
      <c r="O97" s="183"/>
      <c r="P97" s="183"/>
      <c r="Q97" s="183"/>
      <c r="R97" s="183">
        <v>12</v>
      </c>
      <c r="S97" s="183"/>
      <c r="T97" s="183"/>
      <c r="U97" s="183"/>
      <c r="V97" s="183"/>
      <c r="W97" s="183"/>
      <c r="X97" s="183"/>
      <c r="Y97" s="183"/>
      <c r="Z97" s="25">
        <f t="shared" si="19"/>
        <v>12</v>
      </c>
      <c r="AA97" s="75"/>
    </row>
    <row r="98" spans="1:27" ht="16.5" customHeight="1" x14ac:dyDescent="0.4">
      <c r="A98" s="34"/>
      <c r="B98" s="3"/>
      <c r="C98" s="26"/>
      <c r="D98" s="6"/>
      <c r="E98" s="339" t="s">
        <v>133</v>
      </c>
      <c r="F98" s="61" t="s">
        <v>98</v>
      </c>
      <c r="G98" s="61" t="s">
        <v>99</v>
      </c>
      <c r="H98" s="63">
        <v>4</v>
      </c>
      <c r="I98" s="25">
        <v>2</v>
      </c>
      <c r="J98" s="229"/>
      <c r="K98" s="198"/>
      <c r="L98" s="198"/>
      <c r="M98" s="198"/>
      <c r="N98" s="198"/>
      <c r="O98" s="198"/>
      <c r="P98" s="198"/>
      <c r="Q98" s="198"/>
      <c r="R98" s="198"/>
      <c r="S98" s="198"/>
      <c r="T98" s="198"/>
      <c r="U98" s="198"/>
      <c r="V98" s="198">
        <v>6</v>
      </c>
      <c r="W98" s="198"/>
      <c r="X98" s="214"/>
      <c r="Y98" s="214"/>
      <c r="Z98" s="25">
        <f t="shared" si="19"/>
        <v>6</v>
      </c>
      <c r="AA98" s="75"/>
    </row>
    <row r="99" spans="1:27" ht="16.5" customHeight="1" x14ac:dyDescent="0.4">
      <c r="A99" s="34"/>
      <c r="B99" s="3"/>
      <c r="C99" s="26"/>
      <c r="D99" s="6"/>
      <c r="E99" s="340"/>
      <c r="F99" s="213"/>
      <c r="G99" s="190"/>
      <c r="H99" s="228"/>
      <c r="I99" s="188"/>
      <c r="J99" s="229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214"/>
      <c r="Y99" s="214"/>
      <c r="Z99" s="25"/>
      <c r="AA99" s="75"/>
    </row>
    <row r="100" spans="1:27" ht="16.5" customHeight="1" thickBot="1" x14ac:dyDescent="0.45">
      <c r="A100" s="33"/>
      <c r="B100" s="2"/>
      <c r="C100" s="26"/>
      <c r="D100" s="14"/>
      <c r="E100" s="2"/>
      <c r="F100" s="14"/>
      <c r="G100" s="174"/>
      <c r="H100" s="63"/>
      <c r="I100" s="25"/>
      <c r="J100" s="1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5"/>
      <c r="AA100" s="75"/>
    </row>
    <row r="101" spans="1:27" ht="16.5" customHeight="1" thickBot="1" x14ac:dyDescent="0.45">
      <c r="A101" s="58"/>
      <c r="B101" s="422" t="s">
        <v>110</v>
      </c>
      <c r="C101" s="423"/>
      <c r="D101" s="424"/>
      <c r="E101" s="19"/>
      <c r="F101" s="19"/>
      <c r="G101" s="38"/>
      <c r="H101" s="195"/>
      <c r="I101" s="64"/>
      <c r="J101" s="196">
        <f>SUM(J93:J100)</f>
        <v>62</v>
      </c>
      <c r="K101" s="196">
        <f>SUM(K93:K100)</f>
        <v>92</v>
      </c>
      <c r="L101" s="196">
        <f t="shared" ref="L101:Y101" si="20">SUM(L93:L100)</f>
        <v>24</v>
      </c>
      <c r="M101" s="196">
        <f t="shared" si="20"/>
        <v>6</v>
      </c>
      <c r="N101" s="196">
        <f t="shared" si="20"/>
        <v>2</v>
      </c>
      <c r="O101" s="196">
        <f t="shared" si="20"/>
        <v>0</v>
      </c>
      <c r="P101" s="196">
        <f t="shared" si="20"/>
        <v>0</v>
      </c>
      <c r="Q101" s="196">
        <f t="shared" si="20"/>
        <v>0</v>
      </c>
      <c r="R101" s="196">
        <f t="shared" si="20"/>
        <v>12</v>
      </c>
      <c r="S101" s="196">
        <f t="shared" si="20"/>
        <v>0</v>
      </c>
      <c r="T101" s="196">
        <f t="shared" si="20"/>
        <v>16</v>
      </c>
      <c r="U101" s="196">
        <f t="shared" si="20"/>
        <v>0</v>
      </c>
      <c r="V101" s="196">
        <f t="shared" si="20"/>
        <v>6</v>
      </c>
      <c r="W101" s="196">
        <f t="shared" si="20"/>
        <v>0</v>
      </c>
      <c r="X101" s="196">
        <f t="shared" si="20"/>
        <v>0</v>
      </c>
      <c r="Y101" s="196">
        <f t="shared" si="20"/>
        <v>0</v>
      </c>
      <c r="Z101" s="66">
        <f>SUM(Z93:Z100)</f>
        <v>220</v>
      </c>
      <c r="AA101" s="75"/>
    </row>
    <row r="102" spans="1:27" ht="16.5" customHeight="1" thickBot="1" x14ac:dyDescent="0.45">
      <c r="A102" s="58"/>
      <c r="B102" s="422" t="s">
        <v>25</v>
      </c>
      <c r="C102" s="423"/>
      <c r="D102" s="423"/>
      <c r="E102" s="19"/>
      <c r="F102" s="196"/>
      <c r="G102" s="38"/>
      <c r="H102" s="195"/>
      <c r="I102" s="64"/>
      <c r="J102" s="71">
        <f t="shared" ref="J102:Z102" si="21">SUM(J92,J101)</f>
        <v>94</v>
      </c>
      <c r="K102" s="19">
        <f t="shared" si="21"/>
        <v>204</v>
      </c>
      <c r="L102" s="19">
        <f t="shared" si="21"/>
        <v>24</v>
      </c>
      <c r="M102" s="19">
        <f t="shared" si="21"/>
        <v>29</v>
      </c>
      <c r="N102" s="19">
        <f t="shared" si="21"/>
        <v>5</v>
      </c>
      <c r="O102" s="19">
        <f t="shared" si="21"/>
        <v>0</v>
      </c>
      <c r="P102" s="19">
        <f t="shared" si="21"/>
        <v>11</v>
      </c>
      <c r="Q102" s="19">
        <f t="shared" si="21"/>
        <v>0</v>
      </c>
      <c r="R102" s="19">
        <f t="shared" si="21"/>
        <v>18</v>
      </c>
      <c r="S102" s="19">
        <f t="shared" si="21"/>
        <v>0</v>
      </c>
      <c r="T102" s="19">
        <f t="shared" si="21"/>
        <v>34</v>
      </c>
      <c r="U102" s="19">
        <f t="shared" si="21"/>
        <v>0</v>
      </c>
      <c r="V102" s="19">
        <f t="shared" si="21"/>
        <v>6</v>
      </c>
      <c r="W102" s="19">
        <f t="shared" si="21"/>
        <v>0</v>
      </c>
      <c r="X102" s="19">
        <f t="shared" si="21"/>
        <v>0</v>
      </c>
      <c r="Y102" s="19">
        <f t="shared" si="21"/>
        <v>0</v>
      </c>
      <c r="Z102" s="66">
        <f t="shared" si="21"/>
        <v>425</v>
      </c>
      <c r="AA102" s="75"/>
    </row>
    <row r="103" spans="1:27" ht="16.5" customHeight="1" x14ac:dyDescent="0.4">
      <c r="A103" s="170">
        <v>5</v>
      </c>
      <c r="B103" s="171" t="s">
        <v>86</v>
      </c>
      <c r="C103" s="81" t="s">
        <v>19</v>
      </c>
      <c r="D103" s="72">
        <v>0.9</v>
      </c>
      <c r="E103" s="335" t="s">
        <v>134</v>
      </c>
      <c r="F103" s="72" t="s">
        <v>98</v>
      </c>
      <c r="G103" s="230" t="s">
        <v>137</v>
      </c>
      <c r="H103" s="60">
        <v>1</v>
      </c>
      <c r="I103" s="27">
        <v>9</v>
      </c>
      <c r="J103" s="10">
        <v>4</v>
      </c>
      <c r="K103" s="11">
        <v>4</v>
      </c>
      <c r="L103" s="11"/>
      <c r="M103" s="11"/>
      <c r="N103" s="11"/>
      <c r="O103" s="11"/>
      <c r="P103" s="11"/>
      <c r="Q103" s="11"/>
      <c r="R103" s="11"/>
      <c r="S103" s="11"/>
      <c r="T103" s="11">
        <v>1</v>
      </c>
      <c r="U103" s="11"/>
      <c r="V103" s="11"/>
      <c r="W103" s="11"/>
      <c r="X103" s="11"/>
      <c r="Y103" s="11"/>
      <c r="Z103" s="27">
        <f t="shared" ref="Z103:Z109" si="22">SUM(J103:Y103)</f>
        <v>9</v>
      </c>
      <c r="AA103" s="75"/>
    </row>
    <row r="104" spans="1:27" ht="16.5" customHeight="1" x14ac:dyDescent="0.4">
      <c r="A104" s="34"/>
      <c r="B104" s="176" t="s">
        <v>44</v>
      </c>
      <c r="C104" s="225" t="s">
        <v>73</v>
      </c>
      <c r="D104" s="6"/>
      <c r="E104" s="231" t="s">
        <v>134</v>
      </c>
      <c r="F104" s="6" t="s">
        <v>98</v>
      </c>
      <c r="G104" s="61" t="s">
        <v>207</v>
      </c>
      <c r="H104" s="177">
        <v>1</v>
      </c>
      <c r="I104" s="25">
        <v>7</v>
      </c>
      <c r="J104" s="14">
        <v>4</v>
      </c>
      <c r="K104" s="2">
        <v>4</v>
      </c>
      <c r="L104" s="2"/>
      <c r="M104" s="2"/>
      <c r="N104" s="2"/>
      <c r="O104" s="2"/>
      <c r="P104" s="2"/>
      <c r="Q104" s="2"/>
      <c r="R104" s="2"/>
      <c r="S104" s="2"/>
      <c r="T104" s="2">
        <v>1</v>
      </c>
      <c r="U104" s="2"/>
      <c r="V104" s="2"/>
      <c r="W104" s="2"/>
      <c r="X104" s="2"/>
      <c r="Y104" s="2"/>
      <c r="Z104" s="25">
        <f t="shared" si="22"/>
        <v>9</v>
      </c>
      <c r="AA104" s="75"/>
    </row>
    <row r="105" spans="1:27" ht="16.5" customHeight="1" x14ac:dyDescent="0.4">
      <c r="A105" s="34"/>
      <c r="B105" s="176" t="s">
        <v>87</v>
      </c>
      <c r="C105" s="225" t="s">
        <v>19</v>
      </c>
      <c r="D105" s="6"/>
      <c r="E105" s="231" t="s">
        <v>134</v>
      </c>
      <c r="F105" s="6" t="s">
        <v>98</v>
      </c>
      <c r="G105" s="61" t="s">
        <v>135</v>
      </c>
      <c r="H105" s="177">
        <v>1</v>
      </c>
      <c r="I105" s="25">
        <v>8</v>
      </c>
      <c r="J105" s="14">
        <v>4</v>
      </c>
      <c r="K105" s="2">
        <v>4</v>
      </c>
      <c r="L105" s="2"/>
      <c r="M105" s="2"/>
      <c r="N105" s="2"/>
      <c r="O105" s="2"/>
      <c r="P105" s="2"/>
      <c r="Q105" s="2"/>
      <c r="R105" s="2"/>
      <c r="S105" s="2"/>
      <c r="T105" s="2">
        <v>1</v>
      </c>
      <c r="U105" s="2"/>
      <c r="V105" s="2"/>
      <c r="W105" s="2"/>
      <c r="X105" s="2"/>
      <c r="Y105" s="2"/>
      <c r="Z105" s="25">
        <f t="shared" si="22"/>
        <v>9</v>
      </c>
      <c r="AA105" s="75"/>
    </row>
    <row r="106" spans="1:27" ht="16.5" customHeight="1" x14ac:dyDescent="0.4">
      <c r="A106" s="34"/>
      <c r="B106" s="176" t="s">
        <v>47</v>
      </c>
      <c r="C106" s="225"/>
      <c r="D106" s="6"/>
      <c r="E106" s="231" t="s">
        <v>134</v>
      </c>
      <c r="F106" s="6" t="s">
        <v>98</v>
      </c>
      <c r="G106" s="61" t="s">
        <v>136</v>
      </c>
      <c r="H106" s="177">
        <v>1</v>
      </c>
      <c r="I106" s="25">
        <v>7</v>
      </c>
      <c r="J106" s="14">
        <v>4</v>
      </c>
      <c r="K106" s="2">
        <v>4</v>
      </c>
      <c r="L106" s="2"/>
      <c r="M106" s="2"/>
      <c r="N106" s="2"/>
      <c r="O106" s="2"/>
      <c r="P106" s="2"/>
      <c r="Q106" s="2"/>
      <c r="R106" s="2"/>
      <c r="S106" s="2"/>
      <c r="T106" s="2">
        <v>1</v>
      </c>
      <c r="U106" s="2"/>
      <c r="V106" s="2"/>
      <c r="W106" s="2"/>
      <c r="X106" s="2"/>
      <c r="Y106" s="2"/>
      <c r="Z106" s="25">
        <f>SUM(J106:Y106)</f>
        <v>9</v>
      </c>
      <c r="AA106" s="75"/>
    </row>
    <row r="107" spans="1:27" ht="16.5" customHeight="1" x14ac:dyDescent="0.4">
      <c r="A107" s="34"/>
      <c r="B107" s="176"/>
      <c r="C107" s="226"/>
      <c r="D107" s="6"/>
      <c r="E107" s="231" t="s">
        <v>194</v>
      </c>
      <c r="F107" s="6" t="s">
        <v>98</v>
      </c>
      <c r="G107" s="30" t="s">
        <v>140</v>
      </c>
      <c r="H107" s="63">
        <v>1</v>
      </c>
      <c r="I107" s="25">
        <v>8</v>
      </c>
      <c r="J107" s="14">
        <v>8</v>
      </c>
      <c r="K107" s="2">
        <v>8</v>
      </c>
      <c r="L107" s="2"/>
      <c r="M107" s="2"/>
      <c r="N107" s="2"/>
      <c r="O107" s="2"/>
      <c r="P107" s="2"/>
      <c r="Q107" s="2"/>
      <c r="R107" s="2"/>
      <c r="S107" s="2"/>
      <c r="T107" s="2">
        <v>1</v>
      </c>
      <c r="U107" s="2"/>
      <c r="V107" s="2"/>
      <c r="W107" s="2"/>
      <c r="X107" s="2"/>
      <c r="Y107" s="2"/>
      <c r="Z107" s="25">
        <f t="shared" si="22"/>
        <v>17</v>
      </c>
      <c r="AA107" s="75"/>
    </row>
    <row r="108" spans="1:27" ht="16.5" customHeight="1" x14ac:dyDescent="0.4">
      <c r="A108" s="34"/>
      <c r="B108" s="176"/>
      <c r="C108" s="226"/>
      <c r="D108" s="6"/>
      <c r="E108" s="231" t="s">
        <v>194</v>
      </c>
      <c r="F108" s="6" t="s">
        <v>98</v>
      </c>
      <c r="G108" s="39" t="s">
        <v>141</v>
      </c>
      <c r="H108" s="62">
        <v>1</v>
      </c>
      <c r="I108" s="25">
        <v>2</v>
      </c>
      <c r="J108" s="14">
        <v>8</v>
      </c>
      <c r="K108" s="2">
        <v>8</v>
      </c>
      <c r="L108" s="2"/>
      <c r="M108" s="2"/>
      <c r="N108" s="2"/>
      <c r="O108" s="2"/>
      <c r="P108" s="2"/>
      <c r="Q108" s="2"/>
      <c r="R108" s="2"/>
      <c r="S108" s="2"/>
      <c r="T108" s="2">
        <v>1</v>
      </c>
      <c r="U108" s="2"/>
      <c r="V108" s="2"/>
      <c r="W108" s="2"/>
      <c r="X108" s="2"/>
      <c r="Y108" s="2"/>
      <c r="Z108" s="25">
        <f t="shared" si="22"/>
        <v>17</v>
      </c>
      <c r="AA108" s="75"/>
    </row>
    <row r="109" spans="1:27" ht="16.5" customHeight="1" x14ac:dyDescent="0.4">
      <c r="A109" s="34"/>
      <c r="B109" s="176"/>
      <c r="C109" s="226"/>
      <c r="D109" s="6"/>
      <c r="E109" s="231" t="s">
        <v>142</v>
      </c>
      <c r="F109" s="6" t="s">
        <v>98</v>
      </c>
      <c r="G109" s="61" t="s">
        <v>143</v>
      </c>
      <c r="H109" s="177">
        <v>1</v>
      </c>
      <c r="I109" s="25">
        <v>10</v>
      </c>
      <c r="J109" s="14">
        <v>24</v>
      </c>
      <c r="K109" s="2">
        <v>24</v>
      </c>
      <c r="L109" s="2"/>
      <c r="M109" s="2"/>
      <c r="N109" s="2"/>
      <c r="O109" s="2"/>
      <c r="P109" s="2"/>
      <c r="Q109" s="2"/>
      <c r="R109" s="2"/>
      <c r="S109" s="2"/>
      <c r="T109" s="2">
        <v>1</v>
      </c>
      <c r="U109" s="2"/>
      <c r="V109" s="2"/>
      <c r="W109" s="2"/>
      <c r="X109" s="2"/>
      <c r="Y109" s="2"/>
      <c r="Z109" s="25">
        <f t="shared" si="22"/>
        <v>49</v>
      </c>
      <c r="AA109" s="75"/>
    </row>
    <row r="110" spans="1:27" ht="16.5" customHeight="1" x14ac:dyDescent="0.4">
      <c r="A110" s="34"/>
      <c r="B110" s="176"/>
      <c r="C110" s="226"/>
      <c r="D110" s="6"/>
      <c r="E110" s="231" t="s">
        <v>144</v>
      </c>
      <c r="F110" s="174" t="s">
        <v>98</v>
      </c>
      <c r="G110" s="6" t="s">
        <v>99</v>
      </c>
      <c r="H110" s="62">
        <v>3</v>
      </c>
      <c r="I110" s="26">
        <v>7</v>
      </c>
      <c r="J110" s="14">
        <v>16</v>
      </c>
      <c r="K110" s="2">
        <v>16</v>
      </c>
      <c r="L110" s="2"/>
      <c r="M110" s="2">
        <v>2</v>
      </c>
      <c r="N110" s="2">
        <v>1</v>
      </c>
      <c r="O110" s="2"/>
      <c r="P110" s="2"/>
      <c r="Q110" s="2"/>
      <c r="R110" s="2"/>
      <c r="S110" s="2"/>
      <c r="T110" s="2">
        <v>1</v>
      </c>
      <c r="U110" s="2"/>
      <c r="V110" s="2"/>
      <c r="W110" s="2"/>
      <c r="X110" s="2"/>
      <c r="Y110" s="2"/>
      <c r="Z110" s="25">
        <f>SUM(J110:Y110)</f>
        <v>36</v>
      </c>
      <c r="AA110" s="75"/>
    </row>
    <row r="111" spans="1:27" ht="16.5" customHeight="1" x14ac:dyDescent="0.4">
      <c r="A111" s="34"/>
      <c r="B111" s="176"/>
      <c r="C111" s="226"/>
      <c r="D111" s="6"/>
      <c r="E111" s="231" t="s">
        <v>144</v>
      </c>
      <c r="F111" s="174" t="s">
        <v>98</v>
      </c>
      <c r="G111" s="174" t="s">
        <v>101</v>
      </c>
      <c r="H111" s="63">
        <v>4</v>
      </c>
      <c r="I111" s="25">
        <v>16</v>
      </c>
      <c r="J111" s="14">
        <v>16</v>
      </c>
      <c r="K111" s="2">
        <v>16</v>
      </c>
      <c r="L111" s="2" t="s">
        <v>145</v>
      </c>
      <c r="M111" s="2">
        <v>4</v>
      </c>
      <c r="N111" s="2">
        <v>2</v>
      </c>
      <c r="O111" s="2"/>
      <c r="P111" s="2"/>
      <c r="Q111" s="2"/>
      <c r="R111" s="2"/>
      <c r="S111" s="2"/>
      <c r="T111" s="2">
        <v>1</v>
      </c>
      <c r="U111" s="2"/>
      <c r="V111" s="2"/>
      <c r="W111" s="2"/>
      <c r="X111" s="2"/>
      <c r="Y111" s="232"/>
      <c r="Z111" s="25">
        <f>SUM(J111:Y111)</f>
        <v>39</v>
      </c>
      <c r="AA111" s="75"/>
    </row>
    <row r="112" spans="1:27" ht="16.5" customHeight="1" x14ac:dyDescent="0.4">
      <c r="A112" s="34"/>
      <c r="B112" s="176"/>
      <c r="C112" s="226"/>
      <c r="D112" s="6"/>
      <c r="E112" s="231" t="s">
        <v>204</v>
      </c>
      <c r="F112" s="6" t="s">
        <v>98</v>
      </c>
      <c r="G112" s="6" t="s">
        <v>227</v>
      </c>
      <c r="H112" s="63"/>
      <c r="I112" s="25">
        <v>24</v>
      </c>
      <c r="J112" s="14">
        <v>28</v>
      </c>
      <c r="K112" s="2">
        <v>28</v>
      </c>
      <c r="L112" s="2"/>
      <c r="M112" s="2"/>
      <c r="N112" s="2"/>
      <c r="O112" s="2"/>
      <c r="P112" s="2"/>
      <c r="Q112" s="2"/>
      <c r="R112" s="2"/>
      <c r="S112" s="2"/>
      <c r="T112" s="2">
        <v>2</v>
      </c>
      <c r="U112" s="2"/>
      <c r="V112" s="2"/>
      <c r="W112" s="2"/>
      <c r="X112" s="1"/>
      <c r="Y112" s="1"/>
      <c r="Z112" s="25">
        <f>SUM(J112:Y112)</f>
        <v>58</v>
      </c>
      <c r="AA112" s="75"/>
    </row>
    <row r="113" spans="1:27" ht="16.5" customHeight="1" x14ac:dyDescent="0.4">
      <c r="A113" s="34"/>
      <c r="B113" s="176"/>
      <c r="C113" s="226"/>
      <c r="D113" s="6"/>
      <c r="E113" s="231" t="s">
        <v>116</v>
      </c>
      <c r="F113" s="6" t="s">
        <v>98</v>
      </c>
      <c r="G113" s="61" t="s">
        <v>99</v>
      </c>
      <c r="H113" s="62" t="s">
        <v>197</v>
      </c>
      <c r="I113" s="26">
        <v>1</v>
      </c>
      <c r="J113" s="67"/>
      <c r="K113" s="4"/>
      <c r="L113" s="4"/>
      <c r="M113" s="4"/>
      <c r="N113" s="4"/>
      <c r="O113" s="4"/>
      <c r="P113" s="4">
        <v>10</v>
      </c>
      <c r="Q113" s="4"/>
      <c r="R113" s="4"/>
      <c r="S113" s="4"/>
      <c r="T113" s="4"/>
      <c r="U113" s="4"/>
      <c r="V113" s="4"/>
      <c r="W113" s="4"/>
      <c r="X113" s="4"/>
      <c r="Y113" s="4"/>
      <c r="Z113" s="25">
        <f>SUM(J113:Y113)</f>
        <v>10</v>
      </c>
      <c r="AA113" s="75"/>
    </row>
    <row r="114" spans="1:27" ht="16.5" customHeight="1" thickBot="1" x14ac:dyDescent="0.45">
      <c r="A114" s="34"/>
      <c r="B114" s="176"/>
      <c r="C114" s="226"/>
      <c r="D114" s="6"/>
      <c r="E114" s="2"/>
      <c r="F114" s="30"/>
      <c r="G114" s="30"/>
      <c r="H114" s="63"/>
      <c r="I114" s="25"/>
      <c r="J114" s="14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5"/>
      <c r="AA114" s="75"/>
    </row>
    <row r="115" spans="1:27" ht="16.5" customHeight="1" thickBot="1" x14ac:dyDescent="0.45">
      <c r="A115" s="58"/>
      <c r="B115" s="422" t="s">
        <v>107</v>
      </c>
      <c r="C115" s="423"/>
      <c r="D115" s="424"/>
      <c r="E115" s="19"/>
      <c r="F115" s="196"/>
      <c r="G115" s="38"/>
      <c r="H115" s="195"/>
      <c r="I115" s="64"/>
      <c r="J115" s="196">
        <f>SUM(J103:J114)</f>
        <v>116</v>
      </c>
      <c r="K115" s="196">
        <f>SUM(K103:K114)</f>
        <v>116</v>
      </c>
      <c r="L115" s="196">
        <f t="shared" ref="L115:Y115" si="23">SUM(L103:L114)</f>
        <v>0</v>
      </c>
      <c r="M115" s="196">
        <f t="shared" si="23"/>
        <v>6</v>
      </c>
      <c r="N115" s="196">
        <f t="shared" si="23"/>
        <v>3</v>
      </c>
      <c r="O115" s="196">
        <f t="shared" si="23"/>
        <v>0</v>
      </c>
      <c r="P115" s="196">
        <f t="shared" si="23"/>
        <v>10</v>
      </c>
      <c r="Q115" s="196">
        <f t="shared" si="23"/>
        <v>0</v>
      </c>
      <c r="R115" s="196">
        <f t="shared" si="23"/>
        <v>0</v>
      </c>
      <c r="S115" s="196">
        <f t="shared" si="23"/>
        <v>0</v>
      </c>
      <c r="T115" s="196">
        <f t="shared" si="23"/>
        <v>11</v>
      </c>
      <c r="U115" s="196">
        <f t="shared" si="23"/>
        <v>0</v>
      </c>
      <c r="V115" s="196">
        <f t="shared" si="23"/>
        <v>0</v>
      </c>
      <c r="W115" s="196">
        <f t="shared" si="23"/>
        <v>0</v>
      </c>
      <c r="X115" s="196">
        <f t="shared" si="23"/>
        <v>0</v>
      </c>
      <c r="Y115" s="196">
        <f t="shared" si="23"/>
        <v>0</v>
      </c>
      <c r="Z115" s="66">
        <f>SUM(Z103:Z114)</f>
        <v>262</v>
      </c>
      <c r="AA115" s="75"/>
    </row>
    <row r="116" spans="1:27" ht="16.5" customHeight="1" x14ac:dyDescent="0.4">
      <c r="A116" s="34"/>
      <c r="B116" s="3"/>
      <c r="C116" s="26"/>
      <c r="D116" s="6"/>
      <c r="E116" s="231" t="s">
        <v>144</v>
      </c>
      <c r="F116" s="174" t="s">
        <v>98</v>
      </c>
      <c r="G116" s="61" t="s">
        <v>146</v>
      </c>
      <c r="H116" s="62">
        <v>2</v>
      </c>
      <c r="I116" s="26">
        <v>2</v>
      </c>
      <c r="J116" s="7">
        <v>8</v>
      </c>
      <c r="K116" s="4">
        <v>5</v>
      </c>
      <c r="L116" s="4"/>
      <c r="M116" s="4"/>
      <c r="N116" s="4"/>
      <c r="O116" s="4"/>
      <c r="P116" s="4"/>
      <c r="Q116" s="4"/>
      <c r="R116" s="4"/>
      <c r="S116" s="4"/>
      <c r="T116" s="4">
        <v>1</v>
      </c>
      <c r="U116" s="4"/>
      <c r="V116" s="4"/>
      <c r="W116" s="4"/>
      <c r="X116" s="4"/>
      <c r="Y116" s="4"/>
      <c r="Z116" s="27">
        <f>SUM(J116:Y116)</f>
        <v>14</v>
      </c>
      <c r="AA116" s="75"/>
    </row>
    <row r="117" spans="1:27" ht="16.5" customHeight="1" x14ac:dyDescent="0.4">
      <c r="A117" s="34"/>
      <c r="B117" s="3"/>
      <c r="C117" s="26"/>
      <c r="D117" s="6"/>
      <c r="E117" s="231" t="s">
        <v>144</v>
      </c>
      <c r="F117" s="174" t="s">
        <v>98</v>
      </c>
      <c r="G117" s="30" t="s">
        <v>164</v>
      </c>
      <c r="H117" s="63">
        <v>2</v>
      </c>
      <c r="I117" s="25">
        <v>3</v>
      </c>
      <c r="J117" s="14">
        <v>8</v>
      </c>
      <c r="K117" s="2">
        <v>5</v>
      </c>
      <c r="L117" s="2"/>
      <c r="M117" s="2"/>
      <c r="N117" s="2"/>
      <c r="O117" s="2"/>
      <c r="P117" s="2"/>
      <c r="Q117" s="2"/>
      <c r="R117" s="2"/>
      <c r="S117" s="2"/>
      <c r="T117" s="2">
        <v>1</v>
      </c>
      <c r="U117" s="2"/>
      <c r="V117" s="2"/>
      <c r="W117" s="2"/>
      <c r="X117" s="2"/>
      <c r="Y117" s="2"/>
      <c r="Z117" s="25">
        <f t="shared" ref="Z117:Z124" si="24">SUM(J117:Y117)</f>
        <v>14</v>
      </c>
      <c r="AA117" s="75"/>
    </row>
    <row r="118" spans="1:27" ht="16.5" customHeight="1" x14ac:dyDescent="0.4">
      <c r="A118" s="34"/>
      <c r="B118" s="3"/>
      <c r="C118" s="26"/>
      <c r="D118" s="6"/>
      <c r="E118" s="231" t="s">
        <v>144</v>
      </c>
      <c r="F118" s="174" t="s">
        <v>98</v>
      </c>
      <c r="G118" s="30" t="s">
        <v>215</v>
      </c>
      <c r="H118" s="63">
        <v>2</v>
      </c>
      <c r="I118" s="25">
        <v>3</v>
      </c>
      <c r="J118" s="14">
        <v>8</v>
      </c>
      <c r="K118" s="2">
        <v>6</v>
      </c>
      <c r="L118" s="2"/>
      <c r="M118" s="2"/>
      <c r="N118" s="2"/>
      <c r="O118" s="2"/>
      <c r="P118" s="2"/>
      <c r="Q118" s="2"/>
      <c r="R118" s="2"/>
      <c r="S118" s="2"/>
      <c r="T118" s="2">
        <v>1</v>
      </c>
      <c r="U118" s="2"/>
      <c r="V118" s="2"/>
      <c r="W118" s="2"/>
      <c r="X118" s="2"/>
      <c r="Y118" s="2"/>
      <c r="Z118" s="25">
        <f t="shared" si="24"/>
        <v>15</v>
      </c>
      <c r="AA118" s="75"/>
    </row>
    <row r="119" spans="1:27" ht="16.5" customHeight="1" x14ac:dyDescent="0.4">
      <c r="A119" s="34"/>
      <c r="B119" s="3"/>
      <c r="C119" s="26"/>
      <c r="D119" s="6"/>
      <c r="E119" s="231" t="s">
        <v>144</v>
      </c>
      <c r="F119" s="174" t="s">
        <v>98</v>
      </c>
      <c r="G119" s="30" t="s">
        <v>147</v>
      </c>
      <c r="H119" s="63">
        <v>2</v>
      </c>
      <c r="I119" s="25">
        <v>26</v>
      </c>
      <c r="J119" s="14">
        <v>8</v>
      </c>
      <c r="K119" s="2">
        <v>16</v>
      </c>
      <c r="L119" s="2"/>
      <c r="M119" s="2"/>
      <c r="N119" s="2"/>
      <c r="O119" s="2"/>
      <c r="P119" s="2"/>
      <c r="Q119" s="2"/>
      <c r="R119" s="2"/>
      <c r="S119" s="2"/>
      <c r="T119" s="2">
        <v>2</v>
      </c>
      <c r="U119" s="2"/>
      <c r="V119" s="2"/>
      <c r="W119" s="2"/>
      <c r="X119" s="2"/>
      <c r="Y119" s="2"/>
      <c r="Z119" s="25">
        <f>SUM(J119:Y119)</f>
        <v>26</v>
      </c>
      <c r="AA119" s="75"/>
    </row>
    <row r="120" spans="1:27" ht="16.5" customHeight="1" x14ac:dyDescent="0.4">
      <c r="A120" s="34"/>
      <c r="B120" s="3"/>
      <c r="C120" s="26"/>
      <c r="D120" s="6"/>
      <c r="E120" s="231" t="s">
        <v>144</v>
      </c>
      <c r="F120" s="174" t="s">
        <v>98</v>
      </c>
      <c r="G120" s="30" t="s">
        <v>148</v>
      </c>
      <c r="H120" s="63">
        <v>4</v>
      </c>
      <c r="I120" s="25">
        <v>21</v>
      </c>
      <c r="J120" s="14">
        <v>24</v>
      </c>
      <c r="K120" s="2">
        <v>16</v>
      </c>
      <c r="L120" s="2"/>
      <c r="M120" s="2"/>
      <c r="N120" s="2"/>
      <c r="O120" s="2"/>
      <c r="P120" s="2"/>
      <c r="Q120" s="2"/>
      <c r="R120" s="2"/>
      <c r="S120" s="2"/>
      <c r="T120" s="2">
        <v>2</v>
      </c>
      <c r="U120" s="2"/>
      <c r="V120" s="2"/>
      <c r="W120" s="2"/>
      <c r="X120" s="2"/>
      <c r="Y120" s="2"/>
      <c r="Z120" s="25">
        <f t="shared" si="24"/>
        <v>42</v>
      </c>
      <c r="AA120" s="75"/>
    </row>
    <row r="121" spans="1:27" ht="16.5" customHeight="1" x14ac:dyDescent="0.4">
      <c r="A121" s="34"/>
      <c r="B121" s="3"/>
      <c r="C121" s="26"/>
      <c r="D121" s="6"/>
      <c r="E121" s="231" t="s">
        <v>144</v>
      </c>
      <c r="F121" s="174" t="s">
        <v>98</v>
      </c>
      <c r="G121" s="174" t="s">
        <v>99</v>
      </c>
      <c r="H121" s="63">
        <v>3</v>
      </c>
      <c r="I121" s="25">
        <v>7</v>
      </c>
      <c r="J121" s="14">
        <v>32</v>
      </c>
      <c r="K121" s="2">
        <v>16</v>
      </c>
      <c r="L121" s="2"/>
      <c r="M121" s="2">
        <v>2</v>
      </c>
      <c r="N121" s="2">
        <v>1</v>
      </c>
      <c r="O121" s="2"/>
      <c r="P121" s="2"/>
      <c r="Q121" s="2"/>
      <c r="R121" s="2"/>
      <c r="S121" s="2"/>
      <c r="T121" s="2">
        <v>1</v>
      </c>
      <c r="U121" s="2"/>
      <c r="V121" s="2"/>
      <c r="W121" s="2"/>
      <c r="X121" s="2"/>
      <c r="Y121" s="2"/>
      <c r="Z121" s="25">
        <f t="shared" si="24"/>
        <v>52</v>
      </c>
      <c r="AA121" s="75"/>
    </row>
    <row r="122" spans="1:27" ht="16.5" customHeight="1" x14ac:dyDescent="0.4">
      <c r="A122" s="34"/>
      <c r="B122" s="3"/>
      <c r="C122" s="26"/>
      <c r="D122" s="6"/>
      <c r="E122" s="231" t="s">
        <v>144</v>
      </c>
      <c r="F122" s="174" t="s">
        <v>98</v>
      </c>
      <c r="G122" s="174" t="s">
        <v>101</v>
      </c>
      <c r="H122" s="63">
        <v>3</v>
      </c>
      <c r="I122" s="25">
        <v>6</v>
      </c>
      <c r="J122" s="14">
        <v>16</v>
      </c>
      <c r="K122" s="2">
        <v>8</v>
      </c>
      <c r="L122" s="2"/>
      <c r="M122" s="2"/>
      <c r="N122" s="2"/>
      <c r="O122" s="2"/>
      <c r="P122" s="2"/>
      <c r="Q122" s="2"/>
      <c r="R122" s="2"/>
      <c r="S122" s="2"/>
      <c r="T122" s="2">
        <v>1</v>
      </c>
      <c r="U122" s="2"/>
      <c r="V122" s="2"/>
      <c r="W122" s="2"/>
      <c r="X122" s="2"/>
      <c r="Y122" s="232"/>
      <c r="Z122" s="25">
        <f t="shared" si="24"/>
        <v>25</v>
      </c>
      <c r="AA122" s="75"/>
    </row>
    <row r="123" spans="1:27" ht="16.5" customHeight="1" x14ac:dyDescent="0.4">
      <c r="A123" s="34"/>
      <c r="B123" s="3"/>
      <c r="C123" s="26"/>
      <c r="D123" s="6"/>
      <c r="E123" s="231" t="s">
        <v>205</v>
      </c>
      <c r="F123" s="6" t="s">
        <v>98</v>
      </c>
      <c r="G123" s="6" t="s">
        <v>227</v>
      </c>
      <c r="H123" s="63"/>
      <c r="I123" s="25">
        <v>12</v>
      </c>
      <c r="J123" s="14">
        <v>28</v>
      </c>
      <c r="K123" s="2">
        <v>28</v>
      </c>
      <c r="L123" s="2"/>
      <c r="M123" s="2"/>
      <c r="N123" s="2"/>
      <c r="O123" s="2"/>
      <c r="P123" s="2"/>
      <c r="Q123" s="2"/>
      <c r="R123" s="2"/>
      <c r="S123" s="2"/>
      <c r="T123" s="2">
        <v>1</v>
      </c>
      <c r="U123" s="2"/>
      <c r="V123" s="2"/>
      <c r="W123" s="2"/>
      <c r="X123" s="1"/>
      <c r="Y123" s="1"/>
      <c r="Z123" s="25">
        <f t="shared" si="24"/>
        <v>57</v>
      </c>
      <c r="AA123" s="75"/>
    </row>
    <row r="124" spans="1:27" ht="16.5" customHeight="1" x14ac:dyDescent="0.4">
      <c r="A124" s="34"/>
      <c r="B124" s="3"/>
      <c r="C124" s="26"/>
      <c r="D124" s="6"/>
      <c r="E124" s="260" t="s">
        <v>133</v>
      </c>
      <c r="F124" s="6" t="s">
        <v>98</v>
      </c>
      <c r="G124" s="39" t="s">
        <v>99</v>
      </c>
      <c r="H124" s="63">
        <v>4</v>
      </c>
      <c r="I124" s="25">
        <v>1</v>
      </c>
      <c r="J124" s="14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>
        <v>3</v>
      </c>
      <c r="W124" s="2"/>
      <c r="X124" s="1"/>
      <c r="Y124" s="1"/>
      <c r="Z124" s="25">
        <f t="shared" si="24"/>
        <v>3</v>
      </c>
      <c r="AA124" s="75"/>
    </row>
    <row r="125" spans="1:27" ht="16.5" customHeight="1" thickBot="1" x14ac:dyDescent="0.45">
      <c r="A125" s="33"/>
      <c r="B125" s="2"/>
      <c r="C125" s="26"/>
      <c r="D125" s="14"/>
      <c r="E125" s="2"/>
      <c r="F125" s="14"/>
      <c r="G125" s="174"/>
      <c r="H125" s="63"/>
      <c r="I125" s="25"/>
      <c r="J125" s="14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5"/>
      <c r="AA125" s="75"/>
    </row>
    <row r="126" spans="1:27" ht="16.5" customHeight="1" thickBot="1" x14ac:dyDescent="0.45">
      <c r="A126" s="58"/>
      <c r="B126" s="422" t="s">
        <v>110</v>
      </c>
      <c r="C126" s="423"/>
      <c r="D126" s="424"/>
      <c r="E126" s="19"/>
      <c r="F126" s="19"/>
      <c r="G126" s="38"/>
      <c r="H126" s="195"/>
      <c r="I126" s="64"/>
      <c r="J126" s="196">
        <f t="shared" ref="J126:Z126" si="25">SUM(J116:J125)</f>
        <v>132</v>
      </c>
      <c r="K126" s="196">
        <f t="shared" si="25"/>
        <v>100</v>
      </c>
      <c r="L126" s="196">
        <f t="shared" si="25"/>
        <v>0</v>
      </c>
      <c r="M126" s="196">
        <f t="shared" si="25"/>
        <v>2</v>
      </c>
      <c r="N126" s="196">
        <f t="shared" si="25"/>
        <v>1</v>
      </c>
      <c r="O126" s="196">
        <f t="shared" si="25"/>
        <v>0</v>
      </c>
      <c r="P126" s="196">
        <f t="shared" si="25"/>
        <v>0</v>
      </c>
      <c r="Q126" s="196">
        <f t="shared" si="25"/>
        <v>0</v>
      </c>
      <c r="R126" s="196">
        <f t="shared" si="25"/>
        <v>0</v>
      </c>
      <c r="S126" s="196">
        <f t="shared" si="25"/>
        <v>0</v>
      </c>
      <c r="T126" s="196">
        <f t="shared" si="25"/>
        <v>10</v>
      </c>
      <c r="U126" s="196">
        <f t="shared" si="25"/>
        <v>0</v>
      </c>
      <c r="V126" s="196">
        <f t="shared" si="25"/>
        <v>3</v>
      </c>
      <c r="W126" s="196">
        <f t="shared" si="25"/>
        <v>0</v>
      </c>
      <c r="X126" s="196">
        <f t="shared" si="25"/>
        <v>0</v>
      </c>
      <c r="Y126" s="196">
        <f t="shared" si="25"/>
        <v>0</v>
      </c>
      <c r="Z126" s="66">
        <f t="shared" si="25"/>
        <v>248</v>
      </c>
      <c r="AA126" s="75"/>
    </row>
    <row r="127" spans="1:27" ht="16.5" customHeight="1" thickBot="1" x14ac:dyDescent="0.45">
      <c r="A127" s="58"/>
      <c r="B127" s="422" t="s">
        <v>25</v>
      </c>
      <c r="C127" s="423"/>
      <c r="D127" s="423"/>
      <c r="E127" s="19"/>
      <c r="F127" s="196"/>
      <c r="G127" s="38"/>
      <c r="H127" s="195"/>
      <c r="I127" s="64"/>
      <c r="J127" s="71">
        <f t="shared" ref="J127:Z127" si="26">SUM(J115,J126)</f>
        <v>248</v>
      </c>
      <c r="K127" s="19">
        <f t="shared" si="26"/>
        <v>216</v>
      </c>
      <c r="L127" s="19">
        <f t="shared" si="26"/>
        <v>0</v>
      </c>
      <c r="M127" s="19">
        <f t="shared" si="26"/>
        <v>8</v>
      </c>
      <c r="N127" s="19">
        <f t="shared" si="26"/>
        <v>4</v>
      </c>
      <c r="O127" s="19">
        <f t="shared" si="26"/>
        <v>0</v>
      </c>
      <c r="P127" s="19">
        <f t="shared" si="26"/>
        <v>10</v>
      </c>
      <c r="Q127" s="19">
        <f t="shared" si="26"/>
        <v>0</v>
      </c>
      <c r="R127" s="19">
        <f t="shared" si="26"/>
        <v>0</v>
      </c>
      <c r="S127" s="19">
        <f t="shared" si="26"/>
        <v>0</v>
      </c>
      <c r="T127" s="19">
        <f t="shared" si="26"/>
        <v>21</v>
      </c>
      <c r="U127" s="19">
        <f t="shared" si="26"/>
        <v>0</v>
      </c>
      <c r="V127" s="19">
        <f t="shared" si="26"/>
        <v>3</v>
      </c>
      <c r="W127" s="19">
        <f t="shared" si="26"/>
        <v>0</v>
      </c>
      <c r="X127" s="19">
        <f t="shared" si="26"/>
        <v>0</v>
      </c>
      <c r="Y127" s="19">
        <f t="shared" si="26"/>
        <v>0</v>
      </c>
      <c r="Z127" s="66">
        <f t="shared" si="26"/>
        <v>510</v>
      </c>
      <c r="AA127" s="75"/>
    </row>
    <row r="128" spans="1:27" ht="16.5" customHeight="1" x14ac:dyDescent="0.4">
      <c r="A128" s="233">
        <v>6</v>
      </c>
      <c r="B128" s="234" t="s">
        <v>28</v>
      </c>
      <c r="C128" s="235" t="s">
        <v>19</v>
      </c>
      <c r="D128" s="72">
        <v>0.9</v>
      </c>
      <c r="E128" s="83" t="s">
        <v>134</v>
      </c>
      <c r="F128" s="61" t="s">
        <v>98</v>
      </c>
      <c r="G128" s="61" t="s">
        <v>150</v>
      </c>
      <c r="H128" s="62">
        <v>1</v>
      </c>
      <c r="I128" s="26">
        <v>14</v>
      </c>
      <c r="J128" s="67">
        <v>7</v>
      </c>
      <c r="K128" s="4">
        <v>16</v>
      </c>
      <c r="L128" s="4"/>
      <c r="M128" s="4">
        <v>4</v>
      </c>
      <c r="N128" s="4">
        <v>2</v>
      </c>
      <c r="O128" s="4"/>
      <c r="P128" s="4"/>
      <c r="Q128" s="4"/>
      <c r="R128" s="4"/>
      <c r="S128" s="4"/>
      <c r="T128" s="4">
        <v>3</v>
      </c>
      <c r="U128" s="4"/>
      <c r="V128" s="4"/>
      <c r="W128" s="4"/>
      <c r="X128" s="4"/>
      <c r="Y128" s="4"/>
      <c r="Z128" s="27">
        <f t="shared" ref="Z128:Z137" si="27">SUM(J128:Y128)</f>
        <v>32</v>
      </c>
      <c r="AA128" s="75"/>
    </row>
    <row r="129" spans="1:27" ht="16.5" customHeight="1" x14ac:dyDescent="0.4">
      <c r="A129" s="236"/>
      <c r="B129" s="176" t="s">
        <v>29</v>
      </c>
      <c r="C129" s="225" t="s">
        <v>73</v>
      </c>
      <c r="D129" s="6"/>
      <c r="E129" s="83" t="s">
        <v>134</v>
      </c>
      <c r="F129" s="61" t="s">
        <v>98</v>
      </c>
      <c r="G129" s="61" t="s">
        <v>206</v>
      </c>
      <c r="H129" s="62">
        <v>1</v>
      </c>
      <c r="I129" s="26">
        <v>5</v>
      </c>
      <c r="J129" s="67">
        <v>6</v>
      </c>
      <c r="K129" s="4">
        <v>16</v>
      </c>
      <c r="L129" s="4"/>
      <c r="M129" s="4">
        <v>1</v>
      </c>
      <c r="N129" s="4">
        <v>0.5</v>
      </c>
      <c r="O129" s="4"/>
      <c r="P129" s="4"/>
      <c r="Q129" s="4"/>
      <c r="R129" s="4"/>
      <c r="S129" s="4"/>
      <c r="T129" s="4">
        <v>1</v>
      </c>
      <c r="U129" s="4"/>
      <c r="V129" s="4"/>
      <c r="W129" s="4"/>
      <c r="X129" s="4"/>
      <c r="Y129" s="4"/>
      <c r="Z129" s="26">
        <f t="shared" si="27"/>
        <v>24.5</v>
      </c>
      <c r="AA129" s="75"/>
    </row>
    <row r="130" spans="1:27" ht="16.5" customHeight="1" x14ac:dyDescent="0.4">
      <c r="A130" s="236"/>
      <c r="B130" s="176" t="s">
        <v>30</v>
      </c>
      <c r="C130" s="225" t="s">
        <v>19</v>
      </c>
      <c r="D130" s="6"/>
      <c r="E130" s="83" t="s">
        <v>134</v>
      </c>
      <c r="F130" s="61" t="s">
        <v>98</v>
      </c>
      <c r="G130" s="61" t="s">
        <v>152</v>
      </c>
      <c r="H130" s="62">
        <v>1</v>
      </c>
      <c r="I130" s="26">
        <v>6</v>
      </c>
      <c r="J130" s="67">
        <v>6</v>
      </c>
      <c r="K130" s="4">
        <v>16</v>
      </c>
      <c r="L130" s="4"/>
      <c r="M130" s="4">
        <v>2</v>
      </c>
      <c r="N130" s="4">
        <v>0.5</v>
      </c>
      <c r="O130" s="4"/>
      <c r="P130" s="4"/>
      <c r="Q130" s="4"/>
      <c r="R130" s="4"/>
      <c r="S130" s="4"/>
      <c r="T130" s="4">
        <v>1</v>
      </c>
      <c r="U130" s="4"/>
      <c r="V130" s="4"/>
      <c r="W130" s="4"/>
      <c r="X130" s="4"/>
      <c r="Y130" s="4"/>
      <c r="Z130" s="26">
        <f t="shared" si="27"/>
        <v>25.5</v>
      </c>
      <c r="AA130" s="75"/>
    </row>
    <row r="131" spans="1:27" ht="16.5" customHeight="1" x14ac:dyDescent="0.4">
      <c r="A131" s="236"/>
      <c r="B131" s="328"/>
      <c r="C131" s="238"/>
      <c r="D131" s="6"/>
      <c r="E131" s="83" t="s">
        <v>134</v>
      </c>
      <c r="F131" s="61" t="s">
        <v>98</v>
      </c>
      <c r="G131" s="61" t="s">
        <v>153</v>
      </c>
      <c r="H131" s="62">
        <v>1</v>
      </c>
      <c r="I131" s="26">
        <v>43</v>
      </c>
      <c r="J131" s="67">
        <v>7</v>
      </c>
      <c r="K131" s="4">
        <v>32</v>
      </c>
      <c r="L131" s="4"/>
      <c r="M131" s="4">
        <v>11</v>
      </c>
      <c r="N131" s="4">
        <v>2</v>
      </c>
      <c r="O131" s="4"/>
      <c r="P131" s="4"/>
      <c r="Q131" s="4"/>
      <c r="R131" s="4"/>
      <c r="S131" s="4"/>
      <c r="T131" s="4">
        <v>10</v>
      </c>
      <c r="U131" s="4"/>
      <c r="V131" s="4"/>
      <c r="W131" s="4"/>
      <c r="X131" s="4"/>
      <c r="Y131" s="4"/>
      <c r="Z131" s="26">
        <f t="shared" si="27"/>
        <v>62</v>
      </c>
      <c r="AA131" s="75"/>
    </row>
    <row r="132" spans="1:27" ht="16.5" customHeight="1" x14ac:dyDescent="0.4">
      <c r="A132" s="236"/>
      <c r="B132" s="328"/>
      <c r="C132" s="238"/>
      <c r="D132" s="6"/>
      <c r="E132" s="83" t="s">
        <v>134</v>
      </c>
      <c r="F132" s="61" t="s">
        <v>98</v>
      </c>
      <c r="G132" s="61" t="s">
        <v>198</v>
      </c>
      <c r="H132" s="62">
        <v>1</v>
      </c>
      <c r="I132" s="26">
        <v>8</v>
      </c>
      <c r="J132" s="67">
        <v>6</v>
      </c>
      <c r="K132" s="4">
        <v>16</v>
      </c>
      <c r="L132" s="4"/>
      <c r="M132" s="4">
        <v>2</v>
      </c>
      <c r="N132" s="4">
        <v>1</v>
      </c>
      <c r="O132" s="4"/>
      <c r="P132" s="4"/>
      <c r="Q132" s="4"/>
      <c r="R132" s="4"/>
      <c r="S132" s="4"/>
      <c r="T132" s="4">
        <v>1</v>
      </c>
      <c r="U132" s="4"/>
      <c r="V132" s="4"/>
      <c r="W132" s="4"/>
      <c r="X132" s="4"/>
      <c r="Y132" s="4"/>
      <c r="Z132" s="26">
        <f t="shared" si="27"/>
        <v>26</v>
      </c>
      <c r="AA132" s="75"/>
    </row>
    <row r="133" spans="1:27" ht="16.5" customHeight="1" x14ac:dyDescent="0.4">
      <c r="A133" s="236"/>
      <c r="B133" s="328"/>
      <c r="C133" s="238"/>
      <c r="D133" s="6"/>
      <c r="E133" s="83" t="s">
        <v>134</v>
      </c>
      <c r="F133" s="61" t="s">
        <v>98</v>
      </c>
      <c r="G133" s="61" t="s">
        <v>154</v>
      </c>
      <c r="H133" s="62">
        <v>1</v>
      </c>
      <c r="I133" s="26">
        <v>26</v>
      </c>
      <c r="J133" s="67">
        <v>24</v>
      </c>
      <c r="K133" s="4">
        <v>16</v>
      </c>
      <c r="L133" s="4"/>
      <c r="M133" s="4">
        <v>7</v>
      </c>
      <c r="N133" s="4">
        <v>2</v>
      </c>
      <c r="O133" s="4"/>
      <c r="P133" s="4"/>
      <c r="Q133" s="4"/>
      <c r="R133" s="4"/>
      <c r="S133" s="4"/>
      <c r="T133" s="4">
        <v>3</v>
      </c>
      <c r="U133" s="4"/>
      <c r="V133" s="4"/>
      <c r="W133" s="4"/>
      <c r="X133" s="4"/>
      <c r="Y133" s="4"/>
      <c r="Z133" s="26">
        <f t="shared" si="27"/>
        <v>52</v>
      </c>
      <c r="AA133" s="75"/>
    </row>
    <row r="134" spans="1:27" ht="16.5" customHeight="1" x14ac:dyDescent="0.4">
      <c r="A134" s="236"/>
      <c r="B134" s="328"/>
      <c r="C134" s="238"/>
      <c r="D134" s="6"/>
      <c r="E134" s="83" t="s">
        <v>183</v>
      </c>
      <c r="F134" s="61" t="s">
        <v>98</v>
      </c>
      <c r="G134" s="61" t="s">
        <v>99</v>
      </c>
      <c r="H134" s="62" t="s">
        <v>197</v>
      </c>
      <c r="I134" s="26">
        <v>9</v>
      </c>
      <c r="J134" s="67"/>
      <c r="K134" s="4"/>
      <c r="L134" s="4"/>
      <c r="M134" s="4"/>
      <c r="N134" s="4"/>
      <c r="O134" s="4"/>
      <c r="P134" s="4"/>
      <c r="Q134" s="4"/>
      <c r="R134" s="4">
        <v>9</v>
      </c>
      <c r="S134" s="4"/>
      <c r="T134" s="4"/>
      <c r="U134" s="4"/>
      <c r="V134" s="4"/>
      <c r="W134" s="4"/>
      <c r="X134" s="4"/>
      <c r="Y134" s="4"/>
      <c r="Z134" s="26">
        <f t="shared" si="27"/>
        <v>9</v>
      </c>
      <c r="AA134" s="75"/>
    </row>
    <row r="135" spans="1:27" ht="16.5" customHeight="1" x14ac:dyDescent="0.4">
      <c r="A135" s="236"/>
      <c r="B135" s="328"/>
      <c r="C135" s="238"/>
      <c r="D135" s="6"/>
      <c r="E135" s="83" t="s">
        <v>184</v>
      </c>
      <c r="F135" s="61" t="s">
        <v>98</v>
      </c>
      <c r="G135" s="61" t="s">
        <v>99</v>
      </c>
      <c r="H135" s="62" t="s">
        <v>197</v>
      </c>
      <c r="I135" s="26">
        <v>9</v>
      </c>
      <c r="J135" s="67"/>
      <c r="K135" s="4"/>
      <c r="L135" s="4"/>
      <c r="M135" s="4"/>
      <c r="N135" s="4"/>
      <c r="O135" s="4"/>
      <c r="P135" s="4"/>
      <c r="Q135" s="4"/>
      <c r="R135" s="4">
        <v>18</v>
      </c>
      <c r="S135" s="4"/>
      <c r="T135" s="4"/>
      <c r="U135" s="4"/>
      <c r="V135" s="4"/>
      <c r="W135" s="4"/>
      <c r="X135" s="4"/>
      <c r="Y135" s="4"/>
      <c r="Z135" s="26">
        <f t="shared" si="27"/>
        <v>18</v>
      </c>
      <c r="AA135" s="75"/>
    </row>
    <row r="136" spans="1:27" ht="16.5" customHeight="1" x14ac:dyDescent="0.4">
      <c r="A136" s="236"/>
      <c r="B136" s="328"/>
      <c r="C136" s="238"/>
      <c r="D136" s="6"/>
      <c r="E136" s="83" t="s">
        <v>132</v>
      </c>
      <c r="F136" s="61" t="s">
        <v>98</v>
      </c>
      <c r="G136" s="61" t="s">
        <v>100</v>
      </c>
      <c r="H136" s="62" t="s">
        <v>197</v>
      </c>
      <c r="I136" s="26">
        <v>5</v>
      </c>
      <c r="J136" s="67"/>
      <c r="K136" s="4"/>
      <c r="L136" s="4"/>
      <c r="M136" s="4"/>
      <c r="N136" s="4"/>
      <c r="O136" s="4"/>
      <c r="P136" s="4"/>
      <c r="Q136" s="4"/>
      <c r="R136" s="4">
        <v>15</v>
      </c>
      <c r="S136" s="4"/>
      <c r="T136" s="4"/>
      <c r="U136" s="4"/>
      <c r="V136" s="4"/>
      <c r="W136" s="4"/>
      <c r="X136" s="4"/>
      <c r="Y136" s="4"/>
      <c r="Z136" s="26">
        <f t="shared" si="27"/>
        <v>15</v>
      </c>
      <c r="AA136" s="75"/>
    </row>
    <row r="137" spans="1:27" ht="16.5" customHeight="1" x14ac:dyDescent="0.4">
      <c r="A137" s="236"/>
      <c r="B137" s="328"/>
      <c r="C137" s="238"/>
      <c r="D137" s="6"/>
      <c r="E137" s="83" t="s">
        <v>116</v>
      </c>
      <c r="F137" s="61" t="s">
        <v>98</v>
      </c>
      <c r="G137" s="61" t="s">
        <v>99</v>
      </c>
      <c r="H137" s="62" t="s">
        <v>197</v>
      </c>
      <c r="I137" s="26">
        <v>1</v>
      </c>
      <c r="J137" s="67"/>
      <c r="K137" s="4"/>
      <c r="L137" s="4"/>
      <c r="M137" s="4"/>
      <c r="N137" s="4"/>
      <c r="O137" s="4"/>
      <c r="P137" s="4">
        <v>11</v>
      </c>
      <c r="Q137" s="4"/>
      <c r="R137" s="4"/>
      <c r="S137" s="4"/>
      <c r="T137" s="4"/>
      <c r="U137" s="4"/>
      <c r="V137" s="4" t="s">
        <v>47</v>
      </c>
      <c r="W137" s="4"/>
      <c r="X137" s="4"/>
      <c r="Y137" s="4"/>
      <c r="Z137" s="26">
        <f t="shared" si="27"/>
        <v>11</v>
      </c>
      <c r="AA137" s="75"/>
    </row>
    <row r="138" spans="1:27" ht="16.5" customHeight="1" x14ac:dyDescent="0.4">
      <c r="A138" s="236"/>
      <c r="B138" s="328"/>
      <c r="C138" s="238"/>
      <c r="D138" s="6"/>
      <c r="E138" s="339"/>
      <c r="F138" s="61"/>
      <c r="G138" s="61"/>
      <c r="H138" s="62"/>
      <c r="I138" s="26"/>
      <c r="J138" s="7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3"/>
      <c r="Y138" s="3"/>
      <c r="Z138" s="26"/>
      <c r="AA138" s="75"/>
    </row>
    <row r="139" spans="1:27" s="75" customFormat="1" ht="16.5" customHeight="1" thickBot="1" x14ac:dyDescent="0.45">
      <c r="A139" s="239"/>
      <c r="B139" s="24"/>
      <c r="C139" s="188"/>
      <c r="D139" s="240"/>
      <c r="E139" s="2"/>
      <c r="F139" s="30"/>
      <c r="G139" s="30"/>
      <c r="H139" s="63"/>
      <c r="I139" s="25"/>
      <c r="J139" s="14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5"/>
    </row>
    <row r="140" spans="1:27" s="75" customFormat="1" ht="16.5" customHeight="1" thickBot="1" x14ac:dyDescent="0.45">
      <c r="A140" s="241"/>
      <c r="B140" s="422" t="s">
        <v>107</v>
      </c>
      <c r="C140" s="423"/>
      <c r="D140" s="424"/>
      <c r="E140" s="242"/>
      <c r="F140" s="19"/>
      <c r="G140" s="38"/>
      <c r="H140" s="195"/>
      <c r="I140" s="64"/>
      <c r="J140" s="200">
        <f>SUM(J128:J139)</f>
        <v>56</v>
      </c>
      <c r="K140" s="19">
        <f>SUM(K128:K139)</f>
        <v>112</v>
      </c>
      <c r="L140" s="19">
        <f t="shared" ref="L140:Y140" si="28">SUM(L128:L139)</f>
        <v>0</v>
      </c>
      <c r="M140" s="19">
        <f t="shared" si="28"/>
        <v>27</v>
      </c>
      <c r="N140" s="19">
        <f t="shared" si="28"/>
        <v>8</v>
      </c>
      <c r="O140" s="19">
        <f t="shared" si="28"/>
        <v>0</v>
      </c>
      <c r="P140" s="19">
        <f t="shared" si="28"/>
        <v>11</v>
      </c>
      <c r="Q140" s="19">
        <f t="shared" si="28"/>
        <v>0</v>
      </c>
      <c r="R140" s="19">
        <f t="shared" si="28"/>
        <v>42</v>
      </c>
      <c r="S140" s="19">
        <f t="shared" si="28"/>
        <v>0</v>
      </c>
      <c r="T140" s="19">
        <f t="shared" si="28"/>
        <v>19</v>
      </c>
      <c r="U140" s="19">
        <f t="shared" si="28"/>
        <v>0</v>
      </c>
      <c r="V140" s="19">
        <f t="shared" si="28"/>
        <v>0</v>
      </c>
      <c r="W140" s="19">
        <f t="shared" si="28"/>
        <v>0</v>
      </c>
      <c r="X140" s="19">
        <f t="shared" si="28"/>
        <v>0</v>
      </c>
      <c r="Y140" s="19">
        <f t="shared" si="28"/>
        <v>0</v>
      </c>
      <c r="Z140" s="66">
        <f>SUM(Z128:Z139)</f>
        <v>275</v>
      </c>
    </row>
    <row r="141" spans="1:27" s="75" customFormat="1" ht="16.5" customHeight="1" x14ac:dyDescent="0.4">
      <c r="A141" s="243"/>
      <c r="B141" s="3"/>
      <c r="C141" s="27"/>
      <c r="D141" s="72"/>
      <c r="E141" s="83" t="s">
        <v>134</v>
      </c>
      <c r="F141" s="61" t="s">
        <v>98</v>
      </c>
      <c r="G141" s="61" t="s">
        <v>150</v>
      </c>
      <c r="H141" s="62">
        <v>1</v>
      </c>
      <c r="I141" s="26">
        <v>14</v>
      </c>
      <c r="J141" s="67">
        <v>8</v>
      </c>
      <c r="K141" s="4">
        <v>16</v>
      </c>
      <c r="L141" s="4"/>
      <c r="M141" s="4">
        <v>4</v>
      </c>
      <c r="N141" s="4">
        <v>2</v>
      </c>
      <c r="O141" s="4"/>
      <c r="P141" s="4"/>
      <c r="Q141" s="4"/>
      <c r="R141" s="4"/>
      <c r="S141" s="4"/>
      <c r="T141" s="4">
        <v>3</v>
      </c>
      <c r="U141" s="4"/>
      <c r="V141" s="4"/>
      <c r="W141" s="4"/>
      <c r="X141" s="4"/>
      <c r="Y141" s="4"/>
      <c r="Z141" s="27">
        <f t="shared" ref="Z141:Z147" si="29">SUM(J141:Y141)</f>
        <v>33</v>
      </c>
    </row>
    <row r="142" spans="1:27" s="75" customFormat="1" ht="16.5" customHeight="1" x14ac:dyDescent="0.4">
      <c r="A142" s="243"/>
      <c r="B142" s="3"/>
      <c r="C142" s="26"/>
      <c r="D142" s="6"/>
      <c r="E142" s="83" t="s">
        <v>134</v>
      </c>
      <c r="F142" s="61" t="s">
        <v>98</v>
      </c>
      <c r="G142" s="61" t="s">
        <v>206</v>
      </c>
      <c r="H142" s="62">
        <v>1</v>
      </c>
      <c r="I142" s="26">
        <v>5</v>
      </c>
      <c r="J142" s="67">
        <v>8</v>
      </c>
      <c r="K142" s="4">
        <v>16</v>
      </c>
      <c r="L142" s="4"/>
      <c r="M142" s="4">
        <v>1</v>
      </c>
      <c r="N142" s="4">
        <v>0.5</v>
      </c>
      <c r="O142" s="4"/>
      <c r="P142" s="4"/>
      <c r="Q142" s="4"/>
      <c r="R142" s="4"/>
      <c r="S142" s="4"/>
      <c r="T142" s="4">
        <v>1</v>
      </c>
      <c r="U142" s="4"/>
      <c r="V142" s="4"/>
      <c r="W142" s="4"/>
      <c r="X142" s="4"/>
      <c r="Y142" s="4"/>
      <c r="Z142" s="26">
        <f t="shared" si="29"/>
        <v>26.5</v>
      </c>
    </row>
    <row r="143" spans="1:27" s="75" customFormat="1" ht="16.5" customHeight="1" x14ac:dyDescent="0.4">
      <c r="A143" s="243"/>
      <c r="B143" s="3"/>
      <c r="C143" s="26"/>
      <c r="D143" s="6"/>
      <c r="E143" s="83" t="s">
        <v>134</v>
      </c>
      <c r="F143" s="61" t="s">
        <v>98</v>
      </c>
      <c r="G143" s="61" t="s">
        <v>152</v>
      </c>
      <c r="H143" s="62">
        <v>1</v>
      </c>
      <c r="I143" s="26">
        <v>6</v>
      </c>
      <c r="J143" s="67">
        <v>8</v>
      </c>
      <c r="K143" s="4">
        <v>16</v>
      </c>
      <c r="L143" s="4"/>
      <c r="M143" s="4">
        <v>2</v>
      </c>
      <c r="N143" s="4">
        <v>0.5</v>
      </c>
      <c r="O143" s="4"/>
      <c r="P143" s="4"/>
      <c r="Q143" s="4"/>
      <c r="R143" s="4"/>
      <c r="S143" s="4"/>
      <c r="T143" s="4">
        <v>1</v>
      </c>
      <c r="U143" s="4"/>
      <c r="V143" s="4"/>
      <c r="W143" s="4"/>
      <c r="X143" s="4"/>
      <c r="Y143" s="4"/>
      <c r="Z143" s="145">
        <f t="shared" si="29"/>
        <v>27.5</v>
      </c>
    </row>
    <row r="144" spans="1:27" s="75" customFormat="1" ht="16.5" customHeight="1" x14ac:dyDescent="0.4">
      <c r="A144" s="243"/>
      <c r="B144" s="3"/>
      <c r="C144" s="26"/>
      <c r="D144" s="6"/>
      <c r="E144" s="83" t="s">
        <v>134</v>
      </c>
      <c r="F144" s="61" t="s">
        <v>98</v>
      </c>
      <c r="G144" s="61" t="s">
        <v>153</v>
      </c>
      <c r="H144" s="62">
        <v>1</v>
      </c>
      <c r="I144" s="26">
        <v>43</v>
      </c>
      <c r="J144" s="67">
        <v>8</v>
      </c>
      <c r="K144" s="4">
        <v>48</v>
      </c>
      <c r="L144" s="4"/>
      <c r="M144" s="4">
        <v>11</v>
      </c>
      <c r="N144" s="4">
        <v>2</v>
      </c>
      <c r="O144" s="4"/>
      <c r="P144" s="4"/>
      <c r="Q144" s="4"/>
      <c r="R144" s="4"/>
      <c r="S144" s="4"/>
      <c r="T144" s="4">
        <v>10</v>
      </c>
      <c r="U144" s="4"/>
      <c r="V144" s="4"/>
      <c r="W144" s="4"/>
      <c r="X144" s="4"/>
      <c r="Y144" s="4"/>
      <c r="Z144" s="25">
        <f t="shared" si="29"/>
        <v>79</v>
      </c>
    </row>
    <row r="145" spans="1:26" s="75" customFormat="1" ht="16.5" customHeight="1" x14ac:dyDescent="0.4">
      <c r="A145" s="243"/>
      <c r="B145" s="3"/>
      <c r="C145" s="26"/>
      <c r="D145" s="6"/>
      <c r="E145" s="83" t="s">
        <v>134</v>
      </c>
      <c r="F145" s="61" t="s">
        <v>98</v>
      </c>
      <c r="G145" s="61" t="s">
        <v>154</v>
      </c>
      <c r="H145" s="62">
        <v>1</v>
      </c>
      <c r="I145" s="26">
        <v>26</v>
      </c>
      <c r="J145" s="67">
        <v>16</v>
      </c>
      <c r="K145" s="4">
        <v>16</v>
      </c>
      <c r="L145" s="4"/>
      <c r="M145" s="4">
        <v>7</v>
      </c>
      <c r="N145" s="4">
        <v>2</v>
      </c>
      <c r="O145" s="4"/>
      <c r="P145" s="4"/>
      <c r="Q145" s="4"/>
      <c r="R145" s="4"/>
      <c r="S145" s="4"/>
      <c r="T145" s="4">
        <v>3</v>
      </c>
      <c r="U145" s="4"/>
      <c r="V145" s="4"/>
      <c r="W145" s="4"/>
      <c r="X145" s="4"/>
      <c r="Y145" s="4"/>
      <c r="Z145" s="26">
        <f t="shared" si="29"/>
        <v>44</v>
      </c>
    </row>
    <row r="146" spans="1:26" s="75" customFormat="1" ht="16.5" customHeight="1" x14ac:dyDescent="0.4">
      <c r="A146" s="243"/>
      <c r="B146" s="3"/>
      <c r="C146" s="26"/>
      <c r="D146" s="6"/>
      <c r="E146" s="83" t="s">
        <v>156</v>
      </c>
      <c r="F146" s="61" t="s">
        <v>98</v>
      </c>
      <c r="G146" s="61" t="s">
        <v>100</v>
      </c>
      <c r="H146" s="62">
        <v>1</v>
      </c>
      <c r="I146" s="26">
        <v>6</v>
      </c>
      <c r="J146" s="67"/>
      <c r="K146" s="4"/>
      <c r="L146" s="4"/>
      <c r="M146" s="4"/>
      <c r="N146" s="4"/>
      <c r="O146" s="4"/>
      <c r="P146" s="4"/>
      <c r="Q146" s="4"/>
      <c r="R146" s="4"/>
      <c r="S146" s="4">
        <v>12</v>
      </c>
      <c r="T146" s="4"/>
      <c r="U146" s="4"/>
      <c r="V146" s="4"/>
      <c r="W146" s="4"/>
      <c r="X146" s="4"/>
      <c r="Y146" s="4"/>
      <c r="Z146" s="145">
        <f t="shared" si="29"/>
        <v>12</v>
      </c>
    </row>
    <row r="147" spans="1:26" s="75" customFormat="1" ht="16.5" customHeight="1" x14ac:dyDescent="0.4">
      <c r="A147" s="243"/>
      <c r="B147" s="3"/>
      <c r="C147" s="26"/>
      <c r="D147" s="6"/>
      <c r="E147" s="260" t="s">
        <v>133</v>
      </c>
      <c r="F147" s="61" t="s">
        <v>98</v>
      </c>
      <c r="G147" s="61" t="s">
        <v>99</v>
      </c>
      <c r="H147" s="62">
        <v>4</v>
      </c>
      <c r="I147" s="26">
        <v>1</v>
      </c>
      <c r="J147" s="67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>
        <v>3</v>
      </c>
      <c r="W147" s="4"/>
      <c r="X147" s="4"/>
      <c r="Y147" s="4"/>
      <c r="Z147" s="25">
        <f t="shared" si="29"/>
        <v>3</v>
      </c>
    </row>
    <row r="148" spans="1:26" s="75" customFormat="1" ht="16.5" customHeight="1" x14ac:dyDescent="0.4">
      <c r="A148" s="243"/>
      <c r="B148" s="3"/>
      <c r="C148" s="145"/>
      <c r="D148" s="244"/>
      <c r="E148" s="156"/>
      <c r="F148" s="146"/>
      <c r="G148" s="61"/>
      <c r="H148" s="142"/>
      <c r="I148" s="26"/>
      <c r="J148" s="7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26"/>
    </row>
    <row r="149" spans="1:26" s="75" customFormat="1" ht="16.5" customHeight="1" thickBot="1" x14ac:dyDescent="0.45">
      <c r="A149" s="33"/>
      <c r="B149" s="1"/>
      <c r="C149" s="31"/>
      <c r="D149" s="245"/>
      <c r="E149" s="246" t="s">
        <v>47</v>
      </c>
      <c r="F149" s="247"/>
      <c r="G149" s="248"/>
      <c r="H149" s="249"/>
      <c r="I149" s="31"/>
      <c r="J149" s="1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6"/>
    </row>
    <row r="150" spans="1:26" s="75" customFormat="1" ht="16.5" customHeight="1" thickBot="1" x14ac:dyDescent="0.45">
      <c r="A150" s="250"/>
      <c r="B150" s="422" t="s">
        <v>157</v>
      </c>
      <c r="C150" s="423"/>
      <c r="D150" s="424"/>
      <c r="E150" s="251"/>
      <c r="F150" s="251"/>
      <c r="G150" s="252"/>
      <c r="H150" s="253"/>
      <c r="I150" s="66"/>
      <c r="J150" s="200">
        <f>SUM(J141:J149)</f>
        <v>48</v>
      </c>
      <c r="K150" s="19">
        <f>SUM(K141:K149)</f>
        <v>112</v>
      </c>
      <c r="L150" s="19">
        <f t="shared" ref="L150:Y150" si="30">SUM(L141:L149)</f>
        <v>0</v>
      </c>
      <c r="M150" s="19">
        <f t="shared" si="30"/>
        <v>25</v>
      </c>
      <c r="N150" s="19">
        <f t="shared" si="30"/>
        <v>7</v>
      </c>
      <c r="O150" s="19">
        <f t="shared" si="30"/>
        <v>0</v>
      </c>
      <c r="P150" s="19">
        <f t="shared" si="30"/>
        <v>0</v>
      </c>
      <c r="Q150" s="19">
        <f t="shared" si="30"/>
        <v>0</v>
      </c>
      <c r="R150" s="19">
        <f t="shared" si="30"/>
        <v>0</v>
      </c>
      <c r="S150" s="19">
        <f t="shared" si="30"/>
        <v>12</v>
      </c>
      <c r="T150" s="19">
        <f t="shared" si="30"/>
        <v>18</v>
      </c>
      <c r="U150" s="19">
        <f t="shared" si="30"/>
        <v>0</v>
      </c>
      <c r="V150" s="19">
        <f t="shared" si="30"/>
        <v>3</v>
      </c>
      <c r="W150" s="19">
        <f t="shared" si="30"/>
        <v>0</v>
      </c>
      <c r="X150" s="19">
        <f t="shared" si="30"/>
        <v>0</v>
      </c>
      <c r="Y150" s="19">
        <f t="shared" si="30"/>
        <v>0</v>
      </c>
      <c r="Z150" s="66">
        <f>SUM(Z141:Z149)</f>
        <v>225</v>
      </c>
    </row>
    <row r="151" spans="1:26" s="75" customFormat="1" ht="16.5" customHeight="1" thickBot="1" x14ac:dyDescent="0.45">
      <c r="A151" s="250"/>
      <c r="B151" s="422" t="s">
        <v>158</v>
      </c>
      <c r="C151" s="423"/>
      <c r="D151" s="424"/>
      <c r="E151" s="199"/>
      <c r="F151" s="199"/>
      <c r="G151" s="242"/>
      <c r="H151" s="253"/>
      <c r="I151" s="66"/>
      <c r="J151" s="254">
        <f t="shared" ref="J151:Z151" si="31">SUM(J140,J150)</f>
        <v>104</v>
      </c>
      <c r="K151" s="19">
        <f t="shared" si="31"/>
        <v>224</v>
      </c>
      <c r="L151" s="19">
        <f t="shared" si="31"/>
        <v>0</v>
      </c>
      <c r="M151" s="19">
        <f t="shared" si="31"/>
        <v>52</v>
      </c>
      <c r="N151" s="19">
        <f t="shared" si="31"/>
        <v>15</v>
      </c>
      <c r="O151" s="19">
        <f t="shared" si="31"/>
        <v>0</v>
      </c>
      <c r="P151" s="19">
        <f t="shared" si="31"/>
        <v>11</v>
      </c>
      <c r="Q151" s="19">
        <f t="shared" si="31"/>
        <v>0</v>
      </c>
      <c r="R151" s="19">
        <f t="shared" si="31"/>
        <v>42</v>
      </c>
      <c r="S151" s="19">
        <f t="shared" si="31"/>
        <v>12</v>
      </c>
      <c r="T151" s="19">
        <f t="shared" si="31"/>
        <v>37</v>
      </c>
      <c r="U151" s="19">
        <f t="shared" si="31"/>
        <v>0</v>
      </c>
      <c r="V151" s="19">
        <f t="shared" si="31"/>
        <v>3</v>
      </c>
      <c r="W151" s="19">
        <f t="shared" si="31"/>
        <v>0</v>
      </c>
      <c r="X151" s="19">
        <f t="shared" si="31"/>
        <v>0</v>
      </c>
      <c r="Y151" s="19">
        <f t="shared" si="31"/>
        <v>0</v>
      </c>
      <c r="Z151" s="66">
        <f t="shared" si="31"/>
        <v>500</v>
      </c>
    </row>
    <row r="152" spans="1:26" s="75" customFormat="1" ht="16.5" customHeight="1" x14ac:dyDescent="0.4">
      <c r="A152" s="170">
        <v>7</v>
      </c>
      <c r="B152" s="171" t="s">
        <v>53</v>
      </c>
      <c r="C152" s="81" t="s">
        <v>19</v>
      </c>
      <c r="D152" s="72">
        <v>1</v>
      </c>
      <c r="E152" s="231" t="s">
        <v>97</v>
      </c>
      <c r="F152" s="174" t="s">
        <v>98</v>
      </c>
      <c r="G152" s="61" t="s">
        <v>109</v>
      </c>
      <c r="H152" s="62">
        <v>2</v>
      </c>
      <c r="I152" s="25">
        <v>1</v>
      </c>
      <c r="J152" s="14">
        <v>8</v>
      </c>
      <c r="K152" s="2"/>
      <c r="L152" s="2"/>
      <c r="M152" s="2"/>
      <c r="N152" s="2">
        <v>0.5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7">
        <f t="shared" ref="Z152:Z161" si="32">SUM(J152:Y152)</f>
        <v>8.5</v>
      </c>
    </row>
    <row r="153" spans="1:26" s="75" customFormat="1" ht="16.5" customHeight="1" x14ac:dyDescent="0.4">
      <c r="A153" s="175"/>
      <c r="B153" s="176" t="s">
        <v>37</v>
      </c>
      <c r="C153" s="225" t="s">
        <v>73</v>
      </c>
      <c r="D153" s="6"/>
      <c r="E153" s="231" t="s">
        <v>97</v>
      </c>
      <c r="F153" s="61" t="s">
        <v>98</v>
      </c>
      <c r="G153" s="61" t="s">
        <v>99</v>
      </c>
      <c r="H153" s="177">
        <v>2</v>
      </c>
      <c r="I153" s="25">
        <v>3</v>
      </c>
      <c r="J153" s="14">
        <v>8</v>
      </c>
      <c r="K153" s="2"/>
      <c r="L153" s="2"/>
      <c r="M153" s="2">
        <v>1</v>
      </c>
      <c r="N153" s="2">
        <v>0.5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5">
        <f t="shared" si="32"/>
        <v>9.5</v>
      </c>
    </row>
    <row r="154" spans="1:26" s="75" customFormat="1" ht="16.5" customHeight="1" x14ac:dyDescent="0.4">
      <c r="A154" s="175"/>
      <c r="B154" s="176" t="s">
        <v>54</v>
      </c>
      <c r="C154" s="225"/>
      <c r="D154" s="6"/>
      <c r="E154" s="231" t="s">
        <v>97</v>
      </c>
      <c r="F154" s="61" t="s">
        <v>98</v>
      </c>
      <c r="G154" s="61" t="s">
        <v>100</v>
      </c>
      <c r="H154" s="177">
        <v>2</v>
      </c>
      <c r="I154" s="25">
        <v>12</v>
      </c>
      <c r="J154" s="14">
        <v>8</v>
      </c>
      <c r="K154" s="2"/>
      <c r="L154" s="2"/>
      <c r="M154" s="2">
        <v>3</v>
      </c>
      <c r="N154" s="2">
        <v>1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5">
        <f t="shared" si="32"/>
        <v>12</v>
      </c>
    </row>
    <row r="155" spans="1:26" s="75" customFormat="1" ht="16.5" customHeight="1" x14ac:dyDescent="0.4">
      <c r="A155" s="34"/>
      <c r="B155" s="176"/>
      <c r="C155" s="225"/>
      <c r="D155" s="33"/>
      <c r="E155" s="231" t="s">
        <v>97</v>
      </c>
      <c r="F155" s="6" t="s">
        <v>98</v>
      </c>
      <c r="G155" s="61" t="s">
        <v>101</v>
      </c>
      <c r="H155" s="177">
        <v>2</v>
      </c>
      <c r="I155" s="25">
        <v>7</v>
      </c>
      <c r="J155" s="14">
        <v>8</v>
      </c>
      <c r="K155" s="2"/>
      <c r="L155" s="2"/>
      <c r="M155" s="2">
        <v>2</v>
      </c>
      <c r="N155" s="2">
        <v>1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6">
        <f t="shared" si="32"/>
        <v>11</v>
      </c>
    </row>
    <row r="156" spans="1:26" s="75" customFormat="1" ht="16.5" customHeight="1" x14ac:dyDescent="0.4">
      <c r="A156" s="34"/>
      <c r="B156" s="227"/>
      <c r="C156" s="225"/>
      <c r="D156" s="33"/>
      <c r="E156" s="231" t="s">
        <v>159</v>
      </c>
      <c r="F156" s="174" t="s">
        <v>98</v>
      </c>
      <c r="G156" s="68" t="s">
        <v>109</v>
      </c>
      <c r="H156" s="37">
        <v>4</v>
      </c>
      <c r="I156" s="25">
        <v>6</v>
      </c>
      <c r="J156" s="255">
        <v>32</v>
      </c>
      <c r="K156" s="2">
        <v>24</v>
      </c>
      <c r="L156" s="2"/>
      <c r="M156" s="2">
        <v>2</v>
      </c>
      <c r="N156" s="2">
        <v>0.5</v>
      </c>
      <c r="O156" s="2"/>
      <c r="P156" s="2"/>
      <c r="Q156" s="2"/>
      <c r="R156" s="2"/>
      <c r="S156" s="2"/>
      <c r="T156" s="2">
        <v>1</v>
      </c>
      <c r="U156" s="2"/>
      <c r="V156" s="2"/>
      <c r="W156" s="2"/>
      <c r="X156" s="2" t="s">
        <v>47</v>
      </c>
      <c r="Y156" s="2"/>
      <c r="Z156" s="25">
        <f t="shared" si="32"/>
        <v>59.5</v>
      </c>
    </row>
    <row r="157" spans="1:26" s="75" customFormat="1" ht="16.5" customHeight="1" x14ac:dyDescent="0.4">
      <c r="A157" s="34"/>
      <c r="B157" s="176"/>
      <c r="C157" s="225"/>
      <c r="D157" s="33"/>
      <c r="E157" s="73" t="s">
        <v>160</v>
      </c>
      <c r="F157" s="174" t="s">
        <v>98</v>
      </c>
      <c r="G157" s="68" t="s">
        <v>109</v>
      </c>
      <c r="H157" s="37">
        <v>4</v>
      </c>
      <c r="I157" s="26">
        <v>6</v>
      </c>
      <c r="J157" s="67">
        <v>32</v>
      </c>
      <c r="K157" s="4">
        <v>16</v>
      </c>
      <c r="L157" s="4"/>
      <c r="M157" s="4">
        <v>2</v>
      </c>
      <c r="N157" s="2">
        <v>0.5</v>
      </c>
      <c r="O157" s="4"/>
      <c r="P157" s="4"/>
      <c r="Q157" s="4"/>
      <c r="R157" s="4"/>
      <c r="S157" s="4"/>
      <c r="T157" s="4">
        <v>1</v>
      </c>
      <c r="U157" s="4"/>
      <c r="V157" s="4"/>
      <c r="W157" s="4"/>
      <c r="X157" s="4"/>
      <c r="Y157" s="4"/>
      <c r="Z157" s="26">
        <f t="shared" si="32"/>
        <v>51.5</v>
      </c>
    </row>
    <row r="158" spans="1:26" s="75" customFormat="1" ht="16.5" customHeight="1" x14ac:dyDescent="0.4">
      <c r="A158" s="34"/>
      <c r="B158" s="176"/>
      <c r="C158" s="225"/>
      <c r="D158" s="33"/>
      <c r="E158" s="83" t="s">
        <v>134</v>
      </c>
      <c r="F158" s="61" t="s">
        <v>98</v>
      </c>
      <c r="G158" s="61" t="s">
        <v>216</v>
      </c>
      <c r="H158" s="62">
        <v>1</v>
      </c>
      <c r="I158" s="26">
        <v>3</v>
      </c>
      <c r="J158" s="67">
        <v>20</v>
      </c>
      <c r="K158" s="4">
        <v>15</v>
      </c>
      <c r="L158" s="4"/>
      <c r="M158" s="4">
        <v>1</v>
      </c>
      <c r="N158" s="4">
        <v>0.5</v>
      </c>
      <c r="O158" s="4"/>
      <c r="P158" s="4"/>
      <c r="Q158" s="4"/>
      <c r="R158" s="4"/>
      <c r="S158" s="4"/>
      <c r="T158" s="4">
        <v>1</v>
      </c>
      <c r="U158" s="4"/>
      <c r="V158" s="4"/>
      <c r="W158" s="4"/>
      <c r="X158" s="4"/>
      <c r="Y158" s="4"/>
      <c r="Z158" s="26">
        <f t="shared" si="32"/>
        <v>37.5</v>
      </c>
    </row>
    <row r="159" spans="1:26" s="75" customFormat="1" ht="16.5" customHeight="1" x14ac:dyDescent="0.4">
      <c r="A159" s="34"/>
      <c r="B159" s="176"/>
      <c r="C159" s="225"/>
      <c r="D159" s="33"/>
      <c r="E159" s="83" t="s">
        <v>134</v>
      </c>
      <c r="F159" s="61" t="s">
        <v>98</v>
      </c>
      <c r="G159" s="61" t="s">
        <v>217</v>
      </c>
      <c r="H159" s="62">
        <v>1</v>
      </c>
      <c r="I159" s="26">
        <v>2</v>
      </c>
      <c r="J159" s="67">
        <v>20</v>
      </c>
      <c r="K159" s="4">
        <v>15</v>
      </c>
      <c r="L159" s="4"/>
      <c r="M159" s="4">
        <v>1</v>
      </c>
      <c r="N159" s="4">
        <v>0.5</v>
      </c>
      <c r="O159" s="4"/>
      <c r="P159" s="4"/>
      <c r="Q159" s="4"/>
      <c r="R159" s="4"/>
      <c r="S159" s="4"/>
      <c r="T159" s="4">
        <v>1</v>
      </c>
      <c r="U159" s="4"/>
      <c r="V159" s="4"/>
      <c r="W159" s="4"/>
      <c r="X159" s="4"/>
      <c r="Y159" s="4"/>
      <c r="Z159" s="26">
        <f t="shared" si="32"/>
        <v>37.5</v>
      </c>
    </row>
    <row r="160" spans="1:26" s="75" customFormat="1" ht="16.5" customHeight="1" x14ac:dyDescent="0.4">
      <c r="A160" s="34"/>
      <c r="B160" s="176"/>
      <c r="C160" s="225"/>
      <c r="D160" s="33"/>
      <c r="E160" s="83" t="s">
        <v>116</v>
      </c>
      <c r="F160" s="61" t="s">
        <v>98</v>
      </c>
      <c r="G160" s="61" t="s">
        <v>99</v>
      </c>
      <c r="H160" s="62" t="s">
        <v>197</v>
      </c>
      <c r="I160" s="26">
        <v>1</v>
      </c>
      <c r="J160" s="67"/>
      <c r="K160" s="4"/>
      <c r="L160" s="4"/>
      <c r="M160" s="4"/>
      <c r="N160" s="4"/>
      <c r="O160" s="4"/>
      <c r="P160" s="4">
        <v>10</v>
      </c>
      <c r="Q160" s="4"/>
      <c r="R160" s="4"/>
      <c r="S160" s="4"/>
      <c r="T160" s="4"/>
      <c r="U160" s="4"/>
      <c r="V160" s="4"/>
      <c r="W160" s="4"/>
      <c r="X160" s="4"/>
      <c r="Y160" s="4"/>
      <c r="Z160" s="26">
        <f t="shared" si="32"/>
        <v>10</v>
      </c>
    </row>
    <row r="161" spans="1:30" s="75" customFormat="1" ht="16.5" customHeight="1" x14ac:dyDescent="0.4">
      <c r="A161" s="34"/>
      <c r="B161" s="176"/>
      <c r="C161" s="225"/>
      <c r="D161" s="33"/>
      <c r="E161" s="73"/>
      <c r="F161" s="174"/>
      <c r="G161" s="30"/>
      <c r="H161" s="63"/>
      <c r="I161" s="25"/>
      <c r="J161" s="1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145">
        <f t="shared" si="32"/>
        <v>0</v>
      </c>
    </row>
    <row r="162" spans="1:30" s="75" customFormat="1" ht="16.5" customHeight="1" thickBot="1" x14ac:dyDescent="0.45">
      <c r="A162" s="33"/>
      <c r="B162" s="1"/>
      <c r="C162" s="31"/>
      <c r="D162" s="14"/>
      <c r="E162" s="256"/>
      <c r="F162" s="14"/>
      <c r="G162" s="39"/>
      <c r="H162" s="63"/>
      <c r="I162" s="25"/>
      <c r="J162" s="14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5"/>
    </row>
    <row r="163" spans="1:30" s="75" customFormat="1" ht="16.5" customHeight="1" thickBot="1" x14ac:dyDescent="0.45">
      <c r="A163" s="58"/>
      <c r="B163" s="422" t="s">
        <v>107</v>
      </c>
      <c r="C163" s="423"/>
      <c r="D163" s="424"/>
      <c r="E163" s="19"/>
      <c r="F163" s="19"/>
      <c r="G163" s="38"/>
      <c r="H163" s="195"/>
      <c r="I163" s="64"/>
      <c r="J163" s="196">
        <f>SUM(J152:J162)</f>
        <v>136</v>
      </c>
      <c r="K163" s="196">
        <f>SUM(K152:K162)</f>
        <v>70</v>
      </c>
      <c r="L163" s="196">
        <f t="shared" ref="L163:Y163" si="33">SUM(L152:L162)</f>
        <v>0</v>
      </c>
      <c r="M163" s="196">
        <f t="shared" si="33"/>
        <v>12</v>
      </c>
      <c r="N163" s="196">
        <f t="shared" si="33"/>
        <v>5</v>
      </c>
      <c r="O163" s="196">
        <f t="shared" si="33"/>
        <v>0</v>
      </c>
      <c r="P163" s="196">
        <f t="shared" si="33"/>
        <v>10</v>
      </c>
      <c r="Q163" s="196">
        <f t="shared" si="33"/>
        <v>0</v>
      </c>
      <c r="R163" s="196">
        <f t="shared" si="33"/>
        <v>0</v>
      </c>
      <c r="S163" s="196">
        <f t="shared" si="33"/>
        <v>0</v>
      </c>
      <c r="T163" s="196">
        <f t="shared" si="33"/>
        <v>4</v>
      </c>
      <c r="U163" s="196">
        <f t="shared" si="33"/>
        <v>0</v>
      </c>
      <c r="V163" s="196">
        <f t="shared" si="33"/>
        <v>0</v>
      </c>
      <c r="W163" s="196">
        <f t="shared" si="33"/>
        <v>0</v>
      </c>
      <c r="X163" s="196">
        <f t="shared" si="33"/>
        <v>0</v>
      </c>
      <c r="Y163" s="196">
        <f t="shared" si="33"/>
        <v>0</v>
      </c>
      <c r="Z163" s="66">
        <f>SUM(Z152:Z162)</f>
        <v>237</v>
      </c>
    </row>
    <row r="164" spans="1:30" s="75" customFormat="1" ht="16.5" customHeight="1" x14ac:dyDescent="0.4">
      <c r="A164" s="34"/>
      <c r="B164" s="3"/>
      <c r="C164" s="26"/>
      <c r="D164" s="6"/>
      <c r="E164" s="231" t="s">
        <v>97</v>
      </c>
      <c r="F164" s="174" t="s">
        <v>98</v>
      </c>
      <c r="G164" s="61" t="s">
        <v>109</v>
      </c>
      <c r="H164" s="62">
        <v>2</v>
      </c>
      <c r="I164" s="25">
        <v>1</v>
      </c>
      <c r="J164" s="14">
        <v>16</v>
      </c>
      <c r="K164" s="2">
        <v>24</v>
      </c>
      <c r="L164" s="2"/>
      <c r="M164" s="2"/>
      <c r="N164" s="2">
        <v>0.5</v>
      </c>
      <c r="O164" s="2"/>
      <c r="P164" s="2"/>
      <c r="Q164" s="2"/>
      <c r="R164" s="2"/>
      <c r="S164" s="2"/>
      <c r="T164" s="2">
        <v>1</v>
      </c>
      <c r="U164" s="2"/>
      <c r="V164" s="2"/>
      <c r="W164" s="2"/>
      <c r="X164" s="2"/>
      <c r="Y164" s="2"/>
      <c r="Z164" s="27">
        <f>SUM(J164:Y164)</f>
        <v>41.5</v>
      </c>
    </row>
    <row r="165" spans="1:30" s="75" customFormat="1" ht="16.5" customHeight="1" x14ac:dyDescent="0.4">
      <c r="A165" s="34"/>
      <c r="B165" s="3"/>
      <c r="C165" s="26"/>
      <c r="D165" s="6"/>
      <c r="E165" s="231" t="s">
        <v>97</v>
      </c>
      <c r="F165" s="61" t="s">
        <v>98</v>
      </c>
      <c r="G165" s="61" t="s">
        <v>99</v>
      </c>
      <c r="H165" s="177">
        <v>2</v>
      </c>
      <c r="I165" s="25">
        <v>3</v>
      </c>
      <c r="J165" s="14">
        <v>16</v>
      </c>
      <c r="K165" s="2">
        <v>24</v>
      </c>
      <c r="L165" s="2"/>
      <c r="M165" s="2">
        <v>1</v>
      </c>
      <c r="N165" s="2">
        <v>0.5</v>
      </c>
      <c r="O165" s="2"/>
      <c r="P165" s="2"/>
      <c r="Q165" s="2"/>
      <c r="R165" s="2"/>
      <c r="S165" s="2"/>
      <c r="T165" s="2">
        <v>1</v>
      </c>
      <c r="U165" s="2"/>
      <c r="V165" s="2"/>
      <c r="W165" s="2"/>
      <c r="X165" s="2"/>
      <c r="Y165" s="2"/>
      <c r="Z165" s="26">
        <f>SUM(J165:Y165)</f>
        <v>42.5</v>
      </c>
    </row>
    <row r="166" spans="1:30" s="75" customFormat="1" ht="16.5" customHeight="1" x14ac:dyDescent="0.4">
      <c r="A166" s="34"/>
      <c r="B166" s="3"/>
      <c r="C166" s="26"/>
      <c r="D166" s="6"/>
      <c r="E166" s="231" t="s">
        <v>97</v>
      </c>
      <c r="F166" s="61" t="s">
        <v>98</v>
      </c>
      <c r="G166" s="61" t="s">
        <v>101</v>
      </c>
      <c r="H166" s="177">
        <v>2</v>
      </c>
      <c r="I166" s="25">
        <v>7</v>
      </c>
      <c r="J166" s="14">
        <v>16</v>
      </c>
      <c r="K166" s="2">
        <v>40</v>
      </c>
      <c r="L166" s="2"/>
      <c r="M166" s="2">
        <v>2</v>
      </c>
      <c r="N166" s="2">
        <v>1</v>
      </c>
      <c r="O166" s="2"/>
      <c r="P166" s="2"/>
      <c r="Q166" s="2"/>
      <c r="R166" s="2"/>
      <c r="S166" s="2"/>
      <c r="T166" s="2">
        <v>1</v>
      </c>
      <c r="U166" s="2"/>
      <c r="V166" s="2"/>
      <c r="W166" s="2"/>
      <c r="X166" s="2"/>
      <c r="Y166" s="2"/>
      <c r="Z166" s="25">
        <f t="shared" ref="Z166:Z172" si="34">SUM(J166:Y166)</f>
        <v>60</v>
      </c>
    </row>
    <row r="167" spans="1:30" s="75" customFormat="1" ht="16.5" customHeight="1" x14ac:dyDescent="0.4">
      <c r="A167" s="34"/>
      <c r="B167" s="3"/>
      <c r="C167" s="26"/>
      <c r="D167" s="6"/>
      <c r="E167" s="260" t="s">
        <v>161</v>
      </c>
      <c r="F167" s="39" t="s">
        <v>98</v>
      </c>
      <c r="G167" s="39" t="s">
        <v>100</v>
      </c>
      <c r="H167" s="62">
        <v>3</v>
      </c>
      <c r="I167" s="25">
        <v>15</v>
      </c>
      <c r="J167" s="14">
        <v>28</v>
      </c>
      <c r="K167" s="2">
        <v>14</v>
      </c>
      <c r="L167" s="2"/>
      <c r="M167" s="2">
        <v>4</v>
      </c>
      <c r="N167" s="73">
        <v>2</v>
      </c>
      <c r="O167" s="73"/>
      <c r="P167" s="2"/>
      <c r="Q167" s="2"/>
      <c r="R167" s="2"/>
      <c r="S167" s="2"/>
      <c r="T167" s="2">
        <v>1</v>
      </c>
      <c r="U167" s="2"/>
      <c r="V167" s="2"/>
      <c r="W167" s="2"/>
      <c r="X167" s="2"/>
      <c r="Y167" s="2"/>
      <c r="Z167" s="25">
        <f t="shared" si="34"/>
        <v>49</v>
      </c>
    </row>
    <row r="168" spans="1:30" s="75" customFormat="1" ht="16.5" customHeight="1" x14ac:dyDescent="0.4">
      <c r="A168" s="34"/>
      <c r="B168" s="3"/>
      <c r="C168" s="26"/>
      <c r="D168" s="6"/>
      <c r="E168" s="260" t="s">
        <v>118</v>
      </c>
      <c r="F168" s="39" t="s">
        <v>98</v>
      </c>
      <c r="G168" s="30" t="s">
        <v>109</v>
      </c>
      <c r="H168" s="63">
        <v>4</v>
      </c>
      <c r="I168" s="25">
        <v>6</v>
      </c>
      <c r="J168" s="14">
        <v>24</v>
      </c>
      <c r="K168" s="2">
        <v>16</v>
      </c>
      <c r="L168" s="2"/>
      <c r="M168" s="2"/>
      <c r="N168" s="73"/>
      <c r="O168" s="73"/>
      <c r="P168" s="2"/>
      <c r="Q168" s="2"/>
      <c r="R168" s="2"/>
      <c r="S168" s="2"/>
      <c r="T168" s="2">
        <v>1</v>
      </c>
      <c r="U168" s="2"/>
      <c r="V168" s="2"/>
      <c r="W168" s="2"/>
      <c r="X168" s="2"/>
      <c r="Y168" s="2"/>
      <c r="Z168" s="25">
        <f t="shared" si="34"/>
        <v>41</v>
      </c>
    </row>
    <row r="169" spans="1:30" s="75" customFormat="1" ht="16.5" customHeight="1" x14ac:dyDescent="0.4">
      <c r="A169" s="34"/>
      <c r="B169" s="3"/>
      <c r="C169" s="26"/>
      <c r="D169" s="6"/>
      <c r="E169" s="260" t="s">
        <v>162</v>
      </c>
      <c r="F169" s="39" t="s">
        <v>98</v>
      </c>
      <c r="G169" s="39" t="s">
        <v>109</v>
      </c>
      <c r="H169" s="63">
        <v>2</v>
      </c>
      <c r="I169" s="25">
        <v>1</v>
      </c>
      <c r="J169" s="14"/>
      <c r="K169" s="2"/>
      <c r="L169" s="2"/>
      <c r="M169" s="2"/>
      <c r="N169" s="73"/>
      <c r="O169" s="73"/>
      <c r="P169" s="2"/>
      <c r="Q169" s="2"/>
      <c r="R169" s="2"/>
      <c r="S169" s="2">
        <v>2</v>
      </c>
      <c r="T169" s="2"/>
      <c r="U169" s="2"/>
      <c r="V169" s="2"/>
      <c r="W169" s="2"/>
      <c r="X169" s="2"/>
      <c r="Y169" s="2"/>
      <c r="Z169" s="25">
        <f t="shared" si="34"/>
        <v>2</v>
      </c>
    </row>
    <row r="170" spans="1:30" s="75" customFormat="1" ht="16.5" customHeight="1" x14ac:dyDescent="0.4">
      <c r="A170" s="34"/>
      <c r="B170" s="3"/>
      <c r="C170" s="26"/>
      <c r="D170" s="6"/>
      <c r="E170" s="260" t="s">
        <v>162</v>
      </c>
      <c r="F170" s="39" t="s">
        <v>98</v>
      </c>
      <c r="G170" s="39" t="s">
        <v>99</v>
      </c>
      <c r="H170" s="63">
        <v>2</v>
      </c>
      <c r="I170" s="25">
        <v>3</v>
      </c>
      <c r="J170" s="14"/>
      <c r="K170" s="2"/>
      <c r="L170" s="2"/>
      <c r="M170" s="73"/>
      <c r="N170" s="73"/>
      <c r="O170" s="73"/>
      <c r="P170" s="2"/>
      <c r="Q170" s="2"/>
      <c r="R170" s="2"/>
      <c r="S170" s="2">
        <v>6</v>
      </c>
      <c r="T170" s="2"/>
      <c r="U170" s="2"/>
      <c r="V170" s="2"/>
      <c r="W170" s="2"/>
      <c r="X170" s="2"/>
      <c r="Y170" s="2"/>
      <c r="Z170" s="25">
        <f t="shared" si="34"/>
        <v>6</v>
      </c>
    </row>
    <row r="171" spans="1:30" s="75" customFormat="1" ht="16.5" customHeight="1" x14ac:dyDescent="0.4">
      <c r="A171" s="34"/>
      <c r="B171" s="3"/>
      <c r="C171" s="26"/>
      <c r="D171" s="6"/>
      <c r="E171" s="260" t="s">
        <v>163</v>
      </c>
      <c r="F171" s="39" t="s">
        <v>98</v>
      </c>
      <c r="G171" s="39" t="s">
        <v>100</v>
      </c>
      <c r="H171" s="142">
        <v>2</v>
      </c>
      <c r="I171" s="26">
        <v>12</v>
      </c>
      <c r="J171" s="67"/>
      <c r="K171" s="4"/>
      <c r="L171" s="4"/>
      <c r="M171" s="4"/>
      <c r="N171" s="4"/>
      <c r="O171" s="4"/>
      <c r="P171" s="4"/>
      <c r="Q171" s="4"/>
      <c r="R171" s="4"/>
      <c r="S171" s="4">
        <v>48</v>
      </c>
      <c r="T171" s="4"/>
      <c r="U171" s="4"/>
      <c r="V171" s="4"/>
      <c r="W171" s="4"/>
      <c r="X171" s="4"/>
      <c r="Y171" s="4"/>
      <c r="Z171" s="25">
        <f t="shared" si="34"/>
        <v>48</v>
      </c>
    </row>
    <row r="172" spans="1:30" s="75" customFormat="1" ht="16.5" customHeight="1" x14ac:dyDescent="0.4">
      <c r="A172" s="34"/>
      <c r="B172" s="3"/>
      <c r="C172" s="26"/>
      <c r="D172" s="6"/>
      <c r="E172" s="339" t="s">
        <v>133</v>
      </c>
      <c r="F172" s="61" t="s">
        <v>98</v>
      </c>
      <c r="G172" s="61" t="s">
        <v>109</v>
      </c>
      <c r="H172" s="63">
        <v>4</v>
      </c>
      <c r="I172" s="25">
        <v>3</v>
      </c>
      <c r="J172" s="14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>
        <v>9</v>
      </c>
      <c r="W172" s="2"/>
      <c r="X172" s="1"/>
      <c r="Y172" s="1"/>
      <c r="Z172" s="25">
        <f t="shared" si="34"/>
        <v>9</v>
      </c>
    </row>
    <row r="173" spans="1:30" s="75" customFormat="1" ht="16.5" customHeight="1" x14ac:dyDescent="0.4">
      <c r="A173" s="34"/>
      <c r="B173" s="3"/>
      <c r="C173" s="26"/>
      <c r="D173" s="6"/>
      <c r="E173" s="149"/>
      <c r="F173" s="6"/>
      <c r="G173" s="39"/>
      <c r="H173" s="62"/>
      <c r="I173" s="26"/>
      <c r="J173" s="7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26"/>
    </row>
    <row r="174" spans="1:30" s="75" customFormat="1" ht="16.5" customHeight="1" thickBot="1" x14ac:dyDescent="0.45">
      <c r="A174" s="34"/>
      <c r="B174" s="3"/>
      <c r="C174" s="26"/>
      <c r="D174" s="7"/>
      <c r="E174" s="257"/>
      <c r="F174" s="2"/>
      <c r="G174" s="6"/>
      <c r="H174" s="62"/>
      <c r="I174" s="26"/>
      <c r="J174" s="19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26"/>
      <c r="AD174" s="75" t="s">
        <v>47</v>
      </c>
    </row>
    <row r="175" spans="1:30" s="75" customFormat="1" ht="16.5" customHeight="1" thickBot="1" x14ac:dyDescent="0.45">
      <c r="A175" s="58"/>
      <c r="B175" s="422" t="s">
        <v>110</v>
      </c>
      <c r="C175" s="423"/>
      <c r="D175" s="424"/>
      <c r="E175" s="19"/>
      <c r="F175" s="19"/>
      <c r="G175" s="38"/>
      <c r="H175" s="195"/>
      <c r="I175" s="64"/>
      <c r="J175" s="200">
        <f>SUM(J164:J174)</f>
        <v>100</v>
      </c>
      <c r="K175" s="19">
        <f>SUM(K164:K174)</f>
        <v>118</v>
      </c>
      <c r="L175" s="19">
        <f t="shared" ref="L175:Y175" si="35">SUM(L164:L174)</f>
        <v>0</v>
      </c>
      <c r="M175" s="19">
        <f t="shared" si="35"/>
        <v>7</v>
      </c>
      <c r="N175" s="19">
        <f t="shared" si="35"/>
        <v>4</v>
      </c>
      <c r="O175" s="19">
        <f t="shared" si="35"/>
        <v>0</v>
      </c>
      <c r="P175" s="19">
        <f t="shared" si="35"/>
        <v>0</v>
      </c>
      <c r="Q175" s="19">
        <f t="shared" si="35"/>
        <v>0</v>
      </c>
      <c r="R175" s="19">
        <f t="shared" si="35"/>
        <v>0</v>
      </c>
      <c r="S175" s="19">
        <f t="shared" si="35"/>
        <v>56</v>
      </c>
      <c r="T175" s="19">
        <f t="shared" si="35"/>
        <v>5</v>
      </c>
      <c r="U175" s="19">
        <f t="shared" si="35"/>
        <v>0</v>
      </c>
      <c r="V175" s="19">
        <f t="shared" si="35"/>
        <v>9</v>
      </c>
      <c r="W175" s="19">
        <f t="shared" si="35"/>
        <v>0</v>
      </c>
      <c r="X175" s="19">
        <f t="shared" si="35"/>
        <v>0</v>
      </c>
      <c r="Y175" s="19">
        <f t="shared" si="35"/>
        <v>0</v>
      </c>
      <c r="Z175" s="66">
        <f>SUM(Z164:Z174)</f>
        <v>299</v>
      </c>
    </row>
    <row r="176" spans="1:30" s="75" customFormat="1" ht="16.5" customHeight="1" thickBot="1" x14ac:dyDescent="0.45">
      <c r="A176" s="58"/>
      <c r="B176" s="422" t="s">
        <v>25</v>
      </c>
      <c r="C176" s="423"/>
      <c r="D176" s="424"/>
      <c r="E176" s="19"/>
      <c r="F176" s="19"/>
      <c r="G176" s="38"/>
      <c r="H176" s="195"/>
      <c r="I176" s="64"/>
      <c r="J176" s="71">
        <f t="shared" ref="J176:Z176" si="36">SUM(J163,J175)</f>
        <v>236</v>
      </c>
      <c r="K176" s="19">
        <f t="shared" si="36"/>
        <v>188</v>
      </c>
      <c r="L176" s="19">
        <f t="shared" si="36"/>
        <v>0</v>
      </c>
      <c r="M176" s="19">
        <f t="shared" si="36"/>
        <v>19</v>
      </c>
      <c r="N176" s="19">
        <f t="shared" si="36"/>
        <v>9</v>
      </c>
      <c r="O176" s="19">
        <f t="shared" si="36"/>
        <v>0</v>
      </c>
      <c r="P176" s="19">
        <f t="shared" si="36"/>
        <v>10</v>
      </c>
      <c r="Q176" s="19">
        <f t="shared" si="36"/>
        <v>0</v>
      </c>
      <c r="R176" s="19">
        <f t="shared" si="36"/>
        <v>0</v>
      </c>
      <c r="S176" s="19">
        <f t="shared" si="36"/>
        <v>56</v>
      </c>
      <c r="T176" s="19">
        <f t="shared" si="36"/>
        <v>9</v>
      </c>
      <c r="U176" s="19">
        <f t="shared" si="36"/>
        <v>0</v>
      </c>
      <c r="V176" s="19">
        <f t="shared" si="36"/>
        <v>9</v>
      </c>
      <c r="W176" s="19">
        <f t="shared" si="36"/>
        <v>0</v>
      </c>
      <c r="X176" s="19">
        <f t="shared" si="36"/>
        <v>0</v>
      </c>
      <c r="Y176" s="19">
        <f t="shared" si="36"/>
        <v>0</v>
      </c>
      <c r="Z176" s="66">
        <f t="shared" si="36"/>
        <v>536</v>
      </c>
    </row>
    <row r="177" spans="1:26" s="75" customFormat="1" ht="16.5" customHeight="1" x14ac:dyDescent="0.4">
      <c r="A177" s="170">
        <v>8</v>
      </c>
      <c r="B177" s="171" t="s">
        <v>51</v>
      </c>
      <c r="C177" s="235" t="s">
        <v>19</v>
      </c>
      <c r="D177" s="72">
        <v>0.85</v>
      </c>
      <c r="E177" s="2" t="s">
        <v>127</v>
      </c>
      <c r="F177" s="174" t="s">
        <v>98</v>
      </c>
      <c r="G177" s="39" t="s">
        <v>147</v>
      </c>
      <c r="H177" s="63">
        <v>1</v>
      </c>
      <c r="I177" s="25">
        <v>19</v>
      </c>
      <c r="J177" s="14"/>
      <c r="K177" s="2">
        <v>8</v>
      </c>
      <c r="L177" s="2"/>
      <c r="M177" s="2"/>
      <c r="N177" s="2"/>
      <c r="O177" s="2"/>
      <c r="P177" s="2"/>
      <c r="Q177" s="2"/>
      <c r="R177" s="2"/>
      <c r="S177" s="2"/>
      <c r="T177" s="2">
        <v>2</v>
      </c>
      <c r="U177" s="2"/>
      <c r="V177" s="2"/>
      <c r="W177" s="2"/>
      <c r="X177" s="2"/>
      <c r="Y177" s="2"/>
      <c r="Z177" s="26">
        <f t="shared" ref="Z177:Z187" si="37">SUM(J177:Y177)</f>
        <v>10</v>
      </c>
    </row>
    <row r="178" spans="1:26" s="75" customFormat="1" ht="16.5" customHeight="1" x14ac:dyDescent="0.4">
      <c r="A178" s="175"/>
      <c r="B178" s="176" t="s">
        <v>52</v>
      </c>
      <c r="C178" s="225" t="s">
        <v>73</v>
      </c>
      <c r="D178" s="6"/>
      <c r="E178" s="2" t="s">
        <v>127</v>
      </c>
      <c r="F178" s="174" t="s">
        <v>98</v>
      </c>
      <c r="G178" s="61" t="s">
        <v>146</v>
      </c>
      <c r="H178" s="62">
        <v>1</v>
      </c>
      <c r="I178" s="26">
        <v>5</v>
      </c>
      <c r="J178" s="7"/>
      <c r="K178" s="4">
        <v>8</v>
      </c>
      <c r="L178" s="4"/>
      <c r="M178" s="4"/>
      <c r="N178" s="4"/>
      <c r="O178" s="4"/>
      <c r="P178" s="4"/>
      <c r="Q178" s="4"/>
      <c r="R178" s="4"/>
      <c r="S178" s="4"/>
      <c r="T178" s="4">
        <v>1</v>
      </c>
      <c r="U178" s="4"/>
      <c r="V178" s="4"/>
      <c r="W178" s="4"/>
      <c r="X178" s="4"/>
      <c r="Y178" s="4"/>
      <c r="Z178" s="26">
        <f t="shared" si="37"/>
        <v>9</v>
      </c>
    </row>
    <row r="179" spans="1:26" s="75" customFormat="1" ht="16.5" customHeight="1" x14ac:dyDescent="0.4">
      <c r="A179" s="33"/>
      <c r="B179" s="258" t="s">
        <v>33</v>
      </c>
      <c r="C179" s="259"/>
      <c r="D179" s="174"/>
      <c r="E179" s="2" t="s">
        <v>127</v>
      </c>
      <c r="F179" s="174" t="s">
        <v>98</v>
      </c>
      <c r="G179" s="39" t="s">
        <v>215</v>
      </c>
      <c r="H179" s="63">
        <v>1</v>
      </c>
      <c r="I179" s="25">
        <v>7</v>
      </c>
      <c r="J179" s="14"/>
      <c r="K179" s="2">
        <v>8</v>
      </c>
      <c r="L179" s="2"/>
      <c r="M179" s="2"/>
      <c r="N179" s="2"/>
      <c r="O179" s="2"/>
      <c r="P179" s="2"/>
      <c r="Q179" s="2"/>
      <c r="R179" s="2"/>
      <c r="S179" s="2"/>
      <c r="T179" s="2">
        <v>1</v>
      </c>
      <c r="U179" s="2"/>
      <c r="V179" s="2"/>
      <c r="W179" s="4"/>
      <c r="X179" s="4"/>
      <c r="Y179" s="4"/>
      <c r="Z179" s="26">
        <f t="shared" si="37"/>
        <v>9</v>
      </c>
    </row>
    <row r="180" spans="1:26" s="75" customFormat="1" ht="16.5" customHeight="1" x14ac:dyDescent="0.4">
      <c r="A180" s="33"/>
      <c r="B180" s="227"/>
      <c r="C180" s="259"/>
      <c r="D180" s="174"/>
      <c r="E180" s="2" t="s">
        <v>127</v>
      </c>
      <c r="F180" s="174" t="s">
        <v>98</v>
      </c>
      <c r="G180" s="39" t="s">
        <v>146</v>
      </c>
      <c r="H180" s="63">
        <v>2</v>
      </c>
      <c r="I180" s="25">
        <v>2</v>
      </c>
      <c r="J180" s="14"/>
      <c r="K180" s="2">
        <v>5</v>
      </c>
      <c r="L180" s="2"/>
      <c r="M180" s="2"/>
      <c r="N180" s="2"/>
      <c r="O180" s="2"/>
      <c r="P180" s="2"/>
      <c r="Q180" s="2"/>
      <c r="R180" s="2"/>
      <c r="S180" s="2" t="s">
        <v>220</v>
      </c>
      <c r="T180" s="2">
        <v>1</v>
      </c>
      <c r="U180" s="2"/>
      <c r="V180" s="2"/>
      <c r="W180" s="4"/>
      <c r="X180" s="4"/>
      <c r="Y180" s="4"/>
      <c r="Z180" s="26">
        <f t="shared" si="37"/>
        <v>6</v>
      </c>
    </row>
    <row r="181" spans="1:26" s="75" customFormat="1" ht="16.5" customHeight="1" x14ac:dyDescent="0.4">
      <c r="A181" s="33"/>
      <c r="B181" s="227"/>
      <c r="C181" s="259"/>
      <c r="D181" s="174"/>
      <c r="E181" s="2" t="s">
        <v>127</v>
      </c>
      <c r="F181" s="174" t="s">
        <v>98</v>
      </c>
      <c r="G181" s="61" t="s">
        <v>164</v>
      </c>
      <c r="H181" s="62">
        <v>2</v>
      </c>
      <c r="I181" s="26">
        <v>3</v>
      </c>
      <c r="J181" s="7"/>
      <c r="K181" s="2">
        <v>5</v>
      </c>
      <c r="L181" s="4"/>
      <c r="M181" s="4"/>
      <c r="N181" s="4"/>
      <c r="O181" s="4"/>
      <c r="P181" s="4"/>
      <c r="Q181" s="4"/>
      <c r="R181" s="4"/>
      <c r="S181" s="4"/>
      <c r="T181" s="4">
        <v>1</v>
      </c>
      <c r="U181" s="4"/>
      <c r="V181" s="4"/>
      <c r="W181" s="4"/>
      <c r="X181" s="4"/>
      <c r="Y181" s="4"/>
      <c r="Z181" s="26">
        <f>SUM(J181:Y181)</f>
        <v>6</v>
      </c>
    </row>
    <row r="182" spans="1:26" s="75" customFormat="1" ht="16.5" customHeight="1" x14ac:dyDescent="0.4">
      <c r="A182" s="33"/>
      <c r="B182" s="176"/>
      <c r="C182" s="259"/>
      <c r="D182" s="174"/>
      <c r="E182" s="2" t="s">
        <v>127</v>
      </c>
      <c r="F182" s="174" t="s">
        <v>98</v>
      </c>
      <c r="G182" s="61" t="s">
        <v>147</v>
      </c>
      <c r="H182" s="62">
        <v>2</v>
      </c>
      <c r="I182" s="26">
        <v>26</v>
      </c>
      <c r="J182" s="7"/>
      <c r="K182" s="2">
        <v>6</v>
      </c>
      <c r="L182" s="4"/>
      <c r="M182" s="4"/>
      <c r="N182" s="4"/>
      <c r="O182" s="4"/>
      <c r="P182" s="4"/>
      <c r="Q182" s="4"/>
      <c r="R182" s="4"/>
      <c r="S182" s="4"/>
      <c r="T182" s="4">
        <v>2</v>
      </c>
      <c r="U182" s="4"/>
      <c r="V182" s="4"/>
      <c r="W182" s="2"/>
      <c r="X182" s="2"/>
      <c r="Y182" s="2"/>
      <c r="Z182" s="25">
        <f t="shared" si="37"/>
        <v>8</v>
      </c>
    </row>
    <row r="183" spans="1:26" s="75" customFormat="1" ht="16.5" customHeight="1" x14ac:dyDescent="0.4">
      <c r="A183" s="33"/>
      <c r="B183" s="176"/>
      <c r="C183" s="259"/>
      <c r="D183" s="174"/>
      <c r="E183" s="231" t="s">
        <v>127</v>
      </c>
      <c r="F183" s="6" t="s">
        <v>98</v>
      </c>
      <c r="G183" s="146" t="s">
        <v>148</v>
      </c>
      <c r="H183" s="61">
        <v>1</v>
      </c>
      <c r="I183" s="26">
        <v>8</v>
      </c>
      <c r="J183" s="7"/>
      <c r="K183" s="4">
        <v>32</v>
      </c>
      <c r="L183" s="4"/>
      <c r="M183" s="4"/>
      <c r="N183" s="4"/>
      <c r="O183" s="4"/>
      <c r="P183" s="4"/>
      <c r="Q183" s="4"/>
      <c r="R183" s="4"/>
      <c r="S183" s="4"/>
      <c r="T183" s="4">
        <v>2</v>
      </c>
      <c r="U183" s="4"/>
      <c r="V183" s="4"/>
      <c r="W183" s="4"/>
      <c r="X183" s="4"/>
      <c r="Y183" s="4"/>
      <c r="Z183" s="26">
        <f t="shared" si="37"/>
        <v>34</v>
      </c>
    </row>
    <row r="184" spans="1:26" s="75" customFormat="1" ht="16.5" customHeight="1" x14ac:dyDescent="0.4">
      <c r="A184" s="33"/>
      <c r="B184" s="176"/>
      <c r="C184" s="259"/>
      <c r="D184" s="174"/>
      <c r="E184" s="231" t="s">
        <v>127</v>
      </c>
      <c r="F184" s="6" t="s">
        <v>98</v>
      </c>
      <c r="G184" s="146" t="s">
        <v>148</v>
      </c>
      <c r="H184" s="61">
        <v>2</v>
      </c>
      <c r="I184" s="26">
        <v>14</v>
      </c>
      <c r="J184" s="7"/>
      <c r="K184" s="4">
        <v>16</v>
      </c>
      <c r="L184" s="4"/>
      <c r="M184" s="4"/>
      <c r="N184" s="4"/>
      <c r="O184" s="4"/>
      <c r="P184" s="4"/>
      <c r="Q184" s="4"/>
      <c r="R184" s="4"/>
      <c r="S184" s="4"/>
      <c r="T184" s="4">
        <v>2</v>
      </c>
      <c r="U184" s="4"/>
      <c r="V184" s="4"/>
      <c r="W184" s="4"/>
      <c r="X184" s="4"/>
      <c r="Y184" s="4"/>
      <c r="Z184" s="26">
        <f t="shared" si="37"/>
        <v>18</v>
      </c>
    </row>
    <row r="185" spans="1:26" s="75" customFormat="1" ht="16.5" customHeight="1" x14ac:dyDescent="0.4">
      <c r="A185" s="33"/>
      <c r="B185" s="176"/>
      <c r="C185" s="259" t="s">
        <v>47</v>
      </c>
      <c r="D185" s="174"/>
      <c r="E185" s="231" t="s">
        <v>134</v>
      </c>
      <c r="F185" s="174" t="s">
        <v>98</v>
      </c>
      <c r="G185" s="174" t="s">
        <v>199</v>
      </c>
      <c r="H185" s="37">
        <v>1</v>
      </c>
      <c r="I185" s="26">
        <v>5</v>
      </c>
      <c r="J185" s="7">
        <v>32</v>
      </c>
      <c r="K185" s="4"/>
      <c r="L185" s="4"/>
      <c r="M185" s="2">
        <v>2</v>
      </c>
      <c r="N185" s="2">
        <v>0.5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26">
        <f t="shared" si="37"/>
        <v>34.5</v>
      </c>
    </row>
    <row r="186" spans="1:26" s="75" customFormat="1" ht="16.5" customHeight="1" x14ac:dyDescent="0.4">
      <c r="A186" s="33"/>
      <c r="B186" s="176"/>
      <c r="C186" s="259"/>
      <c r="D186" s="174"/>
      <c r="E186" s="260" t="s">
        <v>165</v>
      </c>
      <c r="F186" s="30" t="s">
        <v>98</v>
      </c>
      <c r="G186" s="30" t="s">
        <v>100</v>
      </c>
      <c r="H186" s="63" t="s">
        <v>195</v>
      </c>
      <c r="I186" s="25">
        <v>3</v>
      </c>
      <c r="J186" s="14">
        <v>32</v>
      </c>
      <c r="K186" s="14">
        <v>18</v>
      </c>
      <c r="L186" s="2"/>
      <c r="M186" s="2">
        <v>1</v>
      </c>
      <c r="N186" s="2">
        <v>0.5</v>
      </c>
      <c r="O186" s="2"/>
      <c r="P186" s="2"/>
      <c r="Q186" s="2"/>
      <c r="R186" s="2"/>
      <c r="S186" s="2"/>
      <c r="T186" s="2">
        <v>1</v>
      </c>
      <c r="U186" s="2"/>
      <c r="V186" s="2"/>
      <c r="W186" s="2"/>
      <c r="X186" s="2"/>
      <c r="Y186" s="2"/>
      <c r="Z186" s="25">
        <f t="shared" si="37"/>
        <v>52.5</v>
      </c>
    </row>
    <row r="187" spans="1:26" s="75" customFormat="1" ht="16.5" customHeight="1" x14ac:dyDescent="0.4">
      <c r="A187" s="33"/>
      <c r="B187" s="176"/>
      <c r="C187" s="259"/>
      <c r="D187" s="174"/>
      <c r="E187" s="231" t="s">
        <v>116</v>
      </c>
      <c r="F187" s="6" t="s">
        <v>98</v>
      </c>
      <c r="G187" s="39" t="s">
        <v>100</v>
      </c>
      <c r="H187" s="62" t="s">
        <v>197</v>
      </c>
      <c r="I187" s="25">
        <v>1</v>
      </c>
      <c r="J187" s="14"/>
      <c r="K187" s="2"/>
      <c r="L187" s="2"/>
      <c r="M187" s="2"/>
      <c r="N187" s="2"/>
      <c r="O187" s="2"/>
      <c r="P187" s="2">
        <v>11</v>
      </c>
      <c r="Q187" s="2"/>
      <c r="R187" s="2"/>
      <c r="S187" s="2"/>
      <c r="T187" s="2"/>
      <c r="U187" s="2"/>
      <c r="V187" s="2"/>
      <c r="W187" s="2"/>
      <c r="X187" s="2"/>
      <c r="Y187" s="2"/>
      <c r="Z187" s="25">
        <f t="shared" si="37"/>
        <v>11</v>
      </c>
    </row>
    <row r="188" spans="1:26" s="75" customFormat="1" ht="16.5" customHeight="1" x14ac:dyDescent="0.4">
      <c r="A188" s="33"/>
      <c r="B188" s="176"/>
      <c r="C188" s="259"/>
      <c r="D188" s="174"/>
      <c r="E188" s="173"/>
      <c r="F188" s="6"/>
      <c r="G188" s="39"/>
      <c r="H188" s="62"/>
      <c r="I188" s="25"/>
      <c r="J188" s="14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5"/>
    </row>
    <row r="189" spans="1:26" s="75" customFormat="1" ht="16.5" customHeight="1" thickBot="1" x14ac:dyDescent="0.45">
      <c r="A189" s="33"/>
      <c r="B189" s="1"/>
      <c r="C189" s="31"/>
      <c r="D189" s="14"/>
      <c r="E189" s="265"/>
      <c r="F189" s="329"/>
      <c r="G189" s="330"/>
      <c r="H189" s="248"/>
      <c r="I189" s="31"/>
      <c r="J189" s="7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26"/>
    </row>
    <row r="190" spans="1:26" s="75" customFormat="1" ht="16.5" customHeight="1" thickBot="1" x14ac:dyDescent="0.45">
      <c r="A190" s="58"/>
      <c r="B190" s="422" t="s">
        <v>107</v>
      </c>
      <c r="C190" s="423"/>
      <c r="D190" s="424"/>
      <c r="E190" s="212"/>
      <c r="F190" s="28"/>
      <c r="G190" s="43"/>
      <c r="H190" s="86"/>
      <c r="I190" s="40"/>
      <c r="J190" s="196">
        <f>SUM(J177:J189)</f>
        <v>64</v>
      </c>
      <c r="K190" s="196">
        <f>SUM(K177:K189)</f>
        <v>106</v>
      </c>
      <c r="L190" s="196">
        <f t="shared" ref="L190:Y190" si="38">SUM(L177:L189)</f>
        <v>0</v>
      </c>
      <c r="M190" s="196">
        <f t="shared" si="38"/>
        <v>3</v>
      </c>
      <c r="N190" s="196">
        <f t="shared" si="38"/>
        <v>1</v>
      </c>
      <c r="O190" s="196">
        <f t="shared" si="38"/>
        <v>0</v>
      </c>
      <c r="P190" s="196">
        <f t="shared" si="38"/>
        <v>11</v>
      </c>
      <c r="Q190" s="196">
        <f t="shared" si="38"/>
        <v>0</v>
      </c>
      <c r="R190" s="196">
        <f t="shared" si="38"/>
        <v>0</v>
      </c>
      <c r="S190" s="196">
        <f t="shared" si="38"/>
        <v>0</v>
      </c>
      <c r="T190" s="196">
        <f t="shared" si="38"/>
        <v>13</v>
      </c>
      <c r="U190" s="196">
        <f t="shared" si="38"/>
        <v>0</v>
      </c>
      <c r="V190" s="196">
        <f t="shared" si="38"/>
        <v>0</v>
      </c>
      <c r="W190" s="196">
        <f t="shared" si="38"/>
        <v>0</v>
      </c>
      <c r="X190" s="196">
        <f t="shared" si="38"/>
        <v>0</v>
      </c>
      <c r="Y190" s="196">
        <f t="shared" si="38"/>
        <v>0</v>
      </c>
      <c r="Z190" s="66">
        <f>SUM(Z177:Z189)</f>
        <v>198</v>
      </c>
    </row>
    <row r="191" spans="1:26" s="75" customFormat="1" ht="16.5" customHeight="1" x14ac:dyDescent="0.4">
      <c r="A191" s="261"/>
      <c r="B191" s="171"/>
      <c r="C191" s="235"/>
      <c r="D191" s="72"/>
      <c r="E191" s="2" t="s">
        <v>127</v>
      </c>
      <c r="F191" s="174" t="s">
        <v>98</v>
      </c>
      <c r="G191" s="39" t="s">
        <v>146</v>
      </c>
      <c r="H191" s="63">
        <v>1</v>
      </c>
      <c r="I191" s="25">
        <v>5</v>
      </c>
      <c r="J191" s="14"/>
      <c r="K191" s="2">
        <v>12</v>
      </c>
      <c r="L191" s="2"/>
      <c r="M191" s="2"/>
      <c r="N191" s="2"/>
      <c r="O191" s="2"/>
      <c r="P191" s="2"/>
      <c r="Q191" s="2"/>
      <c r="R191" s="2"/>
      <c r="S191" s="2"/>
      <c r="T191" s="2">
        <v>1</v>
      </c>
      <c r="U191" s="2"/>
      <c r="V191" s="2"/>
      <c r="W191" s="2"/>
      <c r="X191" s="2"/>
      <c r="Y191" s="2"/>
      <c r="Z191" s="26">
        <f t="shared" ref="Z191:Z196" si="39">SUM(J191:Y191)</f>
        <v>13</v>
      </c>
    </row>
    <row r="192" spans="1:26" s="75" customFormat="1" ht="16.5" customHeight="1" x14ac:dyDescent="0.4">
      <c r="A192" s="77"/>
      <c r="B192" s="176"/>
      <c r="C192" s="225"/>
      <c r="D192" s="6"/>
      <c r="E192" s="2" t="s">
        <v>127</v>
      </c>
      <c r="F192" s="174" t="s">
        <v>98</v>
      </c>
      <c r="G192" s="61" t="s">
        <v>147</v>
      </c>
      <c r="H192" s="62">
        <v>1</v>
      </c>
      <c r="I192" s="26">
        <v>19</v>
      </c>
      <c r="J192" s="7"/>
      <c r="K192" s="4">
        <v>12</v>
      </c>
      <c r="L192" s="4"/>
      <c r="M192" s="4"/>
      <c r="N192" s="4"/>
      <c r="O192" s="4"/>
      <c r="P192" s="4"/>
      <c r="Q192" s="4"/>
      <c r="R192" s="4"/>
      <c r="S192" s="4"/>
      <c r="T192" s="4">
        <v>2</v>
      </c>
      <c r="U192" s="4"/>
      <c r="V192" s="4"/>
      <c r="W192" s="4"/>
      <c r="X192" s="4"/>
      <c r="Y192" s="4"/>
      <c r="Z192" s="26">
        <f t="shared" si="39"/>
        <v>14</v>
      </c>
    </row>
    <row r="193" spans="1:26" s="75" customFormat="1" ht="16.5" customHeight="1" x14ac:dyDescent="0.4">
      <c r="A193" s="77"/>
      <c r="B193" s="176"/>
      <c r="C193" s="225"/>
      <c r="D193" s="6"/>
      <c r="E193" s="2" t="s">
        <v>127</v>
      </c>
      <c r="F193" s="174" t="s">
        <v>98</v>
      </c>
      <c r="G193" s="39" t="s">
        <v>215</v>
      </c>
      <c r="H193" s="63">
        <v>1</v>
      </c>
      <c r="I193" s="25">
        <v>7</v>
      </c>
      <c r="J193" s="7"/>
      <c r="K193" s="73">
        <v>12</v>
      </c>
      <c r="L193" s="4"/>
      <c r="M193" s="4"/>
      <c r="N193" s="4"/>
      <c r="O193" s="4"/>
      <c r="P193" s="4"/>
      <c r="Q193" s="4"/>
      <c r="R193" s="4"/>
      <c r="S193" s="4"/>
      <c r="T193" s="4">
        <v>1</v>
      </c>
      <c r="U193" s="4"/>
      <c r="V193" s="4"/>
      <c r="W193" s="4"/>
      <c r="X193" s="4"/>
      <c r="Y193" s="4"/>
      <c r="Z193" s="26">
        <f t="shared" si="39"/>
        <v>13</v>
      </c>
    </row>
    <row r="194" spans="1:26" s="75" customFormat="1" ht="16.5" customHeight="1" x14ac:dyDescent="0.4">
      <c r="A194" s="77"/>
      <c r="B194" s="237"/>
      <c r="C194" s="238"/>
      <c r="D194" s="6"/>
      <c r="E194" s="231" t="s">
        <v>127</v>
      </c>
      <c r="F194" s="6" t="s">
        <v>98</v>
      </c>
      <c r="G194" s="146" t="s">
        <v>148</v>
      </c>
      <c r="H194" s="61">
        <v>1</v>
      </c>
      <c r="I194" s="26">
        <v>8</v>
      </c>
      <c r="J194" s="7"/>
      <c r="K194" s="4">
        <v>24</v>
      </c>
      <c r="L194" s="4"/>
      <c r="M194" s="4"/>
      <c r="N194" s="4"/>
      <c r="O194" s="4"/>
      <c r="P194" s="4"/>
      <c r="Q194" s="4"/>
      <c r="R194" s="4"/>
      <c r="S194" s="4"/>
      <c r="T194" s="4">
        <v>2</v>
      </c>
      <c r="U194" s="4"/>
      <c r="V194" s="4"/>
      <c r="W194" s="4"/>
      <c r="X194" s="4"/>
      <c r="Y194" s="4"/>
      <c r="Z194" s="26">
        <f t="shared" si="39"/>
        <v>26</v>
      </c>
    </row>
    <row r="195" spans="1:26" s="75" customFormat="1" ht="16.5" customHeight="1" x14ac:dyDescent="0.4">
      <c r="A195" s="77"/>
      <c r="B195" s="237"/>
      <c r="C195" s="238"/>
      <c r="D195" s="6"/>
      <c r="E195" s="231" t="s">
        <v>127</v>
      </c>
      <c r="F195" s="6" t="s">
        <v>98</v>
      </c>
      <c r="G195" s="146" t="s">
        <v>148</v>
      </c>
      <c r="H195" s="61">
        <v>2</v>
      </c>
      <c r="I195" s="26">
        <v>14</v>
      </c>
      <c r="J195" s="7"/>
      <c r="K195" s="4">
        <v>16</v>
      </c>
      <c r="L195" s="4"/>
      <c r="M195" s="4"/>
      <c r="N195" s="4"/>
      <c r="O195" s="4"/>
      <c r="P195" s="4"/>
      <c r="Q195" s="4"/>
      <c r="R195" s="4"/>
      <c r="S195" s="4"/>
      <c r="T195" s="4">
        <v>2</v>
      </c>
      <c r="U195" s="4"/>
      <c r="V195" s="4"/>
      <c r="W195" s="4"/>
      <c r="X195" s="4"/>
      <c r="Y195" s="4"/>
      <c r="Z195" s="26">
        <f t="shared" si="39"/>
        <v>18</v>
      </c>
    </row>
    <row r="196" spans="1:26" s="75" customFormat="1" ht="16.5" customHeight="1" x14ac:dyDescent="0.4">
      <c r="A196" s="77"/>
      <c r="B196" s="237"/>
      <c r="C196" s="238"/>
      <c r="D196" s="6"/>
      <c r="E196" s="231" t="s">
        <v>142</v>
      </c>
      <c r="F196" s="6" t="s">
        <v>98</v>
      </c>
      <c r="G196" s="61" t="s">
        <v>219</v>
      </c>
      <c r="H196" s="61">
        <v>1</v>
      </c>
      <c r="I196" s="26">
        <v>12</v>
      </c>
      <c r="J196" s="67">
        <v>16</v>
      </c>
      <c r="K196" s="4">
        <v>16</v>
      </c>
      <c r="L196" s="4"/>
      <c r="M196" s="4"/>
      <c r="N196" s="4"/>
      <c r="O196" s="4"/>
      <c r="P196" s="4"/>
      <c r="Q196" s="4"/>
      <c r="R196" s="4"/>
      <c r="S196" s="4"/>
      <c r="T196" s="4">
        <v>1</v>
      </c>
      <c r="U196" s="4"/>
      <c r="V196" s="4"/>
      <c r="W196" s="4"/>
      <c r="X196" s="4"/>
      <c r="Y196" s="4"/>
      <c r="Z196" s="25">
        <f t="shared" si="39"/>
        <v>33</v>
      </c>
    </row>
    <row r="197" spans="1:26" s="75" customFormat="1" ht="16.5" customHeight="1" x14ac:dyDescent="0.4">
      <c r="A197" s="77"/>
      <c r="B197" s="237"/>
      <c r="C197" s="238"/>
      <c r="D197" s="6"/>
      <c r="E197" s="231" t="s">
        <v>134</v>
      </c>
      <c r="F197" s="174" t="s">
        <v>98</v>
      </c>
      <c r="G197" s="6" t="s">
        <v>170</v>
      </c>
      <c r="H197" s="63">
        <v>1</v>
      </c>
      <c r="I197" s="26">
        <v>8</v>
      </c>
      <c r="J197" s="7">
        <v>7</v>
      </c>
      <c r="K197" s="7">
        <v>12</v>
      </c>
      <c r="L197" s="4"/>
      <c r="M197" s="4">
        <v>2</v>
      </c>
      <c r="N197" s="4">
        <v>1</v>
      </c>
      <c r="O197" s="4"/>
      <c r="P197" s="4"/>
      <c r="Q197" s="4"/>
      <c r="R197" s="4"/>
      <c r="S197" s="4"/>
      <c r="T197" s="4">
        <v>2</v>
      </c>
      <c r="U197" s="4"/>
      <c r="V197" s="4"/>
      <c r="W197" s="4"/>
      <c r="X197" s="4"/>
      <c r="Y197" s="4"/>
      <c r="Z197" s="25">
        <f t="shared" ref="Z197:Z203" si="40">SUM(J197:Y197)</f>
        <v>24</v>
      </c>
    </row>
    <row r="198" spans="1:26" s="75" customFormat="1" ht="16.5" customHeight="1" x14ac:dyDescent="0.4">
      <c r="A198" s="77"/>
      <c r="B198" s="237"/>
      <c r="C198" s="238"/>
      <c r="D198" s="6"/>
      <c r="E198" s="231" t="s">
        <v>134</v>
      </c>
      <c r="F198" s="174" t="s">
        <v>98</v>
      </c>
      <c r="G198" s="30" t="s">
        <v>173</v>
      </c>
      <c r="H198" s="37">
        <v>1</v>
      </c>
      <c r="I198" s="25">
        <v>3</v>
      </c>
      <c r="J198" s="14">
        <v>6</v>
      </c>
      <c r="K198" s="14">
        <v>11</v>
      </c>
      <c r="L198" s="2"/>
      <c r="M198" s="2">
        <v>1</v>
      </c>
      <c r="N198" s="2">
        <v>0.5</v>
      </c>
      <c r="O198" s="2"/>
      <c r="P198" s="2"/>
      <c r="Q198" s="2"/>
      <c r="R198" s="2"/>
      <c r="S198" s="2"/>
      <c r="T198" s="2">
        <v>1</v>
      </c>
      <c r="U198" s="2"/>
      <c r="V198" s="2"/>
      <c r="W198" s="2"/>
      <c r="X198" s="2"/>
      <c r="Y198" s="2"/>
      <c r="Z198" s="25">
        <f t="shared" si="40"/>
        <v>19.5</v>
      </c>
    </row>
    <row r="199" spans="1:26" s="75" customFormat="1" ht="16.5" customHeight="1" x14ac:dyDescent="0.4">
      <c r="A199" s="77"/>
      <c r="B199" s="237"/>
      <c r="C199" s="238"/>
      <c r="D199" s="6"/>
      <c r="E199" s="231" t="s">
        <v>134</v>
      </c>
      <c r="F199" s="6" t="s">
        <v>98</v>
      </c>
      <c r="G199" s="30" t="s">
        <v>155</v>
      </c>
      <c r="H199" s="62">
        <v>1</v>
      </c>
      <c r="I199" s="25">
        <v>4</v>
      </c>
      <c r="J199" s="14">
        <v>6</v>
      </c>
      <c r="K199" s="14">
        <v>11</v>
      </c>
      <c r="L199" s="2"/>
      <c r="M199" s="2">
        <v>1</v>
      </c>
      <c r="N199" s="2">
        <v>0.5</v>
      </c>
      <c r="O199" s="2"/>
      <c r="P199" s="2"/>
      <c r="Q199" s="2"/>
      <c r="R199" s="2"/>
      <c r="S199" s="2"/>
      <c r="T199" s="2">
        <v>1</v>
      </c>
      <c r="U199" s="2"/>
      <c r="V199" s="2"/>
      <c r="W199" s="2"/>
      <c r="X199" s="2"/>
      <c r="Y199" s="2"/>
      <c r="Z199" s="25">
        <f t="shared" si="40"/>
        <v>19.5</v>
      </c>
    </row>
    <row r="200" spans="1:26" s="75" customFormat="1" ht="16.5" customHeight="1" x14ac:dyDescent="0.4">
      <c r="A200" s="77"/>
      <c r="B200" s="237"/>
      <c r="C200" s="238"/>
      <c r="D200" s="6"/>
      <c r="E200" s="231" t="s">
        <v>134</v>
      </c>
      <c r="F200" s="174" t="s">
        <v>98</v>
      </c>
      <c r="G200" s="39" t="s">
        <v>213</v>
      </c>
      <c r="H200" s="62">
        <v>1</v>
      </c>
      <c r="I200" s="25">
        <v>2</v>
      </c>
      <c r="J200" s="7">
        <v>6</v>
      </c>
      <c r="K200" s="7">
        <v>11</v>
      </c>
      <c r="L200" s="4"/>
      <c r="M200" s="2">
        <v>1</v>
      </c>
      <c r="N200" s="2">
        <v>0.5</v>
      </c>
      <c r="O200" s="2"/>
      <c r="P200" s="2"/>
      <c r="Q200" s="2"/>
      <c r="R200" s="2"/>
      <c r="S200" s="2"/>
      <c r="T200" s="2">
        <v>1</v>
      </c>
      <c r="U200" s="2"/>
      <c r="V200" s="4"/>
      <c r="W200" s="4"/>
      <c r="X200" s="4"/>
      <c r="Y200" s="4"/>
      <c r="Z200" s="25">
        <f t="shared" si="40"/>
        <v>19.5</v>
      </c>
    </row>
    <row r="201" spans="1:26" s="75" customFormat="1" ht="16.5" customHeight="1" x14ac:dyDescent="0.4">
      <c r="A201" s="77"/>
      <c r="B201" s="237"/>
      <c r="C201" s="238"/>
      <c r="D201" s="6"/>
      <c r="E201" s="231" t="s">
        <v>134</v>
      </c>
      <c r="F201" s="6" t="s">
        <v>98</v>
      </c>
      <c r="G201" s="39" t="s">
        <v>214</v>
      </c>
      <c r="H201" s="62">
        <v>1</v>
      </c>
      <c r="I201" s="25">
        <v>3</v>
      </c>
      <c r="J201" s="7">
        <v>7</v>
      </c>
      <c r="K201" s="7">
        <v>11</v>
      </c>
      <c r="L201" s="4"/>
      <c r="M201" s="2">
        <v>1</v>
      </c>
      <c r="N201" s="2">
        <v>0.5</v>
      </c>
      <c r="O201" s="2"/>
      <c r="P201" s="2"/>
      <c r="Q201" s="2"/>
      <c r="R201" s="2"/>
      <c r="S201" s="2"/>
      <c r="T201" s="2">
        <v>1</v>
      </c>
      <c r="U201" s="2"/>
      <c r="V201" s="4"/>
      <c r="W201" s="4"/>
      <c r="X201" s="4"/>
      <c r="Y201" s="4"/>
      <c r="Z201" s="25">
        <f t="shared" si="40"/>
        <v>20.5</v>
      </c>
    </row>
    <row r="202" spans="1:26" s="75" customFormat="1" ht="16.5" customHeight="1" x14ac:dyDescent="0.4">
      <c r="A202" s="77"/>
      <c r="B202" s="262"/>
      <c r="C202" s="263"/>
      <c r="D202" s="264"/>
      <c r="E202" s="231" t="s">
        <v>133</v>
      </c>
      <c r="F202" s="6" t="s">
        <v>98</v>
      </c>
      <c r="G202" s="61" t="s">
        <v>100</v>
      </c>
      <c r="H202" s="62">
        <v>4</v>
      </c>
      <c r="I202" s="26">
        <v>3</v>
      </c>
      <c r="J202" s="182"/>
      <c r="K202" s="183"/>
      <c r="L202" s="183"/>
      <c r="M202" s="183"/>
      <c r="N202" s="183"/>
      <c r="O202" s="183"/>
      <c r="P202" s="183"/>
      <c r="Q202" s="183"/>
      <c r="R202" s="183"/>
      <c r="S202" s="183"/>
      <c r="T202" s="183"/>
      <c r="U202" s="183"/>
      <c r="V202" s="183">
        <v>9</v>
      </c>
      <c r="W202" s="183"/>
      <c r="X202" s="183"/>
      <c r="Y202" s="183"/>
      <c r="Z202" s="25">
        <f t="shared" si="40"/>
        <v>9</v>
      </c>
    </row>
    <row r="203" spans="1:26" s="75" customFormat="1" ht="16.5" customHeight="1" x14ac:dyDescent="0.4">
      <c r="A203" s="77"/>
      <c r="B203" s="262"/>
      <c r="C203" s="263"/>
      <c r="D203" s="264"/>
      <c r="E203" s="231" t="s">
        <v>166</v>
      </c>
      <c r="F203" s="197" t="s">
        <v>98</v>
      </c>
      <c r="G203" s="213" t="s">
        <v>100</v>
      </c>
      <c r="H203" s="228">
        <v>3</v>
      </c>
      <c r="I203" s="181">
        <v>15</v>
      </c>
      <c r="J203" s="229"/>
      <c r="K203" s="198"/>
      <c r="L203" s="198"/>
      <c r="M203" s="198"/>
      <c r="N203" s="198"/>
      <c r="O203" s="198"/>
      <c r="P203" s="198"/>
      <c r="Q203" s="198"/>
      <c r="R203" s="198">
        <v>30</v>
      </c>
      <c r="S203" s="198"/>
      <c r="T203" s="198"/>
      <c r="U203" s="198"/>
      <c r="V203" s="198"/>
      <c r="W203" s="198"/>
      <c r="X203" s="198"/>
      <c r="Y203" s="198"/>
      <c r="Z203" s="25">
        <f t="shared" si="40"/>
        <v>30</v>
      </c>
    </row>
    <row r="204" spans="1:26" s="75" customFormat="1" ht="16.5" customHeight="1" x14ac:dyDescent="0.4">
      <c r="A204" s="77"/>
      <c r="B204" s="262"/>
      <c r="C204" s="263"/>
      <c r="D204" s="264"/>
      <c r="E204" s="231" t="s">
        <v>47</v>
      </c>
      <c r="F204" s="174"/>
      <c r="G204" s="6"/>
      <c r="H204" s="63"/>
      <c r="I204" s="26"/>
      <c r="J204" s="14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5"/>
    </row>
    <row r="205" spans="1:26" s="75" customFormat="1" ht="16.5" customHeight="1" thickBot="1" x14ac:dyDescent="0.45">
      <c r="A205" s="77"/>
      <c r="B205" s="262"/>
      <c r="C205" s="263"/>
      <c r="D205" s="264"/>
      <c r="E205" s="265"/>
      <c r="F205" s="174"/>
      <c r="G205" s="6"/>
      <c r="H205" s="62"/>
      <c r="I205" s="26"/>
      <c r="J205" s="266"/>
      <c r="K205" s="266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26"/>
    </row>
    <row r="206" spans="1:26" s="75" customFormat="1" ht="16.5" customHeight="1" thickBot="1" x14ac:dyDescent="0.45">
      <c r="A206" s="58"/>
      <c r="B206" s="422" t="s">
        <v>110</v>
      </c>
      <c r="C206" s="423"/>
      <c r="D206" s="424"/>
      <c r="E206" s="267"/>
      <c r="F206" s="19"/>
      <c r="G206" s="38"/>
      <c r="H206" s="195"/>
      <c r="I206" s="64"/>
      <c r="J206" s="71">
        <f>SUM(J191:J205)</f>
        <v>48</v>
      </c>
      <c r="K206" s="19">
        <f>SUM(K191:K205)</f>
        <v>148</v>
      </c>
      <c r="L206" s="19">
        <f t="shared" ref="L206:Y206" si="41">SUM(L191:L205)</f>
        <v>0</v>
      </c>
      <c r="M206" s="19">
        <f t="shared" si="41"/>
        <v>6</v>
      </c>
      <c r="N206" s="19">
        <f t="shared" si="41"/>
        <v>3</v>
      </c>
      <c r="O206" s="19">
        <f t="shared" si="41"/>
        <v>0</v>
      </c>
      <c r="P206" s="19">
        <f t="shared" si="41"/>
        <v>0</v>
      </c>
      <c r="Q206" s="19">
        <f t="shared" si="41"/>
        <v>0</v>
      </c>
      <c r="R206" s="19">
        <f t="shared" si="41"/>
        <v>30</v>
      </c>
      <c r="S206" s="19">
        <f t="shared" si="41"/>
        <v>0</v>
      </c>
      <c r="T206" s="19">
        <f t="shared" si="41"/>
        <v>15</v>
      </c>
      <c r="U206" s="19">
        <f t="shared" si="41"/>
        <v>0</v>
      </c>
      <c r="V206" s="19">
        <f t="shared" si="41"/>
        <v>9</v>
      </c>
      <c r="W206" s="19">
        <f t="shared" si="41"/>
        <v>0</v>
      </c>
      <c r="X206" s="19">
        <f t="shared" si="41"/>
        <v>0</v>
      </c>
      <c r="Y206" s="19">
        <f t="shared" si="41"/>
        <v>0</v>
      </c>
      <c r="Z206" s="66">
        <f>SUM(Z191:Z205)</f>
        <v>259</v>
      </c>
    </row>
    <row r="207" spans="1:26" s="75" customFormat="1" ht="16.5" customHeight="1" thickBot="1" x14ac:dyDescent="0.45">
      <c r="A207" s="46"/>
      <c r="B207" s="422" t="s">
        <v>25</v>
      </c>
      <c r="C207" s="423"/>
      <c r="D207" s="424"/>
      <c r="E207" s="19"/>
      <c r="F207" s="29"/>
      <c r="G207" s="43"/>
      <c r="H207" s="86"/>
      <c r="I207" s="40"/>
      <c r="J207" s="268">
        <f t="shared" ref="J207:Y207" si="42">SUM(J190,J206)</f>
        <v>112</v>
      </c>
      <c r="K207" s="29">
        <f t="shared" si="42"/>
        <v>254</v>
      </c>
      <c r="L207" s="29">
        <f t="shared" si="42"/>
        <v>0</v>
      </c>
      <c r="M207" s="29">
        <f t="shared" si="42"/>
        <v>9</v>
      </c>
      <c r="N207" s="29">
        <f t="shared" si="42"/>
        <v>4</v>
      </c>
      <c r="O207" s="29">
        <f t="shared" si="42"/>
        <v>0</v>
      </c>
      <c r="P207" s="29">
        <f t="shared" si="42"/>
        <v>11</v>
      </c>
      <c r="Q207" s="29">
        <f t="shared" si="42"/>
        <v>0</v>
      </c>
      <c r="R207" s="29">
        <f t="shared" si="42"/>
        <v>30</v>
      </c>
      <c r="S207" s="29">
        <f t="shared" si="42"/>
        <v>0</v>
      </c>
      <c r="T207" s="29">
        <f t="shared" si="42"/>
        <v>28</v>
      </c>
      <c r="U207" s="29">
        <f t="shared" si="42"/>
        <v>0</v>
      </c>
      <c r="V207" s="29">
        <f t="shared" si="42"/>
        <v>9</v>
      </c>
      <c r="W207" s="29">
        <f t="shared" si="42"/>
        <v>0</v>
      </c>
      <c r="X207" s="29">
        <f t="shared" si="42"/>
        <v>0</v>
      </c>
      <c r="Y207" s="29">
        <f t="shared" si="42"/>
        <v>0</v>
      </c>
      <c r="Z207" s="50">
        <f>ROUND(SUM(Z190,Z206),0)</f>
        <v>457</v>
      </c>
    </row>
    <row r="208" spans="1:26" s="75" customFormat="1" ht="16.5" customHeight="1" x14ac:dyDescent="0.4">
      <c r="A208" s="170">
        <v>9</v>
      </c>
      <c r="B208" s="171" t="s">
        <v>48</v>
      </c>
      <c r="C208" s="81" t="s">
        <v>19</v>
      </c>
      <c r="D208" s="72">
        <v>0.75</v>
      </c>
      <c r="E208" s="269"/>
      <c r="F208" s="72"/>
      <c r="G208" s="72"/>
      <c r="H208" s="60"/>
      <c r="I208" s="27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27">
        <f>SUM(J208:Y208)</f>
        <v>0</v>
      </c>
    </row>
    <row r="209" spans="1:26" s="75" customFormat="1" ht="16.5" customHeight="1" x14ac:dyDescent="0.4">
      <c r="A209" s="34"/>
      <c r="B209" s="176" t="s">
        <v>41</v>
      </c>
      <c r="C209" s="225" t="s">
        <v>73</v>
      </c>
      <c r="D209" s="6"/>
      <c r="E209" s="2" t="s">
        <v>167</v>
      </c>
      <c r="F209" s="30" t="s">
        <v>98</v>
      </c>
      <c r="G209" s="30" t="s">
        <v>100</v>
      </c>
      <c r="H209" s="63" t="s">
        <v>195</v>
      </c>
      <c r="I209" s="25">
        <v>3</v>
      </c>
      <c r="J209" s="14">
        <v>18</v>
      </c>
      <c r="K209" s="2">
        <v>32</v>
      </c>
      <c r="L209" s="2"/>
      <c r="M209" s="2">
        <v>1</v>
      </c>
      <c r="N209" s="2">
        <v>0.5</v>
      </c>
      <c r="O209" s="2"/>
      <c r="P209" s="2"/>
      <c r="Q209" s="2"/>
      <c r="R209" s="2"/>
      <c r="S209" s="2"/>
      <c r="T209" s="2">
        <v>1</v>
      </c>
      <c r="U209" s="2"/>
      <c r="V209" s="2"/>
      <c r="W209" s="2"/>
      <c r="X209" s="2"/>
      <c r="Y209" s="2" t="s">
        <v>47</v>
      </c>
      <c r="Z209" s="25">
        <f>SUM(J209:Y209)</f>
        <v>52.5</v>
      </c>
    </row>
    <row r="210" spans="1:26" s="75" customFormat="1" ht="16.5" customHeight="1" x14ac:dyDescent="0.4">
      <c r="A210" s="34"/>
      <c r="B210" s="176" t="s">
        <v>42</v>
      </c>
      <c r="C210" s="226"/>
      <c r="D210" s="6"/>
      <c r="E210" s="73" t="s">
        <v>196</v>
      </c>
      <c r="F210" s="174" t="s">
        <v>98</v>
      </c>
      <c r="G210" s="30" t="s">
        <v>176</v>
      </c>
      <c r="H210" s="63">
        <v>1</v>
      </c>
      <c r="I210" s="25">
        <v>5</v>
      </c>
      <c r="J210" s="14">
        <v>32</v>
      </c>
      <c r="K210" s="2">
        <v>16</v>
      </c>
      <c r="L210" s="2"/>
      <c r="M210" s="2">
        <v>1</v>
      </c>
      <c r="N210" s="2">
        <v>0.5</v>
      </c>
      <c r="O210" s="2"/>
      <c r="P210" s="2"/>
      <c r="Q210" s="2"/>
      <c r="R210" s="2"/>
      <c r="S210" s="2"/>
      <c r="T210" s="2">
        <v>1</v>
      </c>
      <c r="U210" s="2"/>
      <c r="V210" s="2"/>
      <c r="W210" s="2"/>
      <c r="X210" s="2"/>
      <c r="Y210" s="2"/>
      <c r="Z210" s="25">
        <f t="shared" ref="Z210:Z216" si="43">SUM(J210:Y210)</f>
        <v>50.5</v>
      </c>
    </row>
    <row r="211" spans="1:26" s="75" customFormat="1" ht="16.5" customHeight="1" x14ac:dyDescent="0.4">
      <c r="A211" s="34"/>
      <c r="B211" s="227"/>
      <c r="C211" s="344" t="s">
        <v>226</v>
      </c>
      <c r="D211" s="6"/>
      <c r="E211" s="231" t="s">
        <v>134</v>
      </c>
      <c r="F211" s="174" t="s">
        <v>98</v>
      </c>
      <c r="G211" s="6" t="s">
        <v>170</v>
      </c>
      <c r="H211" s="63">
        <v>1</v>
      </c>
      <c r="I211" s="26">
        <v>8</v>
      </c>
      <c r="J211" s="7">
        <v>5</v>
      </c>
      <c r="K211" s="7">
        <v>4</v>
      </c>
      <c r="L211" s="4"/>
      <c r="M211" s="4">
        <v>2</v>
      </c>
      <c r="N211" s="4">
        <v>1</v>
      </c>
      <c r="O211" s="4"/>
      <c r="P211" s="4"/>
      <c r="Q211" s="4"/>
      <c r="R211" s="4"/>
      <c r="S211" s="4"/>
      <c r="T211" s="4">
        <v>2</v>
      </c>
      <c r="U211" s="4"/>
      <c r="V211" s="4"/>
      <c r="W211" s="4"/>
      <c r="X211" s="4"/>
      <c r="Y211" s="4"/>
      <c r="Z211" s="25">
        <f t="shared" si="43"/>
        <v>14</v>
      </c>
    </row>
    <row r="212" spans="1:26" s="75" customFormat="1" ht="16.5" customHeight="1" x14ac:dyDescent="0.4">
      <c r="A212" s="34"/>
      <c r="B212" s="176"/>
      <c r="C212" s="344" t="s">
        <v>238</v>
      </c>
      <c r="D212" s="6"/>
      <c r="E212" s="231" t="s">
        <v>134</v>
      </c>
      <c r="F212" s="174" t="s">
        <v>98</v>
      </c>
      <c r="G212" s="30" t="s">
        <v>173</v>
      </c>
      <c r="H212" s="37">
        <v>1</v>
      </c>
      <c r="I212" s="25">
        <v>3</v>
      </c>
      <c r="J212" s="14">
        <v>5</v>
      </c>
      <c r="K212" s="14">
        <v>3</v>
      </c>
      <c r="L212" s="2"/>
      <c r="M212" s="2">
        <v>1</v>
      </c>
      <c r="N212" s="2">
        <v>0.5</v>
      </c>
      <c r="O212" s="2"/>
      <c r="P212" s="2"/>
      <c r="Q212" s="2"/>
      <c r="R212" s="2"/>
      <c r="S212" s="2"/>
      <c r="T212" s="2">
        <v>1</v>
      </c>
      <c r="U212" s="2"/>
      <c r="V212" s="2"/>
      <c r="W212" s="2"/>
      <c r="X212" s="2"/>
      <c r="Y212" s="2"/>
      <c r="Z212" s="25">
        <f t="shared" si="43"/>
        <v>10.5</v>
      </c>
    </row>
    <row r="213" spans="1:26" s="75" customFormat="1" ht="16.5" customHeight="1" x14ac:dyDescent="0.4">
      <c r="A213" s="34"/>
      <c r="B213" s="176"/>
      <c r="C213" s="344" t="s">
        <v>231</v>
      </c>
      <c r="D213" s="6"/>
      <c r="E213" s="231" t="s">
        <v>134</v>
      </c>
      <c r="F213" s="6" t="s">
        <v>98</v>
      </c>
      <c r="G213" s="30" t="s">
        <v>155</v>
      </c>
      <c r="H213" s="62">
        <v>1</v>
      </c>
      <c r="I213" s="25">
        <v>4</v>
      </c>
      <c r="J213" s="14">
        <v>5</v>
      </c>
      <c r="K213" s="14">
        <v>3</v>
      </c>
      <c r="L213" s="2"/>
      <c r="M213" s="2">
        <v>1</v>
      </c>
      <c r="N213" s="2">
        <v>0.5</v>
      </c>
      <c r="O213" s="2"/>
      <c r="P213" s="2"/>
      <c r="Q213" s="2"/>
      <c r="R213" s="2"/>
      <c r="S213" s="2"/>
      <c r="T213" s="2">
        <v>1</v>
      </c>
      <c r="U213" s="2"/>
      <c r="V213" s="2"/>
      <c r="W213" s="2"/>
      <c r="X213" s="2"/>
      <c r="Y213" s="2"/>
      <c r="Z213" s="25">
        <f t="shared" si="43"/>
        <v>10.5</v>
      </c>
    </row>
    <row r="214" spans="1:26" s="75" customFormat="1" ht="16.5" customHeight="1" x14ac:dyDescent="0.4">
      <c r="A214" s="34"/>
      <c r="B214" s="176"/>
      <c r="C214" s="226"/>
      <c r="D214" s="6"/>
      <c r="E214" s="231" t="s">
        <v>134</v>
      </c>
      <c r="F214" s="174" t="s">
        <v>98</v>
      </c>
      <c r="G214" s="39" t="s">
        <v>213</v>
      </c>
      <c r="H214" s="62">
        <v>1</v>
      </c>
      <c r="I214" s="25">
        <v>2</v>
      </c>
      <c r="J214" s="7">
        <v>5</v>
      </c>
      <c r="K214" s="7">
        <v>3</v>
      </c>
      <c r="L214" s="4"/>
      <c r="M214" s="2">
        <v>1</v>
      </c>
      <c r="N214" s="2">
        <v>0.5</v>
      </c>
      <c r="O214" s="2"/>
      <c r="P214" s="2"/>
      <c r="Q214" s="2"/>
      <c r="R214" s="2"/>
      <c r="S214" s="2"/>
      <c r="T214" s="2">
        <v>1</v>
      </c>
      <c r="U214" s="2"/>
      <c r="V214" s="4"/>
      <c r="W214" s="4"/>
      <c r="X214" s="4"/>
      <c r="Y214" s="4"/>
      <c r="Z214" s="25">
        <f t="shared" si="43"/>
        <v>10.5</v>
      </c>
    </row>
    <row r="215" spans="1:26" s="75" customFormat="1" ht="16.5" customHeight="1" x14ac:dyDescent="0.4">
      <c r="A215" s="34"/>
      <c r="B215" s="176"/>
      <c r="C215" s="226"/>
      <c r="D215" s="6"/>
      <c r="E215" s="231" t="s">
        <v>134</v>
      </c>
      <c r="F215" s="6" t="s">
        <v>98</v>
      </c>
      <c r="G215" s="39" t="s">
        <v>214</v>
      </c>
      <c r="H215" s="62">
        <v>1</v>
      </c>
      <c r="I215" s="25">
        <v>3</v>
      </c>
      <c r="J215" s="7">
        <v>4</v>
      </c>
      <c r="K215" s="7">
        <v>3</v>
      </c>
      <c r="L215" s="4"/>
      <c r="M215" s="2">
        <v>1</v>
      </c>
      <c r="N215" s="2">
        <v>0.5</v>
      </c>
      <c r="O215" s="2"/>
      <c r="P215" s="2"/>
      <c r="Q215" s="2"/>
      <c r="R215" s="2"/>
      <c r="S215" s="2"/>
      <c r="T215" s="2">
        <v>1</v>
      </c>
      <c r="U215" s="2"/>
      <c r="V215" s="4"/>
      <c r="W215" s="4"/>
      <c r="X215" s="4"/>
      <c r="Y215" s="4"/>
      <c r="Z215" s="25">
        <f t="shared" si="43"/>
        <v>9.5</v>
      </c>
    </row>
    <row r="216" spans="1:26" s="75" customFormat="1" ht="16.5" customHeight="1" x14ac:dyDescent="0.4">
      <c r="A216" s="34"/>
      <c r="B216" s="176"/>
      <c r="C216" s="226"/>
      <c r="D216" s="6"/>
      <c r="E216" s="83" t="s">
        <v>116</v>
      </c>
      <c r="F216" s="61" t="s">
        <v>98</v>
      </c>
      <c r="G216" s="61" t="s">
        <v>100</v>
      </c>
      <c r="H216" s="62" t="s">
        <v>197</v>
      </c>
      <c r="I216" s="26">
        <v>1</v>
      </c>
      <c r="J216" s="67"/>
      <c r="K216" s="4"/>
      <c r="L216" s="4"/>
      <c r="M216" s="4"/>
      <c r="N216" s="4"/>
      <c r="O216" s="4"/>
      <c r="P216" s="4">
        <v>10</v>
      </c>
      <c r="Q216" s="4"/>
      <c r="R216" s="4"/>
      <c r="S216" s="4"/>
      <c r="T216" s="4"/>
      <c r="U216" s="4"/>
      <c r="V216" s="4"/>
      <c r="W216" s="4"/>
      <c r="X216" s="4"/>
      <c r="Y216" s="4"/>
      <c r="Z216" s="25">
        <f t="shared" si="43"/>
        <v>10</v>
      </c>
    </row>
    <row r="217" spans="1:26" s="75" customFormat="1" ht="16.5" customHeight="1" thickBot="1" x14ac:dyDescent="0.45">
      <c r="A217" s="34"/>
      <c r="B217" s="176"/>
      <c r="C217" s="226"/>
      <c r="D217" s="270"/>
      <c r="E217" s="2"/>
      <c r="F217" s="30"/>
      <c r="G217" s="30"/>
      <c r="H217" s="63"/>
      <c r="I217" s="25"/>
      <c r="J217" s="14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5"/>
    </row>
    <row r="218" spans="1:26" s="75" customFormat="1" ht="16.5" customHeight="1" thickBot="1" x14ac:dyDescent="0.45">
      <c r="A218" s="58"/>
      <c r="B218" s="422" t="s">
        <v>107</v>
      </c>
      <c r="C218" s="423"/>
      <c r="D218" s="424"/>
      <c r="E218" s="38"/>
      <c r="F218" s="196"/>
      <c r="G218" s="38"/>
      <c r="H218" s="195"/>
      <c r="I218" s="64"/>
      <c r="J218" s="196">
        <f>SUM(J208:J217)</f>
        <v>74</v>
      </c>
      <c r="K218" s="196">
        <f>SUM(K208:K217)</f>
        <v>64</v>
      </c>
      <c r="L218" s="196">
        <f t="shared" ref="L218:Y218" si="44">SUM(L208:L217)</f>
        <v>0</v>
      </c>
      <c r="M218" s="196">
        <f t="shared" si="44"/>
        <v>8</v>
      </c>
      <c r="N218" s="196">
        <f t="shared" si="44"/>
        <v>4</v>
      </c>
      <c r="O218" s="196">
        <f t="shared" si="44"/>
        <v>0</v>
      </c>
      <c r="P218" s="196">
        <f t="shared" si="44"/>
        <v>10</v>
      </c>
      <c r="Q218" s="196">
        <f t="shared" si="44"/>
        <v>0</v>
      </c>
      <c r="R218" s="196">
        <f t="shared" si="44"/>
        <v>0</v>
      </c>
      <c r="S218" s="196">
        <f t="shared" si="44"/>
        <v>0</v>
      </c>
      <c r="T218" s="196">
        <f t="shared" si="44"/>
        <v>8</v>
      </c>
      <c r="U218" s="196">
        <f t="shared" si="44"/>
        <v>0</v>
      </c>
      <c r="V218" s="196">
        <f t="shared" si="44"/>
        <v>0</v>
      </c>
      <c r="W218" s="196">
        <f t="shared" si="44"/>
        <v>0</v>
      </c>
      <c r="X218" s="196">
        <f t="shared" si="44"/>
        <v>0</v>
      </c>
      <c r="Y218" s="196">
        <f t="shared" si="44"/>
        <v>0</v>
      </c>
      <c r="Z218" s="66">
        <f>SUM(Z208:Z217)</f>
        <v>168</v>
      </c>
    </row>
    <row r="219" spans="1:26" s="75" customFormat="1" ht="16.5" customHeight="1" x14ac:dyDescent="0.4">
      <c r="A219" s="45"/>
      <c r="B219" s="143"/>
      <c r="C219" s="271"/>
      <c r="D219" s="45"/>
      <c r="E219" s="73" t="s">
        <v>196</v>
      </c>
      <c r="F219" s="174" t="s">
        <v>98</v>
      </c>
      <c r="G219" s="30" t="s">
        <v>176</v>
      </c>
      <c r="H219" s="63">
        <v>1</v>
      </c>
      <c r="I219" s="25">
        <v>5</v>
      </c>
      <c r="J219" s="14">
        <v>26</v>
      </c>
      <c r="K219" s="2">
        <v>16</v>
      </c>
      <c r="L219" s="2"/>
      <c r="M219" s="2">
        <v>1</v>
      </c>
      <c r="N219" s="2">
        <v>0.5</v>
      </c>
      <c r="O219" s="2"/>
      <c r="P219" s="2"/>
      <c r="Q219" s="2"/>
      <c r="R219" s="2"/>
      <c r="S219" s="2"/>
      <c r="T219" s="2">
        <v>1</v>
      </c>
      <c r="U219" s="2"/>
      <c r="V219" s="2"/>
      <c r="W219" s="2"/>
      <c r="X219" s="2"/>
      <c r="Y219" s="2"/>
      <c r="Z219" s="27">
        <f>SUM(J219:Y219)</f>
        <v>44.5</v>
      </c>
    </row>
    <row r="220" spans="1:26" s="75" customFormat="1" ht="16.5" customHeight="1" x14ac:dyDescent="0.4">
      <c r="A220" s="34"/>
      <c r="B220" s="272"/>
      <c r="C220" s="273"/>
      <c r="D220" s="34"/>
      <c r="E220" s="341" t="s">
        <v>168</v>
      </c>
      <c r="F220" s="174" t="s">
        <v>98</v>
      </c>
      <c r="G220" s="174" t="s">
        <v>100</v>
      </c>
      <c r="H220" s="63">
        <v>4</v>
      </c>
      <c r="I220" s="25">
        <v>11</v>
      </c>
      <c r="J220" s="14">
        <v>24</v>
      </c>
      <c r="K220" s="2">
        <v>20</v>
      </c>
      <c r="L220" s="2"/>
      <c r="M220" s="2">
        <v>3</v>
      </c>
      <c r="N220" s="2">
        <v>1</v>
      </c>
      <c r="O220" s="2"/>
      <c r="P220" s="2"/>
      <c r="Q220" s="2"/>
      <c r="R220" s="2"/>
      <c r="S220" s="2"/>
      <c r="T220" s="2">
        <v>1</v>
      </c>
      <c r="U220" s="2"/>
      <c r="V220" s="2"/>
      <c r="W220" s="2"/>
      <c r="X220" s="2"/>
      <c r="Y220" s="2"/>
      <c r="Z220" s="25">
        <f>SUM(J220:Y220)</f>
        <v>49</v>
      </c>
    </row>
    <row r="221" spans="1:26" s="75" customFormat="1" ht="16.5" customHeight="1" x14ac:dyDescent="0.4">
      <c r="A221" s="34"/>
      <c r="B221" s="88"/>
      <c r="C221" s="273"/>
      <c r="D221" s="274"/>
      <c r="E221" s="73" t="s">
        <v>201</v>
      </c>
      <c r="F221" s="174" t="s">
        <v>98</v>
      </c>
      <c r="G221" s="30" t="s">
        <v>228</v>
      </c>
      <c r="H221" s="63"/>
      <c r="I221" s="25">
        <v>41</v>
      </c>
      <c r="J221" s="14">
        <v>28</v>
      </c>
      <c r="K221" s="2">
        <v>56</v>
      </c>
      <c r="L221" s="2"/>
      <c r="M221" s="2"/>
      <c r="N221" s="2"/>
      <c r="O221" s="2"/>
      <c r="P221" s="2"/>
      <c r="Q221" s="2"/>
      <c r="R221" s="2"/>
      <c r="S221" s="2"/>
      <c r="T221" s="2">
        <v>4</v>
      </c>
      <c r="U221" s="2"/>
      <c r="V221" s="2"/>
      <c r="W221" s="2"/>
      <c r="X221" s="2"/>
      <c r="Y221" s="2"/>
      <c r="Z221" s="25">
        <f>SUM(J221:Y221)</f>
        <v>88</v>
      </c>
    </row>
    <row r="222" spans="1:26" s="75" customFormat="1" ht="16.5" customHeight="1" x14ac:dyDescent="0.4">
      <c r="A222" s="33"/>
      <c r="B222" s="275"/>
      <c r="C222" s="273"/>
      <c r="D222" s="276"/>
      <c r="E222" s="2" t="s">
        <v>200</v>
      </c>
      <c r="F222" s="174" t="s">
        <v>98</v>
      </c>
      <c r="G222" s="61" t="s">
        <v>100</v>
      </c>
      <c r="H222" s="62">
        <v>3</v>
      </c>
      <c r="I222" s="26">
        <v>15</v>
      </c>
      <c r="J222" s="7">
        <v>20</v>
      </c>
      <c r="K222" s="4"/>
      <c r="L222" s="4">
        <v>18</v>
      </c>
      <c r="M222" s="4"/>
      <c r="N222" s="4"/>
      <c r="O222" s="4"/>
      <c r="P222" s="4"/>
      <c r="Q222" s="4"/>
      <c r="R222" s="4"/>
      <c r="S222" s="4"/>
      <c r="T222" s="4">
        <v>1</v>
      </c>
      <c r="U222" s="4"/>
      <c r="V222" s="4"/>
      <c r="W222" s="4"/>
      <c r="X222" s="4"/>
      <c r="Y222" s="4"/>
      <c r="Z222" s="25">
        <f>SUM(J222:Y222)</f>
        <v>39</v>
      </c>
    </row>
    <row r="223" spans="1:26" s="75" customFormat="1" ht="16.5" customHeight="1" x14ac:dyDescent="0.4">
      <c r="A223" s="84"/>
      <c r="B223" s="275"/>
      <c r="C223" s="273"/>
      <c r="D223" s="276"/>
      <c r="E223" s="2"/>
      <c r="F223" s="174"/>
      <c r="G223" s="61"/>
      <c r="H223" s="62"/>
      <c r="I223" s="26"/>
      <c r="J223" s="7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25">
        <f>SUM(J223:Y223)</f>
        <v>0</v>
      </c>
    </row>
    <row r="224" spans="1:26" s="75" customFormat="1" ht="16.5" customHeight="1" thickBot="1" x14ac:dyDescent="0.45">
      <c r="A224" s="46"/>
      <c r="B224" s="277"/>
      <c r="C224" s="278"/>
      <c r="D224" s="279"/>
      <c r="E224" s="280"/>
      <c r="F224" s="281"/>
      <c r="G224" s="281"/>
      <c r="H224" s="282"/>
      <c r="I224" s="283"/>
      <c r="J224" s="284"/>
      <c r="K224" s="285"/>
      <c r="L224" s="285"/>
      <c r="M224" s="285"/>
      <c r="N224" s="285"/>
      <c r="O224" s="285"/>
      <c r="P224" s="285"/>
      <c r="Q224" s="285"/>
      <c r="R224" s="285"/>
      <c r="S224" s="285"/>
      <c r="T224" s="285"/>
      <c r="U224" s="285"/>
      <c r="V224" s="285"/>
      <c r="W224" s="285"/>
      <c r="X224" s="286"/>
      <c r="Y224" s="286"/>
      <c r="Z224" s="287"/>
    </row>
    <row r="225" spans="1:26" s="75" customFormat="1" ht="16.5" customHeight="1" thickBot="1" x14ac:dyDescent="0.45">
      <c r="A225" s="46"/>
      <c r="B225" s="422" t="s">
        <v>110</v>
      </c>
      <c r="C225" s="423"/>
      <c r="D225" s="424"/>
      <c r="E225" s="19"/>
      <c r="F225" s="19"/>
      <c r="G225" s="38"/>
      <c r="H225" s="195"/>
      <c r="I225" s="64"/>
      <c r="J225" s="196">
        <f>SUM(J219:J224)</f>
        <v>98</v>
      </c>
      <c r="K225" s="196">
        <f>SUM(K219:K224)</f>
        <v>92</v>
      </c>
      <c r="L225" s="196">
        <f t="shared" ref="L225:Y225" si="45">SUM(L219:L224)</f>
        <v>18</v>
      </c>
      <c r="M225" s="196">
        <f t="shared" si="45"/>
        <v>4</v>
      </c>
      <c r="N225" s="196">
        <f t="shared" si="45"/>
        <v>1.5</v>
      </c>
      <c r="O225" s="196">
        <f t="shared" si="45"/>
        <v>0</v>
      </c>
      <c r="P225" s="196">
        <f t="shared" si="45"/>
        <v>0</v>
      </c>
      <c r="Q225" s="196">
        <f t="shared" si="45"/>
        <v>0</v>
      </c>
      <c r="R225" s="196">
        <f t="shared" si="45"/>
        <v>0</v>
      </c>
      <c r="S225" s="196">
        <f t="shared" si="45"/>
        <v>0</v>
      </c>
      <c r="T225" s="196">
        <f t="shared" si="45"/>
        <v>7</v>
      </c>
      <c r="U225" s="196">
        <f t="shared" si="45"/>
        <v>0</v>
      </c>
      <c r="V225" s="196">
        <f t="shared" si="45"/>
        <v>0</v>
      </c>
      <c r="W225" s="196">
        <f t="shared" si="45"/>
        <v>0</v>
      </c>
      <c r="X225" s="196">
        <f t="shared" si="45"/>
        <v>0</v>
      </c>
      <c r="Y225" s="196">
        <f t="shared" si="45"/>
        <v>0</v>
      </c>
      <c r="Z225" s="66">
        <f>ROUND(SUM(Z219:Z224),0)</f>
        <v>221</v>
      </c>
    </row>
    <row r="226" spans="1:26" s="75" customFormat="1" ht="16.5" customHeight="1" thickBot="1" x14ac:dyDescent="0.45">
      <c r="A226" s="58"/>
      <c r="B226" s="422" t="s">
        <v>25</v>
      </c>
      <c r="C226" s="423"/>
      <c r="D226" s="424"/>
      <c r="E226" s="19"/>
      <c r="F226" s="19"/>
      <c r="G226" s="38"/>
      <c r="H226" s="195"/>
      <c r="I226" s="64"/>
      <c r="J226" s="71">
        <f t="shared" ref="J226:Y226" si="46">SUM(J218,J225)</f>
        <v>172</v>
      </c>
      <c r="K226" s="19">
        <f t="shared" si="46"/>
        <v>156</v>
      </c>
      <c r="L226" s="19">
        <f t="shared" si="46"/>
        <v>18</v>
      </c>
      <c r="M226" s="19">
        <f t="shared" si="46"/>
        <v>12</v>
      </c>
      <c r="N226" s="19">
        <f t="shared" si="46"/>
        <v>5.5</v>
      </c>
      <c r="O226" s="19">
        <f t="shared" si="46"/>
        <v>0</v>
      </c>
      <c r="P226" s="19">
        <f t="shared" si="46"/>
        <v>10</v>
      </c>
      <c r="Q226" s="19">
        <f t="shared" si="46"/>
        <v>0</v>
      </c>
      <c r="R226" s="19">
        <f t="shared" si="46"/>
        <v>0</v>
      </c>
      <c r="S226" s="19">
        <f t="shared" si="46"/>
        <v>0</v>
      </c>
      <c r="T226" s="19">
        <f t="shared" si="46"/>
        <v>15</v>
      </c>
      <c r="U226" s="19">
        <f t="shared" si="46"/>
        <v>0</v>
      </c>
      <c r="V226" s="19">
        <f t="shared" si="46"/>
        <v>0</v>
      </c>
      <c r="W226" s="19">
        <f t="shared" si="46"/>
        <v>0</v>
      </c>
      <c r="X226" s="19">
        <f t="shared" si="46"/>
        <v>0</v>
      </c>
      <c r="Y226" s="19">
        <f t="shared" si="46"/>
        <v>0</v>
      </c>
      <c r="Z226" s="66">
        <f>ROUND(SUM(Z218,Z225),0)</f>
        <v>389</v>
      </c>
    </row>
    <row r="227" spans="1:26" s="75" customFormat="1" ht="16.5" customHeight="1" x14ac:dyDescent="0.4">
      <c r="A227" s="45">
        <v>10</v>
      </c>
      <c r="B227" s="171" t="s">
        <v>45</v>
      </c>
      <c r="C227" s="81" t="s">
        <v>19</v>
      </c>
      <c r="D227" s="72">
        <v>0.75</v>
      </c>
      <c r="E227" s="342" t="s">
        <v>169</v>
      </c>
      <c r="F227" s="6" t="s">
        <v>98</v>
      </c>
      <c r="G227" s="6" t="s">
        <v>99</v>
      </c>
      <c r="H227" s="62" t="s">
        <v>195</v>
      </c>
      <c r="I227" s="26">
        <v>4</v>
      </c>
      <c r="J227" s="93">
        <v>16</v>
      </c>
      <c r="K227" s="8">
        <v>16</v>
      </c>
      <c r="L227" s="8"/>
      <c r="M227" s="8">
        <v>1</v>
      </c>
      <c r="N227" s="8">
        <v>0.5</v>
      </c>
      <c r="O227" s="8"/>
      <c r="P227" s="8"/>
      <c r="Q227" s="8"/>
      <c r="R227" s="8"/>
      <c r="S227" s="8"/>
      <c r="T227" s="8">
        <v>1</v>
      </c>
      <c r="U227" s="8"/>
      <c r="V227" s="8"/>
      <c r="W227" s="8"/>
      <c r="X227" s="8"/>
      <c r="Y227" s="8"/>
      <c r="Z227" s="26">
        <f>SUM(J227:Y227)</f>
        <v>34.5</v>
      </c>
    </row>
    <row r="228" spans="1:26" ht="16.5" customHeight="1" x14ac:dyDescent="0.4">
      <c r="A228" s="35"/>
      <c r="B228" s="176" t="s">
        <v>46</v>
      </c>
      <c r="C228" s="225" t="s">
        <v>73</v>
      </c>
      <c r="D228" s="288"/>
      <c r="E228" s="231" t="s">
        <v>134</v>
      </c>
      <c r="F228" s="6" t="s">
        <v>98</v>
      </c>
      <c r="G228" s="39" t="s">
        <v>208</v>
      </c>
      <c r="H228" s="62">
        <v>1</v>
      </c>
      <c r="I228" s="25">
        <v>4</v>
      </c>
      <c r="J228" s="14">
        <v>5</v>
      </c>
      <c r="K228" s="2">
        <v>3</v>
      </c>
      <c r="L228" s="2"/>
      <c r="M228" s="2">
        <v>1</v>
      </c>
      <c r="N228" s="2">
        <v>0.5</v>
      </c>
      <c r="O228" s="2"/>
      <c r="P228" s="2"/>
      <c r="Q228" s="2"/>
      <c r="R228" s="2"/>
      <c r="S228" s="2"/>
      <c r="T228" s="5">
        <v>1</v>
      </c>
      <c r="U228" s="5"/>
      <c r="V228" s="2"/>
      <c r="W228" s="2"/>
      <c r="X228" s="2"/>
      <c r="Y228" s="2"/>
      <c r="Z228" s="25">
        <f t="shared" ref="Z228:Z237" si="47">SUM(J228:Y228)</f>
        <v>10.5</v>
      </c>
    </row>
    <row r="229" spans="1:26" ht="16.5" customHeight="1" x14ac:dyDescent="0.4">
      <c r="A229" s="35"/>
      <c r="B229" s="176" t="s">
        <v>60</v>
      </c>
      <c r="C229" s="225" t="s">
        <v>19</v>
      </c>
      <c r="D229" s="288"/>
      <c r="E229" s="231" t="s">
        <v>134</v>
      </c>
      <c r="F229" s="174" t="s">
        <v>98</v>
      </c>
      <c r="G229" s="174" t="s">
        <v>209</v>
      </c>
      <c r="H229" s="37">
        <v>1</v>
      </c>
      <c r="I229" s="26">
        <v>3</v>
      </c>
      <c r="J229" s="191">
        <v>4</v>
      </c>
      <c r="K229" s="191">
        <v>3</v>
      </c>
      <c r="L229" s="5"/>
      <c r="M229" s="2">
        <v>1</v>
      </c>
      <c r="N229" s="2">
        <v>0.5</v>
      </c>
      <c r="O229" s="5"/>
      <c r="P229" s="5"/>
      <c r="Q229" s="5"/>
      <c r="R229" s="5"/>
      <c r="S229" s="5"/>
      <c r="T229" s="5">
        <v>1</v>
      </c>
      <c r="U229" s="5"/>
      <c r="V229" s="5"/>
      <c r="W229" s="5"/>
      <c r="X229" s="5"/>
      <c r="Y229" s="5"/>
      <c r="Z229" s="25">
        <f t="shared" si="47"/>
        <v>9.5</v>
      </c>
    </row>
    <row r="230" spans="1:26" ht="16.5" customHeight="1" x14ac:dyDescent="0.4">
      <c r="A230" s="35"/>
      <c r="B230" s="289"/>
      <c r="C230" s="259"/>
      <c r="D230" s="288"/>
      <c r="E230" s="231" t="s">
        <v>134</v>
      </c>
      <c r="F230" s="6" t="s">
        <v>98</v>
      </c>
      <c r="G230" s="6" t="s">
        <v>210</v>
      </c>
      <c r="H230" s="62">
        <v>1</v>
      </c>
      <c r="I230" s="26">
        <v>8</v>
      </c>
      <c r="J230" s="14">
        <v>6</v>
      </c>
      <c r="K230" s="2">
        <v>4</v>
      </c>
      <c r="L230" s="2"/>
      <c r="M230" s="2">
        <v>2</v>
      </c>
      <c r="N230" s="2">
        <v>1</v>
      </c>
      <c r="O230" s="2"/>
      <c r="P230" s="2"/>
      <c r="Q230" s="2"/>
      <c r="R230" s="2"/>
      <c r="S230" s="2"/>
      <c r="T230" s="2">
        <v>2</v>
      </c>
      <c r="U230" s="2"/>
      <c r="V230" s="2"/>
      <c r="W230" s="2"/>
      <c r="X230" s="2"/>
      <c r="Y230" s="2"/>
      <c r="Z230" s="25">
        <f t="shared" si="47"/>
        <v>15</v>
      </c>
    </row>
    <row r="231" spans="1:26" ht="16.5" customHeight="1" x14ac:dyDescent="0.4">
      <c r="A231" s="35"/>
      <c r="B231" s="290"/>
      <c r="C231" s="259"/>
      <c r="D231" s="288"/>
      <c r="E231" s="231" t="s">
        <v>134</v>
      </c>
      <c r="F231" s="174" t="s">
        <v>98</v>
      </c>
      <c r="G231" s="174" t="s">
        <v>211</v>
      </c>
      <c r="H231" s="63">
        <v>1</v>
      </c>
      <c r="I231" s="25">
        <v>2</v>
      </c>
      <c r="J231" s="14">
        <v>3</v>
      </c>
      <c r="K231" s="14">
        <v>2</v>
      </c>
      <c r="L231" s="2"/>
      <c r="M231" s="2">
        <v>1</v>
      </c>
      <c r="N231" s="2">
        <v>0.5</v>
      </c>
      <c r="O231" s="2"/>
      <c r="P231" s="2"/>
      <c r="Q231" s="2"/>
      <c r="R231" s="2"/>
      <c r="S231" s="2"/>
      <c r="T231" s="2">
        <v>1</v>
      </c>
      <c r="U231" s="2"/>
      <c r="V231" s="2"/>
      <c r="W231" s="2"/>
      <c r="X231" s="2"/>
      <c r="Y231" s="2"/>
      <c r="Z231" s="25">
        <f t="shared" si="47"/>
        <v>7.5</v>
      </c>
    </row>
    <row r="232" spans="1:26" ht="16.5" customHeight="1" x14ac:dyDescent="0.4">
      <c r="A232" s="35"/>
      <c r="B232" s="289"/>
      <c r="C232" s="259"/>
      <c r="D232" s="288"/>
      <c r="E232" s="231" t="s">
        <v>134</v>
      </c>
      <c r="F232" s="174" t="s">
        <v>98</v>
      </c>
      <c r="G232" s="30" t="s">
        <v>212</v>
      </c>
      <c r="H232" s="37">
        <v>1</v>
      </c>
      <c r="I232" s="25">
        <v>9</v>
      </c>
      <c r="J232" s="7">
        <v>6</v>
      </c>
      <c r="K232" s="7">
        <v>4</v>
      </c>
      <c r="L232" s="4"/>
      <c r="M232" s="4">
        <v>2</v>
      </c>
      <c r="N232" s="4">
        <v>1</v>
      </c>
      <c r="O232" s="4"/>
      <c r="P232" s="4"/>
      <c r="Q232" s="4"/>
      <c r="R232" s="4"/>
      <c r="S232" s="4"/>
      <c r="T232" s="8">
        <v>2</v>
      </c>
      <c r="U232" s="8"/>
      <c r="V232" s="4"/>
      <c r="W232" s="4"/>
      <c r="X232" s="4"/>
      <c r="Y232" s="4"/>
      <c r="Z232" s="25">
        <f t="shared" si="47"/>
        <v>15</v>
      </c>
    </row>
    <row r="233" spans="1:26" ht="16.5" customHeight="1" x14ac:dyDescent="0.4">
      <c r="A233" s="35"/>
      <c r="B233" s="289"/>
      <c r="C233" s="259"/>
      <c r="D233" s="288"/>
      <c r="E233" s="231" t="s">
        <v>134</v>
      </c>
      <c r="F233" s="6" t="s">
        <v>98</v>
      </c>
      <c r="G233" s="39" t="s">
        <v>171</v>
      </c>
      <c r="H233" s="62">
        <v>1</v>
      </c>
      <c r="I233" s="25">
        <v>3</v>
      </c>
      <c r="J233" s="14">
        <v>4</v>
      </c>
      <c r="K233" s="14">
        <v>4</v>
      </c>
      <c r="L233" s="2"/>
      <c r="M233" s="2">
        <v>1</v>
      </c>
      <c r="N233" s="2">
        <v>0.5</v>
      </c>
      <c r="O233" s="2"/>
      <c r="P233" s="2"/>
      <c r="Q233" s="2"/>
      <c r="R233" s="2"/>
      <c r="S233" s="2"/>
      <c r="T233" s="5">
        <v>1</v>
      </c>
      <c r="U233" s="5"/>
      <c r="V233" s="2"/>
      <c r="W233" s="2"/>
      <c r="X233" s="2"/>
      <c r="Y233" s="2"/>
      <c r="Z233" s="25">
        <f t="shared" si="47"/>
        <v>10.5</v>
      </c>
    </row>
    <row r="234" spans="1:26" ht="16.5" customHeight="1" x14ac:dyDescent="0.4">
      <c r="A234" s="35"/>
      <c r="B234" s="289"/>
      <c r="C234" s="259"/>
      <c r="D234" s="288"/>
      <c r="E234" s="231" t="s">
        <v>134</v>
      </c>
      <c r="F234" s="6" t="s">
        <v>98</v>
      </c>
      <c r="G234" s="39" t="s">
        <v>138</v>
      </c>
      <c r="H234" s="62">
        <v>1</v>
      </c>
      <c r="I234" s="25">
        <v>2</v>
      </c>
      <c r="J234" s="14">
        <v>4</v>
      </c>
      <c r="K234" s="14">
        <v>4</v>
      </c>
      <c r="L234" s="2"/>
      <c r="M234" s="2">
        <v>1</v>
      </c>
      <c r="N234" s="2">
        <v>0.5</v>
      </c>
      <c r="O234" s="2"/>
      <c r="P234" s="2"/>
      <c r="Q234" s="2"/>
      <c r="R234" s="2"/>
      <c r="S234" s="2"/>
      <c r="T234" s="5">
        <v>1</v>
      </c>
      <c r="U234" s="5"/>
      <c r="V234" s="2"/>
      <c r="W234" s="2"/>
      <c r="X234" s="2"/>
      <c r="Y234" s="2"/>
      <c r="Z234" s="25">
        <f t="shared" si="47"/>
        <v>10.5</v>
      </c>
    </row>
    <row r="235" spans="1:26" ht="16.5" customHeight="1" x14ac:dyDescent="0.4">
      <c r="A235" s="35"/>
      <c r="B235" s="289"/>
      <c r="C235" s="259"/>
      <c r="D235" s="288"/>
      <c r="E235" s="231" t="s">
        <v>134</v>
      </c>
      <c r="F235" s="6" t="s">
        <v>98</v>
      </c>
      <c r="G235" s="39" t="s">
        <v>172</v>
      </c>
      <c r="H235" s="62">
        <v>1</v>
      </c>
      <c r="I235" s="25">
        <v>7</v>
      </c>
      <c r="J235" s="14">
        <v>4</v>
      </c>
      <c r="K235" s="14">
        <v>4</v>
      </c>
      <c r="L235" s="2"/>
      <c r="M235" s="2">
        <v>2</v>
      </c>
      <c r="N235" s="2">
        <v>1</v>
      </c>
      <c r="O235" s="2"/>
      <c r="P235" s="2"/>
      <c r="Q235" s="2"/>
      <c r="R235" s="2"/>
      <c r="S235" s="2"/>
      <c r="T235" s="5">
        <v>2</v>
      </c>
      <c r="U235" s="5"/>
      <c r="V235" s="2"/>
      <c r="W235" s="2"/>
      <c r="X235" s="2"/>
      <c r="Y235" s="2"/>
      <c r="Z235" s="25">
        <f t="shared" si="47"/>
        <v>13</v>
      </c>
    </row>
    <row r="236" spans="1:26" ht="16.5" customHeight="1" x14ac:dyDescent="0.4">
      <c r="A236" s="35"/>
      <c r="B236" s="289"/>
      <c r="C236" s="259"/>
      <c r="D236" s="288"/>
      <c r="E236" s="231" t="s">
        <v>134</v>
      </c>
      <c r="F236" s="174" t="s">
        <v>98</v>
      </c>
      <c r="G236" s="30" t="s">
        <v>139</v>
      </c>
      <c r="H236" s="63">
        <v>1</v>
      </c>
      <c r="I236" s="25">
        <v>5</v>
      </c>
      <c r="J236" s="14">
        <v>4</v>
      </c>
      <c r="K236" s="14">
        <v>4</v>
      </c>
      <c r="L236" s="2"/>
      <c r="M236" s="2">
        <v>1</v>
      </c>
      <c r="N236" s="2">
        <v>0.5</v>
      </c>
      <c r="O236" s="2"/>
      <c r="P236" s="2"/>
      <c r="Q236" s="2"/>
      <c r="R236" s="2"/>
      <c r="S236" s="2"/>
      <c r="T236" s="2">
        <v>1</v>
      </c>
      <c r="U236" s="2"/>
      <c r="V236" s="2"/>
      <c r="W236" s="2"/>
      <c r="X236" s="2"/>
      <c r="Y236" s="2"/>
      <c r="Z236" s="25">
        <f t="shared" si="47"/>
        <v>10.5</v>
      </c>
    </row>
    <row r="237" spans="1:26" ht="16.5" customHeight="1" x14ac:dyDescent="0.4">
      <c r="A237" s="35"/>
      <c r="B237" s="289"/>
      <c r="C237" s="259"/>
      <c r="D237" s="288"/>
      <c r="E237" s="231" t="s">
        <v>134</v>
      </c>
      <c r="F237" s="174" t="s">
        <v>98</v>
      </c>
      <c r="G237" s="174" t="s">
        <v>199</v>
      </c>
      <c r="H237" s="37">
        <v>1</v>
      </c>
      <c r="I237" s="26">
        <v>5</v>
      </c>
      <c r="J237" s="7"/>
      <c r="K237" s="4">
        <v>32</v>
      </c>
      <c r="L237" s="4"/>
      <c r="M237" s="2"/>
      <c r="N237" s="2"/>
      <c r="O237" s="4"/>
      <c r="P237" s="4"/>
      <c r="Q237" s="4"/>
      <c r="R237" s="4"/>
      <c r="S237" s="4"/>
      <c r="T237" s="4">
        <v>1</v>
      </c>
      <c r="U237" s="4"/>
      <c r="V237" s="4"/>
      <c r="W237" s="4"/>
      <c r="X237" s="4"/>
      <c r="Y237" s="4"/>
      <c r="Z237" s="25">
        <f t="shared" si="47"/>
        <v>33</v>
      </c>
    </row>
    <row r="238" spans="1:26" ht="16.5" customHeight="1" x14ac:dyDescent="0.4">
      <c r="A238" s="35"/>
      <c r="B238" s="289"/>
      <c r="C238" s="259"/>
      <c r="D238" s="288"/>
      <c r="E238" s="83"/>
      <c r="F238" s="61"/>
      <c r="G238" s="61"/>
      <c r="H238" s="62"/>
      <c r="I238" s="26"/>
      <c r="J238" s="67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25"/>
    </row>
    <row r="239" spans="1:26" ht="16.5" customHeight="1" thickBot="1" x14ac:dyDescent="0.45">
      <c r="A239" s="35"/>
      <c r="B239" s="289"/>
      <c r="C239" s="259"/>
      <c r="D239" s="288"/>
      <c r="E239" s="83"/>
      <c r="F239" s="61"/>
      <c r="G239" s="61"/>
      <c r="H239" s="62"/>
      <c r="I239" s="26"/>
      <c r="J239" s="67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25"/>
    </row>
    <row r="240" spans="1:26" ht="16.5" customHeight="1" thickBot="1" x14ac:dyDescent="0.45">
      <c r="A240" s="58"/>
      <c r="B240" s="422" t="s">
        <v>174</v>
      </c>
      <c r="C240" s="423"/>
      <c r="D240" s="424"/>
      <c r="E240" s="219"/>
      <c r="F240" s="291"/>
      <c r="G240" s="291"/>
      <c r="H240" s="292"/>
      <c r="I240" s="64"/>
      <c r="J240" s="71">
        <f>SUM(J227:J239)</f>
        <v>56</v>
      </c>
      <c r="K240" s="19">
        <f>SUM(K227:K239)</f>
        <v>80</v>
      </c>
      <c r="L240" s="19">
        <f t="shared" ref="L240:Y240" si="48">SUM(L227:L239)</f>
        <v>0</v>
      </c>
      <c r="M240" s="19">
        <f t="shared" si="48"/>
        <v>13</v>
      </c>
      <c r="N240" s="19">
        <f t="shared" si="48"/>
        <v>6.5</v>
      </c>
      <c r="O240" s="19">
        <f t="shared" si="48"/>
        <v>0</v>
      </c>
      <c r="P240" s="19">
        <f t="shared" si="48"/>
        <v>0</v>
      </c>
      <c r="Q240" s="19">
        <f t="shared" si="48"/>
        <v>0</v>
      </c>
      <c r="R240" s="19">
        <f t="shared" si="48"/>
        <v>0</v>
      </c>
      <c r="S240" s="19">
        <f t="shared" si="48"/>
        <v>0</v>
      </c>
      <c r="T240" s="19">
        <f t="shared" si="48"/>
        <v>14</v>
      </c>
      <c r="U240" s="19">
        <f t="shared" si="48"/>
        <v>0</v>
      </c>
      <c r="V240" s="19">
        <f t="shared" si="48"/>
        <v>0</v>
      </c>
      <c r="W240" s="19">
        <f t="shared" si="48"/>
        <v>0</v>
      </c>
      <c r="X240" s="19">
        <f t="shared" si="48"/>
        <v>0</v>
      </c>
      <c r="Y240" s="19">
        <f t="shared" si="48"/>
        <v>0</v>
      </c>
      <c r="Z240" s="66">
        <f>SUM(Z227:Z239)</f>
        <v>169.5</v>
      </c>
    </row>
    <row r="241" spans="1:59" ht="16.5" customHeight="1" x14ac:dyDescent="0.4">
      <c r="A241" s="42"/>
      <c r="B241" s="171"/>
      <c r="C241" s="81"/>
      <c r="D241" s="72"/>
      <c r="E241" s="231" t="s">
        <v>134</v>
      </c>
      <c r="F241" s="6" t="s">
        <v>98</v>
      </c>
      <c r="G241" s="39" t="s">
        <v>208</v>
      </c>
      <c r="H241" s="62">
        <v>1</v>
      </c>
      <c r="I241" s="25">
        <v>4</v>
      </c>
      <c r="J241" s="14">
        <v>7</v>
      </c>
      <c r="K241" s="2">
        <v>12</v>
      </c>
      <c r="L241" s="2"/>
      <c r="M241" s="2">
        <v>1</v>
      </c>
      <c r="N241" s="2">
        <v>0.5</v>
      </c>
      <c r="O241" s="2"/>
      <c r="P241" s="2"/>
      <c r="Q241" s="2"/>
      <c r="R241" s="2"/>
      <c r="S241" s="2"/>
      <c r="T241" s="5">
        <v>1</v>
      </c>
      <c r="U241" s="5"/>
      <c r="V241" s="2"/>
      <c r="W241" s="2"/>
      <c r="X241" s="2"/>
      <c r="Y241" s="2"/>
      <c r="Z241" s="26">
        <f>SUM(J241:Y241)</f>
        <v>21.5</v>
      </c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  <c r="BC241" s="75"/>
      <c r="BD241" s="75"/>
      <c r="BE241" s="75"/>
      <c r="BF241" s="75"/>
      <c r="BG241" s="75"/>
    </row>
    <row r="242" spans="1:59" ht="16.5" customHeight="1" x14ac:dyDescent="0.4">
      <c r="A242" s="42"/>
      <c r="B242" s="237"/>
      <c r="C242" s="51"/>
      <c r="D242" s="6"/>
      <c r="E242" s="231" t="s">
        <v>134</v>
      </c>
      <c r="F242" s="174" t="s">
        <v>98</v>
      </c>
      <c r="G242" s="174" t="s">
        <v>209</v>
      </c>
      <c r="H242" s="37">
        <v>1</v>
      </c>
      <c r="I242" s="26">
        <v>3</v>
      </c>
      <c r="J242" s="191">
        <v>6</v>
      </c>
      <c r="K242" s="191">
        <v>11</v>
      </c>
      <c r="L242" s="5"/>
      <c r="M242" s="2">
        <v>1</v>
      </c>
      <c r="N242" s="2">
        <v>0.5</v>
      </c>
      <c r="O242" s="5"/>
      <c r="P242" s="5"/>
      <c r="Q242" s="5"/>
      <c r="R242" s="5"/>
      <c r="S242" s="5"/>
      <c r="T242" s="5">
        <v>1</v>
      </c>
      <c r="U242" s="5"/>
      <c r="V242" s="5"/>
      <c r="W242" s="5"/>
      <c r="X242" s="5"/>
      <c r="Y242" s="5"/>
      <c r="Z242" s="25">
        <f t="shared" ref="Z242:Z249" si="49">SUM(J242:Y242)</f>
        <v>19.5</v>
      </c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  <c r="BC242" s="75"/>
      <c r="BD242" s="75"/>
      <c r="BE242" s="75"/>
      <c r="BF242" s="75"/>
      <c r="BG242" s="75"/>
    </row>
    <row r="243" spans="1:59" ht="16.5" customHeight="1" x14ac:dyDescent="0.4">
      <c r="A243" s="42"/>
      <c r="B243" s="176"/>
      <c r="C243" s="225"/>
      <c r="D243" s="6"/>
      <c r="E243" s="231" t="s">
        <v>134</v>
      </c>
      <c r="F243" s="6" t="s">
        <v>98</v>
      </c>
      <c r="G243" s="6" t="s">
        <v>210</v>
      </c>
      <c r="H243" s="62">
        <v>1</v>
      </c>
      <c r="I243" s="26">
        <v>8</v>
      </c>
      <c r="J243" s="14">
        <v>6</v>
      </c>
      <c r="K243" s="2">
        <v>11</v>
      </c>
      <c r="L243" s="2"/>
      <c r="M243" s="2">
        <v>2</v>
      </c>
      <c r="N243" s="2">
        <v>1</v>
      </c>
      <c r="O243" s="2"/>
      <c r="P243" s="2"/>
      <c r="Q243" s="2"/>
      <c r="R243" s="2"/>
      <c r="S243" s="2"/>
      <c r="T243" s="2">
        <v>2</v>
      </c>
      <c r="U243" s="2"/>
      <c r="V243" s="2"/>
      <c r="W243" s="2"/>
      <c r="X243" s="2"/>
      <c r="Y243" s="2"/>
      <c r="Z243" s="25">
        <f t="shared" si="49"/>
        <v>22</v>
      </c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5"/>
      <c r="BG243" s="75"/>
    </row>
    <row r="244" spans="1:59" ht="16.5" customHeight="1" x14ac:dyDescent="0.4">
      <c r="A244" s="42"/>
      <c r="B244" s="176"/>
      <c r="C244" s="225"/>
      <c r="D244" s="6"/>
      <c r="E244" s="231" t="s">
        <v>134</v>
      </c>
      <c r="F244" s="174" t="s">
        <v>98</v>
      </c>
      <c r="G244" s="174" t="s">
        <v>211</v>
      </c>
      <c r="H244" s="63">
        <v>1</v>
      </c>
      <c r="I244" s="25">
        <v>2</v>
      </c>
      <c r="J244" s="14">
        <v>6</v>
      </c>
      <c r="K244" s="14">
        <v>11</v>
      </c>
      <c r="L244" s="2"/>
      <c r="M244" s="2">
        <v>1</v>
      </c>
      <c r="N244" s="2">
        <v>0.5</v>
      </c>
      <c r="O244" s="2"/>
      <c r="P244" s="2"/>
      <c r="Q244" s="2"/>
      <c r="R244" s="2"/>
      <c r="S244" s="2"/>
      <c r="T244" s="2">
        <v>1</v>
      </c>
      <c r="U244" s="2"/>
      <c r="V244" s="2"/>
      <c r="W244" s="2"/>
      <c r="X244" s="2"/>
      <c r="Y244" s="2"/>
      <c r="Z244" s="25">
        <f t="shared" si="49"/>
        <v>19.5</v>
      </c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</row>
    <row r="245" spans="1:59" ht="16.5" customHeight="1" x14ac:dyDescent="0.4">
      <c r="A245" s="42"/>
      <c r="B245" s="176"/>
      <c r="C245" s="225"/>
      <c r="D245" s="6"/>
      <c r="E245" s="231" t="s">
        <v>134</v>
      </c>
      <c r="F245" s="174" t="s">
        <v>98</v>
      </c>
      <c r="G245" s="30" t="s">
        <v>212</v>
      </c>
      <c r="H245" s="37">
        <v>1</v>
      </c>
      <c r="I245" s="25">
        <v>9</v>
      </c>
      <c r="J245" s="7">
        <v>7</v>
      </c>
      <c r="K245" s="7">
        <v>11</v>
      </c>
      <c r="L245" s="4"/>
      <c r="M245" s="4">
        <v>2</v>
      </c>
      <c r="N245" s="4">
        <v>1</v>
      </c>
      <c r="O245" s="4"/>
      <c r="P245" s="4"/>
      <c r="Q245" s="4"/>
      <c r="R245" s="4"/>
      <c r="S245" s="4"/>
      <c r="T245" s="8">
        <v>2</v>
      </c>
      <c r="U245" s="8"/>
      <c r="V245" s="4"/>
      <c r="W245" s="4"/>
      <c r="X245" s="4"/>
      <c r="Y245" s="4"/>
      <c r="Z245" s="25">
        <f t="shared" si="49"/>
        <v>23</v>
      </c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  <c r="BC245" s="75"/>
      <c r="BD245" s="75"/>
      <c r="BE245" s="75"/>
      <c r="BF245" s="75"/>
      <c r="BG245" s="75"/>
    </row>
    <row r="246" spans="1:59" ht="16.5" customHeight="1" x14ac:dyDescent="0.4">
      <c r="A246" s="42"/>
      <c r="B246" s="176"/>
      <c r="C246" s="225"/>
      <c r="D246" s="6"/>
      <c r="E246" s="231" t="s">
        <v>134</v>
      </c>
      <c r="F246" s="6" t="s">
        <v>98</v>
      </c>
      <c r="G246" s="39" t="s">
        <v>138</v>
      </c>
      <c r="H246" s="62">
        <v>1</v>
      </c>
      <c r="I246" s="25">
        <v>2</v>
      </c>
      <c r="J246" s="14">
        <v>8</v>
      </c>
      <c r="K246" s="14">
        <v>8</v>
      </c>
      <c r="L246" s="2"/>
      <c r="M246" s="2">
        <v>1</v>
      </c>
      <c r="N246" s="2">
        <v>0.5</v>
      </c>
      <c r="O246" s="2"/>
      <c r="P246" s="2"/>
      <c r="Q246" s="2"/>
      <c r="R246" s="2"/>
      <c r="S246" s="2"/>
      <c r="T246" s="5">
        <v>1</v>
      </c>
      <c r="U246" s="5"/>
      <c r="V246" s="2"/>
      <c r="W246" s="2"/>
      <c r="X246" s="2"/>
      <c r="Y246" s="2"/>
      <c r="Z246" s="25">
        <f t="shared" si="49"/>
        <v>18.5</v>
      </c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  <c r="BC246" s="75"/>
      <c r="BD246" s="75"/>
      <c r="BE246" s="75"/>
      <c r="BF246" s="75"/>
      <c r="BG246" s="75"/>
    </row>
    <row r="247" spans="1:59" ht="16.5" customHeight="1" x14ac:dyDescent="0.4">
      <c r="A247" s="42"/>
      <c r="B247" s="176"/>
      <c r="C247" s="225"/>
      <c r="D247" s="6"/>
      <c r="E247" s="231" t="s">
        <v>134</v>
      </c>
      <c r="F247" s="6" t="s">
        <v>98</v>
      </c>
      <c r="G247" s="39" t="s">
        <v>171</v>
      </c>
      <c r="H247" s="62">
        <v>1</v>
      </c>
      <c r="I247" s="25">
        <v>3</v>
      </c>
      <c r="J247" s="14">
        <v>10</v>
      </c>
      <c r="K247" s="14">
        <v>18</v>
      </c>
      <c r="L247" s="2"/>
      <c r="M247" s="2">
        <v>1</v>
      </c>
      <c r="N247" s="2">
        <v>0.5</v>
      </c>
      <c r="O247" s="2"/>
      <c r="P247" s="2"/>
      <c r="Q247" s="2"/>
      <c r="R247" s="2"/>
      <c r="S247" s="2"/>
      <c r="T247" s="5">
        <v>1</v>
      </c>
      <c r="U247" s="5"/>
      <c r="V247" s="2"/>
      <c r="W247" s="2"/>
      <c r="X247" s="2"/>
      <c r="Y247" s="2"/>
      <c r="Z247" s="25">
        <f t="shared" si="49"/>
        <v>30.5</v>
      </c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  <c r="BC247" s="75"/>
      <c r="BD247" s="75"/>
      <c r="BE247" s="75"/>
      <c r="BF247" s="75"/>
      <c r="BG247" s="75"/>
    </row>
    <row r="248" spans="1:59" ht="16.5" customHeight="1" x14ac:dyDescent="0.4">
      <c r="A248" s="42"/>
      <c r="B248" s="176"/>
      <c r="C248" s="225"/>
      <c r="D248" s="6"/>
      <c r="E248" s="231" t="s">
        <v>134</v>
      </c>
      <c r="F248" s="6" t="s">
        <v>98</v>
      </c>
      <c r="G248" s="39" t="s">
        <v>172</v>
      </c>
      <c r="H248" s="62">
        <v>1</v>
      </c>
      <c r="I248" s="25">
        <v>7</v>
      </c>
      <c r="J248" s="14">
        <v>11</v>
      </c>
      <c r="K248" s="14">
        <v>19</v>
      </c>
      <c r="L248" s="2"/>
      <c r="M248" s="2">
        <v>2</v>
      </c>
      <c r="N248" s="2">
        <v>1</v>
      </c>
      <c r="O248" s="2"/>
      <c r="P248" s="2"/>
      <c r="Q248" s="2"/>
      <c r="R248" s="2"/>
      <c r="S248" s="2"/>
      <c r="T248" s="5">
        <v>2</v>
      </c>
      <c r="U248" s="5"/>
      <c r="V248" s="2"/>
      <c r="W248" s="2"/>
      <c r="X248" s="2"/>
      <c r="Y248" s="2"/>
      <c r="Z248" s="25">
        <f t="shared" si="49"/>
        <v>35</v>
      </c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  <c r="BC248" s="75"/>
      <c r="BD248" s="75"/>
      <c r="BE248" s="75"/>
      <c r="BF248" s="75"/>
      <c r="BG248" s="75"/>
    </row>
    <row r="249" spans="1:59" ht="16.5" customHeight="1" x14ac:dyDescent="0.4">
      <c r="A249" s="42"/>
      <c r="B249" s="176"/>
      <c r="C249" s="225"/>
      <c r="D249" s="6"/>
      <c r="E249" s="231" t="s">
        <v>134</v>
      </c>
      <c r="F249" s="174" t="s">
        <v>98</v>
      </c>
      <c r="G249" s="30" t="s">
        <v>139</v>
      </c>
      <c r="H249" s="63">
        <v>1</v>
      </c>
      <c r="I249" s="25">
        <v>5</v>
      </c>
      <c r="J249" s="14">
        <v>11</v>
      </c>
      <c r="K249" s="14">
        <v>19</v>
      </c>
      <c r="L249" s="2"/>
      <c r="M249" s="2">
        <v>1</v>
      </c>
      <c r="N249" s="2">
        <v>0.5</v>
      </c>
      <c r="O249" s="2"/>
      <c r="P249" s="2"/>
      <c r="Q249" s="2"/>
      <c r="R249" s="2"/>
      <c r="S249" s="2"/>
      <c r="T249" s="2">
        <v>1</v>
      </c>
      <c r="U249" s="2"/>
      <c r="V249" s="2"/>
      <c r="W249" s="2"/>
      <c r="X249" s="2"/>
      <c r="Y249" s="2"/>
      <c r="Z249" s="25">
        <f t="shared" si="49"/>
        <v>32.5</v>
      </c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  <c r="BC249" s="75"/>
      <c r="BD249" s="75"/>
      <c r="BE249" s="75"/>
      <c r="BF249" s="75"/>
      <c r="BG249" s="75"/>
    </row>
    <row r="250" spans="1:59" ht="16.5" customHeight="1" x14ac:dyDescent="0.4">
      <c r="A250" s="42"/>
      <c r="B250" s="176"/>
      <c r="C250" s="225"/>
      <c r="D250" s="6"/>
      <c r="E250" s="231"/>
      <c r="F250" s="6"/>
      <c r="G250" s="39"/>
      <c r="H250" s="62"/>
      <c r="I250" s="25"/>
      <c r="J250" s="14"/>
      <c r="K250" s="14"/>
      <c r="L250" s="2"/>
      <c r="M250" s="2"/>
      <c r="N250" s="2"/>
      <c r="O250" s="2"/>
      <c r="P250" s="2"/>
      <c r="Q250" s="2"/>
      <c r="R250" s="2"/>
      <c r="S250" s="2"/>
      <c r="T250" s="5"/>
      <c r="U250" s="5"/>
      <c r="V250" s="2"/>
      <c r="W250" s="2"/>
      <c r="X250" s="2"/>
      <c r="Y250" s="2"/>
      <c r="Z250" s="26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  <c r="BC250" s="75"/>
      <c r="BD250" s="75"/>
      <c r="BE250" s="75"/>
      <c r="BF250" s="75"/>
      <c r="BG250" s="75"/>
    </row>
    <row r="251" spans="1:59" ht="16.5" customHeight="1" thickBot="1" x14ac:dyDescent="0.45">
      <c r="A251" s="42"/>
      <c r="B251" s="289"/>
      <c r="C251" s="293"/>
      <c r="D251" s="294"/>
      <c r="E251" s="231"/>
      <c r="F251" s="174"/>
      <c r="G251" s="30"/>
      <c r="H251" s="63"/>
      <c r="I251" s="25"/>
      <c r="J251" s="14"/>
      <c r="K251" s="14"/>
      <c r="L251" s="2"/>
      <c r="M251" s="2"/>
      <c r="N251" s="2"/>
      <c r="O251" s="2"/>
      <c r="P251" s="2"/>
      <c r="Q251" s="2"/>
      <c r="R251" s="2"/>
      <c r="S251" s="2"/>
      <c r="T251" s="5"/>
      <c r="U251" s="5"/>
      <c r="V251" s="2"/>
      <c r="W251" s="2"/>
      <c r="X251" s="2"/>
      <c r="Y251" s="2"/>
      <c r="Z251" s="26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  <c r="BC251" s="75"/>
      <c r="BD251" s="75"/>
      <c r="BE251" s="75"/>
      <c r="BF251" s="75"/>
      <c r="BG251" s="75"/>
    </row>
    <row r="252" spans="1:59" ht="16.5" customHeight="1" thickBot="1" x14ac:dyDescent="0.45">
      <c r="A252" s="58"/>
      <c r="B252" s="422" t="s">
        <v>110</v>
      </c>
      <c r="C252" s="423"/>
      <c r="D252" s="424"/>
      <c r="E252" s="19"/>
      <c r="F252" s="19"/>
      <c r="G252" s="38"/>
      <c r="H252" s="195"/>
      <c r="I252" s="64"/>
      <c r="J252" s="71">
        <f>SUM(J241:J251)</f>
        <v>72</v>
      </c>
      <c r="K252" s="19">
        <f>SUM(K241:K251)</f>
        <v>120</v>
      </c>
      <c r="L252" s="19">
        <f t="shared" ref="L252:Y252" si="50">SUM(L241:L251)</f>
        <v>0</v>
      </c>
      <c r="M252" s="19">
        <f t="shared" si="50"/>
        <v>12</v>
      </c>
      <c r="N252" s="19">
        <f t="shared" si="50"/>
        <v>6</v>
      </c>
      <c r="O252" s="19">
        <f t="shared" si="50"/>
        <v>0</v>
      </c>
      <c r="P252" s="19">
        <f t="shared" si="50"/>
        <v>0</v>
      </c>
      <c r="Q252" s="19">
        <f t="shared" si="50"/>
        <v>0</v>
      </c>
      <c r="R252" s="19">
        <f t="shared" si="50"/>
        <v>0</v>
      </c>
      <c r="S252" s="19">
        <f t="shared" si="50"/>
        <v>0</v>
      </c>
      <c r="T252" s="19">
        <f t="shared" si="50"/>
        <v>12</v>
      </c>
      <c r="U252" s="19">
        <f t="shared" si="50"/>
        <v>0</v>
      </c>
      <c r="V252" s="19">
        <f t="shared" si="50"/>
        <v>0</v>
      </c>
      <c r="W252" s="19">
        <f t="shared" si="50"/>
        <v>0</v>
      </c>
      <c r="X252" s="19">
        <f t="shared" si="50"/>
        <v>0</v>
      </c>
      <c r="Y252" s="19">
        <f t="shared" si="50"/>
        <v>0</v>
      </c>
      <c r="Z252" s="66">
        <f>SUM(Z241:Z251)</f>
        <v>222</v>
      </c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  <c r="BC252" s="75"/>
      <c r="BD252" s="75"/>
      <c r="BE252" s="75"/>
      <c r="BF252" s="75"/>
      <c r="BG252" s="75"/>
    </row>
    <row r="253" spans="1:59" ht="16.5" customHeight="1" thickBot="1" x14ac:dyDescent="0.45">
      <c r="A253" s="58"/>
      <c r="B253" s="422" t="s">
        <v>25</v>
      </c>
      <c r="C253" s="423"/>
      <c r="D253" s="424"/>
      <c r="E253" s="19"/>
      <c r="F253" s="19"/>
      <c r="G253" s="38"/>
      <c r="H253" s="195"/>
      <c r="I253" s="64"/>
      <c r="J253" s="71">
        <f t="shared" ref="J253:Y253" si="51">SUM(J240,J252)</f>
        <v>128</v>
      </c>
      <c r="K253" s="19">
        <f t="shared" si="51"/>
        <v>200</v>
      </c>
      <c r="L253" s="19">
        <f t="shared" si="51"/>
        <v>0</v>
      </c>
      <c r="M253" s="19">
        <f t="shared" si="51"/>
        <v>25</v>
      </c>
      <c r="N253" s="19">
        <f t="shared" si="51"/>
        <v>12.5</v>
      </c>
      <c r="O253" s="19">
        <f t="shared" si="51"/>
        <v>0</v>
      </c>
      <c r="P253" s="19">
        <f t="shared" si="51"/>
        <v>0</v>
      </c>
      <c r="Q253" s="19">
        <f t="shared" si="51"/>
        <v>0</v>
      </c>
      <c r="R253" s="19">
        <f t="shared" si="51"/>
        <v>0</v>
      </c>
      <c r="S253" s="19">
        <f t="shared" si="51"/>
        <v>0</v>
      </c>
      <c r="T253" s="19">
        <f t="shared" si="51"/>
        <v>26</v>
      </c>
      <c r="U253" s="19">
        <f t="shared" si="51"/>
        <v>0</v>
      </c>
      <c r="V253" s="19">
        <f t="shared" si="51"/>
        <v>0</v>
      </c>
      <c r="W253" s="19">
        <f t="shared" si="51"/>
        <v>0</v>
      </c>
      <c r="X253" s="19">
        <f t="shared" si="51"/>
        <v>0</v>
      </c>
      <c r="Y253" s="19">
        <f t="shared" si="51"/>
        <v>0</v>
      </c>
      <c r="Z253" s="66">
        <f>ROUND(SUM(Z240,Z252),0)</f>
        <v>392</v>
      </c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  <c r="BC253" s="75"/>
      <c r="BD253" s="75"/>
      <c r="BE253" s="75"/>
      <c r="BF253" s="75"/>
      <c r="BG253" s="75"/>
    </row>
    <row r="254" spans="1:59" ht="16.5" customHeight="1" x14ac:dyDescent="0.4">
      <c r="A254" s="45">
        <v>11</v>
      </c>
      <c r="B254" s="171" t="s">
        <v>88</v>
      </c>
      <c r="C254" s="81" t="s">
        <v>19</v>
      </c>
      <c r="D254" s="72">
        <v>1</v>
      </c>
      <c r="E254" s="260" t="s">
        <v>175</v>
      </c>
      <c r="F254" s="174" t="s">
        <v>98</v>
      </c>
      <c r="G254" s="6" t="s">
        <v>146</v>
      </c>
      <c r="H254" s="62">
        <v>2</v>
      </c>
      <c r="I254" s="26">
        <v>2</v>
      </c>
      <c r="J254" s="191">
        <v>3</v>
      </c>
      <c r="K254" s="191">
        <v>10</v>
      </c>
      <c r="L254" s="5"/>
      <c r="M254" s="5">
        <v>1</v>
      </c>
      <c r="N254" s="5">
        <v>0.5</v>
      </c>
      <c r="O254" s="5"/>
      <c r="P254" s="5"/>
      <c r="Q254" s="5"/>
      <c r="R254" s="5"/>
      <c r="S254" s="5"/>
      <c r="T254" s="5">
        <v>1</v>
      </c>
      <c r="U254" s="5"/>
      <c r="V254" s="5"/>
      <c r="W254" s="5"/>
      <c r="X254" s="5"/>
      <c r="Y254" s="5"/>
      <c r="Z254" s="26">
        <f>SUM(J254:Y254)</f>
        <v>15.5</v>
      </c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  <c r="AM254" s="75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  <c r="BC254" s="75"/>
      <c r="BD254" s="75"/>
      <c r="BE254" s="75"/>
      <c r="BF254" s="75"/>
      <c r="BG254" s="75"/>
    </row>
    <row r="255" spans="1:59" ht="16.5" customHeight="1" x14ac:dyDescent="0.4">
      <c r="A255" s="154"/>
      <c r="B255" s="176" t="s">
        <v>89</v>
      </c>
      <c r="C255" s="225" t="s">
        <v>73</v>
      </c>
      <c r="D255" s="6"/>
      <c r="E255" s="260" t="s">
        <v>175</v>
      </c>
      <c r="F255" s="174" t="s">
        <v>98</v>
      </c>
      <c r="G255" s="6" t="s">
        <v>164</v>
      </c>
      <c r="H255" s="62">
        <v>2</v>
      </c>
      <c r="I255" s="26">
        <v>3</v>
      </c>
      <c r="J255" s="191">
        <v>3</v>
      </c>
      <c r="K255" s="191">
        <v>11</v>
      </c>
      <c r="L255" s="5"/>
      <c r="M255" s="5">
        <v>1</v>
      </c>
      <c r="N255" s="5">
        <v>0.5</v>
      </c>
      <c r="O255" s="5"/>
      <c r="P255" s="5"/>
      <c r="Q255" s="5"/>
      <c r="R255" s="5"/>
      <c r="S255" s="5"/>
      <c r="T255" s="5">
        <v>1</v>
      </c>
      <c r="U255" s="5"/>
      <c r="V255" s="5"/>
      <c r="W255" s="5"/>
      <c r="X255" s="5"/>
      <c r="Y255" s="5"/>
      <c r="Z255" s="25">
        <f t="shared" ref="Z255:Z264" si="52">SUM(J255:Y255)</f>
        <v>16.5</v>
      </c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  <c r="BC255" s="75"/>
      <c r="BD255" s="75"/>
      <c r="BE255" s="75"/>
      <c r="BF255" s="75"/>
      <c r="BG255" s="75"/>
    </row>
    <row r="256" spans="1:59" ht="16.5" customHeight="1" x14ac:dyDescent="0.4">
      <c r="A256" s="35"/>
      <c r="B256" s="176" t="s">
        <v>90</v>
      </c>
      <c r="C256" s="225" t="s">
        <v>19</v>
      </c>
      <c r="D256" s="288"/>
      <c r="E256" s="260" t="s">
        <v>175</v>
      </c>
      <c r="F256" s="174" t="s">
        <v>98</v>
      </c>
      <c r="G256" s="6" t="s">
        <v>147</v>
      </c>
      <c r="H256" s="62">
        <v>2</v>
      </c>
      <c r="I256" s="26">
        <v>26</v>
      </c>
      <c r="J256" s="191">
        <v>4</v>
      </c>
      <c r="K256" s="191">
        <v>11</v>
      </c>
      <c r="L256" s="5"/>
      <c r="M256" s="5">
        <v>7</v>
      </c>
      <c r="N256" s="5">
        <v>2</v>
      </c>
      <c r="O256" s="5"/>
      <c r="P256" s="5"/>
      <c r="Q256" s="5"/>
      <c r="R256" s="5"/>
      <c r="S256" s="5"/>
      <c r="T256" s="5">
        <v>2</v>
      </c>
      <c r="U256" s="5"/>
      <c r="V256" s="5"/>
      <c r="W256" s="5"/>
      <c r="X256" s="5"/>
      <c r="Y256" s="5"/>
      <c r="Z256" s="25">
        <f t="shared" si="52"/>
        <v>26</v>
      </c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  <c r="BC256" s="75"/>
      <c r="BD256" s="75"/>
      <c r="BE256" s="75"/>
      <c r="BF256" s="75"/>
      <c r="BG256" s="75"/>
    </row>
    <row r="257" spans="1:59" ht="16.5" customHeight="1" x14ac:dyDescent="0.4">
      <c r="A257" s="35"/>
      <c r="B257" s="176"/>
      <c r="C257" s="225"/>
      <c r="D257" s="288"/>
      <c r="E257" s="260" t="s">
        <v>175</v>
      </c>
      <c r="F257" s="174" t="s">
        <v>98</v>
      </c>
      <c r="G257" s="6" t="s">
        <v>148</v>
      </c>
      <c r="H257" s="62">
        <v>2</v>
      </c>
      <c r="I257" s="26">
        <v>13</v>
      </c>
      <c r="J257" s="191">
        <v>3</v>
      </c>
      <c r="K257" s="191">
        <v>16</v>
      </c>
      <c r="L257" s="5"/>
      <c r="M257" s="5">
        <v>3</v>
      </c>
      <c r="N257" s="5">
        <v>1</v>
      </c>
      <c r="O257" s="5"/>
      <c r="P257" s="5"/>
      <c r="Q257" s="5"/>
      <c r="R257" s="5"/>
      <c r="S257" s="5"/>
      <c r="T257" s="5">
        <v>1</v>
      </c>
      <c r="U257" s="5"/>
      <c r="V257" s="5"/>
      <c r="W257" s="5"/>
      <c r="X257" s="5"/>
      <c r="Y257" s="5"/>
      <c r="Z257" s="25">
        <f t="shared" si="52"/>
        <v>24</v>
      </c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  <c r="BC257" s="75"/>
      <c r="BD257" s="75"/>
      <c r="BE257" s="75"/>
      <c r="BF257" s="75"/>
      <c r="BG257" s="75"/>
    </row>
    <row r="258" spans="1:59" ht="16.5" customHeight="1" x14ac:dyDescent="0.4">
      <c r="A258" s="35"/>
      <c r="B258" s="289"/>
      <c r="C258" s="344" t="s">
        <v>226</v>
      </c>
      <c r="D258" s="288"/>
      <c r="E258" s="260" t="s">
        <v>175</v>
      </c>
      <c r="F258" s="174" t="s">
        <v>98</v>
      </c>
      <c r="G258" s="6" t="s">
        <v>215</v>
      </c>
      <c r="H258" s="62">
        <v>2</v>
      </c>
      <c r="I258" s="26">
        <v>7</v>
      </c>
      <c r="J258" s="191">
        <v>3</v>
      </c>
      <c r="K258" s="191">
        <v>16</v>
      </c>
      <c r="L258" s="5"/>
      <c r="M258" s="5">
        <v>2</v>
      </c>
      <c r="N258" s="5">
        <v>1</v>
      </c>
      <c r="O258" s="5"/>
      <c r="P258" s="5"/>
      <c r="Q258" s="5"/>
      <c r="R258" s="5"/>
      <c r="S258" s="5"/>
      <c r="T258" s="5">
        <v>1</v>
      </c>
      <c r="U258" s="5"/>
      <c r="V258" s="5"/>
      <c r="W258" s="5"/>
      <c r="X258" s="5"/>
      <c r="Y258" s="5"/>
      <c r="Z258" s="25">
        <f t="shared" si="52"/>
        <v>23</v>
      </c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  <c r="AS258" s="75"/>
      <c r="AT258" s="75"/>
      <c r="AU258" s="75"/>
      <c r="AV258" s="75"/>
      <c r="AW258" s="75"/>
      <c r="AX258" s="75"/>
      <c r="AY258" s="75"/>
      <c r="AZ258" s="75"/>
      <c r="BA258" s="75"/>
      <c r="BB258" s="75"/>
      <c r="BC258" s="75"/>
      <c r="BD258" s="75"/>
      <c r="BE258" s="75"/>
      <c r="BF258" s="75"/>
      <c r="BG258" s="75"/>
    </row>
    <row r="259" spans="1:59" ht="16.5" customHeight="1" x14ac:dyDescent="0.4">
      <c r="A259" s="35"/>
      <c r="B259" s="289"/>
      <c r="C259" s="259" t="s">
        <v>239</v>
      </c>
      <c r="D259" s="288"/>
      <c r="E259" s="260" t="s">
        <v>175</v>
      </c>
      <c r="F259" s="174" t="s">
        <v>98</v>
      </c>
      <c r="G259" s="6" t="s">
        <v>99</v>
      </c>
      <c r="H259" s="63">
        <v>2</v>
      </c>
      <c r="I259" s="25">
        <v>3</v>
      </c>
      <c r="J259" s="14">
        <v>8</v>
      </c>
      <c r="K259" s="2">
        <v>5</v>
      </c>
      <c r="L259" s="2"/>
      <c r="M259" s="2"/>
      <c r="N259" s="2"/>
      <c r="O259" s="2"/>
      <c r="P259" s="2"/>
      <c r="Q259" s="2"/>
      <c r="R259" s="2"/>
      <c r="S259" s="2"/>
      <c r="T259" s="2">
        <v>1</v>
      </c>
      <c r="U259" s="2"/>
      <c r="V259" s="2"/>
      <c r="W259" s="2"/>
      <c r="X259" s="2"/>
      <c r="Y259" s="2"/>
      <c r="Z259" s="25">
        <f t="shared" si="52"/>
        <v>14</v>
      </c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  <c r="AS259" s="75"/>
      <c r="AT259" s="75"/>
      <c r="AU259" s="75"/>
      <c r="AV259" s="75"/>
      <c r="AW259" s="75"/>
      <c r="AX259" s="75"/>
      <c r="AY259" s="75"/>
      <c r="AZ259" s="75"/>
      <c r="BA259" s="75"/>
      <c r="BB259" s="75"/>
      <c r="BC259" s="75"/>
      <c r="BD259" s="75"/>
      <c r="BE259" s="75"/>
      <c r="BF259" s="75"/>
      <c r="BG259" s="75"/>
    </row>
    <row r="260" spans="1:59" ht="16.5" customHeight="1" x14ac:dyDescent="0.4">
      <c r="A260" s="35"/>
      <c r="B260" s="289"/>
      <c r="C260" s="259" t="s">
        <v>231</v>
      </c>
      <c r="D260" s="288"/>
      <c r="E260" s="260" t="s">
        <v>175</v>
      </c>
      <c r="F260" s="174" t="s">
        <v>98</v>
      </c>
      <c r="G260" s="6" t="s">
        <v>109</v>
      </c>
      <c r="H260" s="63">
        <v>2</v>
      </c>
      <c r="I260" s="25">
        <v>1</v>
      </c>
      <c r="J260" s="14">
        <v>8</v>
      </c>
      <c r="K260" s="2">
        <v>5</v>
      </c>
      <c r="L260" s="2"/>
      <c r="M260" s="2"/>
      <c r="N260" s="2"/>
      <c r="O260" s="2"/>
      <c r="P260" s="2"/>
      <c r="Q260" s="2"/>
      <c r="R260" s="2"/>
      <c r="S260" s="2"/>
      <c r="T260" s="2">
        <v>1</v>
      </c>
      <c r="U260" s="2"/>
      <c r="V260" s="2"/>
      <c r="W260" s="2"/>
      <c r="X260" s="2"/>
      <c r="Y260" s="2"/>
      <c r="Z260" s="25">
        <f t="shared" si="52"/>
        <v>14</v>
      </c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  <c r="AS260" s="75"/>
      <c r="AT260" s="75"/>
      <c r="AU260" s="75"/>
      <c r="AV260" s="75"/>
      <c r="AW260" s="75"/>
      <c r="AX260" s="75"/>
      <c r="AY260" s="75"/>
      <c r="AZ260" s="75"/>
      <c r="BA260" s="75"/>
      <c r="BB260" s="75"/>
      <c r="BC260" s="75"/>
      <c r="BD260" s="75"/>
      <c r="BE260" s="75"/>
      <c r="BF260" s="75"/>
      <c r="BG260" s="75"/>
    </row>
    <row r="261" spans="1:59" ht="16.5" customHeight="1" x14ac:dyDescent="0.4">
      <c r="A261" s="35"/>
      <c r="B261" s="290"/>
      <c r="C261" s="259"/>
      <c r="D261" s="288"/>
      <c r="E261" s="260" t="s">
        <v>175</v>
      </c>
      <c r="F261" s="174" t="s">
        <v>98</v>
      </c>
      <c r="G261" s="6" t="s">
        <v>101</v>
      </c>
      <c r="H261" s="62">
        <v>2</v>
      </c>
      <c r="I261" s="26">
        <v>7</v>
      </c>
      <c r="J261" s="14">
        <v>8</v>
      </c>
      <c r="K261" s="2">
        <v>6</v>
      </c>
      <c r="L261" s="2"/>
      <c r="M261" s="2">
        <v>2</v>
      </c>
      <c r="N261" s="2">
        <v>1</v>
      </c>
      <c r="O261" s="2"/>
      <c r="P261" s="2"/>
      <c r="Q261" s="2"/>
      <c r="R261" s="2"/>
      <c r="S261" s="2"/>
      <c r="T261" s="2">
        <v>1</v>
      </c>
      <c r="U261" s="2"/>
      <c r="V261" s="2"/>
      <c r="W261" s="2"/>
      <c r="X261" s="2"/>
      <c r="Y261" s="2"/>
      <c r="Z261" s="25">
        <f t="shared" si="52"/>
        <v>18</v>
      </c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  <c r="AN261" s="75"/>
      <c r="AO261" s="75"/>
      <c r="AP261" s="75"/>
      <c r="AQ261" s="75"/>
      <c r="AR261" s="75"/>
      <c r="AS261" s="75"/>
      <c r="AT261" s="75"/>
      <c r="AU261" s="75"/>
      <c r="AV261" s="75"/>
      <c r="AW261" s="75"/>
      <c r="AX261" s="75"/>
      <c r="AY261" s="75"/>
      <c r="AZ261" s="75"/>
      <c r="BA261" s="75"/>
      <c r="BB261" s="75"/>
      <c r="BC261" s="75"/>
      <c r="BD261" s="75"/>
      <c r="BE261" s="75"/>
      <c r="BF261" s="75"/>
      <c r="BG261" s="75"/>
    </row>
    <row r="262" spans="1:59" ht="16.5" customHeight="1" x14ac:dyDescent="0.4">
      <c r="A262" s="35"/>
      <c r="B262" s="289"/>
      <c r="C262" s="259"/>
      <c r="D262" s="288"/>
      <c r="E262" s="231" t="s">
        <v>134</v>
      </c>
      <c r="F262" s="6" t="s">
        <v>98</v>
      </c>
      <c r="G262" s="61" t="s">
        <v>177</v>
      </c>
      <c r="H262" s="62">
        <v>1</v>
      </c>
      <c r="I262" s="26">
        <v>10</v>
      </c>
      <c r="J262" s="67">
        <v>16</v>
      </c>
      <c r="K262" s="4">
        <v>20</v>
      </c>
      <c r="L262" s="4"/>
      <c r="M262" s="4">
        <v>3</v>
      </c>
      <c r="N262" s="2">
        <v>1</v>
      </c>
      <c r="O262" s="4"/>
      <c r="P262" s="4"/>
      <c r="Q262" s="4"/>
      <c r="R262" s="4"/>
      <c r="S262" s="4"/>
      <c r="T262" s="4">
        <v>1</v>
      </c>
      <c r="U262" s="4"/>
      <c r="V262" s="4"/>
      <c r="W262" s="4"/>
      <c r="X262" s="4"/>
      <c r="Y262" s="4"/>
      <c r="Z262" s="25">
        <f t="shared" si="52"/>
        <v>41</v>
      </c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  <c r="AY262" s="75"/>
      <c r="AZ262" s="75"/>
      <c r="BA262" s="75"/>
      <c r="BB262" s="75"/>
      <c r="BC262" s="75"/>
      <c r="BD262" s="75"/>
      <c r="BE262" s="75"/>
      <c r="BF262" s="75"/>
      <c r="BG262" s="75"/>
    </row>
    <row r="263" spans="1:59" ht="16.5" customHeight="1" x14ac:dyDescent="0.4">
      <c r="A263" s="35"/>
      <c r="B263" s="289"/>
      <c r="C263" s="259"/>
      <c r="D263" s="288"/>
      <c r="E263" s="231" t="s">
        <v>134</v>
      </c>
      <c r="F263" s="6" t="s">
        <v>98</v>
      </c>
      <c r="G263" s="61" t="s">
        <v>178</v>
      </c>
      <c r="H263" s="62">
        <v>1</v>
      </c>
      <c r="I263" s="26">
        <v>4</v>
      </c>
      <c r="J263" s="67">
        <v>16</v>
      </c>
      <c r="K263" s="4">
        <v>20</v>
      </c>
      <c r="L263" s="4"/>
      <c r="M263" s="2">
        <v>1</v>
      </c>
      <c r="N263" s="2">
        <v>0.5</v>
      </c>
      <c r="O263" s="4"/>
      <c r="P263" s="4"/>
      <c r="Q263" s="4"/>
      <c r="R263" s="4"/>
      <c r="S263" s="4"/>
      <c r="T263" s="4">
        <v>1</v>
      </c>
      <c r="U263" s="4"/>
      <c r="V263" s="4"/>
      <c r="W263" s="4"/>
      <c r="X263" s="4"/>
      <c r="Y263" s="4"/>
      <c r="Z263" s="25">
        <f t="shared" si="52"/>
        <v>38.5</v>
      </c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  <c r="AU263" s="75"/>
      <c r="AV263" s="75"/>
      <c r="AW263" s="75"/>
      <c r="AX263" s="75"/>
      <c r="AY263" s="75"/>
      <c r="AZ263" s="75"/>
      <c r="BA263" s="75"/>
      <c r="BB263" s="75"/>
      <c r="BC263" s="75"/>
      <c r="BD263" s="75"/>
      <c r="BE263" s="75"/>
      <c r="BF263" s="75"/>
      <c r="BG263" s="75"/>
    </row>
    <row r="264" spans="1:59" ht="16.5" customHeight="1" x14ac:dyDescent="0.4">
      <c r="A264" s="35"/>
      <c r="B264" s="289"/>
      <c r="C264" s="259"/>
      <c r="D264" s="288"/>
      <c r="E264" s="231" t="s">
        <v>116</v>
      </c>
      <c r="F264" s="6" t="s">
        <v>98</v>
      </c>
      <c r="G264" s="61" t="s">
        <v>99</v>
      </c>
      <c r="H264" s="62" t="s">
        <v>197</v>
      </c>
      <c r="I264" s="26">
        <v>2</v>
      </c>
      <c r="J264" s="67"/>
      <c r="K264" s="4"/>
      <c r="L264" s="4"/>
      <c r="M264" s="4"/>
      <c r="N264" s="4"/>
      <c r="O264" s="4"/>
      <c r="P264" s="4">
        <v>21</v>
      </c>
      <c r="Q264" s="4"/>
      <c r="R264" s="4"/>
      <c r="S264" s="4"/>
      <c r="T264" s="4"/>
      <c r="U264" s="4"/>
      <c r="V264" s="4"/>
      <c r="W264" s="4"/>
      <c r="X264" s="4"/>
      <c r="Y264" s="4"/>
      <c r="Z264" s="25">
        <f t="shared" si="52"/>
        <v>21</v>
      </c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  <c r="AY264" s="75"/>
      <c r="AZ264" s="75"/>
      <c r="BA264" s="75"/>
      <c r="BB264" s="75"/>
      <c r="BC264" s="75"/>
      <c r="BD264" s="75"/>
      <c r="BE264" s="75"/>
      <c r="BF264" s="75"/>
      <c r="BG264" s="75"/>
    </row>
    <row r="265" spans="1:59" ht="16.5" customHeight="1" x14ac:dyDescent="0.4">
      <c r="A265" s="35"/>
      <c r="B265" s="289"/>
      <c r="C265" s="259"/>
      <c r="D265" s="288"/>
      <c r="E265" s="173"/>
      <c r="F265" s="6"/>
      <c r="G265" s="61"/>
      <c r="H265" s="62"/>
      <c r="I265" s="26"/>
      <c r="J265" s="67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2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5"/>
      <c r="BD265" s="75"/>
      <c r="BE265" s="75"/>
      <c r="BF265" s="75"/>
      <c r="BG265" s="75"/>
    </row>
    <row r="266" spans="1:59" ht="16.5" customHeight="1" thickBot="1" x14ac:dyDescent="0.45">
      <c r="A266" s="35"/>
      <c r="B266" s="289"/>
      <c r="C266" s="259"/>
      <c r="D266" s="288"/>
      <c r="E266" s="260"/>
      <c r="F266" s="6"/>
      <c r="G266" s="39"/>
      <c r="H266" s="62"/>
      <c r="I266" s="26"/>
      <c r="J266" s="7"/>
      <c r="K266" s="7"/>
      <c r="L266" s="4"/>
      <c r="M266" s="4"/>
      <c r="N266" s="4"/>
      <c r="O266" s="4"/>
      <c r="P266" s="4"/>
      <c r="Q266" s="4"/>
      <c r="R266" s="4"/>
      <c r="S266" s="4"/>
      <c r="T266" s="8"/>
      <c r="U266" s="8"/>
      <c r="V266" s="4"/>
      <c r="W266" s="4"/>
      <c r="X266" s="4"/>
      <c r="Y266" s="4"/>
      <c r="Z266" s="26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  <c r="AY266" s="75"/>
      <c r="AZ266" s="75"/>
      <c r="BA266" s="75"/>
      <c r="BB266" s="75"/>
      <c r="BC266" s="75"/>
      <c r="BD266" s="75"/>
      <c r="BE266" s="75"/>
      <c r="BF266" s="75"/>
      <c r="BG266" s="75"/>
    </row>
    <row r="267" spans="1:59" ht="16.5" customHeight="1" thickBot="1" x14ac:dyDescent="0.45">
      <c r="A267" s="58"/>
      <c r="B267" s="422" t="s">
        <v>174</v>
      </c>
      <c r="C267" s="423"/>
      <c r="D267" s="424"/>
      <c r="E267" s="219"/>
      <c r="F267" s="291"/>
      <c r="G267" s="291"/>
      <c r="H267" s="292"/>
      <c r="I267" s="64"/>
      <c r="J267" s="71">
        <f>SUM(J254:J266)</f>
        <v>72</v>
      </c>
      <c r="K267" s="19">
        <f>SUM(K254:K266)</f>
        <v>120</v>
      </c>
      <c r="L267" s="19">
        <f t="shared" ref="L267:Y267" si="53">SUM(L254:L266)</f>
        <v>0</v>
      </c>
      <c r="M267" s="19">
        <f t="shared" si="53"/>
        <v>20</v>
      </c>
      <c r="N267" s="19">
        <f t="shared" si="53"/>
        <v>7.5</v>
      </c>
      <c r="O267" s="19">
        <f t="shared" si="53"/>
        <v>0</v>
      </c>
      <c r="P267" s="19">
        <f t="shared" si="53"/>
        <v>21</v>
      </c>
      <c r="Q267" s="19">
        <f t="shared" si="53"/>
        <v>0</v>
      </c>
      <c r="R267" s="19">
        <f t="shared" si="53"/>
        <v>0</v>
      </c>
      <c r="S267" s="19">
        <f t="shared" si="53"/>
        <v>0</v>
      </c>
      <c r="T267" s="19">
        <f t="shared" si="53"/>
        <v>11</v>
      </c>
      <c r="U267" s="19">
        <f t="shared" si="53"/>
        <v>0</v>
      </c>
      <c r="V267" s="19">
        <f t="shared" si="53"/>
        <v>0</v>
      </c>
      <c r="W267" s="19">
        <f t="shared" si="53"/>
        <v>0</v>
      </c>
      <c r="X267" s="19">
        <f t="shared" si="53"/>
        <v>0</v>
      </c>
      <c r="Y267" s="19">
        <f t="shared" si="53"/>
        <v>0</v>
      </c>
      <c r="Z267" s="295">
        <f>SUM(Z254:Z266)</f>
        <v>251.5</v>
      </c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5"/>
      <c r="BB267" s="75"/>
      <c r="BC267" s="75"/>
      <c r="BD267" s="75"/>
      <c r="BE267" s="75"/>
      <c r="BF267" s="75"/>
      <c r="BG267" s="75"/>
    </row>
    <row r="268" spans="1:59" ht="16.5" customHeight="1" x14ac:dyDescent="0.4">
      <c r="A268" s="42"/>
      <c r="B268" s="171"/>
      <c r="C268" s="81"/>
      <c r="D268" s="72"/>
      <c r="E268" s="260" t="s">
        <v>175</v>
      </c>
      <c r="F268" s="174" t="s">
        <v>98</v>
      </c>
      <c r="G268" s="6" t="s">
        <v>129</v>
      </c>
      <c r="H268" s="62">
        <v>1</v>
      </c>
      <c r="I268" s="26">
        <v>12</v>
      </c>
      <c r="J268" s="14">
        <v>16</v>
      </c>
      <c r="K268" s="2">
        <v>16</v>
      </c>
      <c r="L268" s="2"/>
      <c r="M268" s="2"/>
      <c r="N268" s="2"/>
      <c r="O268" s="2"/>
      <c r="P268" s="2"/>
      <c r="Q268" s="2"/>
      <c r="R268" s="2"/>
      <c r="S268" s="2"/>
      <c r="T268" s="2">
        <v>1</v>
      </c>
      <c r="U268" s="2"/>
      <c r="V268" s="2"/>
      <c r="W268" s="2"/>
      <c r="X268" s="2"/>
      <c r="Y268" s="2"/>
      <c r="Z268" s="26">
        <f>SUM(J268:Y268)</f>
        <v>33</v>
      </c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  <c r="AY268" s="75"/>
      <c r="AZ268" s="75"/>
      <c r="BA268" s="75"/>
      <c r="BB268" s="75"/>
      <c r="BC268" s="75"/>
      <c r="BD268" s="75"/>
      <c r="BE268" s="75"/>
      <c r="BF268" s="75"/>
      <c r="BG268" s="75"/>
    </row>
    <row r="269" spans="1:59" ht="16.5" customHeight="1" x14ac:dyDescent="0.4">
      <c r="A269" s="42"/>
      <c r="B269" s="237"/>
      <c r="C269" s="51"/>
      <c r="D269" s="6"/>
      <c r="E269" s="260" t="s">
        <v>175</v>
      </c>
      <c r="F269" s="174" t="s">
        <v>98</v>
      </c>
      <c r="G269" s="6" t="s">
        <v>99</v>
      </c>
      <c r="H269" s="62">
        <v>2</v>
      </c>
      <c r="I269" s="26">
        <v>3</v>
      </c>
      <c r="J269" s="14">
        <v>8</v>
      </c>
      <c r="K269" s="2">
        <v>5</v>
      </c>
      <c r="L269" s="2"/>
      <c r="M269" s="4">
        <v>1</v>
      </c>
      <c r="N269" s="2">
        <v>0.5</v>
      </c>
      <c r="O269" s="2"/>
      <c r="P269" s="2"/>
      <c r="Q269" s="2"/>
      <c r="R269" s="2"/>
      <c r="S269" s="2"/>
      <c r="T269" s="2">
        <v>1</v>
      </c>
      <c r="U269" s="2"/>
      <c r="V269" s="2"/>
      <c r="W269" s="2"/>
      <c r="X269" s="2"/>
      <c r="Y269" s="2"/>
      <c r="Z269" s="25">
        <f t="shared" ref="Z269:Z277" si="54">SUM(J269:Y269)</f>
        <v>15.5</v>
      </c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5"/>
      <c r="BB269" s="75"/>
      <c r="BC269" s="75"/>
      <c r="BD269" s="75"/>
      <c r="BE269" s="75"/>
      <c r="BF269" s="75"/>
      <c r="BG269" s="75"/>
    </row>
    <row r="270" spans="1:59" ht="16.5" customHeight="1" x14ac:dyDescent="0.4">
      <c r="A270" s="42"/>
      <c r="B270" s="176"/>
      <c r="C270" s="225"/>
      <c r="D270" s="6"/>
      <c r="E270" s="260" t="s">
        <v>175</v>
      </c>
      <c r="F270" s="174" t="s">
        <v>98</v>
      </c>
      <c r="G270" s="6" t="s">
        <v>109</v>
      </c>
      <c r="H270" s="62">
        <v>2</v>
      </c>
      <c r="I270" s="26">
        <v>1</v>
      </c>
      <c r="J270" s="14">
        <v>8</v>
      </c>
      <c r="K270" s="2">
        <v>5</v>
      </c>
      <c r="L270" s="2"/>
      <c r="M270" s="4"/>
      <c r="N270" s="2">
        <v>0.5</v>
      </c>
      <c r="O270" s="4"/>
      <c r="P270" s="2"/>
      <c r="Q270" s="2"/>
      <c r="R270" s="2"/>
      <c r="S270" s="2"/>
      <c r="T270" s="2">
        <v>1</v>
      </c>
      <c r="U270" s="2"/>
      <c r="V270" s="2"/>
      <c r="W270" s="2"/>
      <c r="X270" s="2"/>
      <c r="Y270" s="2"/>
      <c r="Z270" s="25">
        <f t="shared" si="54"/>
        <v>14.5</v>
      </c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  <c r="AU270" s="75"/>
      <c r="AV270" s="75"/>
      <c r="AW270" s="75"/>
      <c r="AX270" s="75"/>
      <c r="AY270" s="75"/>
      <c r="AZ270" s="75"/>
      <c r="BA270" s="75"/>
      <c r="BB270" s="75"/>
      <c r="BC270" s="75"/>
      <c r="BD270" s="75"/>
      <c r="BE270" s="75"/>
      <c r="BF270" s="75"/>
      <c r="BG270" s="75"/>
    </row>
    <row r="271" spans="1:59" ht="16.5" customHeight="1" x14ac:dyDescent="0.4">
      <c r="A271" s="42"/>
      <c r="B271" s="176"/>
      <c r="C271" s="225"/>
      <c r="D271" s="6"/>
      <c r="E271" s="260" t="s">
        <v>175</v>
      </c>
      <c r="F271" s="174" t="s">
        <v>98</v>
      </c>
      <c r="G271" s="6" t="s">
        <v>101</v>
      </c>
      <c r="H271" s="62">
        <v>2</v>
      </c>
      <c r="I271" s="26">
        <v>7</v>
      </c>
      <c r="J271" s="14">
        <v>8</v>
      </c>
      <c r="K271" s="2">
        <v>6</v>
      </c>
      <c r="L271" s="2"/>
      <c r="M271" s="2">
        <v>2</v>
      </c>
      <c r="N271" s="2">
        <v>1</v>
      </c>
      <c r="O271" s="2"/>
      <c r="P271" s="2"/>
      <c r="Q271" s="2"/>
      <c r="R271" s="2"/>
      <c r="S271" s="2"/>
      <c r="T271" s="2">
        <v>1</v>
      </c>
      <c r="U271" s="2"/>
      <c r="V271" s="2"/>
      <c r="W271" s="2"/>
      <c r="X271" s="2"/>
      <c r="Y271" s="2"/>
      <c r="Z271" s="25">
        <f t="shared" si="54"/>
        <v>18</v>
      </c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  <c r="AY271" s="75"/>
      <c r="AZ271" s="75"/>
      <c r="BA271" s="75"/>
      <c r="BB271" s="75"/>
      <c r="BC271" s="75"/>
      <c r="BD271" s="75"/>
      <c r="BE271" s="75"/>
      <c r="BF271" s="75"/>
      <c r="BG271" s="75"/>
    </row>
    <row r="272" spans="1:59" ht="16.5" customHeight="1" x14ac:dyDescent="0.4">
      <c r="A272" s="42"/>
      <c r="B272" s="289"/>
      <c r="C272" s="293"/>
      <c r="D272" s="294"/>
      <c r="E272" s="260" t="s">
        <v>175</v>
      </c>
      <c r="F272" s="174" t="s">
        <v>98</v>
      </c>
      <c r="G272" s="6" t="s">
        <v>100</v>
      </c>
      <c r="H272" s="62">
        <v>2</v>
      </c>
      <c r="I272" s="26">
        <v>12</v>
      </c>
      <c r="J272" s="14">
        <v>42</v>
      </c>
      <c r="K272" s="2">
        <v>42</v>
      </c>
      <c r="L272" s="2"/>
      <c r="M272" s="2">
        <v>3</v>
      </c>
      <c r="N272" s="2">
        <v>1</v>
      </c>
      <c r="O272" s="2"/>
      <c r="P272" s="2"/>
      <c r="Q272" s="2"/>
      <c r="R272" s="2"/>
      <c r="S272" s="2"/>
      <c r="T272" s="2">
        <v>2</v>
      </c>
      <c r="U272" s="2"/>
      <c r="V272" s="2"/>
      <c r="W272" s="2"/>
      <c r="X272" s="2"/>
      <c r="Y272" s="2"/>
      <c r="Z272" s="25">
        <f t="shared" si="54"/>
        <v>90</v>
      </c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5"/>
      <c r="BD272" s="75"/>
      <c r="BE272" s="75"/>
      <c r="BF272" s="75"/>
      <c r="BG272" s="75"/>
    </row>
    <row r="273" spans="1:59" ht="16.5" customHeight="1" x14ac:dyDescent="0.4">
      <c r="A273" s="42"/>
      <c r="B273" s="289"/>
      <c r="C273" s="293"/>
      <c r="D273" s="294"/>
      <c r="E273" s="231" t="s">
        <v>179</v>
      </c>
      <c r="F273" s="61" t="s">
        <v>98</v>
      </c>
      <c r="G273" s="61" t="s">
        <v>99</v>
      </c>
      <c r="H273" s="62" t="s">
        <v>195</v>
      </c>
      <c r="I273" s="25">
        <v>4</v>
      </c>
      <c r="J273" s="14">
        <v>11</v>
      </c>
      <c r="K273" s="2">
        <v>9</v>
      </c>
      <c r="L273" s="2"/>
      <c r="M273" s="4">
        <v>1</v>
      </c>
      <c r="N273" s="2">
        <v>0.5</v>
      </c>
      <c r="O273" s="2"/>
      <c r="P273" s="2"/>
      <c r="Q273" s="2"/>
      <c r="R273" s="2"/>
      <c r="S273" s="2"/>
      <c r="T273" s="2">
        <v>1</v>
      </c>
      <c r="U273" s="2"/>
      <c r="V273" s="2"/>
      <c r="W273" s="2"/>
      <c r="X273" s="2"/>
      <c r="Y273" s="2"/>
      <c r="Z273" s="25">
        <f t="shared" si="54"/>
        <v>22.5</v>
      </c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  <c r="AN273" s="75"/>
      <c r="AO273" s="75"/>
      <c r="AP273" s="75"/>
      <c r="AQ273" s="75"/>
      <c r="AR273" s="75"/>
      <c r="AS273" s="75"/>
      <c r="AT273" s="75"/>
      <c r="AU273" s="75"/>
      <c r="AV273" s="75"/>
      <c r="AW273" s="75"/>
      <c r="AX273" s="75"/>
      <c r="AY273" s="75"/>
      <c r="AZ273" s="75"/>
      <c r="BA273" s="75"/>
      <c r="BB273" s="75"/>
      <c r="BC273" s="75"/>
      <c r="BD273" s="75"/>
      <c r="BE273" s="75"/>
      <c r="BF273" s="75"/>
      <c r="BG273" s="75"/>
    </row>
    <row r="274" spans="1:59" ht="16.5" customHeight="1" x14ac:dyDescent="0.4">
      <c r="A274" s="42"/>
      <c r="B274" s="289"/>
      <c r="C274" s="293"/>
      <c r="D274" s="294"/>
      <c r="E274" s="231" t="s">
        <v>179</v>
      </c>
      <c r="F274" s="174" t="s">
        <v>98</v>
      </c>
      <c r="G274" s="39" t="s">
        <v>100</v>
      </c>
      <c r="H274" s="63" t="s">
        <v>195</v>
      </c>
      <c r="I274" s="25">
        <v>3</v>
      </c>
      <c r="J274" s="14">
        <v>11</v>
      </c>
      <c r="K274" s="2">
        <v>9</v>
      </c>
      <c r="L274" s="2"/>
      <c r="M274" s="4">
        <v>1</v>
      </c>
      <c r="N274" s="2">
        <v>0.5</v>
      </c>
      <c r="O274" s="2"/>
      <c r="P274" s="2"/>
      <c r="Q274" s="2"/>
      <c r="R274" s="2"/>
      <c r="S274" s="2"/>
      <c r="T274" s="2">
        <v>1</v>
      </c>
      <c r="U274" s="2"/>
      <c r="V274" s="2"/>
      <c r="W274" s="2"/>
      <c r="X274" s="2"/>
      <c r="Y274" s="4"/>
      <c r="Z274" s="25">
        <f t="shared" si="54"/>
        <v>22.5</v>
      </c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  <c r="AY274" s="75"/>
      <c r="AZ274" s="75"/>
      <c r="BA274" s="75"/>
      <c r="BB274" s="75"/>
      <c r="BC274" s="75"/>
      <c r="BD274" s="75"/>
      <c r="BE274" s="75"/>
      <c r="BF274" s="75"/>
      <c r="BG274" s="75"/>
    </row>
    <row r="275" spans="1:59" ht="16.5" customHeight="1" x14ac:dyDescent="0.4">
      <c r="A275" s="42"/>
      <c r="B275" s="289"/>
      <c r="C275" s="293"/>
      <c r="D275" s="294"/>
      <c r="E275" s="231" t="s">
        <v>133</v>
      </c>
      <c r="F275" s="6" t="s">
        <v>98</v>
      </c>
      <c r="G275" s="30" t="s">
        <v>109</v>
      </c>
      <c r="H275" s="63">
        <v>4</v>
      </c>
      <c r="I275" s="25">
        <v>2</v>
      </c>
      <c r="J275" s="14"/>
      <c r="K275" s="14"/>
      <c r="L275" s="2"/>
      <c r="M275" s="2"/>
      <c r="N275" s="2"/>
      <c r="O275" s="2"/>
      <c r="P275" s="2"/>
      <c r="Q275" s="2"/>
      <c r="R275" s="2"/>
      <c r="S275" s="2"/>
      <c r="T275" s="5"/>
      <c r="U275" s="5"/>
      <c r="V275" s="2">
        <v>6</v>
      </c>
      <c r="W275" s="2"/>
      <c r="X275" s="2"/>
      <c r="Y275" s="2"/>
      <c r="Z275" s="25">
        <f t="shared" si="54"/>
        <v>6</v>
      </c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  <c r="AM275" s="75"/>
      <c r="AN275" s="75"/>
      <c r="AO275" s="75"/>
      <c r="AP275" s="75"/>
      <c r="AQ275" s="75"/>
      <c r="AR275" s="75"/>
      <c r="AS275" s="75"/>
      <c r="AT275" s="75"/>
      <c r="AU275" s="75"/>
      <c r="AV275" s="75"/>
      <c r="AW275" s="75"/>
      <c r="AX275" s="75"/>
      <c r="AY275" s="75"/>
      <c r="AZ275" s="75"/>
      <c r="BA275" s="75"/>
      <c r="BB275" s="75"/>
      <c r="BC275" s="75"/>
      <c r="BD275" s="75"/>
      <c r="BE275" s="75"/>
      <c r="BF275" s="75"/>
      <c r="BG275" s="75"/>
    </row>
    <row r="276" spans="1:59" ht="16.5" customHeight="1" x14ac:dyDescent="0.4">
      <c r="A276" s="42"/>
      <c r="B276" s="289"/>
      <c r="C276" s="293"/>
      <c r="D276" s="294"/>
      <c r="E276" s="231" t="s">
        <v>133</v>
      </c>
      <c r="F276" s="6" t="s">
        <v>98</v>
      </c>
      <c r="G276" s="30" t="s">
        <v>218</v>
      </c>
      <c r="H276" s="63">
        <v>4</v>
      </c>
      <c r="I276" s="25">
        <v>1</v>
      </c>
      <c r="J276" s="14"/>
      <c r="K276" s="14"/>
      <c r="L276" s="2"/>
      <c r="M276" s="2"/>
      <c r="N276" s="2"/>
      <c r="O276" s="2"/>
      <c r="P276" s="2"/>
      <c r="Q276" s="2"/>
      <c r="R276" s="2"/>
      <c r="S276" s="2"/>
      <c r="T276" s="5"/>
      <c r="U276" s="5"/>
      <c r="V276" s="2">
        <v>3</v>
      </c>
      <c r="W276" s="2"/>
      <c r="X276" s="2"/>
      <c r="Y276" s="2"/>
      <c r="Z276" s="25">
        <f t="shared" si="54"/>
        <v>3</v>
      </c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  <c r="AU276" s="75"/>
      <c r="AV276" s="75"/>
      <c r="AW276" s="75"/>
      <c r="AX276" s="75"/>
      <c r="AY276" s="75"/>
      <c r="AZ276" s="75"/>
      <c r="BA276" s="75"/>
      <c r="BB276" s="75"/>
      <c r="BC276" s="75"/>
      <c r="BD276" s="75"/>
      <c r="BE276" s="75"/>
      <c r="BF276" s="75"/>
      <c r="BG276" s="75"/>
    </row>
    <row r="277" spans="1:59" ht="16.5" customHeight="1" x14ac:dyDescent="0.4">
      <c r="A277" s="42"/>
      <c r="B277" s="289"/>
      <c r="C277" s="293"/>
      <c r="D277" s="294"/>
      <c r="E277" s="231" t="s">
        <v>149</v>
      </c>
      <c r="F277" s="213" t="s">
        <v>98</v>
      </c>
      <c r="G277" s="190" t="s">
        <v>99</v>
      </c>
      <c r="H277" s="228">
        <v>3</v>
      </c>
      <c r="I277" s="188">
        <v>7</v>
      </c>
      <c r="J277" s="229"/>
      <c r="K277" s="198"/>
      <c r="L277" s="198"/>
      <c r="M277" s="198"/>
      <c r="N277" s="198"/>
      <c r="O277" s="198"/>
      <c r="P277" s="198"/>
      <c r="Q277" s="198"/>
      <c r="R277" s="198"/>
      <c r="S277" s="198">
        <v>14</v>
      </c>
      <c r="T277" s="198"/>
      <c r="U277" s="198"/>
      <c r="V277" s="198"/>
      <c r="W277" s="198"/>
      <c r="X277" s="214"/>
      <c r="Y277" s="214"/>
      <c r="Z277" s="25">
        <f t="shared" si="54"/>
        <v>14</v>
      </c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  <c r="AN277" s="75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  <c r="AY277" s="75"/>
      <c r="AZ277" s="75"/>
      <c r="BA277" s="75"/>
      <c r="BB277" s="75"/>
      <c r="BC277" s="75"/>
      <c r="BD277" s="75"/>
      <c r="BE277" s="75"/>
      <c r="BF277" s="75"/>
      <c r="BG277" s="75"/>
    </row>
    <row r="278" spans="1:59" ht="16.5" customHeight="1" thickBot="1" x14ac:dyDescent="0.45">
      <c r="A278" s="23"/>
      <c r="B278" s="15"/>
      <c r="C278" s="31"/>
      <c r="D278" s="18"/>
      <c r="E278" s="260"/>
      <c r="F278" s="174"/>
      <c r="G278" s="296"/>
      <c r="H278" s="63"/>
      <c r="I278" s="25"/>
      <c r="J278" s="14"/>
      <c r="K278" s="1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6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  <c r="AN278" s="75"/>
      <c r="AO278" s="75"/>
      <c r="AP278" s="75"/>
      <c r="AQ278" s="75"/>
      <c r="AR278" s="75"/>
      <c r="AS278" s="75"/>
      <c r="AT278" s="75"/>
      <c r="AU278" s="75"/>
      <c r="AV278" s="75"/>
      <c r="AW278" s="75"/>
      <c r="AX278" s="75"/>
      <c r="AY278" s="75"/>
      <c r="AZ278" s="75"/>
      <c r="BA278" s="75"/>
      <c r="BB278" s="75"/>
      <c r="BC278" s="75"/>
      <c r="BD278" s="75"/>
      <c r="BE278" s="75"/>
      <c r="BF278" s="75"/>
      <c r="BG278" s="75"/>
    </row>
    <row r="279" spans="1:59" ht="16.5" customHeight="1" thickBot="1" x14ac:dyDescent="0.45">
      <c r="A279" s="58"/>
      <c r="B279" s="422" t="s">
        <v>110</v>
      </c>
      <c r="C279" s="423"/>
      <c r="D279" s="424"/>
      <c r="E279" s="19"/>
      <c r="F279" s="19"/>
      <c r="G279" s="38"/>
      <c r="H279" s="195"/>
      <c r="I279" s="64"/>
      <c r="J279" s="71">
        <f>SUM(J268:J278)</f>
        <v>104</v>
      </c>
      <c r="K279" s="19">
        <f>SUM(K268:K278)</f>
        <v>92</v>
      </c>
      <c r="L279" s="19">
        <f t="shared" ref="L279:Y279" si="55">SUM(L268:L278)</f>
        <v>0</v>
      </c>
      <c r="M279" s="19">
        <f t="shared" si="55"/>
        <v>8</v>
      </c>
      <c r="N279" s="19">
        <f t="shared" si="55"/>
        <v>4</v>
      </c>
      <c r="O279" s="19">
        <f t="shared" si="55"/>
        <v>0</v>
      </c>
      <c r="P279" s="19">
        <f t="shared" si="55"/>
        <v>0</v>
      </c>
      <c r="Q279" s="19">
        <f t="shared" si="55"/>
        <v>0</v>
      </c>
      <c r="R279" s="19">
        <f t="shared" si="55"/>
        <v>0</v>
      </c>
      <c r="S279" s="19">
        <f t="shared" si="55"/>
        <v>14</v>
      </c>
      <c r="T279" s="19">
        <f t="shared" si="55"/>
        <v>8</v>
      </c>
      <c r="U279" s="19">
        <f t="shared" si="55"/>
        <v>0</v>
      </c>
      <c r="V279" s="19">
        <f t="shared" si="55"/>
        <v>9</v>
      </c>
      <c r="W279" s="19">
        <f t="shared" si="55"/>
        <v>0</v>
      </c>
      <c r="X279" s="19">
        <f t="shared" si="55"/>
        <v>0</v>
      </c>
      <c r="Y279" s="19">
        <f t="shared" si="55"/>
        <v>0</v>
      </c>
      <c r="Z279" s="295">
        <f>SUM(Z268:Z278)</f>
        <v>239</v>
      </c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  <c r="AN279" s="75"/>
      <c r="AO279" s="75"/>
      <c r="AP279" s="75"/>
      <c r="AQ279" s="75"/>
      <c r="AR279" s="75"/>
      <c r="AS279" s="75"/>
      <c r="AT279" s="75"/>
      <c r="AU279" s="75"/>
      <c r="AV279" s="75"/>
      <c r="AW279" s="75"/>
      <c r="AX279" s="75"/>
      <c r="AY279" s="75"/>
      <c r="AZ279" s="75"/>
      <c r="BA279" s="75"/>
      <c r="BB279" s="75"/>
      <c r="BC279" s="75"/>
      <c r="BD279" s="75"/>
      <c r="BE279" s="75"/>
      <c r="BF279" s="75"/>
      <c r="BG279" s="75"/>
    </row>
    <row r="280" spans="1:59" ht="16.5" customHeight="1" thickBot="1" x14ac:dyDescent="0.45">
      <c r="A280" s="58"/>
      <c r="B280" s="422" t="s">
        <v>25</v>
      </c>
      <c r="C280" s="423"/>
      <c r="D280" s="424"/>
      <c r="E280" s="19"/>
      <c r="F280" s="19"/>
      <c r="G280" s="38"/>
      <c r="H280" s="195"/>
      <c r="I280" s="64"/>
      <c r="J280" s="71">
        <f t="shared" ref="J280:Y280" si="56">SUM(J267,J279)</f>
        <v>176</v>
      </c>
      <c r="K280" s="19">
        <f t="shared" si="56"/>
        <v>212</v>
      </c>
      <c r="L280" s="19">
        <f t="shared" si="56"/>
        <v>0</v>
      </c>
      <c r="M280" s="19">
        <f t="shared" si="56"/>
        <v>28</v>
      </c>
      <c r="N280" s="19">
        <f t="shared" si="56"/>
        <v>11.5</v>
      </c>
      <c r="O280" s="19">
        <f t="shared" si="56"/>
        <v>0</v>
      </c>
      <c r="P280" s="19">
        <f t="shared" si="56"/>
        <v>21</v>
      </c>
      <c r="Q280" s="19">
        <f t="shared" si="56"/>
        <v>0</v>
      </c>
      <c r="R280" s="19">
        <f t="shared" si="56"/>
        <v>0</v>
      </c>
      <c r="S280" s="19">
        <f t="shared" si="56"/>
        <v>14</v>
      </c>
      <c r="T280" s="19">
        <f t="shared" si="56"/>
        <v>19</v>
      </c>
      <c r="U280" s="19">
        <f t="shared" si="56"/>
        <v>0</v>
      </c>
      <c r="V280" s="19">
        <f t="shared" si="56"/>
        <v>9</v>
      </c>
      <c r="W280" s="19">
        <f t="shared" si="56"/>
        <v>0</v>
      </c>
      <c r="X280" s="19">
        <f t="shared" si="56"/>
        <v>0</v>
      </c>
      <c r="Y280" s="19">
        <f t="shared" si="56"/>
        <v>0</v>
      </c>
      <c r="Z280" s="295">
        <f>ROUND(SUM(Z267,Z279),0)</f>
        <v>491</v>
      </c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  <c r="AN280" s="75"/>
      <c r="AO280" s="75"/>
      <c r="AP280" s="75"/>
      <c r="AQ280" s="75"/>
      <c r="AR280" s="75"/>
      <c r="AS280" s="75"/>
      <c r="AT280" s="75"/>
      <c r="AU280" s="75"/>
      <c r="AV280" s="75"/>
      <c r="AW280" s="75"/>
      <c r="AX280" s="75"/>
      <c r="AY280" s="75"/>
      <c r="AZ280" s="75"/>
      <c r="BA280" s="75"/>
      <c r="BB280" s="75"/>
      <c r="BC280" s="75"/>
      <c r="BD280" s="75"/>
      <c r="BE280" s="75"/>
      <c r="BF280" s="75"/>
      <c r="BG280" s="75"/>
    </row>
    <row r="281" spans="1:59" s="75" customFormat="1" ht="16.5" customHeight="1" x14ac:dyDescent="0.4">
      <c r="A281" s="170">
        <v>12</v>
      </c>
      <c r="B281" s="171" t="s">
        <v>34</v>
      </c>
      <c r="C281" s="297" t="s">
        <v>19</v>
      </c>
      <c r="D281" s="298">
        <v>0.85</v>
      </c>
      <c r="E281" s="342" t="s">
        <v>134</v>
      </c>
      <c r="F281" s="6" t="s">
        <v>98</v>
      </c>
      <c r="G281" s="61" t="s">
        <v>151</v>
      </c>
      <c r="H281" s="177">
        <v>1</v>
      </c>
      <c r="I281" s="25">
        <v>50</v>
      </c>
      <c r="J281" s="14">
        <v>32</v>
      </c>
      <c r="K281" s="2">
        <v>32</v>
      </c>
      <c r="L281" s="2"/>
      <c r="M281" s="2">
        <v>15</v>
      </c>
      <c r="N281" s="2">
        <v>2</v>
      </c>
      <c r="O281" s="2"/>
      <c r="P281" s="2"/>
      <c r="Q281" s="2"/>
      <c r="R281" s="2"/>
      <c r="S281" s="2"/>
      <c r="T281" s="2">
        <v>13</v>
      </c>
      <c r="U281" s="2"/>
      <c r="V281" s="2"/>
      <c r="W281" s="2"/>
      <c r="X281" s="2"/>
      <c r="Y281" s="2"/>
      <c r="Z281" s="26">
        <f>SUM(J281:Y281)</f>
        <v>94</v>
      </c>
    </row>
    <row r="282" spans="1:59" s="75" customFormat="1" ht="16.5" customHeight="1" x14ac:dyDescent="0.4">
      <c r="A282" s="175"/>
      <c r="B282" s="176" t="s">
        <v>35</v>
      </c>
      <c r="C282" s="225" t="s">
        <v>73</v>
      </c>
      <c r="D282" s="33"/>
      <c r="E282" s="2" t="s">
        <v>127</v>
      </c>
      <c r="F282" s="174" t="s">
        <v>98</v>
      </c>
      <c r="G282" s="39" t="s">
        <v>146</v>
      </c>
      <c r="H282" s="63">
        <v>2</v>
      </c>
      <c r="I282" s="25">
        <v>2</v>
      </c>
      <c r="J282" s="14">
        <v>10</v>
      </c>
      <c r="K282" s="2"/>
      <c r="L282" s="2"/>
      <c r="M282" s="2">
        <v>1</v>
      </c>
      <c r="N282" s="2">
        <v>0.5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5">
        <f t="shared" ref="Z282:Z289" si="57">SUM(J282:Y282)</f>
        <v>11.5</v>
      </c>
    </row>
    <row r="283" spans="1:59" s="75" customFormat="1" ht="16.5" customHeight="1" x14ac:dyDescent="0.4">
      <c r="A283" s="175"/>
      <c r="B283" s="176" t="s">
        <v>36</v>
      </c>
      <c r="C283" s="259" t="s">
        <v>19</v>
      </c>
      <c r="D283" s="33"/>
      <c r="E283" s="2" t="s">
        <v>127</v>
      </c>
      <c r="F283" s="174" t="s">
        <v>98</v>
      </c>
      <c r="G283" s="61" t="s">
        <v>147</v>
      </c>
      <c r="H283" s="62">
        <v>2</v>
      </c>
      <c r="I283" s="26">
        <v>26</v>
      </c>
      <c r="J283" s="7">
        <v>11</v>
      </c>
      <c r="K283" s="4"/>
      <c r="L283" s="4"/>
      <c r="M283" s="4">
        <v>7</v>
      </c>
      <c r="N283" s="4">
        <v>2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25">
        <f t="shared" si="57"/>
        <v>20</v>
      </c>
    </row>
    <row r="284" spans="1:59" s="75" customFormat="1" ht="16.5" customHeight="1" x14ac:dyDescent="0.4">
      <c r="A284" s="175"/>
      <c r="B284" s="176"/>
      <c r="C284" s="225"/>
      <c r="D284" s="174"/>
      <c r="E284" s="2" t="s">
        <v>127</v>
      </c>
      <c r="F284" s="174" t="s">
        <v>98</v>
      </c>
      <c r="G284" s="39" t="s">
        <v>164</v>
      </c>
      <c r="H284" s="62">
        <v>2</v>
      </c>
      <c r="I284" s="26">
        <v>2</v>
      </c>
      <c r="J284" s="7">
        <v>11</v>
      </c>
      <c r="K284" s="73"/>
      <c r="L284" s="4"/>
      <c r="M284" s="4">
        <v>1</v>
      </c>
      <c r="N284" s="2">
        <v>0.5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25">
        <f t="shared" si="57"/>
        <v>12.5</v>
      </c>
    </row>
    <row r="285" spans="1:59" s="75" customFormat="1" ht="16.5" customHeight="1" x14ac:dyDescent="0.4">
      <c r="A285" s="175"/>
      <c r="B285" s="227"/>
      <c r="C285" s="51"/>
      <c r="D285" s="174"/>
      <c r="E285" s="2" t="s">
        <v>180</v>
      </c>
      <c r="F285" s="174" t="s">
        <v>98</v>
      </c>
      <c r="G285" s="30" t="s">
        <v>100</v>
      </c>
      <c r="H285" s="63" t="s">
        <v>195</v>
      </c>
      <c r="I285" s="25">
        <v>3</v>
      </c>
      <c r="J285" s="14">
        <v>24</v>
      </c>
      <c r="K285" s="73">
        <v>16</v>
      </c>
      <c r="L285" s="2"/>
      <c r="M285" s="4">
        <v>1</v>
      </c>
      <c r="N285" s="2">
        <v>0.5</v>
      </c>
      <c r="O285" s="2"/>
      <c r="P285" s="2"/>
      <c r="Q285" s="2"/>
      <c r="R285" s="2"/>
      <c r="S285" s="2"/>
      <c r="T285" s="2">
        <v>1</v>
      </c>
      <c r="U285" s="2"/>
      <c r="V285" s="2"/>
      <c r="W285" s="2"/>
      <c r="X285" s="2"/>
      <c r="Y285" s="2"/>
      <c r="Z285" s="25">
        <f t="shared" si="57"/>
        <v>42.5</v>
      </c>
    </row>
    <row r="286" spans="1:59" s="75" customFormat="1" ht="16.5" customHeight="1" x14ac:dyDescent="0.4">
      <c r="A286" s="175"/>
      <c r="B286" s="176"/>
      <c r="C286" s="51"/>
      <c r="D286" s="174"/>
      <c r="E286" s="231" t="s">
        <v>134</v>
      </c>
      <c r="F286" s="6" t="s">
        <v>98</v>
      </c>
      <c r="G286" s="61" t="s">
        <v>181</v>
      </c>
      <c r="H286" s="62">
        <v>1</v>
      </c>
      <c r="I286" s="26">
        <v>13</v>
      </c>
      <c r="J286" s="67">
        <v>12</v>
      </c>
      <c r="K286" s="4">
        <v>8</v>
      </c>
      <c r="L286" s="4"/>
      <c r="M286" s="4">
        <v>3</v>
      </c>
      <c r="N286" s="4">
        <v>1</v>
      </c>
      <c r="O286" s="4"/>
      <c r="P286" s="4"/>
      <c r="Q286" s="4"/>
      <c r="R286" s="4"/>
      <c r="S286" s="4"/>
      <c r="T286" s="4">
        <v>1</v>
      </c>
      <c r="U286" s="4"/>
      <c r="V286" s="4"/>
      <c r="W286" s="4"/>
      <c r="X286" s="4"/>
      <c r="Y286" s="4"/>
      <c r="Z286" s="25">
        <f t="shared" si="57"/>
        <v>25</v>
      </c>
    </row>
    <row r="287" spans="1:59" s="75" customFormat="1" ht="16.5" customHeight="1" x14ac:dyDescent="0.4">
      <c r="A287" s="175"/>
      <c r="B287" s="176"/>
      <c r="C287" s="259"/>
      <c r="D287" s="184"/>
      <c r="E287" s="231" t="s">
        <v>134</v>
      </c>
      <c r="F287" s="6" t="s">
        <v>98</v>
      </c>
      <c r="G287" s="61" t="s">
        <v>182</v>
      </c>
      <c r="H287" s="62">
        <v>1</v>
      </c>
      <c r="I287" s="26">
        <v>14</v>
      </c>
      <c r="J287" s="67">
        <v>12</v>
      </c>
      <c r="K287" s="4">
        <v>8</v>
      </c>
      <c r="L287" s="4"/>
      <c r="M287" s="4">
        <v>4</v>
      </c>
      <c r="N287" s="4">
        <v>2</v>
      </c>
      <c r="O287" s="4"/>
      <c r="P287" s="4"/>
      <c r="Q287" s="4"/>
      <c r="R287" s="4"/>
      <c r="S287" s="4"/>
      <c r="T287" s="4">
        <v>1</v>
      </c>
      <c r="U287" s="4"/>
      <c r="V287" s="4"/>
      <c r="W287" s="4"/>
      <c r="X287" s="4"/>
      <c r="Y287" s="4"/>
      <c r="Z287" s="25">
        <f t="shared" si="57"/>
        <v>27</v>
      </c>
    </row>
    <row r="288" spans="1:59" s="75" customFormat="1" ht="16.5" customHeight="1" x14ac:dyDescent="0.4">
      <c r="A288" s="175"/>
      <c r="B288" s="176"/>
      <c r="C288" s="259"/>
      <c r="D288" s="184"/>
      <c r="E288" s="337" t="s">
        <v>116</v>
      </c>
      <c r="F288" s="174" t="s">
        <v>98</v>
      </c>
      <c r="G288" s="61" t="s">
        <v>100</v>
      </c>
      <c r="H288" s="142" t="s">
        <v>197</v>
      </c>
      <c r="I288" s="26">
        <v>1</v>
      </c>
      <c r="J288" s="67"/>
      <c r="K288" s="4"/>
      <c r="L288" s="4"/>
      <c r="M288" s="4"/>
      <c r="N288" s="4"/>
      <c r="O288" s="4"/>
      <c r="P288" s="4">
        <v>11</v>
      </c>
      <c r="Q288" s="4"/>
      <c r="R288" s="183"/>
      <c r="S288" s="183"/>
      <c r="T288" s="183"/>
      <c r="U288" s="183"/>
      <c r="V288" s="183"/>
      <c r="W288" s="183"/>
      <c r="X288" s="183"/>
      <c r="Y288" s="183"/>
      <c r="Z288" s="25">
        <f t="shared" si="57"/>
        <v>11</v>
      </c>
    </row>
    <row r="289" spans="1:26" s="75" customFormat="1" ht="16.5" customHeight="1" x14ac:dyDescent="0.4">
      <c r="A289" s="175"/>
      <c r="B289" s="176"/>
      <c r="C289" s="259"/>
      <c r="D289" s="184"/>
      <c r="E289" s="173"/>
      <c r="F289" s="213"/>
      <c r="G289" s="179"/>
      <c r="H289" s="186"/>
      <c r="I289" s="181"/>
      <c r="J289" s="187"/>
      <c r="K289" s="183"/>
      <c r="L289" s="183"/>
      <c r="M289" s="183"/>
      <c r="N289" s="183"/>
      <c r="O289" s="183"/>
      <c r="P289" s="183"/>
      <c r="Q289" s="183"/>
      <c r="R289" s="183"/>
      <c r="S289" s="183"/>
      <c r="T289" s="183"/>
      <c r="U289" s="183"/>
      <c r="V289" s="183"/>
      <c r="W289" s="183"/>
      <c r="X289" s="183"/>
      <c r="Y289" s="183"/>
      <c r="Z289" s="25">
        <f t="shared" si="57"/>
        <v>0</v>
      </c>
    </row>
    <row r="290" spans="1:26" s="75" customFormat="1" ht="16.5" customHeight="1" thickBot="1" x14ac:dyDescent="0.45">
      <c r="A290" s="33"/>
      <c r="B290" s="1"/>
      <c r="C290" s="31"/>
      <c r="D290" s="14"/>
      <c r="E290" s="29"/>
      <c r="F290" s="174"/>
      <c r="G290" s="299"/>
      <c r="H290" s="63"/>
      <c r="I290" s="25"/>
      <c r="J290" s="14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5"/>
    </row>
    <row r="291" spans="1:26" s="75" customFormat="1" ht="16.5" customHeight="1" thickBot="1" x14ac:dyDescent="0.45">
      <c r="A291" s="58"/>
      <c r="B291" s="192" t="s">
        <v>107</v>
      </c>
      <c r="C291" s="193"/>
      <c r="D291" s="194"/>
      <c r="E291" s="19"/>
      <c r="F291" s="19"/>
      <c r="G291" s="38"/>
      <c r="H291" s="195"/>
      <c r="I291" s="64"/>
      <c r="J291" s="200">
        <f>SUM(J281:J290)</f>
        <v>112</v>
      </c>
      <c r="K291" s="19">
        <f>SUM(K281:K290)</f>
        <v>64</v>
      </c>
      <c r="L291" s="19">
        <f t="shared" ref="L291:Y291" si="58">SUM(L281:L290)</f>
        <v>0</v>
      </c>
      <c r="M291" s="19">
        <f t="shared" si="58"/>
        <v>32</v>
      </c>
      <c r="N291" s="19">
        <f t="shared" si="58"/>
        <v>8.5</v>
      </c>
      <c r="O291" s="19">
        <f t="shared" si="58"/>
        <v>0</v>
      </c>
      <c r="P291" s="19">
        <f t="shared" si="58"/>
        <v>11</v>
      </c>
      <c r="Q291" s="19">
        <f t="shared" si="58"/>
        <v>0</v>
      </c>
      <c r="R291" s="19">
        <f t="shared" si="58"/>
        <v>0</v>
      </c>
      <c r="S291" s="19">
        <f t="shared" si="58"/>
        <v>0</v>
      </c>
      <c r="T291" s="19">
        <f t="shared" si="58"/>
        <v>16</v>
      </c>
      <c r="U291" s="19">
        <f t="shared" si="58"/>
        <v>0</v>
      </c>
      <c r="V291" s="19">
        <f t="shared" si="58"/>
        <v>0</v>
      </c>
      <c r="W291" s="19">
        <f t="shared" si="58"/>
        <v>0</v>
      </c>
      <c r="X291" s="19">
        <f t="shared" si="58"/>
        <v>0</v>
      </c>
      <c r="Y291" s="19">
        <f t="shared" si="58"/>
        <v>0</v>
      </c>
      <c r="Z291" s="66">
        <f>ROUND(SUM(Z281:Z290),0)</f>
        <v>244</v>
      </c>
    </row>
    <row r="292" spans="1:26" s="75" customFormat="1" ht="16.5" customHeight="1" x14ac:dyDescent="0.4">
      <c r="A292" s="45"/>
      <c r="B292" s="331"/>
      <c r="C292" s="235"/>
      <c r="D292" s="72"/>
      <c r="E292" s="342" t="s">
        <v>134</v>
      </c>
      <c r="F292" s="6" t="s">
        <v>98</v>
      </c>
      <c r="G292" s="61" t="s">
        <v>151</v>
      </c>
      <c r="H292" s="177">
        <v>1</v>
      </c>
      <c r="I292" s="25">
        <v>60</v>
      </c>
      <c r="J292" s="14">
        <v>16</v>
      </c>
      <c r="K292" s="2">
        <v>64</v>
      </c>
      <c r="L292" s="2"/>
      <c r="M292" s="2"/>
      <c r="N292" s="2"/>
      <c r="O292" s="2"/>
      <c r="P292" s="2"/>
      <c r="Q292" s="2"/>
      <c r="R292" s="2"/>
      <c r="S292" s="2"/>
      <c r="T292" s="2">
        <v>13</v>
      </c>
      <c r="U292" s="2"/>
      <c r="V292" s="2"/>
      <c r="W292" s="2"/>
      <c r="X292" s="2"/>
      <c r="Y292" s="2"/>
      <c r="Z292" s="26">
        <f>SUM(J292:Y292)</f>
        <v>93</v>
      </c>
    </row>
    <row r="293" spans="1:26" s="75" customFormat="1" ht="16.5" customHeight="1" x14ac:dyDescent="0.4">
      <c r="A293" s="34"/>
      <c r="B293" s="63"/>
      <c r="C293" s="51"/>
      <c r="D293" s="6"/>
      <c r="E293" s="231" t="s">
        <v>126</v>
      </c>
      <c r="F293" s="174" t="s">
        <v>98</v>
      </c>
      <c r="G293" s="30" t="s">
        <v>99</v>
      </c>
      <c r="H293" s="63">
        <v>1</v>
      </c>
      <c r="I293" s="25">
        <v>7</v>
      </c>
      <c r="J293" s="14"/>
      <c r="K293" s="2">
        <v>12</v>
      </c>
      <c r="L293" s="2"/>
      <c r="M293" s="2"/>
      <c r="N293" s="2"/>
      <c r="O293" s="2"/>
      <c r="P293" s="2"/>
      <c r="Q293" s="2"/>
      <c r="R293" s="2"/>
      <c r="S293" s="2"/>
      <c r="T293" s="2">
        <v>3</v>
      </c>
      <c r="U293" s="2"/>
      <c r="V293" s="2"/>
      <c r="W293" s="2"/>
      <c r="X293" s="2"/>
      <c r="Y293" s="2"/>
      <c r="Z293" s="25">
        <f>SUM(J293:Y293)</f>
        <v>15</v>
      </c>
    </row>
    <row r="294" spans="1:26" s="75" customFormat="1" ht="16.5" customHeight="1" x14ac:dyDescent="0.4">
      <c r="A294" s="34"/>
      <c r="B294" s="63"/>
      <c r="C294" s="51"/>
      <c r="D294" s="6"/>
      <c r="E294" s="231" t="s">
        <v>126</v>
      </c>
      <c r="F294" s="6" t="s">
        <v>98</v>
      </c>
      <c r="G294" s="61" t="s">
        <v>99</v>
      </c>
      <c r="H294" s="62">
        <v>1</v>
      </c>
      <c r="I294" s="25">
        <v>2</v>
      </c>
      <c r="J294" s="14"/>
      <c r="K294" s="2">
        <v>5</v>
      </c>
      <c r="L294" s="2"/>
      <c r="M294" s="2"/>
      <c r="N294" s="2"/>
      <c r="O294" s="2"/>
      <c r="P294" s="2"/>
      <c r="Q294" s="2"/>
      <c r="R294" s="2"/>
      <c r="S294" s="2"/>
      <c r="T294" s="2">
        <v>1</v>
      </c>
      <c r="U294" s="2"/>
      <c r="V294" s="2"/>
      <c r="W294" s="2"/>
      <c r="X294" s="2"/>
      <c r="Y294" s="2"/>
      <c r="Z294" s="25">
        <f t="shared" ref="Z294:Z299" si="59">SUM(J294:Y294)</f>
        <v>6</v>
      </c>
    </row>
    <row r="295" spans="1:26" s="75" customFormat="1" ht="16.5" customHeight="1" x14ac:dyDescent="0.4">
      <c r="A295" s="34"/>
      <c r="B295" s="63"/>
      <c r="C295" s="51"/>
      <c r="D295" s="6"/>
      <c r="E295" s="231" t="s">
        <v>126</v>
      </c>
      <c r="F295" s="6" t="s">
        <v>98</v>
      </c>
      <c r="G295" s="61" t="s">
        <v>109</v>
      </c>
      <c r="H295" s="62">
        <v>1</v>
      </c>
      <c r="I295" s="25">
        <v>2</v>
      </c>
      <c r="J295" s="14"/>
      <c r="K295" s="2">
        <v>12</v>
      </c>
      <c r="L295" s="2"/>
      <c r="M295" s="2"/>
      <c r="N295" s="2"/>
      <c r="O295" s="2"/>
      <c r="P295" s="2"/>
      <c r="Q295" s="2"/>
      <c r="R295" s="2"/>
      <c r="S295" s="2"/>
      <c r="T295" s="2">
        <v>1</v>
      </c>
      <c r="U295" s="2"/>
      <c r="V295" s="2"/>
      <c r="W295" s="2"/>
      <c r="X295" s="2"/>
      <c r="Y295" s="2"/>
      <c r="Z295" s="25">
        <f t="shared" si="59"/>
        <v>13</v>
      </c>
    </row>
    <row r="296" spans="1:26" s="75" customFormat="1" ht="16.5" customHeight="1" x14ac:dyDescent="0.4">
      <c r="A296" s="34"/>
      <c r="B296" s="63"/>
      <c r="C296" s="51"/>
      <c r="D296" s="6"/>
      <c r="E296" s="231" t="s">
        <v>126</v>
      </c>
      <c r="F296" s="6" t="s">
        <v>98</v>
      </c>
      <c r="G296" s="61" t="s">
        <v>109</v>
      </c>
      <c r="H296" s="62">
        <v>1</v>
      </c>
      <c r="I296" s="25">
        <v>2</v>
      </c>
      <c r="J296" s="14"/>
      <c r="K296" s="2">
        <v>5</v>
      </c>
      <c r="L296" s="2"/>
      <c r="M296" s="2"/>
      <c r="N296" s="2"/>
      <c r="O296" s="2"/>
      <c r="P296" s="2"/>
      <c r="Q296" s="2"/>
      <c r="R296" s="2"/>
      <c r="S296" s="2"/>
      <c r="T296" s="2">
        <v>1</v>
      </c>
      <c r="U296" s="2"/>
      <c r="V296" s="2"/>
      <c r="W296" s="2"/>
      <c r="X296" s="2"/>
      <c r="Y296" s="2"/>
      <c r="Z296" s="25">
        <f t="shared" si="59"/>
        <v>6</v>
      </c>
    </row>
    <row r="297" spans="1:26" s="75" customFormat="1" ht="16.5" customHeight="1" x14ac:dyDescent="0.4">
      <c r="A297" s="34"/>
      <c r="B297" s="63"/>
      <c r="C297" s="51"/>
      <c r="D297" s="6"/>
      <c r="E297" s="231" t="s">
        <v>126</v>
      </c>
      <c r="F297" s="6" t="s">
        <v>98</v>
      </c>
      <c r="G297" s="61" t="s">
        <v>100</v>
      </c>
      <c r="H297" s="62">
        <v>1</v>
      </c>
      <c r="I297" s="25">
        <v>6</v>
      </c>
      <c r="J297" s="14"/>
      <c r="K297" s="2">
        <v>12</v>
      </c>
      <c r="L297" s="2"/>
      <c r="M297" s="2"/>
      <c r="N297" s="2"/>
      <c r="O297" s="2"/>
      <c r="P297" s="2"/>
      <c r="Q297" s="2"/>
      <c r="R297" s="2"/>
      <c r="S297" s="2"/>
      <c r="T297" s="2">
        <v>2</v>
      </c>
      <c r="U297" s="2"/>
      <c r="V297" s="2"/>
      <c r="W297" s="2"/>
      <c r="X297" s="2"/>
      <c r="Y297" s="2"/>
      <c r="Z297" s="25">
        <f t="shared" si="59"/>
        <v>14</v>
      </c>
    </row>
    <row r="298" spans="1:26" s="75" customFormat="1" ht="16.5" customHeight="1" x14ac:dyDescent="0.4">
      <c r="A298" s="34"/>
      <c r="B298" s="63"/>
      <c r="C298" s="51"/>
      <c r="D298" s="6"/>
      <c r="E298" s="231" t="s">
        <v>126</v>
      </c>
      <c r="F298" s="6" t="s">
        <v>98</v>
      </c>
      <c r="G298" s="61" t="s">
        <v>100</v>
      </c>
      <c r="H298" s="62">
        <v>1</v>
      </c>
      <c r="I298" s="25">
        <v>6</v>
      </c>
      <c r="J298" s="14"/>
      <c r="K298" s="2">
        <v>6</v>
      </c>
      <c r="L298" s="2"/>
      <c r="M298" s="2"/>
      <c r="N298" s="2"/>
      <c r="O298" s="2"/>
      <c r="P298" s="2"/>
      <c r="Q298" s="2"/>
      <c r="R298" s="2"/>
      <c r="S298" s="2"/>
      <c r="T298" s="2">
        <v>1</v>
      </c>
      <c r="U298" s="2"/>
      <c r="V298" s="2"/>
      <c r="W298" s="2"/>
      <c r="X298" s="2"/>
      <c r="Y298" s="2"/>
      <c r="Z298" s="25">
        <f t="shared" si="59"/>
        <v>7</v>
      </c>
    </row>
    <row r="299" spans="1:26" s="75" customFormat="1" ht="16.5" customHeight="1" x14ac:dyDescent="0.4">
      <c r="A299" s="34"/>
      <c r="B299" s="63"/>
      <c r="C299" s="51"/>
      <c r="D299" s="6"/>
      <c r="E299" s="231" t="s">
        <v>126</v>
      </c>
      <c r="F299" s="6" t="s">
        <v>98</v>
      </c>
      <c r="G299" s="61" t="s">
        <v>101</v>
      </c>
      <c r="H299" s="177">
        <v>1</v>
      </c>
      <c r="I299" s="178">
        <v>7</v>
      </c>
      <c r="J299" s="13"/>
      <c r="K299" s="2">
        <v>12</v>
      </c>
      <c r="L299" s="2"/>
      <c r="M299" s="2"/>
      <c r="N299" s="2"/>
      <c r="O299" s="2"/>
      <c r="P299" s="2"/>
      <c r="Q299" s="2"/>
      <c r="R299" s="2"/>
      <c r="S299" s="2"/>
      <c r="T299" s="2">
        <v>3</v>
      </c>
      <c r="U299" s="2"/>
      <c r="V299" s="2"/>
      <c r="W299" s="2"/>
      <c r="X299" s="2"/>
      <c r="Y299" s="2"/>
      <c r="Z299" s="25">
        <f t="shared" si="59"/>
        <v>15</v>
      </c>
    </row>
    <row r="300" spans="1:26" s="75" customFormat="1" ht="16.5" customHeight="1" x14ac:dyDescent="0.4">
      <c r="A300" s="33"/>
      <c r="B300" s="1"/>
      <c r="C300" s="26"/>
      <c r="D300" s="14"/>
      <c r="E300" s="73" t="s">
        <v>185</v>
      </c>
      <c r="F300" s="146" t="s">
        <v>98</v>
      </c>
      <c r="G300" s="61" t="s">
        <v>99</v>
      </c>
      <c r="H300" s="142">
        <v>4</v>
      </c>
      <c r="I300" s="26">
        <v>10</v>
      </c>
      <c r="J300" s="7">
        <v>24</v>
      </c>
      <c r="K300" s="4">
        <v>16</v>
      </c>
      <c r="L300" s="4"/>
      <c r="M300" s="4"/>
      <c r="N300" s="4"/>
      <c r="O300" s="4"/>
      <c r="P300" s="4"/>
      <c r="Q300" s="4"/>
      <c r="R300" s="4"/>
      <c r="S300" s="4"/>
      <c r="T300" s="4">
        <v>1</v>
      </c>
      <c r="U300" s="4"/>
      <c r="V300" s="4"/>
      <c r="W300" s="4"/>
      <c r="X300" s="4"/>
      <c r="Y300" s="4"/>
      <c r="Z300" s="25">
        <f>SUM(J300:Y300)</f>
        <v>41</v>
      </c>
    </row>
    <row r="301" spans="1:26" s="75" customFormat="1" ht="16.5" customHeight="1" x14ac:dyDescent="0.4">
      <c r="A301" s="35"/>
      <c r="B301" s="300"/>
      <c r="C301" s="145"/>
      <c r="D301" s="191"/>
      <c r="E301" s="83" t="s">
        <v>133</v>
      </c>
      <c r="F301" s="61" t="s">
        <v>98</v>
      </c>
      <c r="G301" s="61" t="s">
        <v>100</v>
      </c>
      <c r="H301" s="62">
        <v>4</v>
      </c>
      <c r="I301" s="26">
        <v>2</v>
      </c>
      <c r="J301" s="67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>
        <v>6</v>
      </c>
      <c r="W301" s="4"/>
      <c r="X301" s="4"/>
      <c r="Y301" s="4"/>
      <c r="Z301" s="25">
        <f>SUM(J301:Y301)</f>
        <v>6</v>
      </c>
    </row>
    <row r="302" spans="1:26" s="75" customFormat="1" ht="16.5" customHeight="1" thickBot="1" x14ac:dyDescent="0.45">
      <c r="A302" s="22"/>
      <c r="B302" s="48"/>
      <c r="C302" s="31"/>
      <c r="D302" s="18"/>
      <c r="E302" s="17" t="s">
        <v>47</v>
      </c>
      <c r="F302" s="21"/>
      <c r="G302" s="248"/>
      <c r="H302" s="249"/>
      <c r="I302" s="31"/>
      <c r="J302" s="14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5"/>
    </row>
    <row r="303" spans="1:26" s="75" customFormat="1" ht="16.5" customHeight="1" thickBot="1" x14ac:dyDescent="0.45">
      <c r="A303" s="34"/>
      <c r="B303" s="428" t="s">
        <v>110</v>
      </c>
      <c r="C303" s="429"/>
      <c r="D303" s="430"/>
      <c r="E303" s="8"/>
      <c r="F303" s="4"/>
      <c r="G303" s="39"/>
      <c r="H303" s="62"/>
      <c r="I303" s="26"/>
      <c r="J303" s="200">
        <f>SUM(J292:J302)</f>
        <v>40</v>
      </c>
      <c r="K303" s="19">
        <f>SUM(K292:K302)</f>
        <v>144</v>
      </c>
      <c r="L303" s="19">
        <f t="shared" ref="L303:Y303" si="60">SUM(L292:L302)</f>
        <v>0</v>
      </c>
      <c r="M303" s="19">
        <f t="shared" si="60"/>
        <v>0</v>
      </c>
      <c r="N303" s="19">
        <f t="shared" si="60"/>
        <v>0</v>
      </c>
      <c r="O303" s="19">
        <f t="shared" si="60"/>
        <v>0</v>
      </c>
      <c r="P303" s="19">
        <f t="shared" si="60"/>
        <v>0</v>
      </c>
      <c r="Q303" s="19">
        <f t="shared" si="60"/>
        <v>0</v>
      </c>
      <c r="R303" s="19">
        <f t="shared" si="60"/>
        <v>0</v>
      </c>
      <c r="S303" s="19">
        <f t="shared" si="60"/>
        <v>0</v>
      </c>
      <c r="T303" s="19">
        <f t="shared" si="60"/>
        <v>26</v>
      </c>
      <c r="U303" s="19">
        <f t="shared" si="60"/>
        <v>0</v>
      </c>
      <c r="V303" s="19">
        <f t="shared" si="60"/>
        <v>6</v>
      </c>
      <c r="W303" s="19">
        <f t="shared" si="60"/>
        <v>0</v>
      </c>
      <c r="X303" s="19">
        <f t="shared" si="60"/>
        <v>0</v>
      </c>
      <c r="Y303" s="19">
        <f t="shared" si="60"/>
        <v>0</v>
      </c>
      <c r="Z303" s="66">
        <f>SUM(Z292:Z302)</f>
        <v>216</v>
      </c>
    </row>
    <row r="304" spans="1:26" s="75" customFormat="1" ht="16.5" customHeight="1" thickBot="1" x14ac:dyDescent="0.45">
      <c r="A304" s="70"/>
      <c r="B304" s="192" t="s">
        <v>25</v>
      </c>
      <c r="C304" s="193"/>
      <c r="D304" s="194"/>
      <c r="E304" s="199"/>
      <c r="F304" s="19"/>
      <c r="G304" s="38"/>
      <c r="H304" s="195"/>
      <c r="I304" s="64"/>
      <c r="J304" s="200">
        <f t="shared" ref="J304:Y304" si="61">SUM(J291,J303)</f>
        <v>152</v>
      </c>
      <c r="K304" s="19">
        <f t="shared" si="61"/>
        <v>208</v>
      </c>
      <c r="L304" s="19">
        <f t="shared" si="61"/>
        <v>0</v>
      </c>
      <c r="M304" s="19">
        <f t="shared" si="61"/>
        <v>32</v>
      </c>
      <c r="N304" s="19">
        <f t="shared" si="61"/>
        <v>8.5</v>
      </c>
      <c r="O304" s="19">
        <f t="shared" si="61"/>
        <v>0</v>
      </c>
      <c r="P304" s="19">
        <f t="shared" si="61"/>
        <v>11</v>
      </c>
      <c r="Q304" s="19">
        <f t="shared" si="61"/>
        <v>0</v>
      </c>
      <c r="R304" s="19">
        <f t="shared" si="61"/>
        <v>0</v>
      </c>
      <c r="S304" s="19">
        <f t="shared" si="61"/>
        <v>0</v>
      </c>
      <c r="T304" s="19">
        <f t="shared" si="61"/>
        <v>42</v>
      </c>
      <c r="U304" s="19">
        <f t="shared" si="61"/>
        <v>0</v>
      </c>
      <c r="V304" s="19">
        <f t="shared" si="61"/>
        <v>6</v>
      </c>
      <c r="W304" s="19">
        <f t="shared" si="61"/>
        <v>0</v>
      </c>
      <c r="X304" s="19">
        <f t="shared" si="61"/>
        <v>0</v>
      </c>
      <c r="Y304" s="19">
        <f t="shared" si="61"/>
        <v>0</v>
      </c>
      <c r="Z304" s="66">
        <f>ROUND(SUM(Z291,Z303),0)</f>
        <v>460</v>
      </c>
    </row>
    <row r="305" spans="1:26" s="75" customFormat="1" ht="16.5" customHeight="1" x14ac:dyDescent="0.4">
      <c r="A305" s="175">
        <v>13</v>
      </c>
      <c r="B305" s="237" t="s">
        <v>26</v>
      </c>
      <c r="C305" s="238" t="s">
        <v>19</v>
      </c>
      <c r="D305" s="146">
        <v>0.75</v>
      </c>
      <c r="E305" s="231" t="s">
        <v>97</v>
      </c>
      <c r="F305" s="6" t="s">
        <v>98</v>
      </c>
      <c r="G305" s="174" t="s">
        <v>109</v>
      </c>
      <c r="H305" s="30">
        <v>2</v>
      </c>
      <c r="I305" s="25">
        <v>1</v>
      </c>
      <c r="J305" s="14"/>
      <c r="K305" s="2">
        <v>10</v>
      </c>
      <c r="L305" s="2"/>
      <c r="M305" s="2"/>
      <c r="N305" s="2"/>
      <c r="O305" s="2"/>
      <c r="P305" s="2"/>
      <c r="Q305" s="2"/>
      <c r="R305" s="2"/>
      <c r="S305" s="2"/>
      <c r="T305" s="2">
        <v>1</v>
      </c>
      <c r="U305" s="2"/>
      <c r="V305" s="2"/>
      <c r="W305" s="2"/>
      <c r="X305" s="2"/>
      <c r="Y305" s="2"/>
      <c r="Z305" s="25">
        <f>SUM(J305:Y305)</f>
        <v>11</v>
      </c>
    </row>
    <row r="306" spans="1:26" s="75" customFormat="1" ht="16.5" customHeight="1" x14ac:dyDescent="0.4">
      <c r="A306" s="175"/>
      <c r="B306" s="237" t="s">
        <v>186</v>
      </c>
      <c r="C306" s="225" t="s">
        <v>73</v>
      </c>
      <c r="D306" s="146"/>
      <c r="E306" s="231" t="s">
        <v>97</v>
      </c>
      <c r="F306" s="6" t="s">
        <v>98</v>
      </c>
      <c r="G306" s="61" t="s">
        <v>99</v>
      </c>
      <c r="H306" s="61">
        <v>2</v>
      </c>
      <c r="I306" s="26">
        <v>3</v>
      </c>
      <c r="J306" s="67"/>
      <c r="K306" s="4">
        <v>11</v>
      </c>
      <c r="L306" s="4"/>
      <c r="M306" s="4"/>
      <c r="N306" s="4"/>
      <c r="O306" s="4"/>
      <c r="P306" s="4"/>
      <c r="Q306" s="4"/>
      <c r="R306" s="4"/>
      <c r="S306" s="4"/>
      <c r="T306" s="4">
        <v>1</v>
      </c>
      <c r="U306" s="4"/>
      <c r="V306" s="4"/>
      <c r="W306" s="4"/>
      <c r="X306" s="4"/>
      <c r="Y306" s="4"/>
      <c r="Z306" s="25">
        <f>SUM(J306:Y306)</f>
        <v>12</v>
      </c>
    </row>
    <row r="307" spans="1:26" s="75" customFormat="1" ht="16.5" customHeight="1" x14ac:dyDescent="0.4">
      <c r="A307" s="175"/>
      <c r="B307" s="176" t="s">
        <v>27</v>
      </c>
      <c r="C307" s="259" t="s">
        <v>19</v>
      </c>
      <c r="D307" s="146"/>
      <c r="E307" s="231" t="s">
        <v>97</v>
      </c>
      <c r="F307" s="6" t="s">
        <v>98</v>
      </c>
      <c r="G307" s="61" t="s">
        <v>101</v>
      </c>
      <c r="H307" s="61">
        <v>2</v>
      </c>
      <c r="I307" s="26">
        <v>7</v>
      </c>
      <c r="J307" s="67"/>
      <c r="K307" s="4">
        <v>8</v>
      </c>
      <c r="L307" s="4"/>
      <c r="M307" s="4"/>
      <c r="N307" s="4"/>
      <c r="O307" s="4"/>
      <c r="P307" s="4"/>
      <c r="Q307" s="4"/>
      <c r="R307" s="4"/>
      <c r="S307" s="4"/>
      <c r="T307" s="4">
        <v>1</v>
      </c>
      <c r="U307" s="4"/>
      <c r="V307" s="4"/>
      <c r="W307" s="4"/>
      <c r="X307" s="4"/>
      <c r="Y307" s="4"/>
      <c r="Z307" s="25">
        <f>SUM(J307:Y307)</f>
        <v>9</v>
      </c>
    </row>
    <row r="308" spans="1:26" s="75" customFormat="1" ht="16.5" customHeight="1" x14ac:dyDescent="0.4">
      <c r="A308" s="175"/>
      <c r="B308" s="237"/>
      <c r="C308" s="225"/>
      <c r="D308" s="6"/>
      <c r="E308" s="2" t="s">
        <v>127</v>
      </c>
      <c r="F308" s="174" t="s">
        <v>98</v>
      </c>
      <c r="G308" s="39" t="s">
        <v>147</v>
      </c>
      <c r="H308" s="63">
        <v>1</v>
      </c>
      <c r="I308" s="25">
        <v>19</v>
      </c>
      <c r="J308" s="14">
        <v>10</v>
      </c>
      <c r="K308" s="2"/>
      <c r="L308" s="2"/>
      <c r="M308" s="2">
        <v>5</v>
      </c>
      <c r="N308" s="2">
        <v>2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4"/>
      <c r="Z308" s="25">
        <f t="shared" ref="Z308:Z315" si="62">SUM(J308:Y308)</f>
        <v>17</v>
      </c>
    </row>
    <row r="309" spans="1:26" s="75" customFormat="1" ht="16.5" customHeight="1" x14ac:dyDescent="0.4">
      <c r="A309" s="175"/>
      <c r="B309" s="237"/>
      <c r="C309" s="259"/>
      <c r="D309" s="6"/>
      <c r="E309" s="2" t="s">
        <v>127</v>
      </c>
      <c r="F309" s="174" t="s">
        <v>98</v>
      </c>
      <c r="G309" s="61" t="s">
        <v>146</v>
      </c>
      <c r="H309" s="62">
        <v>1</v>
      </c>
      <c r="I309" s="26">
        <v>7</v>
      </c>
      <c r="J309" s="14">
        <v>9</v>
      </c>
      <c r="K309" s="4"/>
      <c r="L309" s="4"/>
      <c r="M309" s="2">
        <v>1</v>
      </c>
      <c r="N309" s="2">
        <v>0.5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25">
        <f t="shared" si="62"/>
        <v>10.5</v>
      </c>
    </row>
    <row r="310" spans="1:26" s="75" customFormat="1" ht="16.5" customHeight="1" x14ac:dyDescent="0.4">
      <c r="A310" s="175"/>
      <c r="B310" s="237"/>
      <c r="C310" s="259"/>
      <c r="D310" s="6"/>
      <c r="E310" s="2" t="s">
        <v>127</v>
      </c>
      <c r="F310" s="174" t="s">
        <v>98</v>
      </c>
      <c r="G310" s="61" t="s">
        <v>215</v>
      </c>
      <c r="H310" s="62">
        <v>1</v>
      </c>
      <c r="I310" s="26">
        <v>7</v>
      </c>
      <c r="J310" s="14">
        <v>9</v>
      </c>
      <c r="K310" s="4"/>
      <c r="L310" s="4"/>
      <c r="M310" s="4">
        <v>2</v>
      </c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25">
        <f t="shared" si="62"/>
        <v>12</v>
      </c>
    </row>
    <row r="311" spans="1:26" s="75" customFormat="1" ht="16.5" customHeight="1" x14ac:dyDescent="0.4">
      <c r="A311" s="175"/>
      <c r="B311" s="176"/>
      <c r="C311" s="259"/>
      <c r="D311" s="6"/>
      <c r="E311" s="231" t="s">
        <v>127</v>
      </c>
      <c r="F311" s="6" t="s">
        <v>98</v>
      </c>
      <c r="G311" s="146" t="s">
        <v>148</v>
      </c>
      <c r="H311" s="61">
        <v>1</v>
      </c>
      <c r="I311" s="26">
        <v>8</v>
      </c>
      <c r="J311" s="7">
        <v>28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25">
        <f t="shared" si="62"/>
        <v>28</v>
      </c>
    </row>
    <row r="312" spans="1:26" s="75" customFormat="1" ht="16.5" customHeight="1" x14ac:dyDescent="0.4">
      <c r="A312" s="34"/>
      <c r="B312" s="227"/>
      <c r="C312" s="259"/>
      <c r="D312" s="6"/>
      <c r="E312" s="231" t="s">
        <v>127</v>
      </c>
      <c r="F312" s="146" t="s">
        <v>98</v>
      </c>
      <c r="G312" s="61" t="s">
        <v>148</v>
      </c>
      <c r="H312" s="62">
        <v>2</v>
      </c>
      <c r="I312" s="26">
        <v>13</v>
      </c>
      <c r="J312" s="7">
        <v>32</v>
      </c>
      <c r="K312" s="4"/>
      <c r="L312" s="4"/>
      <c r="M312" s="4">
        <v>3</v>
      </c>
      <c r="N312" s="4">
        <v>1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25">
        <f t="shared" si="62"/>
        <v>36</v>
      </c>
    </row>
    <row r="313" spans="1:26" s="75" customFormat="1" ht="16.5" customHeight="1" x14ac:dyDescent="0.4">
      <c r="A313" s="34"/>
      <c r="B313" s="227"/>
      <c r="C313" s="259"/>
      <c r="D313" s="6"/>
      <c r="E313" s="231" t="s">
        <v>203</v>
      </c>
      <c r="F313" s="146" t="s">
        <v>98</v>
      </c>
      <c r="G313" s="61" t="s">
        <v>227</v>
      </c>
      <c r="H313" s="62"/>
      <c r="I313" s="26">
        <v>23</v>
      </c>
      <c r="J313" s="7">
        <v>28</v>
      </c>
      <c r="K313" s="4">
        <v>28</v>
      </c>
      <c r="L313" s="4"/>
      <c r="M313" s="4"/>
      <c r="N313" s="4"/>
      <c r="O313" s="4"/>
      <c r="P313" s="4"/>
      <c r="Q313" s="4"/>
      <c r="R313" s="4"/>
      <c r="S313" s="4"/>
      <c r="T313" s="4">
        <v>2</v>
      </c>
      <c r="U313" s="4"/>
      <c r="V313" s="4"/>
      <c r="W313" s="4"/>
      <c r="X313" s="4"/>
      <c r="Y313" s="4"/>
      <c r="Z313" s="25">
        <f t="shared" si="62"/>
        <v>58</v>
      </c>
    </row>
    <row r="314" spans="1:26" ht="16.5" customHeight="1" x14ac:dyDescent="0.4">
      <c r="A314" s="239"/>
      <c r="B314" s="214"/>
      <c r="C314" s="301"/>
      <c r="D314" s="229"/>
      <c r="E314" s="337" t="s">
        <v>116</v>
      </c>
      <c r="F314" s="197" t="s">
        <v>98</v>
      </c>
      <c r="G314" s="179" t="s">
        <v>99</v>
      </c>
      <c r="H314" s="180" t="s">
        <v>197</v>
      </c>
      <c r="I314" s="181">
        <v>1</v>
      </c>
      <c r="J314" s="182"/>
      <c r="K314" s="183"/>
      <c r="L314" s="183"/>
      <c r="M314" s="183"/>
      <c r="N314" s="183"/>
      <c r="O314" s="183"/>
      <c r="P314" s="183">
        <v>11</v>
      </c>
      <c r="Q314" s="183"/>
      <c r="R314" s="183"/>
      <c r="S314" s="183"/>
      <c r="T314" s="183"/>
      <c r="U314" s="183"/>
      <c r="V314" s="183"/>
      <c r="W314" s="183"/>
      <c r="X314" s="183"/>
      <c r="Y314" s="183"/>
      <c r="Z314" s="25">
        <f t="shared" si="62"/>
        <v>11</v>
      </c>
    </row>
    <row r="315" spans="1:26" ht="16.5" customHeight="1" x14ac:dyDescent="0.4">
      <c r="A315" s="239"/>
      <c r="B315" s="214"/>
      <c r="C315" s="301"/>
      <c r="D315" s="229"/>
      <c r="E315" s="337" t="s">
        <v>116</v>
      </c>
      <c r="F315" s="197" t="s">
        <v>98</v>
      </c>
      <c r="G315" s="179" t="s">
        <v>100</v>
      </c>
      <c r="H315" s="180" t="s">
        <v>197</v>
      </c>
      <c r="I315" s="181">
        <v>1</v>
      </c>
      <c r="J315" s="182"/>
      <c r="K315" s="183"/>
      <c r="L315" s="183"/>
      <c r="M315" s="183"/>
      <c r="N315" s="183"/>
      <c r="O315" s="183"/>
      <c r="P315" s="183">
        <v>10</v>
      </c>
      <c r="Q315" s="183"/>
      <c r="R315" s="183"/>
      <c r="S315" s="183"/>
      <c r="T315" s="183"/>
      <c r="U315" s="183"/>
      <c r="V315" s="183"/>
      <c r="W315" s="183"/>
      <c r="X315" s="183"/>
      <c r="Y315" s="183"/>
      <c r="Z315" s="25">
        <f t="shared" si="62"/>
        <v>10</v>
      </c>
    </row>
    <row r="316" spans="1:26" ht="16.5" customHeight="1" thickBot="1" x14ac:dyDescent="0.45">
      <c r="A316" s="239"/>
      <c r="B316" s="214"/>
      <c r="C316" s="302"/>
      <c r="D316" s="229"/>
      <c r="E316" s="337"/>
      <c r="F316" s="73"/>
      <c r="G316" s="68"/>
      <c r="H316" s="63"/>
      <c r="I316" s="25"/>
      <c r="J316" s="1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6"/>
    </row>
    <row r="317" spans="1:26" ht="16.5" customHeight="1" thickBot="1" x14ac:dyDescent="0.45">
      <c r="A317" s="58"/>
      <c r="B317" s="431" t="s">
        <v>174</v>
      </c>
      <c r="C317" s="432"/>
      <c r="D317" s="433"/>
      <c r="E317" s="19"/>
      <c r="F317" s="303"/>
      <c r="G317" s="291"/>
      <c r="H317" s="195"/>
      <c r="I317" s="64"/>
      <c r="J317" s="71">
        <f>SUM(J305:J316)</f>
        <v>116</v>
      </c>
      <c r="K317" s="19">
        <f>SUM(K305:K316)</f>
        <v>57</v>
      </c>
      <c r="L317" s="19">
        <f t="shared" ref="L317:Y317" si="63">SUM(L305:L316)</f>
        <v>0</v>
      </c>
      <c r="M317" s="19">
        <f t="shared" si="63"/>
        <v>11</v>
      </c>
      <c r="N317" s="19">
        <f t="shared" si="63"/>
        <v>4.5</v>
      </c>
      <c r="O317" s="19">
        <f t="shared" si="63"/>
        <v>0</v>
      </c>
      <c r="P317" s="19">
        <f t="shared" si="63"/>
        <v>21</v>
      </c>
      <c r="Q317" s="19">
        <f t="shared" si="63"/>
        <v>0</v>
      </c>
      <c r="R317" s="19">
        <f t="shared" si="63"/>
        <v>0</v>
      </c>
      <c r="S317" s="19">
        <f t="shared" si="63"/>
        <v>0</v>
      </c>
      <c r="T317" s="19">
        <f t="shared" si="63"/>
        <v>5</v>
      </c>
      <c r="U317" s="19">
        <f t="shared" si="63"/>
        <v>0</v>
      </c>
      <c r="V317" s="19">
        <f t="shared" si="63"/>
        <v>0</v>
      </c>
      <c r="W317" s="19">
        <f t="shared" si="63"/>
        <v>0</v>
      </c>
      <c r="X317" s="19">
        <f t="shared" si="63"/>
        <v>0</v>
      </c>
      <c r="Y317" s="19">
        <f t="shared" si="63"/>
        <v>0</v>
      </c>
      <c r="Z317" s="66">
        <f>SUM(Z305:Z316)</f>
        <v>214.5</v>
      </c>
    </row>
    <row r="318" spans="1:26" ht="17.25" customHeight="1" x14ac:dyDescent="0.4">
      <c r="A318" s="34"/>
      <c r="B318" s="3"/>
      <c r="C318" s="26"/>
      <c r="D318" s="304"/>
      <c r="E318" s="4" t="s">
        <v>127</v>
      </c>
      <c r="F318" s="6" t="s">
        <v>98</v>
      </c>
      <c r="G318" s="39" t="s">
        <v>146</v>
      </c>
      <c r="H318" s="62">
        <v>1</v>
      </c>
      <c r="I318" s="25">
        <v>5</v>
      </c>
      <c r="J318" s="14">
        <v>10</v>
      </c>
      <c r="K318" s="2"/>
      <c r="L318" s="2"/>
      <c r="M318" s="2">
        <v>1</v>
      </c>
      <c r="N318" s="2">
        <v>0.5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6">
        <f>SUM(J318:Y318)</f>
        <v>11.5</v>
      </c>
    </row>
    <row r="319" spans="1:26" ht="17.25" customHeight="1" x14ac:dyDescent="0.4">
      <c r="A319" s="34"/>
      <c r="B319" s="3"/>
      <c r="C319" s="26"/>
      <c r="D319" s="305"/>
      <c r="E319" s="2" t="s">
        <v>127</v>
      </c>
      <c r="F319" s="174" t="s">
        <v>98</v>
      </c>
      <c r="G319" s="61" t="s">
        <v>147</v>
      </c>
      <c r="H319" s="62">
        <v>1</v>
      </c>
      <c r="I319" s="26">
        <v>19</v>
      </c>
      <c r="J319" s="7">
        <v>11</v>
      </c>
      <c r="K319" s="4"/>
      <c r="L319" s="4"/>
      <c r="M319" s="4">
        <v>5</v>
      </c>
      <c r="N319" s="4">
        <v>2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25">
        <f t="shared" ref="Z319:Z325" si="64">SUM(J319:Y319)</f>
        <v>18</v>
      </c>
    </row>
    <row r="320" spans="1:26" ht="17.25" customHeight="1" x14ac:dyDescent="0.4">
      <c r="A320" s="34"/>
      <c r="B320" s="3"/>
      <c r="C320" s="26"/>
      <c r="D320" s="305"/>
      <c r="E320" s="2" t="s">
        <v>127</v>
      </c>
      <c r="F320" s="174" t="s">
        <v>98</v>
      </c>
      <c r="G320" s="39" t="s">
        <v>215</v>
      </c>
      <c r="H320" s="63">
        <v>1</v>
      </c>
      <c r="I320" s="25">
        <v>7</v>
      </c>
      <c r="J320" s="14">
        <v>11</v>
      </c>
      <c r="K320" s="2"/>
      <c r="L320" s="2"/>
      <c r="M320" s="2">
        <v>2</v>
      </c>
      <c r="N320" s="2">
        <v>1</v>
      </c>
      <c r="O320" s="2"/>
      <c r="P320" s="2"/>
      <c r="Q320" s="2"/>
      <c r="R320" s="2"/>
      <c r="S320" s="2"/>
      <c r="T320" s="2"/>
      <c r="U320" s="2"/>
      <c r="V320" s="2"/>
      <c r="W320" s="4"/>
      <c r="X320" s="4"/>
      <c r="Y320" s="4"/>
      <c r="Z320" s="25">
        <f t="shared" si="64"/>
        <v>14</v>
      </c>
    </row>
    <row r="321" spans="1:30" ht="15.75" customHeight="1" x14ac:dyDescent="0.4">
      <c r="A321" s="34"/>
      <c r="B321" s="3"/>
      <c r="C321" s="26"/>
      <c r="D321" s="305"/>
      <c r="E321" s="343" t="s">
        <v>187</v>
      </c>
      <c r="F321" s="39" t="s">
        <v>98</v>
      </c>
      <c r="G321" s="39" t="s">
        <v>100</v>
      </c>
      <c r="H321" s="62">
        <v>4</v>
      </c>
      <c r="I321" s="26">
        <v>11</v>
      </c>
      <c r="J321" s="7">
        <v>18</v>
      </c>
      <c r="K321" s="4"/>
      <c r="L321" s="4"/>
      <c r="M321" s="4">
        <v>3</v>
      </c>
      <c r="N321" s="4">
        <v>1</v>
      </c>
      <c r="O321" s="4"/>
      <c r="P321" s="4"/>
      <c r="Q321" s="2"/>
      <c r="R321" s="2"/>
      <c r="S321" s="2"/>
      <c r="T321" s="2"/>
      <c r="U321" s="2"/>
      <c r="V321" s="2"/>
      <c r="W321" s="2"/>
      <c r="X321" s="2"/>
      <c r="Y321" s="2"/>
      <c r="Z321" s="25">
        <f t="shared" si="64"/>
        <v>22</v>
      </c>
      <c r="AD321" s="164" t="s">
        <v>47</v>
      </c>
    </row>
    <row r="322" spans="1:30" ht="16.5" customHeight="1" x14ac:dyDescent="0.4">
      <c r="A322" s="34"/>
      <c r="B322" s="3"/>
      <c r="C322" s="26"/>
      <c r="D322" s="305"/>
      <c r="E322" s="231" t="s">
        <v>127</v>
      </c>
      <c r="F322" s="6" t="s">
        <v>98</v>
      </c>
      <c r="G322" s="146" t="s">
        <v>148</v>
      </c>
      <c r="H322" s="61">
        <v>1</v>
      </c>
      <c r="I322" s="26">
        <v>8</v>
      </c>
      <c r="J322" s="7">
        <v>32</v>
      </c>
      <c r="K322" s="4"/>
      <c r="L322" s="4"/>
      <c r="M322" s="4">
        <v>2</v>
      </c>
      <c r="N322" s="4">
        <v>1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25">
        <f t="shared" si="64"/>
        <v>35</v>
      </c>
    </row>
    <row r="323" spans="1:30" ht="16.5" customHeight="1" x14ac:dyDescent="0.4">
      <c r="A323" s="34"/>
      <c r="B323" s="3"/>
      <c r="C323" s="26"/>
      <c r="D323" s="305"/>
      <c r="E323" s="231" t="s">
        <v>127</v>
      </c>
      <c r="F323" s="146" t="s">
        <v>98</v>
      </c>
      <c r="G323" s="61" t="s">
        <v>148</v>
      </c>
      <c r="H323" s="62">
        <v>2</v>
      </c>
      <c r="I323" s="26">
        <v>13</v>
      </c>
      <c r="J323" s="7">
        <v>32</v>
      </c>
      <c r="K323" s="4"/>
      <c r="L323" s="4"/>
      <c r="M323" s="4">
        <v>3</v>
      </c>
      <c r="N323" s="4">
        <v>1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25">
        <f t="shared" si="64"/>
        <v>36</v>
      </c>
      <c r="AB323" s="164" t="s">
        <v>47</v>
      </c>
    </row>
    <row r="324" spans="1:30" ht="16.5" customHeight="1" x14ac:dyDescent="0.4">
      <c r="A324" s="154"/>
      <c r="B324" s="3"/>
      <c r="C324" s="25"/>
      <c r="D324" s="332"/>
      <c r="E324" s="231" t="s">
        <v>203</v>
      </c>
      <c r="F324" s="146" t="s">
        <v>98</v>
      </c>
      <c r="G324" s="61" t="s">
        <v>227</v>
      </c>
      <c r="H324" s="62"/>
      <c r="I324" s="26">
        <v>28</v>
      </c>
      <c r="J324" s="7">
        <v>28</v>
      </c>
      <c r="K324" s="4">
        <v>28</v>
      </c>
      <c r="L324" s="4"/>
      <c r="M324" s="4"/>
      <c r="N324" s="4"/>
      <c r="O324" s="4"/>
      <c r="P324" s="4"/>
      <c r="Q324" s="4"/>
      <c r="R324" s="4"/>
      <c r="S324" s="4"/>
      <c r="T324" s="4">
        <v>3</v>
      </c>
      <c r="U324" s="4"/>
      <c r="V324" s="4"/>
      <c r="W324" s="4"/>
      <c r="X324" s="4"/>
      <c r="Y324" s="4"/>
      <c r="Z324" s="25">
        <f t="shared" si="64"/>
        <v>59</v>
      </c>
    </row>
    <row r="325" spans="1:30" ht="16.5" customHeight="1" x14ac:dyDescent="0.4">
      <c r="A325" s="35"/>
      <c r="B325" s="1"/>
      <c r="C325" s="226"/>
      <c r="D325" s="306"/>
      <c r="E325" s="83" t="s">
        <v>133</v>
      </c>
      <c r="F325" s="61" t="s">
        <v>98</v>
      </c>
      <c r="G325" s="61" t="s">
        <v>100</v>
      </c>
      <c r="H325" s="62">
        <v>4</v>
      </c>
      <c r="I325" s="26">
        <v>1</v>
      </c>
      <c r="J325" s="67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>
        <v>3</v>
      </c>
      <c r="W325" s="4"/>
      <c r="X325" s="4"/>
      <c r="Y325" s="4"/>
      <c r="Z325" s="25">
        <f t="shared" si="64"/>
        <v>3</v>
      </c>
    </row>
    <row r="326" spans="1:30" ht="16.5" customHeight="1" thickBot="1" x14ac:dyDescent="0.45">
      <c r="A326" s="35"/>
      <c r="B326" s="232"/>
      <c r="C326" s="307"/>
      <c r="D326" s="306"/>
      <c r="E326" s="308"/>
      <c r="F326" s="2"/>
      <c r="G326" s="30"/>
      <c r="H326" s="63"/>
      <c r="I326" s="25"/>
      <c r="J326" s="14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5"/>
    </row>
    <row r="327" spans="1:30" ht="16.5" customHeight="1" thickBot="1" x14ac:dyDescent="0.45">
      <c r="A327" s="58"/>
      <c r="B327" s="422" t="s">
        <v>188</v>
      </c>
      <c r="C327" s="423"/>
      <c r="D327" s="424"/>
      <c r="E327" s="8"/>
      <c r="F327" s="19"/>
      <c r="G327" s="38"/>
      <c r="H327" s="195"/>
      <c r="I327" s="64"/>
      <c r="J327" s="71">
        <f>SUM(J318:J326)</f>
        <v>142</v>
      </c>
      <c r="K327" s="19">
        <f>SUM(K318:K326)</f>
        <v>28</v>
      </c>
      <c r="L327" s="19">
        <f t="shared" ref="L327:Y327" si="65">ROUND(SUM(L318:L326),0)</f>
        <v>0</v>
      </c>
      <c r="M327" s="19">
        <f t="shared" si="65"/>
        <v>16</v>
      </c>
      <c r="N327" s="19">
        <f t="shared" si="65"/>
        <v>7</v>
      </c>
      <c r="O327" s="19">
        <f t="shared" si="65"/>
        <v>0</v>
      </c>
      <c r="P327" s="19">
        <f t="shared" si="65"/>
        <v>0</v>
      </c>
      <c r="Q327" s="19">
        <f t="shared" si="65"/>
        <v>0</v>
      </c>
      <c r="R327" s="19">
        <f t="shared" si="65"/>
        <v>0</v>
      </c>
      <c r="S327" s="19">
        <f t="shared" si="65"/>
        <v>0</v>
      </c>
      <c r="T327" s="19">
        <f t="shared" si="65"/>
        <v>3</v>
      </c>
      <c r="U327" s="19">
        <f t="shared" si="65"/>
        <v>0</v>
      </c>
      <c r="V327" s="19">
        <f t="shared" si="65"/>
        <v>3</v>
      </c>
      <c r="W327" s="19">
        <f t="shared" si="65"/>
        <v>0</v>
      </c>
      <c r="X327" s="19">
        <f t="shared" si="65"/>
        <v>0</v>
      </c>
      <c r="Y327" s="19">
        <f t="shared" si="65"/>
        <v>0</v>
      </c>
      <c r="Z327" s="66">
        <f>SUM(Z318:Z326)</f>
        <v>198.5</v>
      </c>
    </row>
    <row r="328" spans="1:30" ht="16.5" customHeight="1" thickBot="1" x14ac:dyDescent="0.45">
      <c r="A328" s="309"/>
      <c r="B328" s="422" t="s">
        <v>189</v>
      </c>
      <c r="C328" s="423"/>
      <c r="D328" s="424"/>
      <c r="E328" s="19"/>
      <c r="F328" s="303"/>
      <c r="G328" s="291"/>
      <c r="H328" s="195"/>
      <c r="I328" s="64"/>
      <c r="J328" s="254">
        <f t="shared" ref="J328:V328" si="66">SUM(J317,J327)</f>
        <v>258</v>
      </c>
      <c r="K328" s="19">
        <f t="shared" si="66"/>
        <v>85</v>
      </c>
      <c r="L328" s="19">
        <f t="shared" si="66"/>
        <v>0</v>
      </c>
      <c r="M328" s="19">
        <f t="shared" si="66"/>
        <v>27</v>
      </c>
      <c r="N328" s="19">
        <f t="shared" si="66"/>
        <v>11.5</v>
      </c>
      <c r="O328" s="19">
        <f t="shared" si="66"/>
        <v>0</v>
      </c>
      <c r="P328" s="19">
        <f t="shared" si="66"/>
        <v>21</v>
      </c>
      <c r="Q328" s="19">
        <f t="shared" si="66"/>
        <v>0</v>
      </c>
      <c r="R328" s="19">
        <f t="shared" si="66"/>
        <v>0</v>
      </c>
      <c r="S328" s="19">
        <f t="shared" si="66"/>
        <v>0</v>
      </c>
      <c r="T328" s="19">
        <f t="shared" si="66"/>
        <v>8</v>
      </c>
      <c r="U328" s="19">
        <f t="shared" si="66"/>
        <v>0</v>
      </c>
      <c r="V328" s="19">
        <f t="shared" si="66"/>
        <v>3</v>
      </c>
      <c r="W328" s="19">
        <f>SUM(W317,X328)</f>
        <v>0</v>
      </c>
      <c r="X328" s="19">
        <f>SUM(W318:W326)</f>
        <v>0</v>
      </c>
      <c r="Y328" s="19">
        <f>SUM(Y317,Y327)</f>
        <v>0</v>
      </c>
      <c r="Z328" s="310">
        <f>ROUND(SUM(Z317,Z327),0)</f>
        <v>413</v>
      </c>
    </row>
    <row r="329" spans="1:30" ht="16.5" customHeight="1" thickBot="1" x14ac:dyDescent="0.45">
      <c r="A329" s="309"/>
      <c r="B329" s="193"/>
      <c r="C329" s="193"/>
      <c r="D329" s="193"/>
      <c r="E329" s="19"/>
      <c r="F329" s="311"/>
      <c r="G329" s="312"/>
      <c r="H329" s="195"/>
      <c r="I329" s="64"/>
      <c r="J329" s="313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310"/>
    </row>
    <row r="330" spans="1:30" ht="24.75" customHeight="1" thickBot="1" x14ac:dyDescent="0.45">
      <c r="A330" s="297"/>
      <c r="B330" s="314" t="s">
        <v>236</v>
      </c>
      <c r="C330" s="426" t="s">
        <v>190</v>
      </c>
      <c r="D330" s="427"/>
      <c r="E330" s="19"/>
      <c r="F330" s="19"/>
      <c r="G330" s="38"/>
      <c r="H330" s="195"/>
      <c r="I330" s="64"/>
      <c r="J330" s="315">
        <f>SUM(J20,J45,J68,J92,J115,J140,J163,J190,J218,J240,J267,J291,J317)</f>
        <v>1238</v>
      </c>
      <c r="K330" s="315">
        <f>ROUND(SUM(K20,K45,K68,K92,K115,K140,K163,K190,K218,K240,K267,K291,K317),0)</f>
        <v>1238</v>
      </c>
      <c r="L330" s="315">
        <f>ROUND(SUM(L20,L45,L68,L92,L115,L140,L163,L190,L218,L240,L267,L291,L317),0)</f>
        <v>0</v>
      </c>
      <c r="M330" s="315">
        <f>SUM(M20,M45,M68,M92,M115,M140,M163,M190,M218,M240,M267,M291,M317)</f>
        <v>182</v>
      </c>
      <c r="N330" s="315">
        <f t="shared" ref="N330:Z330" si="67">ROUND(SUM(N20,N45,N68,N92,N115,N140,N163,N190,N218,N240,N267,N291,N317),0)</f>
        <v>63</v>
      </c>
      <c r="O330" s="315">
        <f t="shared" si="67"/>
        <v>0</v>
      </c>
      <c r="P330" s="315">
        <f t="shared" si="67"/>
        <v>155</v>
      </c>
      <c r="Q330" s="315">
        <f t="shared" si="67"/>
        <v>0</v>
      </c>
      <c r="R330" s="315">
        <f t="shared" si="67"/>
        <v>48</v>
      </c>
      <c r="S330" s="315">
        <f t="shared" si="67"/>
        <v>0</v>
      </c>
      <c r="T330" s="315">
        <f t="shared" si="67"/>
        <v>142</v>
      </c>
      <c r="U330" s="315">
        <f t="shared" si="67"/>
        <v>0</v>
      </c>
      <c r="V330" s="315">
        <f t="shared" si="67"/>
        <v>0</v>
      </c>
      <c r="W330" s="315">
        <f t="shared" si="67"/>
        <v>0</v>
      </c>
      <c r="X330" s="315">
        <f t="shared" si="67"/>
        <v>0</v>
      </c>
      <c r="Y330" s="315">
        <f t="shared" si="67"/>
        <v>0</v>
      </c>
      <c r="Z330" s="333">
        <f t="shared" si="67"/>
        <v>3067</v>
      </c>
      <c r="AB330" s="110"/>
    </row>
    <row r="331" spans="1:30" ht="24" customHeight="1" thickBot="1" x14ac:dyDescent="0.45">
      <c r="A331" s="316"/>
      <c r="B331" s="317" t="s">
        <v>236</v>
      </c>
      <c r="C331" s="426" t="s">
        <v>191</v>
      </c>
      <c r="D331" s="427"/>
      <c r="E331" s="65" t="s">
        <v>47</v>
      </c>
      <c r="F331" s="19"/>
      <c r="G331" s="38"/>
      <c r="H331" s="195"/>
      <c r="I331" s="64"/>
      <c r="J331" s="49">
        <f t="shared" ref="J331:Z331" si="68">ROUND(SUM(J31,J56,J79,J101,J126,J150,J175,J206,J225,J252,J279,J303,J327),0)</f>
        <v>1142</v>
      </c>
      <c r="K331" s="49">
        <f t="shared" si="68"/>
        <v>1218</v>
      </c>
      <c r="L331" s="49">
        <f t="shared" si="68"/>
        <v>42</v>
      </c>
      <c r="M331" s="49">
        <f t="shared" si="68"/>
        <v>105</v>
      </c>
      <c r="N331" s="49">
        <f t="shared" si="68"/>
        <v>43</v>
      </c>
      <c r="O331" s="49">
        <f t="shared" si="68"/>
        <v>0</v>
      </c>
      <c r="P331" s="49">
        <f t="shared" si="68"/>
        <v>0</v>
      </c>
      <c r="Q331" s="49">
        <f t="shared" si="68"/>
        <v>18</v>
      </c>
      <c r="R331" s="49">
        <f t="shared" si="68"/>
        <v>42</v>
      </c>
      <c r="S331" s="49">
        <f t="shared" si="68"/>
        <v>82</v>
      </c>
      <c r="T331" s="49">
        <f t="shared" si="68"/>
        <v>129</v>
      </c>
      <c r="U331" s="49">
        <f t="shared" si="68"/>
        <v>0</v>
      </c>
      <c r="V331" s="49">
        <f t="shared" si="68"/>
        <v>54</v>
      </c>
      <c r="W331" s="49">
        <f t="shared" si="68"/>
        <v>0</v>
      </c>
      <c r="X331" s="49">
        <f t="shared" si="68"/>
        <v>0</v>
      </c>
      <c r="Y331" s="49">
        <f t="shared" si="68"/>
        <v>0</v>
      </c>
      <c r="Z331" s="333">
        <f t="shared" si="68"/>
        <v>2875</v>
      </c>
      <c r="AB331" s="110"/>
    </row>
    <row r="332" spans="1:30" ht="27" customHeight="1" thickBot="1" x14ac:dyDescent="0.45">
      <c r="A332" s="220"/>
      <c r="B332" s="318"/>
      <c r="C332" s="426" t="s">
        <v>192</v>
      </c>
      <c r="D332" s="427"/>
      <c r="E332" s="28"/>
      <c r="F332" s="19"/>
      <c r="G332" s="38"/>
      <c r="H332" s="195"/>
      <c r="I332" s="64"/>
      <c r="J332" s="315">
        <f>ROUND(SUM(J330:J331),0)</f>
        <v>2380</v>
      </c>
      <c r="K332" s="315">
        <f t="shared" ref="K332:Y332" si="69">ROUND(SUM(K330:K331),0)</f>
        <v>2456</v>
      </c>
      <c r="L332" s="315">
        <f t="shared" si="69"/>
        <v>42</v>
      </c>
      <c r="M332" s="315">
        <f t="shared" si="69"/>
        <v>287</v>
      </c>
      <c r="N332" s="315">
        <f t="shared" si="69"/>
        <v>106</v>
      </c>
      <c r="O332" s="315">
        <f t="shared" si="69"/>
        <v>0</v>
      </c>
      <c r="P332" s="315">
        <f t="shared" si="69"/>
        <v>155</v>
      </c>
      <c r="Q332" s="315">
        <f t="shared" si="69"/>
        <v>18</v>
      </c>
      <c r="R332" s="315">
        <f t="shared" si="69"/>
        <v>90</v>
      </c>
      <c r="S332" s="315">
        <f t="shared" si="69"/>
        <v>82</v>
      </c>
      <c r="T332" s="315">
        <f t="shared" si="69"/>
        <v>271</v>
      </c>
      <c r="U332" s="315">
        <f t="shared" si="69"/>
        <v>0</v>
      </c>
      <c r="V332" s="315">
        <f t="shared" si="69"/>
        <v>54</v>
      </c>
      <c r="W332" s="315">
        <f t="shared" si="69"/>
        <v>0</v>
      </c>
      <c r="X332" s="315">
        <f t="shared" si="69"/>
        <v>0</v>
      </c>
      <c r="Y332" s="315">
        <f t="shared" si="69"/>
        <v>0</v>
      </c>
      <c r="Z332" s="66">
        <f>SUM(Z330:Z331)</f>
        <v>5942</v>
      </c>
      <c r="AB332" s="110"/>
    </row>
    <row r="333" spans="1:30" ht="24.75" customHeight="1" x14ac:dyDescent="0.4">
      <c r="A333" s="53"/>
      <c r="B333" s="352"/>
      <c r="C333" s="161"/>
      <c r="D333" s="161"/>
      <c r="E333" s="52"/>
      <c r="F333" s="52"/>
      <c r="G333" s="53"/>
      <c r="H333" s="53"/>
      <c r="I333" s="52"/>
      <c r="J333" s="110"/>
      <c r="K333" s="110"/>
      <c r="L333" s="110"/>
      <c r="M333" s="110"/>
      <c r="N333" s="385" t="s">
        <v>94</v>
      </c>
      <c r="O333" s="385"/>
      <c r="P333" s="385"/>
      <c r="Q333" s="385"/>
      <c r="R333" s="385"/>
      <c r="S333" s="385"/>
      <c r="T333" s="385"/>
      <c r="U333" s="385"/>
      <c r="V333" s="385"/>
      <c r="W333" s="385"/>
      <c r="X333" s="385"/>
      <c r="Y333" s="385"/>
      <c r="Z333" s="385"/>
      <c r="AA333" s="110"/>
      <c r="AB333" s="110"/>
    </row>
    <row r="334" spans="1:30" ht="21" customHeight="1" x14ac:dyDescent="0.4">
      <c r="A334" s="53"/>
      <c r="B334" s="352"/>
      <c r="C334" s="161"/>
      <c r="D334" s="161"/>
      <c r="E334" s="52"/>
      <c r="F334" s="52"/>
      <c r="G334" s="53"/>
      <c r="H334" s="53"/>
      <c r="I334" s="52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385" t="s">
        <v>233</v>
      </c>
      <c r="U334" s="385"/>
      <c r="V334" s="385"/>
      <c r="W334" s="385"/>
      <c r="X334" s="385"/>
      <c r="Y334" s="385"/>
      <c r="Z334" s="110"/>
      <c r="AA334" s="110"/>
      <c r="AB334" s="110"/>
    </row>
    <row r="335" spans="1:30" ht="25.5" customHeight="1" x14ac:dyDescent="0.4">
      <c r="A335" s="53"/>
      <c r="B335" s="110" t="s">
        <v>47</v>
      </c>
      <c r="C335" s="161"/>
      <c r="D335" s="161"/>
      <c r="E335" s="52"/>
      <c r="F335" s="52"/>
      <c r="G335" s="53"/>
      <c r="H335" s="53"/>
      <c r="I335" s="52"/>
      <c r="J335" s="110"/>
      <c r="K335" s="110"/>
      <c r="L335" s="110"/>
      <c r="M335" s="110"/>
      <c r="N335" s="110"/>
      <c r="O335" s="110"/>
      <c r="P335" s="385"/>
      <c r="Q335" s="385"/>
      <c r="R335" s="385"/>
      <c r="S335" s="385"/>
      <c r="T335" s="385"/>
      <c r="U335" s="385"/>
      <c r="V335" s="110"/>
      <c r="W335" s="110"/>
      <c r="X335" s="110"/>
      <c r="Y335" s="110"/>
      <c r="Z335" s="110"/>
    </row>
    <row r="336" spans="1:30" ht="21" customHeight="1" x14ac:dyDescent="0.4">
      <c r="A336" s="53"/>
      <c r="B336" s="385"/>
      <c r="C336" s="385"/>
      <c r="D336" s="385"/>
      <c r="E336" s="110"/>
      <c r="F336" s="110"/>
      <c r="G336" s="385"/>
      <c r="H336" s="385"/>
      <c r="I336" s="385"/>
      <c r="J336" s="385"/>
      <c r="K336" s="385"/>
      <c r="L336" s="385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spans="1:36" ht="13.15" x14ac:dyDescent="0.4">
      <c r="A337" s="75"/>
      <c r="B337" s="53"/>
      <c r="C337" s="53"/>
      <c r="D337" s="53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</row>
    <row r="338" spans="1:36" ht="15.4" x14ac:dyDescent="0.45">
      <c r="A338" s="75"/>
      <c r="B338" s="165"/>
      <c r="C338" s="16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</row>
    <row r="339" spans="1:36" ht="13.15" x14ac:dyDescent="0.4">
      <c r="A339" s="75"/>
      <c r="B339" s="52"/>
      <c r="C339" s="53"/>
      <c r="D339" s="53"/>
      <c r="E339" s="75"/>
      <c r="F339" s="52"/>
      <c r="G339" s="52"/>
      <c r="H339" s="52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</row>
    <row r="340" spans="1:36" ht="13.15" x14ac:dyDescent="0.4">
      <c r="A340" s="75"/>
      <c r="B340" s="52"/>
      <c r="C340" s="52"/>
      <c r="D340" s="52"/>
      <c r="E340" s="75"/>
      <c r="F340" s="52"/>
      <c r="G340" s="52"/>
      <c r="H340" s="52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</row>
    <row r="341" spans="1:36" ht="15" x14ac:dyDescent="0.4">
      <c r="A341" s="53"/>
      <c r="B341" s="52"/>
      <c r="C341" s="53"/>
      <c r="D341" s="53"/>
      <c r="E341" s="166"/>
      <c r="F341" s="52"/>
      <c r="G341" s="53"/>
      <c r="H341" s="53"/>
      <c r="I341" s="52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385"/>
      <c r="U341" s="385"/>
      <c r="V341" s="385"/>
      <c r="W341" s="385"/>
      <c r="X341" s="385"/>
      <c r="Y341" s="385"/>
      <c r="Z341" s="110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</row>
    <row r="342" spans="1:36" ht="13.5" customHeight="1" x14ac:dyDescent="0.4">
      <c r="A342" s="53"/>
      <c r="B342" s="52"/>
      <c r="C342" s="53"/>
      <c r="D342" s="53"/>
      <c r="E342" s="166"/>
      <c r="F342" s="52"/>
      <c r="G342" s="53"/>
      <c r="H342" s="53"/>
      <c r="I342" s="52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61"/>
      <c r="U342" s="161"/>
      <c r="V342" s="161"/>
      <c r="W342" s="161"/>
      <c r="X342" s="161"/>
      <c r="Y342" s="161"/>
      <c r="Z342" s="110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</row>
    <row r="343" spans="1:36" ht="13.15" x14ac:dyDescent="0.4">
      <c r="A343" s="53"/>
      <c r="B343" s="52"/>
      <c r="C343" s="53"/>
      <c r="D343" s="53"/>
      <c r="E343" s="322"/>
      <c r="F343" s="53"/>
      <c r="G343" s="53"/>
      <c r="H343" s="53"/>
      <c r="I343" s="52"/>
      <c r="J343" s="321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</row>
    <row r="344" spans="1:36" ht="13.15" x14ac:dyDescent="0.4">
      <c r="A344" s="53"/>
      <c r="B344" s="52"/>
      <c r="C344" s="53"/>
      <c r="D344" s="53"/>
      <c r="E344" s="322"/>
      <c r="F344" s="53"/>
      <c r="G344" s="53"/>
      <c r="H344" s="53"/>
      <c r="I344" s="52"/>
      <c r="J344" s="321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</row>
    <row r="345" spans="1:36" ht="13.15" x14ac:dyDescent="0.4">
      <c r="A345" s="53"/>
      <c r="B345" s="52"/>
      <c r="C345" s="53"/>
      <c r="D345" s="53"/>
      <c r="E345" s="322"/>
      <c r="F345" s="53"/>
      <c r="G345" s="53"/>
      <c r="H345" s="53"/>
      <c r="I345" s="52"/>
      <c r="J345" s="321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</row>
    <row r="346" spans="1:36" ht="13.15" x14ac:dyDescent="0.4">
      <c r="A346" s="53"/>
      <c r="B346" s="52"/>
      <c r="C346" s="53"/>
      <c r="D346" s="53"/>
      <c r="E346" s="322"/>
      <c r="F346" s="53"/>
      <c r="G346" s="53"/>
      <c r="H346" s="53"/>
      <c r="I346" s="52"/>
      <c r="J346" s="321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</row>
    <row r="347" spans="1:36" ht="13.15" x14ac:dyDescent="0.4">
      <c r="A347" s="53"/>
      <c r="B347" s="52"/>
      <c r="C347" s="53"/>
      <c r="D347" s="53"/>
      <c r="E347" s="322"/>
      <c r="F347" s="53"/>
      <c r="G347" s="53"/>
      <c r="H347" s="53"/>
      <c r="I347" s="52"/>
      <c r="J347" s="321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</row>
    <row r="348" spans="1:36" ht="13.15" x14ac:dyDescent="0.4">
      <c r="A348" s="53"/>
      <c r="B348" s="52"/>
      <c r="C348" s="53"/>
      <c r="D348" s="53"/>
      <c r="E348" s="320"/>
      <c r="F348" s="53"/>
      <c r="G348" s="53"/>
      <c r="H348" s="53"/>
      <c r="I348" s="52"/>
      <c r="J348" s="321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</row>
    <row r="349" spans="1:36" ht="13.15" x14ac:dyDescent="0.4">
      <c r="A349" s="53"/>
      <c r="B349" s="52"/>
      <c r="C349" s="53"/>
      <c r="D349" s="53"/>
      <c r="E349" s="322"/>
      <c r="F349" s="53"/>
      <c r="G349" s="53"/>
      <c r="H349" s="53"/>
      <c r="I349" s="52"/>
      <c r="J349" s="321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</row>
    <row r="350" spans="1:36" ht="13.15" x14ac:dyDescent="0.4">
      <c r="A350" s="53"/>
      <c r="B350" s="52"/>
      <c r="C350" s="53"/>
      <c r="D350" s="53"/>
      <c r="E350" s="322"/>
      <c r="F350" s="53"/>
      <c r="G350" s="53"/>
      <c r="H350" s="53"/>
      <c r="I350" s="52"/>
      <c r="J350" s="321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</row>
    <row r="351" spans="1:36" ht="13.15" x14ac:dyDescent="0.4">
      <c r="A351" s="53"/>
      <c r="B351" s="52"/>
      <c r="C351" s="53"/>
      <c r="D351" s="53"/>
      <c r="E351" s="322"/>
      <c r="F351" s="53"/>
      <c r="G351" s="53"/>
      <c r="H351" s="53"/>
      <c r="I351" s="52"/>
      <c r="J351" s="321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</row>
    <row r="352" spans="1:36" ht="13.15" x14ac:dyDescent="0.4">
      <c r="A352" s="319"/>
      <c r="B352" s="52"/>
      <c r="C352" s="52"/>
      <c r="D352" s="52"/>
      <c r="E352" s="320"/>
      <c r="F352" s="53"/>
      <c r="G352" s="299"/>
      <c r="H352" s="53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</row>
    <row r="353" spans="1:36" ht="13.15" x14ac:dyDescent="0.4">
      <c r="A353" s="319"/>
      <c r="B353" s="52"/>
      <c r="C353" s="53"/>
      <c r="D353" s="52"/>
      <c r="E353" s="322"/>
      <c r="F353" s="53"/>
      <c r="G353" s="299"/>
      <c r="H353" s="53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</row>
    <row r="354" spans="1:36" ht="13.15" x14ac:dyDescent="0.4">
      <c r="A354" s="319"/>
      <c r="B354" s="52"/>
      <c r="C354" s="52"/>
      <c r="D354" s="52"/>
      <c r="E354" s="322"/>
      <c r="F354" s="53"/>
      <c r="G354" s="299"/>
      <c r="H354" s="53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</row>
    <row r="355" spans="1:36" ht="13.15" x14ac:dyDescent="0.4">
      <c r="A355" s="319"/>
      <c r="B355" s="52"/>
      <c r="C355" s="53"/>
      <c r="D355" s="52"/>
      <c r="E355" s="320"/>
      <c r="F355" s="53"/>
      <c r="G355" s="299"/>
      <c r="H355" s="53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</row>
    <row r="356" spans="1:36" ht="13.15" x14ac:dyDescent="0.4">
      <c r="A356" s="319"/>
      <c r="B356" s="52"/>
      <c r="C356" s="52"/>
      <c r="D356" s="52"/>
      <c r="E356" s="322"/>
      <c r="F356" s="53"/>
      <c r="G356" s="299"/>
      <c r="H356" s="53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</row>
    <row r="357" spans="1:36" ht="13.15" x14ac:dyDescent="0.4">
      <c r="A357" s="319"/>
      <c r="B357" s="52"/>
      <c r="C357" s="53"/>
      <c r="D357" s="52"/>
      <c r="E357" s="322"/>
      <c r="F357" s="53"/>
      <c r="G357" s="299"/>
      <c r="H357" s="53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</row>
    <row r="358" spans="1:36" ht="13.15" x14ac:dyDescent="0.4">
      <c r="A358" s="319"/>
      <c r="B358" s="52"/>
      <c r="C358" s="52"/>
      <c r="D358" s="52"/>
      <c r="E358" s="322"/>
      <c r="F358" s="53"/>
      <c r="G358" s="299"/>
      <c r="H358" s="53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</row>
    <row r="359" spans="1:36" ht="13.15" x14ac:dyDescent="0.4">
      <c r="A359" s="319"/>
      <c r="B359" s="52"/>
      <c r="C359" s="53"/>
      <c r="D359" s="53"/>
      <c r="E359" s="322"/>
      <c r="F359" s="53"/>
      <c r="G359" s="299"/>
      <c r="H359" s="53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</row>
    <row r="360" spans="1:36" ht="13.15" x14ac:dyDescent="0.4">
      <c r="A360" s="319"/>
      <c r="B360" s="52"/>
      <c r="C360" s="53"/>
      <c r="D360" s="53"/>
      <c r="E360" s="322"/>
      <c r="F360" s="53"/>
      <c r="G360" s="299"/>
      <c r="H360" s="53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</row>
    <row r="361" spans="1:36" ht="13.15" x14ac:dyDescent="0.4">
      <c r="A361" s="53"/>
      <c r="B361" s="52"/>
      <c r="C361" s="53"/>
      <c r="D361" s="299"/>
      <c r="E361" s="320"/>
      <c r="F361" s="53"/>
      <c r="G361" s="299"/>
      <c r="H361" s="53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</row>
    <row r="362" spans="1:36" ht="13.15" x14ac:dyDescent="0.4">
      <c r="A362" s="53"/>
      <c r="B362" s="52"/>
      <c r="C362" s="52"/>
      <c r="D362" s="299"/>
      <c r="E362" s="324"/>
      <c r="F362" s="53"/>
      <c r="G362" s="299"/>
      <c r="H362" s="53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</row>
    <row r="363" spans="1:36" ht="13.15" x14ac:dyDescent="0.4">
      <c r="A363" s="53"/>
      <c r="B363" s="52"/>
      <c r="C363" s="53"/>
      <c r="D363" s="299"/>
      <c r="E363" s="324"/>
      <c r="F363" s="53"/>
      <c r="G363" s="299"/>
      <c r="H363" s="53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</row>
    <row r="364" spans="1:36" ht="13.15" x14ac:dyDescent="0.4">
      <c r="A364" s="53"/>
      <c r="B364" s="52"/>
      <c r="C364" s="52"/>
      <c r="D364" s="299"/>
      <c r="E364" s="324"/>
      <c r="F364" s="53"/>
      <c r="G364" s="299"/>
      <c r="H364" s="53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</row>
    <row r="365" spans="1:36" ht="13.15" x14ac:dyDescent="0.4">
      <c r="A365" s="53"/>
      <c r="B365" s="52"/>
      <c r="C365" s="52"/>
      <c r="D365" s="299"/>
      <c r="E365" s="324"/>
      <c r="F365" s="53"/>
      <c r="G365" s="299"/>
      <c r="H365" s="53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</row>
    <row r="366" spans="1:36" ht="13.15" x14ac:dyDescent="0.4">
      <c r="A366" s="53"/>
      <c r="B366" s="52"/>
      <c r="C366" s="52"/>
      <c r="D366" s="52"/>
      <c r="E366" s="324"/>
      <c r="F366" s="53"/>
      <c r="G366" s="299"/>
      <c r="H366" s="53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</row>
    <row r="367" spans="1:36" ht="13.15" x14ac:dyDescent="0.4">
      <c r="A367" s="53"/>
      <c r="B367" s="52"/>
      <c r="C367" s="52"/>
      <c r="D367" s="75"/>
      <c r="E367" s="324"/>
      <c r="F367" s="53"/>
      <c r="G367" s="299"/>
      <c r="H367" s="53"/>
      <c r="I367" s="325"/>
      <c r="J367" s="52"/>
      <c r="K367" s="52"/>
      <c r="L367" s="52"/>
      <c r="M367" s="52"/>
      <c r="N367" s="52"/>
      <c r="O367" s="52"/>
      <c r="P367" s="52"/>
      <c r="Q367" s="52"/>
      <c r="R367" s="326"/>
      <c r="S367" s="325"/>
      <c r="T367" s="52"/>
      <c r="U367" s="52"/>
      <c r="V367" s="52"/>
      <c r="W367" s="52"/>
      <c r="X367" s="52"/>
      <c r="Y367" s="52"/>
      <c r="Z367" s="52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</row>
    <row r="368" spans="1:36" ht="13.15" x14ac:dyDescent="0.4">
      <c r="A368" s="53"/>
      <c r="B368" s="52"/>
      <c r="C368" s="52"/>
      <c r="D368" s="75"/>
      <c r="E368" s="324"/>
      <c r="F368" s="53"/>
      <c r="G368" s="299"/>
      <c r="H368" s="53"/>
      <c r="I368" s="325"/>
      <c r="J368" s="52"/>
      <c r="K368" s="52"/>
      <c r="L368" s="52"/>
      <c r="M368" s="52"/>
      <c r="N368" s="52"/>
      <c r="O368" s="52"/>
      <c r="P368" s="52"/>
      <c r="Q368" s="52"/>
      <c r="R368" s="52"/>
      <c r="S368" s="325"/>
      <c r="T368" s="52"/>
      <c r="U368" s="52"/>
      <c r="V368" s="52"/>
      <c r="W368" s="52"/>
      <c r="X368" s="52"/>
      <c r="Y368" s="52"/>
      <c r="Z368" s="52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</row>
    <row r="369" spans="1:26" ht="13.15" x14ac:dyDescent="0.4">
      <c r="A369" s="53"/>
      <c r="B369" s="52"/>
      <c r="C369" s="52"/>
      <c r="D369" s="75"/>
      <c r="E369" s="324"/>
      <c r="F369" s="53"/>
      <c r="G369" s="299"/>
      <c r="H369" s="53"/>
      <c r="I369" s="325"/>
      <c r="J369" s="52"/>
      <c r="K369" s="52"/>
      <c r="L369" s="52"/>
      <c r="M369" s="52"/>
      <c r="N369" s="52"/>
      <c r="O369" s="52"/>
      <c r="P369" s="52"/>
      <c r="Q369" s="52"/>
      <c r="R369" s="52"/>
      <c r="S369" s="325"/>
      <c r="T369" s="52"/>
      <c r="U369" s="52"/>
      <c r="V369" s="52"/>
      <c r="W369" s="52"/>
      <c r="X369" s="52"/>
      <c r="Y369" s="52"/>
      <c r="Z369" s="52"/>
    </row>
    <row r="370" spans="1:26" ht="13.15" x14ac:dyDescent="0.4">
      <c r="A370" s="53"/>
      <c r="B370" s="52"/>
      <c r="C370" s="52"/>
      <c r="D370" s="75"/>
      <c r="E370" s="327"/>
      <c r="F370" s="53"/>
      <c r="G370" s="299"/>
      <c r="H370" s="53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 ht="13.15" x14ac:dyDescent="0.4">
      <c r="A371" s="53"/>
      <c r="B371" s="52"/>
      <c r="C371" s="52"/>
      <c r="D371" s="75"/>
      <c r="E371" s="324"/>
      <c r="F371" s="53"/>
      <c r="G371" s="299"/>
      <c r="H371" s="53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 ht="13.15" x14ac:dyDescent="0.4">
      <c r="A372" s="53"/>
      <c r="B372" s="52"/>
      <c r="C372" s="52"/>
      <c r="D372" s="75"/>
      <c r="E372" s="324"/>
      <c r="F372" s="53"/>
      <c r="G372" s="299"/>
      <c r="H372" s="53"/>
      <c r="I372" s="325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 ht="13.15" x14ac:dyDescent="0.4">
      <c r="A373" s="53"/>
      <c r="B373" s="52"/>
      <c r="C373" s="52"/>
      <c r="D373" s="75"/>
      <c r="E373" s="324"/>
      <c r="F373" s="53"/>
      <c r="G373" s="299"/>
      <c r="H373" s="53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 ht="13.15" x14ac:dyDescent="0.4">
      <c r="A374" s="53"/>
      <c r="B374" s="52"/>
      <c r="C374" s="52"/>
      <c r="D374" s="75"/>
      <c r="E374" s="324"/>
      <c r="F374" s="53"/>
      <c r="G374" s="299"/>
      <c r="H374" s="53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 ht="13.15" x14ac:dyDescent="0.4">
      <c r="A375" s="53"/>
      <c r="B375" s="52"/>
      <c r="C375" s="52"/>
      <c r="D375" s="75"/>
      <c r="E375" s="320"/>
      <c r="F375" s="53"/>
      <c r="G375" s="53"/>
      <c r="H375" s="53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 ht="13.15" x14ac:dyDescent="0.4">
      <c r="A376" s="53"/>
      <c r="B376" s="52"/>
      <c r="C376" s="52"/>
      <c r="D376" s="75"/>
      <c r="E376" s="322"/>
      <c r="F376" s="53"/>
      <c r="G376" s="53"/>
      <c r="H376" s="53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 ht="13.15" x14ac:dyDescent="0.4">
      <c r="A377" s="53"/>
      <c r="B377" s="52"/>
      <c r="C377" s="52"/>
      <c r="D377" s="75"/>
      <c r="E377" s="322"/>
      <c r="F377" s="53"/>
      <c r="G377" s="299"/>
      <c r="H377" s="53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 ht="13.15" x14ac:dyDescent="0.4">
      <c r="A378" s="53"/>
      <c r="B378" s="52"/>
      <c r="C378" s="52"/>
      <c r="D378" s="75"/>
      <c r="E378" s="322"/>
      <c r="F378" s="53"/>
      <c r="G378" s="53"/>
      <c r="H378" s="53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 ht="13.15" x14ac:dyDescent="0.4">
      <c r="A379" s="53"/>
      <c r="B379" s="52"/>
      <c r="C379" s="75"/>
      <c r="D379" s="75"/>
      <c r="E379" s="321"/>
      <c r="F379" s="52"/>
      <c r="G379" s="53"/>
      <c r="H379" s="53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 ht="13.15" x14ac:dyDescent="0.4">
      <c r="A380" s="53"/>
      <c r="B380" s="425"/>
      <c r="C380" s="425"/>
      <c r="D380" s="425"/>
      <c r="E380" s="52"/>
      <c r="F380" s="52"/>
      <c r="G380" s="53"/>
      <c r="H380" s="53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110"/>
    </row>
    <row r="381" spans="1:26" ht="13.15" x14ac:dyDescent="0.4">
      <c r="A381" s="323"/>
      <c r="B381" s="425"/>
      <c r="C381" s="425"/>
      <c r="D381" s="425"/>
      <c r="E381" s="52"/>
      <c r="F381" s="75"/>
      <c r="G381" s="323"/>
      <c r="H381" s="53"/>
      <c r="I381" s="52"/>
      <c r="J381" s="321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320"/>
    </row>
    <row r="382" spans="1:26" x14ac:dyDescent="0.35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spans="1:26" x14ac:dyDescent="0.35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</sheetData>
  <mergeCells count="65">
    <mergeCell ref="A6:A7"/>
    <mergeCell ref="B6:B7"/>
    <mergeCell ref="C6:C7"/>
    <mergeCell ref="D6:D7"/>
    <mergeCell ref="E6:E7"/>
    <mergeCell ref="F6:F7"/>
    <mergeCell ref="Z6:Z7"/>
    <mergeCell ref="B20:D20"/>
    <mergeCell ref="B31:D31"/>
    <mergeCell ref="E2:Y2"/>
    <mergeCell ref="E3:Y3"/>
    <mergeCell ref="B5:V5"/>
    <mergeCell ref="G6:G7"/>
    <mergeCell ref="L4:V4"/>
    <mergeCell ref="B33:D33"/>
    <mergeCell ref="B57:D57"/>
    <mergeCell ref="H6:H7"/>
    <mergeCell ref="I6:I7"/>
    <mergeCell ref="J6:Y6"/>
    <mergeCell ref="B32:D32"/>
    <mergeCell ref="B80:D80"/>
    <mergeCell ref="B92:D92"/>
    <mergeCell ref="B101:D101"/>
    <mergeCell ref="B102:D102"/>
    <mergeCell ref="B115:D115"/>
    <mergeCell ref="B45:D45"/>
    <mergeCell ref="B56:D56"/>
    <mergeCell ref="B58:D58"/>
    <mergeCell ref="B68:D68"/>
    <mergeCell ref="B79:D79"/>
    <mergeCell ref="B126:D126"/>
    <mergeCell ref="B127:D127"/>
    <mergeCell ref="B140:D140"/>
    <mergeCell ref="B150:D150"/>
    <mergeCell ref="B151:D151"/>
    <mergeCell ref="B163:D163"/>
    <mergeCell ref="B253:D253"/>
    <mergeCell ref="B267:D267"/>
    <mergeCell ref="B279:D279"/>
    <mergeCell ref="B175:D175"/>
    <mergeCell ref="B176:D176"/>
    <mergeCell ref="B190:D190"/>
    <mergeCell ref="B206:D206"/>
    <mergeCell ref="B207:D207"/>
    <mergeCell ref="B218:D218"/>
    <mergeCell ref="G336:L336"/>
    <mergeCell ref="B303:D303"/>
    <mergeCell ref="B317:D317"/>
    <mergeCell ref="B327:D327"/>
    <mergeCell ref="B328:D328"/>
    <mergeCell ref="B225:D225"/>
    <mergeCell ref="C330:D330"/>
    <mergeCell ref="B226:D226"/>
    <mergeCell ref="B240:D240"/>
    <mergeCell ref="B252:D252"/>
    <mergeCell ref="P335:U335"/>
    <mergeCell ref="N333:Z333"/>
    <mergeCell ref="T334:Y334"/>
    <mergeCell ref="B280:D280"/>
    <mergeCell ref="B381:D381"/>
    <mergeCell ref="T341:Y341"/>
    <mergeCell ref="B380:D380"/>
    <mergeCell ref="C331:D331"/>
    <mergeCell ref="C332:D332"/>
    <mergeCell ref="B336:D336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13" manualBreakCount="13">
    <brk id="33" max="16383" man="1"/>
    <brk id="58" max="16383" man="1"/>
    <brk id="80" max="16383" man="1"/>
    <brk id="102" max="16383" man="1"/>
    <brk id="127" max="16383" man="1"/>
    <brk id="151" max="16383" man="1"/>
    <brk id="176" max="16383" man="1"/>
    <brk id="207" max="16383" man="1"/>
    <brk id="226" max="16383" man="1"/>
    <brk id="253" max="16383" man="1"/>
    <brk id="280" max="16383" man="1"/>
    <brk id="304" max="16383" man="1"/>
    <brk id="33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Загальна</vt:lpstr>
      <vt:lpstr>24.25. Форма 3</vt:lpstr>
      <vt:lpstr>'24.25. Форма 3'!Заголовки_для_печати</vt:lpstr>
      <vt:lpstr>Загальна!Заголовки_для_печати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2024-09-24T11:26:30Z</cp:lastPrinted>
  <dcterms:created xsi:type="dcterms:W3CDTF">1996-10-08T23:32:33Z</dcterms:created>
  <dcterms:modified xsi:type="dcterms:W3CDTF">2025-05-15T12:21:32Z</dcterms:modified>
</cp:coreProperties>
</file>