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675" activeTab="8"/>
  </bookViews>
  <sheets>
    <sheet name="nt" sheetId="1" r:id="rId1"/>
    <sheet name="ccl" sheetId="10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(no)" sheetId="9" r:id="rId10"/>
  </sheets>
  <calcPr calcId="144525"/>
</workbook>
</file>

<file path=xl/sharedStrings.xml><?xml version="1.0" encoding="utf-8"?>
<sst xmlns="http://schemas.openxmlformats.org/spreadsheetml/2006/main" count="1247" uniqueCount="983">
  <si>
    <t>thanks_url</t>
  </si>
  <si>
    <t>澳大利亚国立大学官方内部表</t>
  </si>
  <si>
    <t>name</t>
  </si>
  <si>
    <t>nucleoplasm_table</t>
  </si>
  <si>
    <t>proton</t>
  </si>
  <si>
    <t>minNeutron</t>
  </si>
  <si>
    <t>maxNeutron</t>
  </si>
  <si>
    <t>translate</t>
  </si>
  <si>
    <t>half_life</t>
  </si>
  <si>
    <t>main_group</t>
  </si>
  <si>
    <t>abbreviated_name</t>
  </si>
  <si>
    <t>chinese_name</t>
  </si>
  <si>
    <t>hydrogen</t>
  </si>
  <si>
    <t>ia</t>
  </si>
  <si>
    <t>H</t>
  </si>
  <si>
    <t>氢</t>
  </si>
  <si>
    <t>helium</t>
  </si>
  <si>
    <t>zero</t>
  </si>
  <si>
    <t>He</t>
  </si>
  <si>
    <t>氦</t>
  </si>
  <si>
    <t>lithium</t>
  </si>
  <si>
    <t>Li</t>
  </si>
  <si>
    <t>锂</t>
  </si>
  <si>
    <t>beryllium</t>
  </si>
  <si>
    <t>iia</t>
  </si>
  <si>
    <t>Be</t>
  </si>
  <si>
    <t>铍</t>
  </si>
  <si>
    <t>boron</t>
  </si>
  <si>
    <t>iiia</t>
  </si>
  <si>
    <t>B</t>
  </si>
  <si>
    <t>硼</t>
  </si>
  <si>
    <t>carbon</t>
  </si>
  <si>
    <t>iva</t>
  </si>
  <si>
    <t>C</t>
  </si>
  <si>
    <t>碳</t>
  </si>
  <si>
    <t>nitrogen</t>
  </si>
  <si>
    <t>va</t>
  </si>
  <si>
    <t>N</t>
  </si>
  <si>
    <t>氮</t>
  </si>
  <si>
    <t>oxygen</t>
  </si>
  <si>
    <t>via</t>
  </si>
  <si>
    <t>O</t>
  </si>
  <si>
    <t>氧</t>
  </si>
  <si>
    <t>fluorine</t>
  </si>
  <si>
    <t>viia</t>
  </si>
  <si>
    <t>F</t>
  </si>
  <si>
    <t>氟</t>
  </si>
  <si>
    <t>neon</t>
  </si>
  <si>
    <t>Ne</t>
  </si>
  <si>
    <t>氖</t>
  </si>
  <si>
    <t>natrium</t>
  </si>
  <si>
    <t>Na</t>
  </si>
  <si>
    <t>钠</t>
  </si>
  <si>
    <t>magnesium</t>
  </si>
  <si>
    <t>Mg</t>
  </si>
  <si>
    <t>镁</t>
  </si>
  <si>
    <t>aluminum</t>
  </si>
  <si>
    <t>Al</t>
  </si>
  <si>
    <t>铝</t>
  </si>
  <si>
    <t>silicon</t>
  </si>
  <si>
    <t>Si</t>
  </si>
  <si>
    <t>硅</t>
  </si>
  <si>
    <t>phosphorus</t>
  </si>
  <si>
    <t>P</t>
  </si>
  <si>
    <t>磷</t>
  </si>
  <si>
    <t>sulfur</t>
  </si>
  <si>
    <t>S</t>
  </si>
  <si>
    <t>硫</t>
  </si>
  <si>
    <t>chlorine</t>
  </si>
  <si>
    <t>Cl</t>
  </si>
  <si>
    <t>氯</t>
  </si>
  <si>
    <t>argon</t>
  </si>
  <si>
    <t>Ar</t>
  </si>
  <si>
    <t>氩</t>
  </si>
  <si>
    <t>kalium</t>
  </si>
  <si>
    <t>K</t>
  </si>
  <si>
    <t>钾</t>
  </si>
  <si>
    <t>calcium</t>
  </si>
  <si>
    <t>Ca</t>
  </si>
  <si>
    <t>钙</t>
  </si>
  <si>
    <t>scandium</t>
  </si>
  <si>
    <t>iiib</t>
  </si>
  <si>
    <t>Sc</t>
  </si>
  <si>
    <t>钪</t>
  </si>
  <si>
    <t>titanium</t>
  </si>
  <si>
    <t>ivb</t>
  </si>
  <si>
    <t>Ti</t>
  </si>
  <si>
    <t>钛</t>
  </si>
  <si>
    <t>vanadium</t>
  </si>
  <si>
    <t>vb</t>
  </si>
  <si>
    <t>V</t>
  </si>
  <si>
    <t>钒</t>
  </si>
  <si>
    <t>chroma</t>
  </si>
  <si>
    <t>vib</t>
  </si>
  <si>
    <t>Cr</t>
  </si>
  <si>
    <t>铬</t>
  </si>
  <si>
    <t>manganese</t>
  </si>
  <si>
    <t>viib</t>
  </si>
  <si>
    <t>Mn</t>
  </si>
  <si>
    <t>锰</t>
  </si>
  <si>
    <t>ferrum</t>
  </si>
  <si>
    <t>viii</t>
  </si>
  <si>
    <t>Fe</t>
  </si>
  <si>
    <t>铁</t>
  </si>
  <si>
    <t>cobalt</t>
  </si>
  <si>
    <t>Co</t>
  </si>
  <si>
    <t>钴</t>
  </si>
  <si>
    <t>nickel</t>
  </si>
  <si>
    <t>Ni</t>
  </si>
  <si>
    <t>镍</t>
  </si>
  <si>
    <t>copper</t>
  </si>
  <si>
    <t>ib</t>
  </si>
  <si>
    <t>Cu</t>
  </si>
  <si>
    <t>铜</t>
  </si>
  <si>
    <t>zinc</t>
  </si>
  <si>
    <t>iib</t>
  </si>
  <si>
    <t>Zn</t>
  </si>
  <si>
    <t>锌</t>
  </si>
  <si>
    <t>gallium</t>
  </si>
  <si>
    <t>Ga</t>
  </si>
  <si>
    <t>镓</t>
  </si>
  <si>
    <t>germanium</t>
  </si>
  <si>
    <t>Ge</t>
  </si>
  <si>
    <t>锗</t>
  </si>
  <si>
    <t>arsenic</t>
  </si>
  <si>
    <t>As</t>
  </si>
  <si>
    <t>砷</t>
  </si>
  <si>
    <t>selenium</t>
  </si>
  <si>
    <t>Se</t>
  </si>
  <si>
    <t>硒</t>
  </si>
  <si>
    <t>bromine</t>
  </si>
  <si>
    <t>Br</t>
  </si>
  <si>
    <t>溴</t>
  </si>
  <si>
    <t>krypton</t>
  </si>
  <si>
    <t>Kr</t>
  </si>
  <si>
    <t>氪</t>
  </si>
  <si>
    <t>rubidium</t>
  </si>
  <si>
    <t>Rb</t>
  </si>
  <si>
    <t>铷</t>
  </si>
  <si>
    <t>strontium</t>
  </si>
  <si>
    <t>Sr</t>
  </si>
  <si>
    <t>锶</t>
  </si>
  <si>
    <t>yttrium</t>
  </si>
  <si>
    <t>Y</t>
  </si>
  <si>
    <t>钇</t>
  </si>
  <si>
    <t>zirconium</t>
  </si>
  <si>
    <t>Zr</t>
  </si>
  <si>
    <t>锆</t>
  </si>
  <si>
    <t>niobium</t>
  </si>
  <si>
    <t>Nb</t>
  </si>
  <si>
    <t>铌</t>
  </si>
  <si>
    <t>molybdenum</t>
  </si>
  <si>
    <t>Mo</t>
  </si>
  <si>
    <t>钼</t>
  </si>
  <si>
    <t>technetium</t>
  </si>
  <si>
    <t>Tc</t>
  </si>
  <si>
    <t>锝</t>
  </si>
  <si>
    <t>ruthenium</t>
  </si>
  <si>
    <t>Ru</t>
  </si>
  <si>
    <t>钌</t>
  </si>
  <si>
    <t>rhodium</t>
  </si>
  <si>
    <t>Rh</t>
  </si>
  <si>
    <t>铑</t>
  </si>
  <si>
    <t>palladium</t>
  </si>
  <si>
    <t>Pd</t>
  </si>
  <si>
    <t>钯</t>
  </si>
  <si>
    <t>argentum</t>
  </si>
  <si>
    <t>Ag</t>
  </si>
  <si>
    <t>银</t>
  </si>
  <si>
    <t>cadmium</t>
  </si>
  <si>
    <t>Cd</t>
  </si>
  <si>
    <t>镉</t>
  </si>
  <si>
    <t>indium</t>
  </si>
  <si>
    <t>In</t>
  </si>
  <si>
    <t>铟</t>
  </si>
  <si>
    <t>stannum</t>
  </si>
  <si>
    <t>Sn</t>
  </si>
  <si>
    <t>锡</t>
  </si>
  <si>
    <t>stibium</t>
  </si>
  <si>
    <t>Sb</t>
  </si>
  <si>
    <t>锑</t>
  </si>
  <si>
    <t>tellurium</t>
  </si>
  <si>
    <t>Te</t>
  </si>
  <si>
    <t>碲</t>
  </si>
  <si>
    <t>iodine</t>
  </si>
  <si>
    <t>I</t>
  </si>
  <si>
    <t>碘</t>
  </si>
  <si>
    <t>xenon</t>
  </si>
  <si>
    <t>Xe</t>
  </si>
  <si>
    <t>氙</t>
  </si>
  <si>
    <t>caesium</t>
  </si>
  <si>
    <t>Cs</t>
  </si>
  <si>
    <t>铯</t>
  </si>
  <si>
    <t>barium</t>
  </si>
  <si>
    <t>Ba</t>
  </si>
  <si>
    <t>钡</t>
  </si>
  <si>
    <t>lanthanum</t>
  </si>
  <si>
    <t>La</t>
  </si>
  <si>
    <t>镧</t>
  </si>
  <si>
    <t>cerium</t>
  </si>
  <si>
    <t>Ce</t>
  </si>
  <si>
    <t>铈</t>
  </si>
  <si>
    <t>praseodymium</t>
  </si>
  <si>
    <t>Pr</t>
  </si>
  <si>
    <t>镨</t>
  </si>
  <si>
    <t>neodymium</t>
  </si>
  <si>
    <t>Nd</t>
  </si>
  <si>
    <t>钕</t>
  </si>
  <si>
    <t>promethium</t>
  </si>
  <si>
    <t>Pm</t>
  </si>
  <si>
    <t>钷</t>
  </si>
  <si>
    <t>samarium</t>
  </si>
  <si>
    <t>Sm</t>
  </si>
  <si>
    <t>钐</t>
  </si>
  <si>
    <t>europium</t>
  </si>
  <si>
    <t>Eu</t>
  </si>
  <si>
    <t>铕</t>
  </si>
  <si>
    <t>gadolinium</t>
  </si>
  <si>
    <t>Gd</t>
  </si>
  <si>
    <t>钆</t>
  </si>
  <si>
    <t>terbium</t>
  </si>
  <si>
    <t>Tb</t>
  </si>
  <si>
    <t>铽</t>
  </si>
  <si>
    <t>dysprosium</t>
  </si>
  <si>
    <t>Dy</t>
  </si>
  <si>
    <t>镝</t>
  </si>
  <si>
    <t>Holmium</t>
  </si>
  <si>
    <t>Ho</t>
  </si>
  <si>
    <t>钬</t>
  </si>
  <si>
    <t>Erbium</t>
  </si>
  <si>
    <t>Er</t>
  </si>
  <si>
    <t>铒</t>
  </si>
  <si>
    <t>Thulium</t>
  </si>
  <si>
    <t>Tm</t>
  </si>
  <si>
    <t>铥</t>
  </si>
  <si>
    <t>Ytterbium</t>
  </si>
  <si>
    <t>Yb</t>
  </si>
  <si>
    <t>镱</t>
  </si>
  <si>
    <t>Lutetium</t>
  </si>
  <si>
    <t>Lu</t>
  </si>
  <si>
    <t>镥</t>
  </si>
  <si>
    <t>Hafnium</t>
  </si>
  <si>
    <t>Hf</t>
  </si>
  <si>
    <t>铪</t>
  </si>
  <si>
    <t>Tantalum</t>
  </si>
  <si>
    <t>Ta</t>
  </si>
  <si>
    <t>钽</t>
  </si>
  <si>
    <t>Tungsten</t>
  </si>
  <si>
    <t>W</t>
  </si>
  <si>
    <t>钨</t>
  </si>
  <si>
    <t>Rhenium</t>
  </si>
  <si>
    <t>Re</t>
  </si>
  <si>
    <t>铼</t>
  </si>
  <si>
    <t>Osmium</t>
  </si>
  <si>
    <t>Os</t>
  </si>
  <si>
    <t>锇</t>
  </si>
  <si>
    <t>Iridium</t>
  </si>
  <si>
    <t>Ir</t>
  </si>
  <si>
    <t>铱</t>
  </si>
  <si>
    <t>Platinum</t>
  </si>
  <si>
    <t>Pt</t>
  </si>
  <si>
    <t>铂</t>
  </si>
  <si>
    <t>Aurum</t>
  </si>
  <si>
    <t>Au</t>
  </si>
  <si>
    <t>金</t>
  </si>
  <si>
    <t>mercury</t>
  </si>
  <si>
    <t>Hg</t>
  </si>
  <si>
    <t>汞</t>
  </si>
  <si>
    <t>thallium</t>
  </si>
  <si>
    <t>Tl</t>
  </si>
  <si>
    <t>铊</t>
  </si>
  <si>
    <t>Plumbum</t>
  </si>
  <si>
    <t>Pb</t>
  </si>
  <si>
    <t>铅</t>
  </si>
  <si>
    <t>Bismuth</t>
  </si>
  <si>
    <t>Bi</t>
  </si>
  <si>
    <t>铋</t>
  </si>
  <si>
    <t>Polonium</t>
  </si>
  <si>
    <t>Po</t>
  </si>
  <si>
    <t>钋</t>
  </si>
  <si>
    <t>Astatine</t>
  </si>
  <si>
    <t>At</t>
  </si>
  <si>
    <t>砹</t>
  </si>
  <si>
    <t>Radon</t>
  </si>
  <si>
    <t>Rn</t>
  </si>
  <si>
    <t>氡</t>
  </si>
  <si>
    <t>Francium</t>
  </si>
  <si>
    <t>Fr</t>
  </si>
  <si>
    <t>钫</t>
  </si>
  <si>
    <t>Radium</t>
  </si>
  <si>
    <t>Ra</t>
  </si>
  <si>
    <t>镭</t>
  </si>
  <si>
    <t>Actinium</t>
  </si>
  <si>
    <t>Ac</t>
  </si>
  <si>
    <t>锕</t>
  </si>
  <si>
    <t>Thorium</t>
  </si>
  <si>
    <t>Th</t>
  </si>
  <si>
    <t>钍</t>
  </si>
  <si>
    <t>Protactinium</t>
  </si>
  <si>
    <t>Pa</t>
  </si>
  <si>
    <t>镤</t>
  </si>
  <si>
    <t>Uranium</t>
  </si>
  <si>
    <t>U</t>
  </si>
  <si>
    <t>铀</t>
  </si>
  <si>
    <t>Neptunium</t>
  </si>
  <si>
    <t>Np</t>
  </si>
  <si>
    <t>镎</t>
  </si>
  <si>
    <t>Plutonium</t>
  </si>
  <si>
    <t>Pu</t>
  </si>
  <si>
    <t>钚</t>
  </si>
  <si>
    <t>Americium</t>
  </si>
  <si>
    <t>Am</t>
  </si>
  <si>
    <t>镅</t>
  </si>
  <si>
    <t>Curium</t>
  </si>
  <si>
    <t>Cm</t>
  </si>
  <si>
    <t>锔</t>
  </si>
  <si>
    <t>Berkelium</t>
  </si>
  <si>
    <t>Bk</t>
  </si>
  <si>
    <t>锫</t>
  </si>
  <si>
    <t>Californium</t>
  </si>
  <si>
    <t>Cf</t>
  </si>
  <si>
    <t>锎</t>
  </si>
  <si>
    <t>Einsteinium</t>
  </si>
  <si>
    <t>Es</t>
  </si>
  <si>
    <t>锿</t>
  </si>
  <si>
    <t>Fermium</t>
  </si>
  <si>
    <t>Fm</t>
  </si>
  <si>
    <t>镄</t>
  </si>
  <si>
    <t>Mendelevium</t>
  </si>
  <si>
    <t>Md</t>
  </si>
  <si>
    <t>钔</t>
  </si>
  <si>
    <t>Nobelium</t>
  </si>
  <si>
    <t>No</t>
  </si>
  <si>
    <t>锘</t>
  </si>
  <si>
    <t>Lawrencium</t>
  </si>
  <si>
    <t>Lr</t>
  </si>
  <si>
    <t>铹</t>
  </si>
  <si>
    <t>Rutherfordium</t>
  </si>
  <si>
    <t>Rf</t>
  </si>
  <si>
    <t>𬬻</t>
  </si>
  <si>
    <t>Dubnium</t>
  </si>
  <si>
    <t>Db</t>
  </si>
  <si>
    <t>𬭊</t>
  </si>
  <si>
    <t>Seaborgium</t>
  </si>
  <si>
    <t>Sg</t>
  </si>
  <si>
    <t>𬭳</t>
  </si>
  <si>
    <t>Bohrium</t>
  </si>
  <si>
    <t>Bh</t>
  </si>
  <si>
    <t>𬭛</t>
  </si>
  <si>
    <t>Hassium</t>
  </si>
  <si>
    <t>Hs</t>
  </si>
  <si>
    <t>𬭶</t>
  </si>
  <si>
    <t>Meitnerium</t>
  </si>
  <si>
    <t>Mt</t>
  </si>
  <si>
    <t>鿏</t>
  </si>
  <si>
    <t>Darmstadtium</t>
  </si>
  <si>
    <t>Ds</t>
  </si>
  <si>
    <t>𫟼</t>
  </si>
  <si>
    <t>Roentgenium</t>
  </si>
  <si>
    <t>Rg</t>
  </si>
  <si>
    <t>𬬭</t>
  </si>
  <si>
    <t>Copernicium</t>
  </si>
  <si>
    <t>Cn</t>
  </si>
  <si>
    <t>鿔</t>
  </si>
  <si>
    <t>Nihonium</t>
  </si>
  <si>
    <t>Nh</t>
  </si>
  <si>
    <t>鿭</t>
  </si>
  <si>
    <t>Flerovium</t>
  </si>
  <si>
    <t>Fl</t>
  </si>
  <si>
    <t>𫓧</t>
  </si>
  <si>
    <t>Moscovium</t>
  </si>
  <si>
    <t>Mc</t>
  </si>
  <si>
    <t>镆</t>
  </si>
  <si>
    <t>Livermorium</t>
  </si>
  <si>
    <t>Lv</t>
  </si>
  <si>
    <t>𫟷</t>
  </si>
  <si>
    <t>Tennessine</t>
  </si>
  <si>
    <t>Ts</t>
  </si>
  <si>
    <t>鿬</t>
  </si>
  <si>
    <t>Oganesson</t>
  </si>
  <si>
    <t>Og</t>
  </si>
  <si>
    <t>鿫</t>
  </si>
  <si>
    <t>卤化物</t>
  </si>
  <si>
    <t>卤酸盐</t>
  </si>
  <si>
    <t>氧族化合物/氮族化合物</t>
  </si>
  <si>
    <t>[A(NH3)6]Cl n</t>
  </si>
  <si>
    <t>other</t>
  </si>
  <si>
    <t>BrO</t>
  </si>
  <si>
    <t>BrO2</t>
  </si>
  <si>
    <t>BrO3</t>
  </si>
  <si>
    <t>BrO4</t>
  </si>
  <si>
    <t>IO</t>
  </si>
  <si>
    <t>IO2</t>
  </si>
  <si>
    <t>IO3</t>
  </si>
  <si>
    <t>IO4</t>
  </si>
  <si>
    <t>IO6</t>
  </si>
  <si>
    <t>FO</t>
  </si>
  <si>
    <t>ClO</t>
  </si>
  <si>
    <t>ClO2</t>
  </si>
  <si>
    <t>ClO3</t>
  </si>
  <si>
    <t>ClO4</t>
  </si>
  <si>
    <t>OH-</t>
  </si>
  <si>
    <t>HS</t>
  </si>
  <si>
    <t>HSO3</t>
  </si>
  <si>
    <t>SO3</t>
  </si>
  <si>
    <t>HSO4</t>
  </si>
  <si>
    <t>SO4</t>
  </si>
  <si>
    <t>BiO3</t>
  </si>
  <si>
    <t>SeO3</t>
  </si>
  <si>
    <t>SeO4</t>
  </si>
  <si>
    <t>TeO3</t>
  </si>
  <si>
    <t>NH2</t>
  </si>
  <si>
    <t>NO2</t>
  </si>
  <si>
    <t>NO3</t>
  </si>
  <si>
    <t>HPO3</t>
  </si>
  <si>
    <t>PO3</t>
  </si>
  <si>
    <t>HPO4</t>
  </si>
  <si>
    <t>PO4</t>
  </si>
  <si>
    <t>AsO2</t>
  </si>
  <si>
    <t>AsO4</t>
  </si>
  <si>
    <t>SeCN</t>
  </si>
  <si>
    <t>OCN</t>
  </si>
  <si>
    <t>SCN</t>
  </si>
  <si>
    <t>CN</t>
  </si>
  <si>
    <t>HF</t>
  </si>
  <si>
    <t>HCl</t>
  </si>
  <si>
    <t>HBr</t>
  </si>
  <si>
    <t>HI</t>
  </si>
  <si>
    <t>HICl4</t>
  </si>
  <si>
    <t>HBrO</t>
  </si>
  <si>
    <t>HBrO2</t>
  </si>
  <si>
    <t>HBrO3</t>
  </si>
  <si>
    <t>HBrO4</t>
  </si>
  <si>
    <t>HIO</t>
  </si>
  <si>
    <t>HIO2</t>
  </si>
  <si>
    <t>HIO3</t>
  </si>
  <si>
    <t>HIO4</t>
  </si>
  <si>
    <t>H5IO6</t>
  </si>
  <si>
    <t>HFO</t>
  </si>
  <si>
    <t>HClO</t>
  </si>
  <si>
    <t>HClO2</t>
  </si>
  <si>
    <t>HClO3</t>
  </si>
  <si>
    <t>HClO4</t>
  </si>
  <si>
    <t>LiF</t>
  </si>
  <si>
    <t>LiCl</t>
  </si>
  <si>
    <t>LiBr</t>
  </si>
  <si>
    <t>LiI</t>
  </si>
  <si>
    <t>LiBrO3</t>
  </si>
  <si>
    <t>LiIO3</t>
  </si>
  <si>
    <t>NaClO3</t>
  </si>
  <si>
    <t>LiClO4</t>
  </si>
  <si>
    <t>Li2O,Li2O2</t>
  </si>
  <si>
    <t>LiOH</t>
  </si>
  <si>
    <t>Li2SO4</t>
  </si>
  <si>
    <t>LiSO3</t>
  </si>
  <si>
    <t>Li3N</t>
  </si>
  <si>
    <t>LiNH2</t>
  </si>
  <si>
    <t>LiNO3</t>
  </si>
  <si>
    <t>Li3P</t>
  </si>
  <si>
    <t>Li3PO4</t>
  </si>
  <si>
    <t>LiPF6</t>
  </si>
  <si>
    <t>BeF2</t>
  </si>
  <si>
    <t>BeCl2</t>
  </si>
  <si>
    <t>BeBr2</t>
  </si>
  <si>
    <t>BeI2</t>
  </si>
  <si>
    <t>Be(ClO4)2</t>
  </si>
  <si>
    <t>BF3</t>
  </si>
  <si>
    <t>BCl3</t>
  </si>
  <si>
    <t>BBr3</t>
  </si>
  <si>
    <t>CF4</t>
  </si>
  <si>
    <t>CCl4,C2Cl6</t>
  </si>
  <si>
    <t>CBr4</t>
  </si>
  <si>
    <t>CI4</t>
  </si>
  <si>
    <t>COF2,COCl2</t>
  </si>
  <si>
    <t>NF3</t>
  </si>
  <si>
    <t>NCl3</t>
  </si>
  <si>
    <t>NI3</t>
  </si>
  <si>
    <t>NOF,NOCl,NO2F,NO2Cl,FONO2</t>
  </si>
  <si>
    <t>OF2,O2F2</t>
  </si>
  <si>
    <t>NaF</t>
  </si>
  <si>
    <t>NaCl</t>
  </si>
  <si>
    <t>NaI</t>
  </si>
  <si>
    <t>NaHF2</t>
  </si>
  <si>
    <t>NaBrO3</t>
  </si>
  <si>
    <t>NaIO3</t>
  </si>
  <si>
    <t>NaIO4</t>
  </si>
  <si>
    <t>NaClO.5H2O</t>
  </si>
  <si>
    <t>NaClO2</t>
  </si>
  <si>
    <t>NaClO4</t>
  </si>
  <si>
    <t>Na2O,Na2O2,NaO2</t>
  </si>
  <si>
    <t>NaOH</t>
  </si>
  <si>
    <t>NaHS</t>
  </si>
  <si>
    <t>NaS.9H2O</t>
  </si>
  <si>
    <t>NaHSO3</t>
  </si>
  <si>
    <t>Na2SO3</t>
  </si>
  <si>
    <t>NaHSO4</t>
  </si>
  <si>
    <t>Na3Bi</t>
  </si>
  <si>
    <t>NaBiO3</t>
  </si>
  <si>
    <t>Na2SeO4</t>
  </si>
  <si>
    <t>Na2TeO3</t>
  </si>
  <si>
    <t>NaN3</t>
  </si>
  <si>
    <t>NaNH2</t>
  </si>
  <si>
    <t>NaNO2</t>
  </si>
  <si>
    <t>NaNO3</t>
  </si>
  <si>
    <t>(NaPO3)3.6H2O</t>
  </si>
  <si>
    <t>NaHPO4,NaHPO4.7H2O</t>
  </si>
  <si>
    <t>Na3PO4,Na3PO4.12H2O</t>
  </si>
  <si>
    <t>NaAsO2</t>
  </si>
  <si>
    <t>NaOCN</t>
  </si>
  <si>
    <t>NaSCN</t>
  </si>
  <si>
    <t>NaCN</t>
  </si>
  <si>
    <t>NaOC2H5,NaH2AsO4.H2O,Na2HAsO4.7H2O,NaO3SOC2H5,NaPFO3,Na2C3H5(OH)2PO4Na2H2P2O7,Na2S2O8,NaOCH3,Na2S2O6,Na2S2O6.2H2O,Na2S2O4,NaH2PO4.2H2O,NaNH4HPO4,NaNH4HPO4.4H2O,NaS2O3.5H2O,NaO2C7H5,NaPH2O2,NaPH2O2.2H2O</t>
  </si>
  <si>
    <t>MgF2</t>
  </si>
  <si>
    <t>MgCl2</t>
  </si>
  <si>
    <t>Mg(ClO3)2</t>
  </si>
  <si>
    <t>Mg(ClO4)2</t>
  </si>
  <si>
    <t>AlF3</t>
  </si>
  <si>
    <t>AlCl3</t>
  </si>
  <si>
    <t>AlBr3</t>
  </si>
  <si>
    <t>AlI3</t>
  </si>
  <si>
    <t>Al(IO3)3</t>
  </si>
  <si>
    <t>Al(ClO3)3</t>
  </si>
  <si>
    <t>Al(ClO4)3.6H20</t>
  </si>
  <si>
    <t>Al2O3</t>
  </si>
  <si>
    <t>Al(OH)3</t>
  </si>
  <si>
    <t>Al2S3</t>
  </si>
  <si>
    <t>Al2(SO4)3.18H2O</t>
  </si>
  <si>
    <t>Al2Se3</t>
  </si>
  <si>
    <t>AlN</t>
  </si>
  <si>
    <t>Al(NO3)3,Al(NO3)3.9H2O</t>
  </si>
  <si>
    <t>AlP</t>
  </si>
  <si>
    <t>Al(HPO3)3</t>
  </si>
  <si>
    <t>AlPO4</t>
  </si>
  <si>
    <t>AlAs</t>
  </si>
  <si>
    <t>AlAsO4</t>
  </si>
  <si>
    <t>AlSb</t>
  </si>
  <si>
    <t>Li2AlNO</t>
  </si>
  <si>
    <t>SiF4</t>
  </si>
  <si>
    <t>SiCl4</t>
  </si>
  <si>
    <t>SiBr4</t>
  </si>
  <si>
    <t>SiI4</t>
  </si>
  <si>
    <t>PF3,PF5,P2F4</t>
  </si>
  <si>
    <t>PCl3,P2Cl4</t>
  </si>
  <si>
    <t>PBr3</t>
  </si>
  <si>
    <t>PI3,P2I4</t>
  </si>
  <si>
    <t>POCl2F,POCl3,POBr3,POClF2</t>
  </si>
  <si>
    <t>S2F2,SF6,SF4</t>
  </si>
  <si>
    <t>S2Cl2,SCl2</t>
  </si>
  <si>
    <t>SO2F2,SO2Cl2,SOF2,SOCl2,SOBr2</t>
  </si>
  <si>
    <t>ClF,ClF3,ClF5</t>
  </si>
  <si>
    <t>FOCl3</t>
  </si>
  <si>
    <t>FOCl4</t>
  </si>
  <si>
    <t>KF</t>
  </si>
  <si>
    <t>KCl</t>
  </si>
  <si>
    <t>KBr</t>
  </si>
  <si>
    <t>KI</t>
  </si>
  <si>
    <t>KHF2</t>
  </si>
  <si>
    <t>KBrO3</t>
  </si>
  <si>
    <t>KIO3</t>
  </si>
  <si>
    <t>KIO4</t>
  </si>
  <si>
    <t>KClO.5H2O</t>
  </si>
  <si>
    <t>KClO2</t>
  </si>
  <si>
    <t>KClO3</t>
  </si>
  <si>
    <t>KClO4</t>
  </si>
  <si>
    <t>K2O,K2O2,KO2</t>
  </si>
  <si>
    <t>KOH</t>
  </si>
  <si>
    <t>KHS</t>
  </si>
  <si>
    <t>K2S,K2S.9H2O</t>
  </si>
  <si>
    <t>KHSO3</t>
  </si>
  <si>
    <t>K2SO3</t>
  </si>
  <si>
    <t>KHSO4</t>
  </si>
  <si>
    <t>K2SO4,K2SO4.10H2O</t>
  </si>
  <si>
    <t>K3Bi</t>
  </si>
  <si>
    <t>KBiO3</t>
  </si>
  <si>
    <t>K2SeO4</t>
  </si>
  <si>
    <t>K2TeO3</t>
  </si>
  <si>
    <t>KN3</t>
  </si>
  <si>
    <t>KNH2</t>
  </si>
  <si>
    <t>KNO2</t>
  </si>
  <si>
    <t>KNO3</t>
  </si>
  <si>
    <t>(KPO3)3.6H2O</t>
  </si>
  <si>
    <t>KAsO2</t>
  </si>
  <si>
    <t>KOCN</t>
  </si>
  <si>
    <t>KSCN</t>
  </si>
  <si>
    <t>KCN</t>
  </si>
  <si>
    <t>KOC2H5,KH2AsO4.H2O，K2HAsO4.7H2O,KPFO3,K2H2P2O7,K2S2O8,K2S2O6.2H2O,K2S2O4,KH2PO4.12H2O,K2HPO4.7H2O,KNH4HPO4.4H2O,K2S2O3.5H2O.HO2C7H5,KPH2O2.H2O</t>
  </si>
  <si>
    <t>CaF2</t>
  </si>
  <si>
    <t>CaCl2</t>
  </si>
  <si>
    <t>CaBr2</t>
  </si>
  <si>
    <t>CaI2</t>
  </si>
  <si>
    <t>Ca(BrO3)2</t>
  </si>
  <si>
    <t>Ca(IO3)2</t>
  </si>
  <si>
    <t>Ca(ClO3)2</t>
  </si>
  <si>
    <t>Ca(ClO4)2</t>
  </si>
  <si>
    <t>CaO,CaO2</t>
  </si>
  <si>
    <t>Ca(OH)2</t>
  </si>
  <si>
    <t>CaS</t>
  </si>
  <si>
    <t>CaSO3</t>
  </si>
  <si>
    <t>CaSO4</t>
  </si>
  <si>
    <t>CaSe</t>
  </si>
  <si>
    <t>CaSeO3</t>
  </si>
  <si>
    <t>CaSeO4</t>
  </si>
  <si>
    <t>CaTe</t>
  </si>
  <si>
    <t>Ca(NO2)2</t>
  </si>
  <si>
    <t>Ca(NO3)2</t>
  </si>
  <si>
    <t>Ca3(PO4)2</t>
  </si>
  <si>
    <t>Ca(SeCN)2</t>
  </si>
  <si>
    <t>Ca(SCN)2</t>
  </si>
  <si>
    <t>Ca(CN)2</t>
  </si>
  <si>
    <t>ScF3</t>
  </si>
  <si>
    <t>ScCl3</t>
  </si>
  <si>
    <t>Sc(ClO4)3</t>
  </si>
  <si>
    <t>TiF4</t>
  </si>
  <si>
    <t>TiCl2,TiCl3,TiCl4</t>
  </si>
  <si>
    <t>TiBr3,TiBr4</t>
  </si>
  <si>
    <t>TiI4</t>
  </si>
  <si>
    <t>VF3,VF4,VF5</t>
  </si>
  <si>
    <t>VCl2,VCl3,VCl4</t>
  </si>
  <si>
    <t>VBr3</t>
  </si>
  <si>
    <t>VCl2O,VCl3O</t>
  </si>
  <si>
    <t>CrF2,CrF3</t>
  </si>
  <si>
    <t>CrCl2,CrCl3</t>
  </si>
  <si>
    <t>CrBr2,CrBr3</t>
  </si>
  <si>
    <t>CrO2F2,CrO2Cl2</t>
  </si>
  <si>
    <t>MnF2,MnF3.MnF4</t>
  </si>
  <si>
    <t>MnCl2,MnCl3</t>
  </si>
  <si>
    <t>MnBr2</t>
  </si>
  <si>
    <t>MnI2</t>
  </si>
  <si>
    <t>Mn(ClO4)2</t>
  </si>
  <si>
    <t>FeF2,FeF3</t>
  </si>
  <si>
    <t>FeCl2,FeCl3</t>
  </si>
  <si>
    <t>FeBr2,FeBr3</t>
  </si>
  <si>
    <t>FeI,FeI2,FeI3</t>
  </si>
  <si>
    <t>Fe(IO3)2</t>
  </si>
  <si>
    <t>Fe(ClO3)2</t>
  </si>
  <si>
    <t>Fe(ClO4)2,Fe(ClO4)3</t>
  </si>
  <si>
    <t>CoF2,CoF3</t>
  </si>
  <si>
    <t>CoCl2</t>
  </si>
  <si>
    <t>CoBr2</t>
  </si>
  <si>
    <t>CoI2</t>
  </si>
  <si>
    <t>[Co(NH3)6]2,[Co(NH3)6]3,[Co(NH3)6]4</t>
  </si>
  <si>
    <t>NiF3</t>
  </si>
  <si>
    <t>NiCl2</t>
  </si>
  <si>
    <t>NiBr2</t>
  </si>
  <si>
    <t>NiI2</t>
  </si>
  <si>
    <t>Ni(ClO3)2</t>
  </si>
  <si>
    <t>Ni(ClO4)2</t>
  </si>
  <si>
    <t>CuF2</t>
  </si>
  <si>
    <t>CuCl,CuCl2</t>
  </si>
  <si>
    <t>CuBr,CuBr2</t>
  </si>
  <si>
    <t>CuI2</t>
  </si>
  <si>
    <t>CuBrO3</t>
  </si>
  <si>
    <t>Cu(IO3)2</t>
  </si>
  <si>
    <t>Cu(ClO3)2</t>
  </si>
  <si>
    <t>Cu(ClO4)2</t>
  </si>
  <si>
    <t>ZnF2</t>
  </si>
  <si>
    <t>ZnCl2</t>
  </si>
  <si>
    <t>ZnBr2</t>
  </si>
  <si>
    <t>ZnI2</t>
  </si>
  <si>
    <t>Zn(BrO3)2</t>
  </si>
  <si>
    <t>Zn(IO3)2</t>
  </si>
  <si>
    <t>Zn(IO4)2</t>
  </si>
  <si>
    <t>Zn(ClO3)2</t>
  </si>
  <si>
    <t>Zn(ClO4)2</t>
  </si>
  <si>
    <t>GaF3</t>
  </si>
  <si>
    <t>GaCl3</t>
  </si>
  <si>
    <t>GaBr3</t>
  </si>
  <si>
    <t>GaI3</t>
  </si>
  <si>
    <t>Ga(BrO3)3</t>
  </si>
  <si>
    <t>Ga(IO3)3</t>
  </si>
  <si>
    <t>Ga(ClO4)3</t>
  </si>
  <si>
    <t>Ga2Se3</t>
  </si>
  <si>
    <t>GaN</t>
  </si>
  <si>
    <t>Ga(NO3)3</t>
  </si>
  <si>
    <t>GaP</t>
  </si>
  <si>
    <t>GaPO4</t>
  </si>
  <si>
    <t>GaAs</t>
  </si>
  <si>
    <t>GaSb</t>
  </si>
  <si>
    <t>GeF2,GeF4</t>
  </si>
  <si>
    <t>GeCl2,GeCl4</t>
  </si>
  <si>
    <t>GeBr2,GeBr4</t>
  </si>
  <si>
    <t>GeI2,GeI4</t>
  </si>
  <si>
    <t>AsF3,AsF5</t>
  </si>
  <si>
    <t>AsCl3</t>
  </si>
  <si>
    <t>AsBr3</t>
  </si>
  <si>
    <t>AsI3</t>
  </si>
  <si>
    <t>SeF4,SeF6</t>
  </si>
  <si>
    <t>Se2Cl2,SeCl4</t>
  </si>
  <si>
    <t>Se2Br2,SeBr4</t>
  </si>
  <si>
    <t>SeF2O,SeBr2O</t>
  </si>
  <si>
    <t>BrF3,BrF5`</t>
  </si>
  <si>
    <t>BrCl</t>
  </si>
  <si>
    <t>BrF2</t>
  </si>
  <si>
    <t>RbF</t>
  </si>
  <si>
    <t>RbCl</t>
  </si>
  <si>
    <t>RbBr</t>
  </si>
  <si>
    <t>RbI</t>
  </si>
  <si>
    <t>RbBrO3</t>
  </si>
  <si>
    <t>RbIO3</t>
  </si>
  <si>
    <t>RbClO3</t>
  </si>
  <si>
    <t>RbClO4</t>
  </si>
  <si>
    <t>SrF2</t>
  </si>
  <si>
    <t>SrCl2</t>
  </si>
  <si>
    <t>SrBr2</t>
  </si>
  <si>
    <t>SrI2</t>
  </si>
  <si>
    <t>Sr(BrO3)2</t>
  </si>
  <si>
    <t>Sr(IO3)2</t>
  </si>
  <si>
    <t>Sr(ClO3)2</t>
  </si>
  <si>
    <t>Sr(ClO4)2</t>
  </si>
  <si>
    <t>YF3</t>
  </si>
  <si>
    <t>YCl,YCl3,YCl3.6H2O,Y2Cl3</t>
  </si>
  <si>
    <t>YBr,YBr3,Y2Br3</t>
  </si>
  <si>
    <t>YI3</t>
  </si>
  <si>
    <t>LiYF4,YOF,YOCl</t>
  </si>
  <si>
    <t>Y(IO3)3</t>
  </si>
  <si>
    <t>Y(ClO4)3.6H2O</t>
  </si>
  <si>
    <t>ZrF4</t>
  </si>
  <si>
    <t>ZrCl4</t>
  </si>
  <si>
    <t>ZrBr4</t>
  </si>
  <si>
    <t>ZrI4</t>
  </si>
  <si>
    <t>ZrCl2O.8H2O</t>
  </si>
  <si>
    <t>NbF5</t>
  </si>
  <si>
    <t>NbCl5</t>
  </si>
  <si>
    <t>MoF6</t>
  </si>
  <si>
    <t>MoCl4,MoCl5</t>
  </si>
  <si>
    <t>MoBr3</t>
  </si>
  <si>
    <t>TcF6</t>
  </si>
  <si>
    <t>RuF3,RuF5</t>
  </si>
  <si>
    <t>RuCl3</t>
  </si>
  <si>
    <t>RaF2</t>
  </si>
  <si>
    <t>RaCl2</t>
  </si>
  <si>
    <t>RaBr2</t>
  </si>
  <si>
    <t>PdF2,PdF3,PdF4</t>
  </si>
  <si>
    <t>PdCl2</t>
  </si>
  <si>
    <t>PdBr2</t>
  </si>
  <si>
    <t>Ag2F,AgF,AgF2</t>
  </si>
  <si>
    <t>AgCl</t>
  </si>
  <si>
    <t>AgBr</t>
  </si>
  <si>
    <t>AgI</t>
  </si>
  <si>
    <t>AgOCl</t>
  </si>
  <si>
    <t>AgBrO3</t>
  </si>
  <si>
    <t>AgIO3</t>
  </si>
  <si>
    <t>AgClO2</t>
  </si>
  <si>
    <t>AgClO3</t>
  </si>
  <si>
    <t>AgClO4</t>
  </si>
  <si>
    <t>CdF2</t>
  </si>
  <si>
    <t>CdCl2</t>
  </si>
  <si>
    <t>CdBr2</t>
  </si>
  <si>
    <t>CdI2</t>
  </si>
  <si>
    <t>CdIO3</t>
  </si>
  <si>
    <t>Cd(ClO3)2</t>
  </si>
  <si>
    <t>Cd(ClO4)2</t>
  </si>
  <si>
    <t>InF3</t>
  </si>
  <si>
    <t>InCl3</t>
  </si>
  <si>
    <t>InBr3</t>
  </si>
  <si>
    <t>InI3</t>
  </si>
  <si>
    <t>In(BrO3)3</t>
  </si>
  <si>
    <t>In(IO3)3</t>
  </si>
  <si>
    <t>In(ClO3)3</t>
  </si>
  <si>
    <t>In(ClO4)3</t>
  </si>
  <si>
    <t>SnF2,SnF4</t>
  </si>
  <si>
    <t>SnCl2,SnCl4</t>
  </si>
  <si>
    <t>SnBr2,SnBr4</t>
  </si>
  <si>
    <t>SnI2,SnI4</t>
  </si>
  <si>
    <t>SbF3,SbF5</t>
  </si>
  <si>
    <t>SbCl3,SbCl5</t>
  </si>
  <si>
    <t>SbBr3</t>
  </si>
  <si>
    <t>SbI3</t>
  </si>
  <si>
    <t>TeF4,TeF6</t>
  </si>
  <si>
    <t>TeCl4</t>
  </si>
  <si>
    <t>TeBr4</t>
  </si>
  <si>
    <t>TeI4</t>
  </si>
  <si>
    <t>IF5,IF7</t>
  </si>
  <si>
    <t>ICl,ICl3</t>
  </si>
  <si>
    <t>IBr</t>
  </si>
  <si>
    <t>I(IO3)3</t>
  </si>
  <si>
    <t>XeF2,XeF4,XeF6</t>
  </si>
  <si>
    <t>XeCl2</t>
  </si>
  <si>
    <t>CsF</t>
  </si>
  <si>
    <t>CsCl</t>
  </si>
  <si>
    <t>CsBr</t>
  </si>
  <si>
    <t>CsI</t>
  </si>
  <si>
    <t>CsBrO3</t>
  </si>
  <si>
    <t>CsIO3</t>
  </si>
  <si>
    <t>CsClO</t>
  </si>
  <si>
    <t>CsClO3</t>
  </si>
  <si>
    <t>CsClO4</t>
  </si>
  <si>
    <t>BaF2</t>
  </si>
  <si>
    <t>BaCl2</t>
  </si>
  <si>
    <t>BaBr2</t>
  </si>
  <si>
    <t>BaI2</t>
  </si>
  <si>
    <t>Ba(IO3)2</t>
  </si>
  <si>
    <t>Ba(ClO3)2</t>
  </si>
  <si>
    <t>Ba(ClO4)2</t>
  </si>
  <si>
    <t>BaO,BaO2</t>
  </si>
  <si>
    <t>Ba(OH)2</t>
  </si>
  <si>
    <t>BaS</t>
  </si>
  <si>
    <t>BaSO3</t>
  </si>
  <si>
    <t>BaSO4</t>
  </si>
  <si>
    <t>BaSe</t>
  </si>
  <si>
    <t>BaSeO3</t>
  </si>
  <si>
    <t>BaSeO4</t>
  </si>
  <si>
    <t>BaTe</t>
  </si>
  <si>
    <t>Ba(NO2)2</t>
  </si>
  <si>
    <t>Ba(NO3)2</t>
  </si>
  <si>
    <t>Ba(PO4)2</t>
  </si>
  <si>
    <t>LaF3</t>
  </si>
  <si>
    <t>LaCl3</t>
  </si>
  <si>
    <t>LaBr3</t>
  </si>
  <si>
    <t>LaI3</t>
  </si>
  <si>
    <t>La(BrO3)3</t>
  </si>
  <si>
    <t>La(IO3)3</t>
  </si>
  <si>
    <t>La(ClO3)3</t>
  </si>
  <si>
    <t>La(ClO4)3</t>
  </si>
  <si>
    <t>CeF4,CeF3</t>
  </si>
  <si>
    <t>CeCl3</t>
  </si>
  <si>
    <t>CeBr3</t>
  </si>
  <si>
    <t>CeI3</t>
  </si>
  <si>
    <t>Ce(IO3)3</t>
  </si>
  <si>
    <t>Ce(ClO4)3</t>
  </si>
  <si>
    <t>PrF3</t>
  </si>
  <si>
    <t>PrCl3</t>
  </si>
  <si>
    <t>NdF3</t>
  </si>
  <si>
    <t>NdCl3</t>
  </si>
  <si>
    <t>Nd(ClO4)3</t>
  </si>
  <si>
    <t>PaCl4,PaCl5</t>
  </si>
  <si>
    <t>SmF3</t>
  </si>
  <si>
    <t>SmCl3</t>
  </si>
  <si>
    <t>SmBr3</t>
  </si>
  <si>
    <t>SmI3</t>
  </si>
  <si>
    <t>EuCl3</t>
  </si>
  <si>
    <t>EuBr3</t>
  </si>
  <si>
    <t>EuI2,EuI3</t>
  </si>
  <si>
    <t>Eu(IO3)3</t>
  </si>
  <si>
    <t>GdF3</t>
  </si>
  <si>
    <t>GdCl3</t>
  </si>
  <si>
    <t>GdBr3</t>
  </si>
  <si>
    <t>GdI3</t>
  </si>
  <si>
    <t>TbF3</t>
  </si>
  <si>
    <t>TbCl3</t>
  </si>
  <si>
    <t>TbBr3</t>
  </si>
  <si>
    <t>Tb(ClO4)3</t>
  </si>
  <si>
    <t>DyF3</t>
  </si>
  <si>
    <t>DyCl3</t>
  </si>
  <si>
    <t>DyBr3</t>
  </si>
  <si>
    <t>HoF3</t>
  </si>
  <si>
    <t>HoCl3</t>
  </si>
  <si>
    <t>HoBr3</t>
  </si>
  <si>
    <t>HoI3</t>
  </si>
  <si>
    <t>ErF3</t>
  </si>
  <si>
    <t>ErCl3</t>
  </si>
  <si>
    <t>ErBr3</t>
  </si>
  <si>
    <t>ErI3</t>
  </si>
  <si>
    <t>Er(ClO4)3</t>
  </si>
  <si>
    <t>TmF3</t>
  </si>
  <si>
    <t>TmCl3</t>
  </si>
  <si>
    <t>TmBr3</t>
  </si>
  <si>
    <t>TmI3</t>
  </si>
  <si>
    <t>Tm(BrO3)3</t>
  </si>
  <si>
    <t>Tm(IO3)3</t>
  </si>
  <si>
    <t>Tm(ClO3)3</t>
  </si>
  <si>
    <t>Tm(ClO4)3</t>
  </si>
  <si>
    <t>YbF3</t>
  </si>
  <si>
    <t>YbCl3</t>
  </si>
  <si>
    <t>YbBr3</t>
  </si>
  <si>
    <t>YbI3</t>
  </si>
  <si>
    <t>Yb(ClO4)3</t>
  </si>
  <si>
    <t>LuF3</t>
  </si>
  <si>
    <t>LuCl3</t>
  </si>
  <si>
    <t>Lu(ClO4)3</t>
  </si>
  <si>
    <t>HfF4</t>
  </si>
  <si>
    <t>HfCl4</t>
  </si>
  <si>
    <t>WF6</t>
  </si>
  <si>
    <t>WCl5,WCl6</t>
  </si>
  <si>
    <t>WBr5,WBr6</t>
  </si>
  <si>
    <t>WF4O,WCl2O2,WCl4O</t>
  </si>
  <si>
    <t>ReF4,ReF6,ReF7</t>
  </si>
  <si>
    <t>ReCl4O,ReO3Cl</t>
  </si>
  <si>
    <t>OsF6</t>
  </si>
  <si>
    <t>OsCl4</t>
  </si>
  <si>
    <t>IrF6</t>
  </si>
  <si>
    <t>IrCl3,IrCl4</t>
  </si>
  <si>
    <t>PtF4</t>
  </si>
  <si>
    <t>PtCl2,PtCl4</t>
  </si>
  <si>
    <t>PtI4</t>
  </si>
  <si>
    <t>AuF3,AuF5</t>
  </si>
  <si>
    <t>Au4Cl8,AuCl3,AuCl</t>
  </si>
  <si>
    <t>AuBr,AuBr3</t>
  </si>
  <si>
    <t>AuI3</t>
  </si>
  <si>
    <t>Hg2F2,HgF2</t>
  </si>
  <si>
    <t>Hg2Cl2,HgCl2</t>
  </si>
  <si>
    <t>Hg2Br2,HgBr2</t>
  </si>
  <si>
    <t>K2HgI4</t>
  </si>
  <si>
    <t>Hg(ClO4)2</t>
  </si>
  <si>
    <t>TlF,TlF3</t>
  </si>
  <si>
    <t>TlCl,TlCl3</t>
  </si>
  <si>
    <t>TlBr</t>
  </si>
  <si>
    <t>TlI</t>
  </si>
  <si>
    <t>TlIO3</t>
  </si>
  <si>
    <t>PbF2,PbF4</t>
  </si>
  <si>
    <t>PbCl2</t>
  </si>
  <si>
    <t>PbBr2</t>
  </si>
  <si>
    <t>PbI2</t>
  </si>
  <si>
    <t>PbClF</t>
  </si>
  <si>
    <t>Pb(ClO3)2</t>
  </si>
  <si>
    <t>Pb(ClO4)2</t>
  </si>
  <si>
    <t>BiF3,BiF5</t>
  </si>
  <si>
    <t>BiCl3</t>
  </si>
  <si>
    <t>BiBr3</t>
  </si>
  <si>
    <t>BiI3</t>
  </si>
  <si>
    <t>Bi2O3,Bi2O5</t>
  </si>
  <si>
    <t>Bi(OH)3</t>
  </si>
  <si>
    <t>Bi2S3</t>
  </si>
  <si>
    <t>Bi2(SO4)3</t>
  </si>
  <si>
    <t>Bi2Se3</t>
  </si>
  <si>
    <t>Bi2Te3</t>
  </si>
  <si>
    <t>Bi(NO3)3</t>
  </si>
  <si>
    <t>BiP</t>
  </si>
  <si>
    <t>BiPO4</t>
  </si>
  <si>
    <t>PoF6</t>
  </si>
  <si>
    <t>PoCl4</t>
  </si>
  <si>
    <t>RnF2</t>
  </si>
  <si>
    <t>AcF3</t>
  </si>
  <si>
    <t>AcCl3</t>
  </si>
  <si>
    <t>AcBr3</t>
  </si>
  <si>
    <t>AcI3</t>
  </si>
  <si>
    <t>ThF4</t>
  </si>
  <si>
    <t>ThCl4</t>
  </si>
  <si>
    <t>ThI4</t>
  </si>
  <si>
    <t>UF4,UF6</t>
  </si>
  <si>
    <t>UCl3,UCl4,UCl5,UCl6</t>
  </si>
  <si>
    <t>UBr4</t>
  </si>
  <si>
    <t>UI4</t>
  </si>
  <si>
    <t>UO2F2,UO2Cl2</t>
  </si>
  <si>
    <t>UO2(ClO4)2</t>
  </si>
  <si>
    <t>NpCl3,NpCl4</t>
  </si>
  <si>
    <t>CfCl3</t>
  </si>
  <si>
    <t>NH4</t>
  </si>
  <si>
    <t>NH4F</t>
  </si>
  <si>
    <t>NH4Cl</t>
  </si>
  <si>
    <t>NH4Br</t>
  </si>
  <si>
    <t>NH4I</t>
  </si>
  <si>
    <t>NH4HF2</t>
  </si>
  <si>
    <t>NH4BrO3</t>
  </si>
  <si>
    <t>NH4IO3</t>
  </si>
  <si>
    <t>NH4ClO</t>
  </si>
  <si>
    <t>NH4ClO2</t>
  </si>
  <si>
    <t>NH4ClO3</t>
  </si>
  <si>
    <t>NH4ClO4</t>
  </si>
  <si>
    <t>NH3R</t>
  </si>
  <si>
    <t>HONH3Cl</t>
  </si>
  <si>
    <t>HONH3ClO4</t>
  </si>
  <si>
    <t>N2H4*</t>
  </si>
  <si>
    <t>N2H5Cl,N2H6Cl2</t>
  </si>
  <si>
    <t>N2H5I</t>
  </si>
  <si>
    <t>N2H5ClO4</t>
  </si>
  <si>
    <t>PH4</t>
  </si>
  <si>
    <t>PH4Cl</t>
  </si>
  <si>
    <t>PH4Br</t>
  </si>
  <si>
    <t>PH4I</t>
  </si>
  <si>
    <t>PH4ClO4</t>
  </si>
  <si>
    <t>FCN</t>
  </si>
  <si>
    <t>CNCl</t>
  </si>
  <si>
    <t>CNBr</t>
  </si>
  <si>
    <t>KAERI</t>
  </si>
  <si>
    <t>neutron</t>
  </si>
  <si>
    <t>decay</t>
  </si>
  <si>
    <t>relative_atomic_mass</t>
  </si>
  <si>
    <t>half_life(s)</t>
  </si>
  <si>
    <t>mc_half_life</t>
  </si>
  <si>
    <t>decay_out[p_n]</t>
  </si>
  <si>
    <t>2_1</t>
  </si>
  <si>
    <t>1_2</t>
  </si>
  <si>
    <t>2_2</t>
  </si>
  <si>
    <t>1_1</t>
  </si>
  <si>
    <t>等比例放缩方式</t>
  </si>
  <si>
    <t>例如2.1*10^(－21)=&gt;2.1*10+(23－21)*10</t>
  </si>
  <si>
    <t>n&lt;0</t>
  </si>
  <si>
    <t>例如2.1*10^2=&gt;21+(8+2)*1000</t>
  </si>
  <si>
    <t>n&gt;0</t>
  </si>
  <si>
    <t>例如2.499=&gt;2.499*500</t>
  </si>
  <si>
    <t>n=0</t>
  </si>
  <si>
    <t>8.4*10+10*(23-2)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</si>
</sst>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"/>
    <numFmt numFmtId="177" formatCode="0_);[Red]\(0\)"/>
    <numFmt numFmtId="178" formatCode="0.00000_ "/>
    <numFmt numFmtId="179" formatCode="0.00_);[Red]\(0.00\)"/>
    <numFmt numFmtId="180" formatCode="0.000000000_ "/>
  </numFmts>
  <fonts count="27"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202122"/>
      <name val="宋体"/>
      <charset val="134"/>
    </font>
    <font>
      <u/>
      <sz val="11"/>
      <color rgb="FF800080"/>
      <name val="宋体"/>
      <charset val="134"/>
    </font>
    <font>
      <sz val="11"/>
      <name val="BabelStone Han"/>
      <charset val="134"/>
    </font>
    <font>
      <sz val="11"/>
      <color rgb="FF000000"/>
      <name val="BabelStone Han"/>
      <charset val="134"/>
    </font>
    <font>
      <u/>
      <sz val="11"/>
      <color rgb="FF0000FF"/>
      <name val="BabelStone H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0" borderId="0">
      <protection locked="0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6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0" applyBorder="1" applyAlignment="1">
      <alignment horizontal="center" vertical="top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0" borderId="1" xfId="10" applyNumberFormat="1" applyBorder="1" applyAlignment="1">
      <alignment horizontal="center" vertical="top"/>
      <protection locked="0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0" xfId="10" applyAlignment="1">
      <alignment horizontal="center" vertical="top"/>
      <protection locked="0"/>
    </xf>
    <xf numFmtId="0" fontId="2" fillId="0" borderId="0" xfId="10" applyAlignment="1">
      <alignment horizontal="center" vertical="center"/>
      <protection locked="0"/>
    </xf>
    <xf numFmtId="0" fontId="4" fillId="0" borderId="0" xfId="10" applyFont="1" applyAlignment="1">
      <alignment horizontal="center" vertical="top"/>
      <protection locked="0"/>
    </xf>
    <xf numFmtId="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4" fillId="0" borderId="1" xfId="10" applyFont="1" applyBorder="1" applyAlignment="1">
      <alignment horizontal="center" vertical="top"/>
      <protection locked="0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1" xfId="10" applyFont="1" applyBorder="1" applyAlignment="1" applyProtection="1">
      <alignment horizontal="center" vertical="center"/>
    </xf>
    <xf numFmtId="0" fontId="5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physics.anu.edu.au/~ecs103/chart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workbookViewId="0">
      <pane ySplit="3" topLeftCell="A4" activePane="bottomLeft" state="frozen"/>
      <selection/>
      <selection pane="bottomLeft" activeCell="C10" sqref="C10"/>
    </sheetView>
  </sheetViews>
  <sheetFormatPr defaultColWidth="9" defaultRowHeight="14.4"/>
  <cols>
    <col min="1" max="1" width="12.2777777777778" style="35" customWidth="1"/>
    <col min="2" max="2" width="10.9722222222222" style="35" customWidth="1"/>
    <col min="3" max="3" width="30.0555555555556" style="35" customWidth="1"/>
    <col min="4" max="4" width="15.9444444444444" style="35" customWidth="1"/>
    <col min="5" max="6" width="12.5555555555556" style="35" customWidth="1"/>
    <col min="7" max="7" width="18.2962962962963" style="35" customWidth="1"/>
    <col min="8" max="8" width="20.5277777777778" style="35" customWidth="1"/>
    <col min="9" max="9" width="24.75" style="36" customWidth="1"/>
    <col min="10" max="13" width="12.5555555555556" style="36" customWidth="1"/>
    <col min="14" max="14" width="11" style="36" customWidth="1"/>
    <col min="15" max="15" width="11.1111111111111" style="36" customWidth="1"/>
    <col min="16" max="16" width="11" style="36" customWidth="1"/>
    <col min="17" max="18" width="8.88888888888889" style="36"/>
    <col min="19" max="19" width="12.8148148148148" style="36" customWidth="1"/>
    <col min="20" max="20" width="10.8518518518519" style="36" customWidth="1"/>
    <col min="21" max="16384" width="8.88888888888889" style="36"/>
  </cols>
  <sheetData>
    <row r="1" spans="1:16">
      <c r="A1" s="32" t="s">
        <v>0</v>
      </c>
      <c r="B1" s="37" t="s">
        <v>1</v>
      </c>
      <c r="C1" s="37"/>
      <c r="D1" s="37"/>
      <c r="E1" s="37"/>
      <c r="F1" s="37"/>
      <c r="G1" s="37"/>
      <c r="H1" s="38"/>
      <c r="I1"/>
      <c r="J1"/>
      <c r="K1"/>
      <c r="L1"/>
      <c r="M1"/>
      <c r="N1"/>
      <c r="O1"/>
      <c r="P1"/>
    </row>
    <row r="2" spans="1:16">
      <c r="A2" s="32" t="s">
        <v>2</v>
      </c>
      <c r="B2" s="32" t="s">
        <v>3</v>
      </c>
      <c r="C2" s="32"/>
      <c r="D2" s="32"/>
      <c r="E2" s="32"/>
      <c r="F2" s="32"/>
      <c r="G2" s="32"/>
      <c r="H2" s="38"/>
      <c r="I2"/>
      <c r="J2"/>
      <c r="K2"/>
      <c r="L2"/>
      <c r="M2"/>
      <c r="N2"/>
      <c r="O2"/>
      <c r="P2"/>
    </row>
    <row r="3" spans="1:13">
      <c r="A3" s="32" t="s">
        <v>4</v>
      </c>
      <c r="B3" s="32" t="s">
        <v>5</v>
      </c>
      <c r="C3" s="32" t="s">
        <v>6</v>
      </c>
      <c r="D3" s="32" t="s">
        <v>7</v>
      </c>
      <c r="E3" s="31" t="s">
        <v>8</v>
      </c>
      <c r="F3" s="32" t="s">
        <v>9</v>
      </c>
      <c r="G3" s="32" t="s">
        <v>10</v>
      </c>
      <c r="H3" s="32" t="s">
        <v>11</v>
      </c>
      <c r="I3" s="39"/>
      <c r="J3" s="39"/>
      <c r="K3" s="39"/>
      <c r="L3" s="39"/>
      <c r="M3" s="39"/>
    </row>
    <row r="4" spans="1:13">
      <c r="A4" s="32">
        <v>1</v>
      </c>
      <c r="B4" s="32">
        <v>0</v>
      </c>
      <c r="C4" s="32">
        <f>7-A4</f>
        <v>6</v>
      </c>
      <c r="D4" s="31" t="s">
        <v>12</v>
      </c>
      <c r="E4" s="32">
        <v>1</v>
      </c>
      <c r="F4" s="31" t="s">
        <v>13</v>
      </c>
      <c r="G4" s="31" t="s">
        <v>14</v>
      </c>
      <c r="H4" s="32" t="s">
        <v>15</v>
      </c>
      <c r="I4" s="40"/>
      <c r="J4" s="40"/>
      <c r="K4" s="40"/>
      <c r="L4" s="40"/>
      <c r="M4" s="40"/>
    </row>
    <row r="5" spans="1:13">
      <c r="A5" s="32">
        <v>2</v>
      </c>
      <c r="B5" s="32">
        <v>1</v>
      </c>
      <c r="C5" s="32">
        <v>8</v>
      </c>
      <c r="D5" s="32" t="s">
        <v>16</v>
      </c>
      <c r="E5" s="32">
        <v>2</v>
      </c>
      <c r="F5" s="32" t="s">
        <v>17</v>
      </c>
      <c r="G5" s="32" t="s">
        <v>18</v>
      </c>
      <c r="H5" s="32" t="s">
        <v>19</v>
      </c>
      <c r="I5" s="39"/>
      <c r="J5" s="39"/>
      <c r="K5" s="39"/>
      <c r="L5" s="39"/>
      <c r="M5" s="39"/>
    </row>
    <row r="6" spans="1:8">
      <c r="A6" s="32">
        <v>3</v>
      </c>
      <c r="B6" s="32">
        <v>1</v>
      </c>
      <c r="C6" s="32">
        <v>10</v>
      </c>
      <c r="D6" s="32" t="s">
        <v>20</v>
      </c>
      <c r="E6" s="32">
        <v>3</v>
      </c>
      <c r="F6" s="32" t="s">
        <v>13</v>
      </c>
      <c r="G6" s="32" t="s">
        <v>21</v>
      </c>
      <c r="H6" s="32" t="s">
        <v>22</v>
      </c>
    </row>
    <row r="7" spans="1:8">
      <c r="A7" s="32">
        <v>4</v>
      </c>
      <c r="B7" s="32">
        <v>2</v>
      </c>
      <c r="C7" s="32">
        <v>12</v>
      </c>
      <c r="D7" s="32" t="s">
        <v>23</v>
      </c>
      <c r="E7" s="32">
        <v>4</v>
      </c>
      <c r="F7" s="32" t="s">
        <v>24</v>
      </c>
      <c r="G7" s="32" t="s">
        <v>25</v>
      </c>
      <c r="H7" s="32" t="s">
        <v>26</v>
      </c>
    </row>
    <row r="8" spans="1:8">
      <c r="A8" s="32">
        <v>5</v>
      </c>
      <c r="B8" s="32">
        <v>2</v>
      </c>
      <c r="C8" s="32">
        <v>16</v>
      </c>
      <c r="D8" s="32" t="s">
        <v>27</v>
      </c>
      <c r="E8" s="32">
        <v>5</v>
      </c>
      <c r="F8" s="32" t="s">
        <v>28</v>
      </c>
      <c r="G8" s="32" t="s">
        <v>29</v>
      </c>
      <c r="H8" s="32" t="s">
        <v>30</v>
      </c>
    </row>
    <row r="9" spans="1:8">
      <c r="A9" s="32">
        <v>6</v>
      </c>
      <c r="B9" s="32">
        <v>2</v>
      </c>
      <c r="C9" s="32">
        <v>16</v>
      </c>
      <c r="D9" s="32" t="s">
        <v>31</v>
      </c>
      <c r="E9" s="32">
        <v>6</v>
      </c>
      <c r="F9" s="32" t="s">
        <v>32</v>
      </c>
      <c r="G9" s="32" t="s">
        <v>33</v>
      </c>
      <c r="H9" s="32" t="s">
        <v>34</v>
      </c>
    </row>
    <row r="10" spans="1:8">
      <c r="A10" s="32">
        <v>7</v>
      </c>
      <c r="B10" s="32">
        <v>3</v>
      </c>
      <c r="C10" s="32">
        <v>17</v>
      </c>
      <c r="D10" s="32" t="s">
        <v>35</v>
      </c>
      <c r="E10" s="32">
        <v>7</v>
      </c>
      <c r="F10" s="32" t="s">
        <v>36</v>
      </c>
      <c r="G10" s="32" t="s">
        <v>37</v>
      </c>
      <c r="H10" s="32" t="s">
        <v>38</v>
      </c>
    </row>
    <row r="11" spans="1:8">
      <c r="A11" s="32">
        <v>8</v>
      </c>
      <c r="B11" s="32">
        <v>4</v>
      </c>
      <c r="C11" s="32">
        <v>26</v>
      </c>
      <c r="D11" s="32" t="s">
        <v>39</v>
      </c>
      <c r="E11" s="32">
        <v>8</v>
      </c>
      <c r="F11" s="32" t="s">
        <v>40</v>
      </c>
      <c r="G11" s="32" t="s">
        <v>41</v>
      </c>
      <c r="H11" s="32" t="s">
        <v>42</v>
      </c>
    </row>
    <row r="12" spans="1:8">
      <c r="A12" s="32">
        <v>9</v>
      </c>
      <c r="B12" s="32">
        <v>4</v>
      </c>
      <c r="C12" s="32">
        <v>22</v>
      </c>
      <c r="D12" s="32" t="s">
        <v>43</v>
      </c>
      <c r="E12" s="32">
        <v>9</v>
      </c>
      <c r="F12" s="32" t="s">
        <v>44</v>
      </c>
      <c r="G12" s="32" t="s">
        <v>45</v>
      </c>
      <c r="H12" s="32" t="s">
        <v>46</v>
      </c>
    </row>
    <row r="13" spans="1:8">
      <c r="A13" s="32">
        <v>10</v>
      </c>
      <c r="B13" s="32">
        <v>5</v>
      </c>
      <c r="C13" s="32">
        <v>24</v>
      </c>
      <c r="D13" s="32" t="s">
        <v>47</v>
      </c>
      <c r="E13" s="32">
        <v>10</v>
      </c>
      <c r="F13" s="32" t="s">
        <v>17</v>
      </c>
      <c r="G13" s="32" t="s">
        <v>48</v>
      </c>
      <c r="H13" s="32" t="s">
        <v>49</v>
      </c>
    </row>
    <row r="14" spans="1:8">
      <c r="A14" s="32">
        <v>11</v>
      </c>
      <c r="B14" s="32">
        <v>6</v>
      </c>
      <c r="C14" s="32">
        <v>28</v>
      </c>
      <c r="D14" s="32" t="s">
        <v>50</v>
      </c>
      <c r="E14" s="32">
        <v>11</v>
      </c>
      <c r="F14" s="32" t="s">
        <v>13</v>
      </c>
      <c r="G14" s="32" t="s">
        <v>51</v>
      </c>
      <c r="H14" s="32" t="s">
        <v>52</v>
      </c>
    </row>
    <row r="15" spans="1:8">
      <c r="A15" s="32">
        <v>12</v>
      </c>
      <c r="B15" s="32">
        <v>7</v>
      </c>
      <c r="C15" s="32">
        <v>29</v>
      </c>
      <c r="D15" s="32" t="s">
        <v>53</v>
      </c>
      <c r="E15" s="32">
        <v>12</v>
      </c>
      <c r="F15" s="32" t="s">
        <v>24</v>
      </c>
      <c r="G15" s="32" t="s">
        <v>54</v>
      </c>
      <c r="H15" s="32" t="s">
        <v>55</v>
      </c>
    </row>
    <row r="16" spans="1:8">
      <c r="A16" s="32">
        <v>13</v>
      </c>
      <c r="B16" s="32">
        <v>8</v>
      </c>
      <c r="C16" s="32">
        <v>30</v>
      </c>
      <c r="D16" s="32" t="s">
        <v>56</v>
      </c>
      <c r="E16" s="32">
        <v>13</v>
      </c>
      <c r="F16" s="32" t="s">
        <v>28</v>
      </c>
      <c r="G16" s="32" t="s">
        <v>57</v>
      </c>
      <c r="H16" s="32" t="s">
        <v>58</v>
      </c>
    </row>
    <row r="17" spans="1:8">
      <c r="A17" s="32">
        <v>14</v>
      </c>
      <c r="B17" s="32">
        <v>8</v>
      </c>
      <c r="C17" s="32">
        <v>31</v>
      </c>
      <c r="D17" s="32" t="s">
        <v>59</v>
      </c>
      <c r="E17" s="32">
        <v>14</v>
      </c>
      <c r="F17" s="32" t="s">
        <v>32</v>
      </c>
      <c r="G17" s="32" t="s">
        <v>60</v>
      </c>
      <c r="H17" s="32" t="s">
        <v>61</v>
      </c>
    </row>
    <row r="18" spans="1:8">
      <c r="A18" s="32">
        <v>15</v>
      </c>
      <c r="B18" s="32">
        <v>9</v>
      </c>
      <c r="C18" s="32">
        <v>32</v>
      </c>
      <c r="D18" s="32" t="s">
        <v>62</v>
      </c>
      <c r="E18" s="32">
        <v>15</v>
      </c>
      <c r="F18" s="32" t="s">
        <v>36</v>
      </c>
      <c r="G18" s="32" t="s">
        <v>63</v>
      </c>
      <c r="H18" s="32" t="s">
        <v>64</v>
      </c>
    </row>
    <row r="19" spans="1:8">
      <c r="A19" s="32">
        <v>16</v>
      </c>
      <c r="B19" s="32">
        <v>10</v>
      </c>
      <c r="C19" s="32">
        <v>33</v>
      </c>
      <c r="D19" s="32" t="s">
        <v>65</v>
      </c>
      <c r="E19" s="32">
        <v>16</v>
      </c>
      <c r="F19" s="32" t="s">
        <v>40</v>
      </c>
      <c r="G19" s="32" t="s">
        <v>66</v>
      </c>
      <c r="H19" s="32" t="s">
        <v>67</v>
      </c>
    </row>
    <row r="20" spans="1:8">
      <c r="A20" s="32">
        <v>17</v>
      </c>
      <c r="B20" s="32">
        <v>11</v>
      </c>
      <c r="C20" s="32">
        <v>35</v>
      </c>
      <c r="D20" s="32" t="s">
        <v>68</v>
      </c>
      <c r="E20" s="32">
        <v>17</v>
      </c>
      <c r="F20" s="32" t="s">
        <v>44</v>
      </c>
      <c r="G20" s="32" t="s">
        <v>69</v>
      </c>
      <c r="H20" s="32" t="s">
        <v>70</v>
      </c>
    </row>
    <row r="21" spans="1:8">
      <c r="A21" s="32">
        <v>18</v>
      </c>
      <c r="B21" s="32">
        <v>11</v>
      </c>
      <c r="C21" s="32">
        <v>36</v>
      </c>
      <c r="D21" s="32" t="s">
        <v>71</v>
      </c>
      <c r="E21" s="32">
        <v>18</v>
      </c>
      <c r="F21" s="32" t="s">
        <v>17</v>
      </c>
      <c r="G21" s="32" t="s">
        <v>72</v>
      </c>
      <c r="H21" s="32" t="s">
        <v>73</v>
      </c>
    </row>
    <row r="22" spans="1:8">
      <c r="A22" s="32">
        <v>19</v>
      </c>
      <c r="B22" s="32">
        <v>12</v>
      </c>
      <c r="C22" s="32">
        <v>40</v>
      </c>
      <c r="D22" s="32" t="s">
        <v>74</v>
      </c>
      <c r="E22" s="32">
        <v>19</v>
      </c>
      <c r="F22" s="32" t="s">
        <v>13</v>
      </c>
      <c r="G22" s="32" t="s">
        <v>75</v>
      </c>
      <c r="H22" s="32" t="s">
        <v>76</v>
      </c>
    </row>
    <row r="23" spans="1:8">
      <c r="A23" s="32">
        <v>20</v>
      </c>
      <c r="B23" s="32">
        <v>13</v>
      </c>
      <c r="C23" s="32">
        <v>41</v>
      </c>
      <c r="D23" s="32" t="s">
        <v>77</v>
      </c>
      <c r="E23" s="32">
        <v>20</v>
      </c>
      <c r="F23" s="32" t="s">
        <v>24</v>
      </c>
      <c r="G23" s="32" t="s">
        <v>78</v>
      </c>
      <c r="H23" s="32" t="s">
        <v>79</v>
      </c>
    </row>
    <row r="24" spans="1:8">
      <c r="A24" s="32">
        <v>21</v>
      </c>
      <c r="B24" s="32">
        <v>14</v>
      </c>
      <c r="C24" s="32">
        <v>42</v>
      </c>
      <c r="D24" s="32" t="s">
        <v>80</v>
      </c>
      <c r="E24" s="32">
        <v>21</v>
      </c>
      <c r="F24" s="32" t="s">
        <v>81</v>
      </c>
      <c r="G24" s="32" t="s">
        <v>82</v>
      </c>
      <c r="H24" s="32" t="s">
        <v>83</v>
      </c>
    </row>
    <row r="25" spans="1:8">
      <c r="A25" s="32">
        <v>22</v>
      </c>
      <c r="B25" s="32">
        <v>15</v>
      </c>
      <c r="C25" s="32">
        <v>43</v>
      </c>
      <c r="D25" s="32" t="s">
        <v>84</v>
      </c>
      <c r="E25" s="32">
        <v>22</v>
      </c>
      <c r="F25" s="32" t="s">
        <v>85</v>
      </c>
      <c r="G25" s="32" t="s">
        <v>86</v>
      </c>
      <c r="H25" s="32" t="s">
        <v>87</v>
      </c>
    </row>
    <row r="26" spans="1:8">
      <c r="A26" s="32">
        <v>23</v>
      </c>
      <c r="B26" s="32">
        <v>16</v>
      </c>
      <c r="C26" s="32">
        <v>44</v>
      </c>
      <c r="D26" s="32" t="s">
        <v>88</v>
      </c>
      <c r="E26" s="32">
        <v>23</v>
      </c>
      <c r="F26" s="32" t="s">
        <v>89</v>
      </c>
      <c r="G26" s="32" t="s">
        <v>90</v>
      </c>
      <c r="H26" s="32" t="s">
        <v>91</v>
      </c>
    </row>
    <row r="27" spans="1:8">
      <c r="A27" s="32">
        <v>24</v>
      </c>
      <c r="B27" s="32">
        <v>17</v>
      </c>
      <c r="C27" s="32">
        <v>46</v>
      </c>
      <c r="D27" s="32" t="s">
        <v>92</v>
      </c>
      <c r="E27" s="32">
        <v>24</v>
      </c>
      <c r="F27" s="32" t="s">
        <v>93</v>
      </c>
      <c r="G27" s="32" t="s">
        <v>94</v>
      </c>
      <c r="H27" s="32" t="s">
        <v>95</v>
      </c>
    </row>
    <row r="28" spans="1:8">
      <c r="A28" s="32">
        <v>25</v>
      </c>
      <c r="B28" s="32">
        <v>18</v>
      </c>
      <c r="C28" s="32">
        <v>48</v>
      </c>
      <c r="D28" s="32" t="s">
        <v>96</v>
      </c>
      <c r="E28" s="32">
        <v>25</v>
      </c>
      <c r="F28" s="32" t="s">
        <v>97</v>
      </c>
      <c r="G28" s="32" t="s">
        <v>98</v>
      </c>
      <c r="H28" s="32" t="s">
        <v>99</v>
      </c>
    </row>
    <row r="29" spans="1:8">
      <c r="A29" s="32">
        <v>26</v>
      </c>
      <c r="B29" s="32">
        <v>19</v>
      </c>
      <c r="C29" s="32">
        <v>50</v>
      </c>
      <c r="D29" s="32" t="s">
        <v>100</v>
      </c>
      <c r="E29" s="32">
        <v>26</v>
      </c>
      <c r="F29" s="32" t="s">
        <v>101</v>
      </c>
      <c r="G29" s="32" t="s">
        <v>102</v>
      </c>
      <c r="H29" s="32" t="s">
        <v>103</v>
      </c>
    </row>
    <row r="30" spans="1:8">
      <c r="A30" s="32">
        <v>27</v>
      </c>
      <c r="B30" s="32">
        <v>20</v>
      </c>
      <c r="C30" s="32">
        <v>51</v>
      </c>
      <c r="D30" s="32" t="s">
        <v>104</v>
      </c>
      <c r="E30" s="32">
        <v>27</v>
      </c>
      <c r="F30" s="32" t="s">
        <v>101</v>
      </c>
      <c r="G30" s="32" t="s">
        <v>105</v>
      </c>
      <c r="H30" s="32" t="s">
        <v>106</v>
      </c>
    </row>
    <row r="31" spans="1:8">
      <c r="A31" s="32">
        <v>28</v>
      </c>
      <c r="B31" s="32">
        <v>20</v>
      </c>
      <c r="C31" s="32">
        <v>54</v>
      </c>
      <c r="D31" s="32" t="s">
        <v>107</v>
      </c>
      <c r="E31" s="32">
        <v>28</v>
      </c>
      <c r="F31" s="32" t="s">
        <v>101</v>
      </c>
      <c r="G31" s="32" t="s">
        <v>108</v>
      </c>
      <c r="H31" s="32" t="s">
        <v>109</v>
      </c>
    </row>
    <row r="32" spans="1:8">
      <c r="A32" s="32">
        <v>29</v>
      </c>
      <c r="B32" s="32">
        <v>23</v>
      </c>
      <c r="C32" s="32">
        <v>55</v>
      </c>
      <c r="D32" s="32" t="s">
        <v>110</v>
      </c>
      <c r="E32" s="32">
        <v>29</v>
      </c>
      <c r="F32" s="32" t="s">
        <v>111</v>
      </c>
      <c r="G32" s="32" t="s">
        <v>112</v>
      </c>
      <c r="H32" s="32" t="s">
        <v>113</v>
      </c>
    </row>
    <row r="33" spans="1:8">
      <c r="A33" s="32">
        <v>30</v>
      </c>
      <c r="B33" s="32">
        <v>24</v>
      </c>
      <c r="C33" s="32">
        <v>56</v>
      </c>
      <c r="D33" s="32" t="s">
        <v>114</v>
      </c>
      <c r="E33" s="32">
        <v>30</v>
      </c>
      <c r="F33" s="32" t="s">
        <v>115</v>
      </c>
      <c r="G33" s="32" t="s">
        <v>116</v>
      </c>
      <c r="H33" s="32" t="s">
        <v>117</v>
      </c>
    </row>
    <row r="34" spans="1:8">
      <c r="A34" s="32">
        <v>31</v>
      </c>
      <c r="B34" s="32">
        <v>25</v>
      </c>
      <c r="C34" s="32">
        <v>57</v>
      </c>
      <c r="D34" s="32" t="s">
        <v>118</v>
      </c>
      <c r="E34" s="32">
        <v>31</v>
      </c>
      <c r="F34" s="32" t="s">
        <v>28</v>
      </c>
      <c r="G34" s="32" t="s">
        <v>119</v>
      </c>
      <c r="H34" s="32" t="s">
        <v>120</v>
      </c>
    </row>
    <row r="35" spans="1:8">
      <c r="A35" s="32">
        <v>32</v>
      </c>
      <c r="B35" s="32">
        <v>26</v>
      </c>
      <c r="C35" s="32">
        <v>58</v>
      </c>
      <c r="D35" s="32" t="s">
        <v>121</v>
      </c>
      <c r="E35" s="32">
        <v>32</v>
      </c>
      <c r="F35" s="32" t="s">
        <v>32</v>
      </c>
      <c r="G35" s="32" t="s">
        <v>122</v>
      </c>
      <c r="H35" s="32" t="s">
        <v>123</v>
      </c>
    </row>
    <row r="36" spans="1:8">
      <c r="A36" s="32">
        <v>33</v>
      </c>
      <c r="B36" s="32">
        <v>27</v>
      </c>
      <c r="C36" s="32">
        <v>59</v>
      </c>
      <c r="D36" s="32" t="s">
        <v>124</v>
      </c>
      <c r="E36" s="32">
        <v>33</v>
      </c>
      <c r="F36" s="32" t="s">
        <v>36</v>
      </c>
      <c r="G36" s="32" t="s">
        <v>125</v>
      </c>
      <c r="H36" s="32" t="s">
        <v>126</v>
      </c>
    </row>
    <row r="37" spans="1:8">
      <c r="A37" s="32">
        <v>34</v>
      </c>
      <c r="B37" s="32">
        <v>30</v>
      </c>
      <c r="C37" s="32">
        <v>61</v>
      </c>
      <c r="D37" s="32" t="s">
        <v>127</v>
      </c>
      <c r="E37" s="32">
        <v>34</v>
      </c>
      <c r="F37" s="32" t="s">
        <v>40</v>
      </c>
      <c r="G37" s="32" t="s">
        <v>128</v>
      </c>
      <c r="H37" s="32" t="s">
        <v>129</v>
      </c>
    </row>
    <row r="38" spans="1:8">
      <c r="A38" s="32">
        <v>35</v>
      </c>
      <c r="B38" s="32">
        <v>31</v>
      </c>
      <c r="C38" s="32">
        <v>63</v>
      </c>
      <c r="D38" s="32" t="s">
        <v>130</v>
      </c>
      <c r="E38" s="32">
        <v>35</v>
      </c>
      <c r="F38" s="32" t="s">
        <v>44</v>
      </c>
      <c r="G38" s="32" t="s">
        <v>131</v>
      </c>
      <c r="H38" s="32" t="s">
        <v>132</v>
      </c>
    </row>
    <row r="39" spans="1:8">
      <c r="A39" s="32">
        <v>36</v>
      </c>
      <c r="B39" s="32">
        <v>32</v>
      </c>
      <c r="C39" s="32">
        <v>65</v>
      </c>
      <c r="D39" s="32" t="s">
        <v>133</v>
      </c>
      <c r="E39" s="32">
        <v>36</v>
      </c>
      <c r="F39" s="32" t="s">
        <v>17</v>
      </c>
      <c r="G39" s="32" t="s">
        <v>134</v>
      </c>
      <c r="H39" s="32" t="s">
        <v>135</v>
      </c>
    </row>
    <row r="40" spans="1:8">
      <c r="A40" s="32">
        <v>37</v>
      </c>
      <c r="B40" s="32">
        <v>34</v>
      </c>
      <c r="C40" s="32">
        <v>67</v>
      </c>
      <c r="D40" s="32" t="s">
        <v>136</v>
      </c>
      <c r="E40" s="32">
        <v>37</v>
      </c>
      <c r="F40" s="32" t="s">
        <v>13</v>
      </c>
      <c r="G40" s="32" t="s">
        <v>137</v>
      </c>
      <c r="H40" s="32" t="s">
        <v>138</v>
      </c>
    </row>
    <row r="41" spans="1:8">
      <c r="A41" s="32">
        <v>38</v>
      </c>
      <c r="B41" s="32">
        <v>35</v>
      </c>
      <c r="C41" s="32">
        <v>69</v>
      </c>
      <c r="D41" s="32" t="s">
        <v>139</v>
      </c>
      <c r="E41" s="32">
        <v>38</v>
      </c>
      <c r="F41" s="32" t="s">
        <v>24</v>
      </c>
      <c r="G41" s="32" t="s">
        <v>140</v>
      </c>
      <c r="H41" s="32" t="s">
        <v>141</v>
      </c>
    </row>
    <row r="42" spans="1:8">
      <c r="A42" s="32">
        <v>39</v>
      </c>
      <c r="B42" s="32">
        <v>36</v>
      </c>
      <c r="C42" s="32">
        <v>70</v>
      </c>
      <c r="D42" s="32" t="s">
        <v>142</v>
      </c>
      <c r="E42" s="32">
        <v>39</v>
      </c>
      <c r="F42" s="32" t="s">
        <v>81</v>
      </c>
      <c r="G42" s="32" t="s">
        <v>143</v>
      </c>
      <c r="H42" s="32" t="s">
        <v>144</v>
      </c>
    </row>
    <row r="43" spans="1:8">
      <c r="A43" s="32">
        <v>40</v>
      </c>
      <c r="B43" s="32">
        <v>37</v>
      </c>
      <c r="C43" s="32">
        <v>73</v>
      </c>
      <c r="D43" s="32" t="s">
        <v>145</v>
      </c>
      <c r="E43" s="32">
        <v>40</v>
      </c>
      <c r="F43" s="32" t="s">
        <v>85</v>
      </c>
      <c r="G43" s="32" t="s">
        <v>146</v>
      </c>
      <c r="H43" s="32" t="s">
        <v>147</v>
      </c>
    </row>
    <row r="44" spans="1:8">
      <c r="A44" s="32">
        <v>41</v>
      </c>
      <c r="B44" s="32">
        <v>38</v>
      </c>
      <c r="C44" s="32">
        <v>75</v>
      </c>
      <c r="D44" s="32" t="s">
        <v>148</v>
      </c>
      <c r="E44" s="32">
        <v>41</v>
      </c>
      <c r="F44" s="32" t="s">
        <v>89</v>
      </c>
      <c r="G44" s="32" t="s">
        <v>149</v>
      </c>
      <c r="H44" s="32" t="s">
        <v>150</v>
      </c>
    </row>
    <row r="45" spans="1:8">
      <c r="A45" s="32">
        <v>42</v>
      </c>
      <c r="B45" s="32">
        <v>39</v>
      </c>
      <c r="C45" s="32">
        <v>77</v>
      </c>
      <c r="D45" s="32" t="s">
        <v>151</v>
      </c>
      <c r="E45" s="32">
        <v>42</v>
      </c>
      <c r="F45" s="32" t="s">
        <v>93</v>
      </c>
      <c r="G45" s="32" t="s">
        <v>152</v>
      </c>
      <c r="H45" s="32" t="s">
        <v>153</v>
      </c>
    </row>
    <row r="46" spans="1:8">
      <c r="A46" s="32">
        <v>43</v>
      </c>
      <c r="B46" s="32">
        <v>40</v>
      </c>
      <c r="C46" s="32">
        <v>79</v>
      </c>
      <c r="D46" s="32" t="s">
        <v>154</v>
      </c>
      <c r="E46" s="32">
        <v>43</v>
      </c>
      <c r="F46" s="32" t="s">
        <v>97</v>
      </c>
      <c r="G46" s="32" t="s">
        <v>155</v>
      </c>
      <c r="H46" s="32" t="s">
        <v>156</v>
      </c>
    </row>
    <row r="47" spans="1:8">
      <c r="A47" s="32">
        <v>44</v>
      </c>
      <c r="B47" s="32">
        <v>41</v>
      </c>
      <c r="C47" s="32">
        <v>81</v>
      </c>
      <c r="D47" s="32" t="s">
        <v>157</v>
      </c>
      <c r="E47" s="32">
        <v>44</v>
      </c>
      <c r="F47" s="32" t="s">
        <v>101</v>
      </c>
      <c r="G47" s="32" t="s">
        <v>158</v>
      </c>
      <c r="H47" s="32" t="s">
        <v>159</v>
      </c>
    </row>
    <row r="48" spans="1:8">
      <c r="A48" s="32">
        <v>45</v>
      </c>
      <c r="B48" s="32">
        <v>43</v>
      </c>
      <c r="C48" s="32">
        <v>83</v>
      </c>
      <c r="D48" s="32" t="s">
        <v>160</v>
      </c>
      <c r="E48" s="32">
        <v>45</v>
      </c>
      <c r="F48" s="32" t="s">
        <v>101</v>
      </c>
      <c r="G48" s="32" t="s">
        <v>161</v>
      </c>
      <c r="H48" s="32" t="s">
        <v>162</v>
      </c>
    </row>
    <row r="49" spans="1:8">
      <c r="A49" s="32">
        <v>46</v>
      </c>
      <c r="B49" s="32">
        <v>44</v>
      </c>
      <c r="C49" s="32">
        <v>85</v>
      </c>
      <c r="D49" s="32" t="s">
        <v>163</v>
      </c>
      <c r="E49" s="32">
        <v>46</v>
      </c>
      <c r="F49" s="32" t="s">
        <v>101</v>
      </c>
      <c r="G49" s="32" t="s">
        <v>164</v>
      </c>
      <c r="H49" s="32" t="s">
        <v>165</v>
      </c>
    </row>
    <row r="50" spans="1:8">
      <c r="A50" s="32">
        <v>47</v>
      </c>
      <c r="B50" s="32">
        <v>45</v>
      </c>
      <c r="C50" s="32">
        <v>86</v>
      </c>
      <c r="D50" s="32" t="s">
        <v>166</v>
      </c>
      <c r="E50" s="32">
        <v>47</v>
      </c>
      <c r="F50" s="32" t="s">
        <v>111</v>
      </c>
      <c r="G50" s="32" t="s">
        <v>167</v>
      </c>
      <c r="H50" s="32" t="s">
        <v>168</v>
      </c>
    </row>
    <row r="51" spans="1:8">
      <c r="A51" s="32">
        <v>48</v>
      </c>
      <c r="B51" s="32">
        <v>46</v>
      </c>
      <c r="C51" s="32">
        <v>87</v>
      </c>
      <c r="D51" s="32" t="s">
        <v>169</v>
      </c>
      <c r="E51" s="32">
        <v>48</v>
      </c>
      <c r="F51" s="32" t="s">
        <v>115</v>
      </c>
      <c r="G51" s="32" t="s">
        <v>170</v>
      </c>
      <c r="H51" s="32" t="s">
        <v>171</v>
      </c>
    </row>
    <row r="52" spans="1:8">
      <c r="A52" s="32">
        <v>49</v>
      </c>
      <c r="B52" s="32">
        <v>47</v>
      </c>
      <c r="C52" s="32">
        <v>88</v>
      </c>
      <c r="D52" s="32" t="s">
        <v>172</v>
      </c>
      <c r="E52" s="32">
        <v>49</v>
      </c>
      <c r="F52" s="32" t="s">
        <v>28</v>
      </c>
      <c r="G52" s="32" t="s">
        <v>173</v>
      </c>
      <c r="H52" s="32" t="s">
        <v>174</v>
      </c>
    </row>
    <row r="53" spans="1:8">
      <c r="A53" s="32">
        <v>50</v>
      </c>
      <c r="B53" s="32">
        <v>49</v>
      </c>
      <c r="C53" s="32">
        <v>90</v>
      </c>
      <c r="D53" s="32" t="s">
        <v>175</v>
      </c>
      <c r="E53" s="32">
        <v>50</v>
      </c>
      <c r="F53" s="32" t="s">
        <v>32</v>
      </c>
      <c r="G53" s="32" t="s">
        <v>176</v>
      </c>
      <c r="H53" s="32" t="s">
        <v>177</v>
      </c>
    </row>
    <row r="54" spans="1:8">
      <c r="A54" s="32">
        <v>51</v>
      </c>
      <c r="B54" s="32">
        <v>51</v>
      </c>
      <c r="C54" s="32">
        <v>91</v>
      </c>
      <c r="D54" s="32" t="s">
        <v>178</v>
      </c>
      <c r="E54" s="32">
        <v>51</v>
      </c>
      <c r="F54" s="32" t="s">
        <v>36</v>
      </c>
      <c r="G54" s="32" t="s">
        <v>179</v>
      </c>
      <c r="H54" s="32" t="s">
        <v>180</v>
      </c>
    </row>
    <row r="55" spans="1:8">
      <c r="A55" s="32">
        <v>52</v>
      </c>
      <c r="B55" s="32">
        <v>52</v>
      </c>
      <c r="C55" s="32">
        <v>93</v>
      </c>
      <c r="D55" s="32" t="s">
        <v>181</v>
      </c>
      <c r="E55" s="32">
        <v>52</v>
      </c>
      <c r="F55" s="32" t="s">
        <v>40</v>
      </c>
      <c r="G55" s="32" t="s">
        <v>182</v>
      </c>
      <c r="H55" s="32" t="s">
        <v>183</v>
      </c>
    </row>
    <row r="56" spans="1:8">
      <c r="A56" s="32">
        <v>53</v>
      </c>
      <c r="B56" s="32">
        <v>53</v>
      </c>
      <c r="C56" s="32">
        <v>94</v>
      </c>
      <c r="D56" s="32" t="s">
        <v>184</v>
      </c>
      <c r="E56" s="32">
        <v>53</v>
      </c>
      <c r="F56" s="32" t="s">
        <v>44</v>
      </c>
      <c r="G56" s="32" t="s">
        <v>185</v>
      </c>
      <c r="H56" s="32" t="s">
        <v>186</v>
      </c>
    </row>
    <row r="57" spans="1:8">
      <c r="A57" s="32">
        <v>54</v>
      </c>
      <c r="B57" s="32">
        <v>54</v>
      </c>
      <c r="C57" s="32">
        <v>96</v>
      </c>
      <c r="D57" s="32" t="s">
        <v>187</v>
      </c>
      <c r="E57" s="32">
        <v>54</v>
      </c>
      <c r="F57" s="32" t="s">
        <v>17</v>
      </c>
      <c r="G57" s="32" t="s">
        <v>188</v>
      </c>
      <c r="H57" s="32" t="s">
        <v>189</v>
      </c>
    </row>
    <row r="58" spans="1:8">
      <c r="A58" s="32">
        <v>55</v>
      </c>
      <c r="B58" s="32">
        <v>56</v>
      </c>
      <c r="C58" s="32">
        <v>97</v>
      </c>
      <c r="D58" s="32" t="s">
        <v>190</v>
      </c>
      <c r="E58" s="32">
        <v>55</v>
      </c>
      <c r="F58" s="32" t="s">
        <v>13</v>
      </c>
      <c r="G58" s="32" t="s">
        <v>191</v>
      </c>
      <c r="H58" s="32" t="s">
        <v>192</v>
      </c>
    </row>
    <row r="59" spans="1:8">
      <c r="A59" s="32">
        <v>56</v>
      </c>
      <c r="B59" s="32">
        <v>57</v>
      </c>
      <c r="C59" s="32">
        <v>98</v>
      </c>
      <c r="D59" s="32" t="s">
        <v>193</v>
      </c>
      <c r="E59" s="32">
        <v>56</v>
      </c>
      <c r="F59" s="32" t="s">
        <v>24</v>
      </c>
      <c r="G59" s="32" t="s">
        <v>194</v>
      </c>
      <c r="H59" s="32" t="s">
        <v>195</v>
      </c>
    </row>
    <row r="60" spans="1:8">
      <c r="A60" s="32">
        <v>57</v>
      </c>
      <c r="B60" s="32">
        <v>59</v>
      </c>
      <c r="C60" s="32">
        <v>100</v>
      </c>
      <c r="D60" s="32" t="s">
        <v>196</v>
      </c>
      <c r="E60" s="32">
        <v>57</v>
      </c>
      <c r="F60" s="32" t="s">
        <v>81</v>
      </c>
      <c r="G60" s="32" t="s">
        <v>197</v>
      </c>
      <c r="H60" s="32" t="s">
        <v>198</v>
      </c>
    </row>
    <row r="61" spans="1:8">
      <c r="A61" s="32">
        <v>58</v>
      </c>
      <c r="B61" s="32">
        <v>61</v>
      </c>
      <c r="C61" s="32">
        <v>101</v>
      </c>
      <c r="D61" s="32" t="s">
        <v>199</v>
      </c>
      <c r="E61" s="32">
        <v>58</v>
      </c>
      <c r="F61" s="32" t="s">
        <v>81</v>
      </c>
      <c r="G61" s="32" t="s">
        <v>200</v>
      </c>
      <c r="H61" s="32" t="s">
        <v>201</v>
      </c>
    </row>
    <row r="62" spans="1:8">
      <c r="A62" s="32">
        <v>59</v>
      </c>
      <c r="B62" s="32">
        <v>62</v>
      </c>
      <c r="C62" s="32">
        <v>102</v>
      </c>
      <c r="D62" s="32" t="s">
        <v>202</v>
      </c>
      <c r="E62" s="32">
        <v>59</v>
      </c>
      <c r="F62" s="32" t="s">
        <v>81</v>
      </c>
      <c r="G62" s="32" t="s">
        <v>203</v>
      </c>
      <c r="H62" s="32" t="s">
        <v>204</v>
      </c>
    </row>
    <row r="63" spans="1:8">
      <c r="A63" s="32">
        <v>60</v>
      </c>
      <c r="B63" s="32">
        <v>64</v>
      </c>
      <c r="C63" s="32">
        <v>103</v>
      </c>
      <c r="D63" s="32" t="s">
        <v>205</v>
      </c>
      <c r="E63" s="32">
        <v>60</v>
      </c>
      <c r="F63" s="32" t="s">
        <v>81</v>
      </c>
      <c r="G63" s="32" t="s">
        <v>206</v>
      </c>
      <c r="H63" s="32" t="s">
        <v>207</v>
      </c>
    </row>
    <row r="64" spans="1:8">
      <c r="A64" s="32">
        <v>61</v>
      </c>
      <c r="B64" s="32">
        <v>65</v>
      </c>
      <c r="C64" s="32">
        <v>104</v>
      </c>
      <c r="D64" s="32" t="s">
        <v>208</v>
      </c>
      <c r="E64" s="32">
        <v>61</v>
      </c>
      <c r="F64" s="32" t="s">
        <v>81</v>
      </c>
      <c r="G64" s="32" t="s">
        <v>209</v>
      </c>
      <c r="H64" s="32" t="s">
        <v>210</v>
      </c>
    </row>
    <row r="65" spans="1:8">
      <c r="A65" s="32">
        <v>62</v>
      </c>
      <c r="B65" s="32">
        <v>66</v>
      </c>
      <c r="C65" s="32">
        <v>106</v>
      </c>
      <c r="D65" s="32" t="s">
        <v>211</v>
      </c>
      <c r="E65" s="32">
        <v>62</v>
      </c>
      <c r="F65" s="32" t="s">
        <v>81</v>
      </c>
      <c r="G65" s="32" t="s">
        <v>212</v>
      </c>
      <c r="H65" s="32" t="s">
        <v>213</v>
      </c>
    </row>
    <row r="66" spans="1:8">
      <c r="A66" s="32">
        <v>63</v>
      </c>
      <c r="B66" s="32">
        <v>67</v>
      </c>
      <c r="C66" s="32">
        <v>107</v>
      </c>
      <c r="D66" s="32" t="s">
        <v>214</v>
      </c>
      <c r="E66" s="32">
        <v>63</v>
      </c>
      <c r="F66" s="32" t="s">
        <v>81</v>
      </c>
      <c r="G66" s="32" t="s">
        <v>215</v>
      </c>
      <c r="H66" s="32" t="s">
        <v>216</v>
      </c>
    </row>
    <row r="67" spans="1:8">
      <c r="A67" s="32">
        <v>64</v>
      </c>
      <c r="B67" s="32">
        <v>69</v>
      </c>
      <c r="C67" s="32">
        <v>108</v>
      </c>
      <c r="D67" s="32" t="s">
        <v>217</v>
      </c>
      <c r="E67" s="32">
        <v>64</v>
      </c>
      <c r="F67" s="32" t="s">
        <v>81</v>
      </c>
      <c r="G67" s="32" t="s">
        <v>218</v>
      </c>
      <c r="H67" s="32" t="s">
        <v>219</v>
      </c>
    </row>
    <row r="68" spans="1:8">
      <c r="A68" s="32">
        <v>65</v>
      </c>
      <c r="B68" s="32">
        <v>70</v>
      </c>
      <c r="C68" s="32">
        <v>109</v>
      </c>
      <c r="D68" s="32" t="s">
        <v>220</v>
      </c>
      <c r="E68" s="32">
        <v>65</v>
      </c>
      <c r="F68" s="32" t="s">
        <v>81</v>
      </c>
      <c r="G68" s="32" t="s">
        <v>221</v>
      </c>
      <c r="H68" s="32" t="s">
        <v>222</v>
      </c>
    </row>
    <row r="69" spans="1:8">
      <c r="A69" s="32">
        <v>66</v>
      </c>
      <c r="B69" s="32">
        <v>72</v>
      </c>
      <c r="C69" s="32">
        <v>110</v>
      </c>
      <c r="D69" s="32" t="s">
        <v>223</v>
      </c>
      <c r="E69" s="32">
        <v>66</v>
      </c>
      <c r="F69" s="32" t="s">
        <v>81</v>
      </c>
      <c r="G69" s="32" t="s">
        <v>224</v>
      </c>
      <c r="H69" s="32" t="s">
        <v>225</v>
      </c>
    </row>
    <row r="70" spans="1:8">
      <c r="A70" s="32">
        <v>67</v>
      </c>
      <c r="B70" s="32">
        <v>73</v>
      </c>
      <c r="C70" s="32">
        <v>111</v>
      </c>
      <c r="D70" s="32" t="s">
        <v>226</v>
      </c>
      <c r="E70" s="32">
        <v>67</v>
      </c>
      <c r="F70" s="32" t="s">
        <v>81</v>
      </c>
      <c r="G70" s="32" t="s">
        <v>227</v>
      </c>
      <c r="H70" s="32" t="s">
        <v>228</v>
      </c>
    </row>
    <row r="71" spans="1:8">
      <c r="A71" s="32">
        <v>68</v>
      </c>
      <c r="B71" s="32">
        <v>74</v>
      </c>
      <c r="C71" s="32">
        <v>112</v>
      </c>
      <c r="D71" s="32" t="s">
        <v>229</v>
      </c>
      <c r="E71" s="32">
        <v>68</v>
      </c>
      <c r="F71" s="32" t="s">
        <v>81</v>
      </c>
      <c r="G71" s="32" t="s">
        <v>230</v>
      </c>
      <c r="H71" s="32" t="s">
        <v>231</v>
      </c>
    </row>
    <row r="72" spans="1:8">
      <c r="A72" s="32">
        <v>69</v>
      </c>
      <c r="B72" s="32">
        <v>75</v>
      </c>
      <c r="C72" s="32">
        <v>113</v>
      </c>
      <c r="D72" s="32" t="s">
        <v>232</v>
      </c>
      <c r="E72" s="32">
        <v>69</v>
      </c>
      <c r="F72" s="32" t="s">
        <v>81</v>
      </c>
      <c r="G72" s="32" t="s">
        <v>233</v>
      </c>
      <c r="H72" s="32" t="s">
        <v>234</v>
      </c>
    </row>
    <row r="73" spans="1:8">
      <c r="A73" s="32">
        <v>70</v>
      </c>
      <c r="B73" s="32">
        <v>78</v>
      </c>
      <c r="C73" s="32">
        <v>115</v>
      </c>
      <c r="D73" s="32" t="s">
        <v>235</v>
      </c>
      <c r="E73" s="32">
        <v>70</v>
      </c>
      <c r="F73" s="32" t="s">
        <v>81</v>
      </c>
      <c r="G73" s="32" t="s">
        <v>236</v>
      </c>
      <c r="H73" s="32" t="s">
        <v>237</v>
      </c>
    </row>
    <row r="74" spans="1:8">
      <c r="A74" s="32">
        <v>71</v>
      </c>
      <c r="B74" s="32">
        <v>79</v>
      </c>
      <c r="C74" s="32">
        <v>117</v>
      </c>
      <c r="D74" s="32" t="s">
        <v>238</v>
      </c>
      <c r="E74" s="32">
        <v>71</v>
      </c>
      <c r="F74" s="32" t="s">
        <v>81</v>
      </c>
      <c r="G74" s="32" t="s">
        <v>239</v>
      </c>
      <c r="H74" s="32" t="s">
        <v>240</v>
      </c>
    </row>
    <row r="75" spans="1:8">
      <c r="A75" s="32">
        <v>72</v>
      </c>
      <c r="B75" s="32">
        <v>81</v>
      </c>
      <c r="C75" s="32">
        <v>118</v>
      </c>
      <c r="D75" s="32" t="s">
        <v>241</v>
      </c>
      <c r="E75" s="32">
        <v>72</v>
      </c>
      <c r="F75" s="32" t="s">
        <v>85</v>
      </c>
      <c r="G75" s="32" t="s">
        <v>242</v>
      </c>
      <c r="H75" s="32" t="s">
        <v>243</v>
      </c>
    </row>
    <row r="76" spans="1:8">
      <c r="A76" s="32">
        <v>73</v>
      </c>
      <c r="B76" s="32">
        <v>82</v>
      </c>
      <c r="C76" s="32">
        <v>121</v>
      </c>
      <c r="D76" s="32" t="s">
        <v>244</v>
      </c>
      <c r="E76" s="32">
        <v>73</v>
      </c>
      <c r="F76" s="32" t="s">
        <v>89</v>
      </c>
      <c r="G76" s="32" t="s">
        <v>245</v>
      </c>
      <c r="H76" s="32" t="s">
        <v>246</v>
      </c>
    </row>
    <row r="77" spans="1:8">
      <c r="A77" s="32">
        <v>74</v>
      </c>
      <c r="B77" s="32">
        <v>83</v>
      </c>
      <c r="C77" s="32">
        <v>123</v>
      </c>
      <c r="D77" s="32" t="s">
        <v>247</v>
      </c>
      <c r="E77" s="32">
        <v>74</v>
      </c>
      <c r="F77" s="32" t="s">
        <v>93</v>
      </c>
      <c r="G77" s="32" t="s">
        <v>248</v>
      </c>
      <c r="H77" s="32" t="s">
        <v>249</v>
      </c>
    </row>
    <row r="78" spans="1:8">
      <c r="A78" s="32">
        <v>75</v>
      </c>
      <c r="B78" s="32">
        <v>84</v>
      </c>
      <c r="C78" s="32">
        <v>124</v>
      </c>
      <c r="D78" s="32" t="s">
        <v>250</v>
      </c>
      <c r="E78" s="32">
        <v>75</v>
      </c>
      <c r="F78" s="32" t="s">
        <v>97</v>
      </c>
      <c r="G78" s="32" t="s">
        <v>251</v>
      </c>
      <c r="H78" s="32" t="s">
        <v>252</v>
      </c>
    </row>
    <row r="79" spans="1:8">
      <c r="A79" s="32">
        <v>76</v>
      </c>
      <c r="B79" s="32">
        <v>85</v>
      </c>
      <c r="C79" s="32">
        <v>127</v>
      </c>
      <c r="D79" s="32" t="s">
        <v>253</v>
      </c>
      <c r="E79" s="32">
        <v>76</v>
      </c>
      <c r="F79" s="32" t="s">
        <v>101</v>
      </c>
      <c r="G79" s="32" t="s">
        <v>254</v>
      </c>
      <c r="H79" s="32" t="s">
        <v>255</v>
      </c>
    </row>
    <row r="80" spans="1:8">
      <c r="A80" s="32">
        <v>77</v>
      </c>
      <c r="B80" s="32">
        <v>86</v>
      </c>
      <c r="C80" s="32">
        <v>128</v>
      </c>
      <c r="D80" s="32" t="s">
        <v>256</v>
      </c>
      <c r="E80" s="32">
        <v>77</v>
      </c>
      <c r="F80" s="32" t="s">
        <v>101</v>
      </c>
      <c r="G80" s="32" t="s">
        <v>257</v>
      </c>
      <c r="H80" s="32" t="s">
        <v>258</v>
      </c>
    </row>
    <row r="81" spans="1:8">
      <c r="A81" s="32">
        <v>78</v>
      </c>
      <c r="B81" s="32">
        <v>87</v>
      </c>
      <c r="C81" s="32">
        <v>130</v>
      </c>
      <c r="D81" s="32" t="s">
        <v>259</v>
      </c>
      <c r="E81" s="32">
        <v>78</v>
      </c>
      <c r="F81" s="32" t="s">
        <v>101</v>
      </c>
      <c r="G81" s="32" t="s">
        <v>260</v>
      </c>
      <c r="H81" s="32" t="s">
        <v>261</v>
      </c>
    </row>
    <row r="82" spans="1:8">
      <c r="A82" s="32">
        <v>79</v>
      </c>
      <c r="B82" s="32">
        <v>89</v>
      </c>
      <c r="C82" s="32">
        <v>131</v>
      </c>
      <c r="D82" s="32" t="s">
        <v>262</v>
      </c>
      <c r="E82" s="32">
        <v>79</v>
      </c>
      <c r="F82" s="32" t="s">
        <v>111</v>
      </c>
      <c r="G82" s="32" t="s">
        <v>263</v>
      </c>
      <c r="H82" s="32" t="s">
        <v>264</v>
      </c>
    </row>
    <row r="83" spans="1:8">
      <c r="A83" s="32">
        <v>80</v>
      </c>
      <c r="B83" s="32">
        <v>90</v>
      </c>
      <c r="C83" s="32">
        <v>136</v>
      </c>
      <c r="D83" s="32" t="s">
        <v>265</v>
      </c>
      <c r="E83" s="32">
        <v>80</v>
      </c>
      <c r="F83" s="32" t="s">
        <v>115</v>
      </c>
      <c r="G83" s="32" t="s">
        <v>266</v>
      </c>
      <c r="H83" s="32" t="s">
        <v>267</v>
      </c>
    </row>
    <row r="84" spans="1:8">
      <c r="A84" s="32">
        <v>81</v>
      </c>
      <c r="B84" s="32">
        <v>95</v>
      </c>
      <c r="C84" s="32">
        <v>137</v>
      </c>
      <c r="D84" s="32" t="s">
        <v>268</v>
      </c>
      <c r="E84" s="32">
        <v>81</v>
      </c>
      <c r="F84" s="32" t="s">
        <v>28</v>
      </c>
      <c r="G84" s="32" t="s">
        <v>269</v>
      </c>
      <c r="H84" s="32" t="s">
        <v>270</v>
      </c>
    </row>
    <row r="85" spans="1:8">
      <c r="A85" s="32">
        <v>82</v>
      </c>
      <c r="B85" s="32">
        <v>96</v>
      </c>
      <c r="C85" s="32">
        <v>138</v>
      </c>
      <c r="D85" s="32" t="s">
        <v>271</v>
      </c>
      <c r="E85" s="32">
        <v>82</v>
      </c>
      <c r="F85" s="32" t="s">
        <v>32</v>
      </c>
      <c r="G85" s="32" t="s">
        <v>272</v>
      </c>
      <c r="H85" s="32" t="s">
        <v>273</v>
      </c>
    </row>
    <row r="86" spans="1:8">
      <c r="A86" s="32">
        <v>83</v>
      </c>
      <c r="B86" s="32">
        <v>101</v>
      </c>
      <c r="C86" s="32">
        <v>141</v>
      </c>
      <c r="D86" s="32" t="s">
        <v>274</v>
      </c>
      <c r="E86" s="32">
        <v>83</v>
      </c>
      <c r="F86" s="32" t="s">
        <v>36</v>
      </c>
      <c r="G86" s="32" t="s">
        <v>275</v>
      </c>
      <c r="H86" s="32" t="s">
        <v>276</v>
      </c>
    </row>
    <row r="87" spans="1:8">
      <c r="A87" s="32">
        <v>84</v>
      </c>
      <c r="B87" s="32">
        <v>102</v>
      </c>
      <c r="C87" s="32">
        <v>143</v>
      </c>
      <c r="D87" s="32" t="s">
        <v>277</v>
      </c>
      <c r="E87" s="32">
        <v>84</v>
      </c>
      <c r="F87" s="32" t="s">
        <v>40</v>
      </c>
      <c r="G87" s="32" t="s">
        <v>278</v>
      </c>
      <c r="H87" s="32" t="s">
        <v>279</v>
      </c>
    </row>
    <row r="88" spans="1:8">
      <c r="A88" s="32">
        <v>85</v>
      </c>
      <c r="B88" s="32">
        <v>106</v>
      </c>
      <c r="C88" s="32">
        <v>144</v>
      </c>
      <c r="D88" s="32" t="s">
        <v>280</v>
      </c>
      <c r="E88" s="32">
        <v>85</v>
      </c>
      <c r="F88" s="32" t="s">
        <v>44</v>
      </c>
      <c r="G88" s="32" t="s">
        <v>281</v>
      </c>
      <c r="H88" s="32" t="s">
        <v>282</v>
      </c>
    </row>
    <row r="89" spans="1:8">
      <c r="A89" s="32">
        <v>86</v>
      </c>
      <c r="B89" s="32">
        <v>107</v>
      </c>
      <c r="C89" s="32">
        <v>145</v>
      </c>
      <c r="D89" s="32" t="s">
        <v>283</v>
      </c>
      <c r="E89" s="32">
        <v>86</v>
      </c>
      <c r="F89" s="32" t="s">
        <v>17</v>
      </c>
      <c r="G89" s="32" t="s">
        <v>284</v>
      </c>
      <c r="H89" s="32" t="s">
        <v>285</v>
      </c>
    </row>
    <row r="90" spans="1:8">
      <c r="A90" s="32">
        <v>87</v>
      </c>
      <c r="B90" s="32">
        <v>110</v>
      </c>
      <c r="C90" s="32">
        <v>146</v>
      </c>
      <c r="D90" s="32" t="s">
        <v>286</v>
      </c>
      <c r="E90" s="32">
        <v>87</v>
      </c>
      <c r="F90" s="32" t="s">
        <v>13</v>
      </c>
      <c r="G90" s="32" t="s">
        <v>287</v>
      </c>
      <c r="H90" s="32" t="s">
        <v>288</v>
      </c>
    </row>
    <row r="91" spans="1:8">
      <c r="A91" s="32">
        <v>88</v>
      </c>
      <c r="B91" s="32">
        <v>113</v>
      </c>
      <c r="C91" s="32">
        <v>147</v>
      </c>
      <c r="D91" s="32" t="s">
        <v>289</v>
      </c>
      <c r="E91" s="32">
        <v>88</v>
      </c>
      <c r="F91" s="32" t="s">
        <v>24</v>
      </c>
      <c r="G91" s="32" t="s">
        <v>290</v>
      </c>
      <c r="H91" s="32" t="s">
        <v>291</v>
      </c>
    </row>
    <row r="92" spans="1:8">
      <c r="A92" s="32">
        <v>89</v>
      </c>
      <c r="B92" s="32">
        <v>116</v>
      </c>
      <c r="C92" s="32">
        <v>148</v>
      </c>
      <c r="D92" s="32" t="s">
        <v>292</v>
      </c>
      <c r="E92" s="32">
        <v>89</v>
      </c>
      <c r="F92" s="32" t="s">
        <v>81</v>
      </c>
      <c r="G92" s="32" t="s">
        <v>293</v>
      </c>
      <c r="H92" s="32" t="s">
        <v>294</v>
      </c>
    </row>
    <row r="93" spans="1:8">
      <c r="A93" s="32">
        <v>90</v>
      </c>
      <c r="B93" s="32">
        <v>118</v>
      </c>
      <c r="C93" s="32">
        <v>149</v>
      </c>
      <c r="D93" s="32" t="s">
        <v>295</v>
      </c>
      <c r="E93" s="32">
        <v>90</v>
      </c>
      <c r="F93" s="32" t="s">
        <v>81</v>
      </c>
      <c r="G93" s="32" t="s">
        <v>296</v>
      </c>
      <c r="H93" s="32" t="s">
        <v>297</v>
      </c>
    </row>
    <row r="94" spans="1:8">
      <c r="A94" s="32">
        <v>91</v>
      </c>
      <c r="B94" s="32">
        <v>120</v>
      </c>
      <c r="C94" s="32">
        <v>150</v>
      </c>
      <c r="D94" s="32" t="s">
        <v>298</v>
      </c>
      <c r="E94" s="32">
        <v>91</v>
      </c>
      <c r="F94" s="32" t="s">
        <v>81</v>
      </c>
      <c r="G94" s="32" t="s">
        <v>299</v>
      </c>
      <c r="H94" s="32" t="s">
        <v>300</v>
      </c>
    </row>
    <row r="95" spans="1:8">
      <c r="A95" s="32">
        <v>92</v>
      </c>
      <c r="B95" s="32">
        <v>123</v>
      </c>
      <c r="C95" s="32">
        <v>151</v>
      </c>
      <c r="D95" s="32" t="s">
        <v>301</v>
      </c>
      <c r="E95" s="32">
        <v>92</v>
      </c>
      <c r="F95" s="32" t="s">
        <v>81</v>
      </c>
      <c r="G95" s="32" t="s">
        <v>302</v>
      </c>
      <c r="H95" s="32" t="s">
        <v>303</v>
      </c>
    </row>
    <row r="96" spans="1:8">
      <c r="A96" s="32">
        <v>93</v>
      </c>
      <c r="B96" s="32">
        <v>126</v>
      </c>
      <c r="C96" s="32">
        <v>152</v>
      </c>
      <c r="D96" s="32" t="s">
        <v>304</v>
      </c>
      <c r="E96" s="32">
        <v>93</v>
      </c>
      <c r="F96" s="32" t="s">
        <v>81</v>
      </c>
      <c r="G96" s="32" t="s">
        <v>305</v>
      </c>
      <c r="H96" s="32" t="s">
        <v>306</v>
      </c>
    </row>
    <row r="97" spans="1:8">
      <c r="A97" s="32">
        <v>94</v>
      </c>
      <c r="B97" s="32">
        <v>127</v>
      </c>
      <c r="C97" s="32">
        <v>153</v>
      </c>
      <c r="D97" s="32" t="s">
        <v>307</v>
      </c>
      <c r="E97" s="32">
        <v>94</v>
      </c>
      <c r="F97" s="32" t="s">
        <v>81</v>
      </c>
      <c r="G97" s="32" t="s">
        <v>308</v>
      </c>
      <c r="H97" s="32" t="s">
        <v>309</v>
      </c>
    </row>
    <row r="98" spans="1:8">
      <c r="A98" s="32">
        <v>95</v>
      </c>
      <c r="B98" s="32">
        <v>128</v>
      </c>
      <c r="C98" s="32">
        <v>154</v>
      </c>
      <c r="D98" s="32" t="s">
        <v>310</v>
      </c>
      <c r="E98" s="32">
        <v>95</v>
      </c>
      <c r="F98" s="32" t="s">
        <v>81</v>
      </c>
      <c r="G98" s="32" t="s">
        <v>311</v>
      </c>
      <c r="H98" s="32" t="s">
        <v>312</v>
      </c>
    </row>
    <row r="99" spans="1:8">
      <c r="A99" s="32">
        <v>96</v>
      </c>
      <c r="B99" s="32">
        <v>135</v>
      </c>
      <c r="C99" s="32">
        <v>156</v>
      </c>
      <c r="D99" s="32" t="s">
        <v>313</v>
      </c>
      <c r="E99" s="32">
        <v>96</v>
      </c>
      <c r="F99" s="32" t="s">
        <v>81</v>
      </c>
      <c r="G99" s="32" t="s">
        <v>314</v>
      </c>
      <c r="H99" s="32" t="s">
        <v>315</v>
      </c>
    </row>
    <row r="100" spans="1:8">
      <c r="A100" s="32">
        <v>97</v>
      </c>
      <c r="B100" s="32">
        <v>136</v>
      </c>
      <c r="C100" s="32">
        <v>157</v>
      </c>
      <c r="D100" s="32" t="s">
        <v>316</v>
      </c>
      <c r="E100" s="32">
        <v>97</v>
      </c>
      <c r="F100" s="32" t="s">
        <v>81</v>
      </c>
      <c r="G100" s="32" t="s">
        <v>317</v>
      </c>
      <c r="H100" s="32" t="s">
        <v>318</v>
      </c>
    </row>
    <row r="101" spans="1:8">
      <c r="A101" s="32">
        <v>98</v>
      </c>
      <c r="B101" s="32">
        <v>139</v>
      </c>
      <c r="C101" s="32">
        <v>158</v>
      </c>
      <c r="D101" s="32" t="s">
        <v>319</v>
      </c>
      <c r="E101" s="32">
        <v>98</v>
      </c>
      <c r="F101" s="32" t="s">
        <v>81</v>
      </c>
      <c r="G101" s="32" t="s">
        <v>320</v>
      </c>
      <c r="H101" s="32" t="s">
        <v>321</v>
      </c>
    </row>
    <row r="102" spans="1:8">
      <c r="A102" s="32">
        <v>99</v>
      </c>
      <c r="B102" s="32">
        <v>140</v>
      </c>
      <c r="C102" s="32">
        <v>159</v>
      </c>
      <c r="D102" s="32" t="s">
        <v>322</v>
      </c>
      <c r="E102" s="32">
        <v>99</v>
      </c>
      <c r="F102" s="32" t="s">
        <v>81</v>
      </c>
      <c r="G102" s="32" t="s">
        <v>323</v>
      </c>
      <c r="H102" s="32" t="s">
        <v>324</v>
      </c>
    </row>
    <row r="103" spans="1:8">
      <c r="A103" s="32">
        <v>100</v>
      </c>
      <c r="B103" s="32">
        <v>141</v>
      </c>
      <c r="C103" s="32">
        <v>160</v>
      </c>
      <c r="D103" s="32" t="s">
        <v>325</v>
      </c>
      <c r="E103" s="32">
        <v>100</v>
      </c>
      <c r="F103" s="32" t="s">
        <v>81</v>
      </c>
      <c r="G103" s="32" t="s">
        <v>326</v>
      </c>
      <c r="H103" s="32" t="s">
        <v>327</v>
      </c>
    </row>
    <row r="104" spans="1:8">
      <c r="A104" s="32">
        <v>101</v>
      </c>
      <c r="B104" s="32">
        <v>143</v>
      </c>
      <c r="C104" s="32">
        <v>161</v>
      </c>
      <c r="D104" s="32" t="s">
        <v>328</v>
      </c>
      <c r="E104" s="32">
        <v>101</v>
      </c>
      <c r="F104" s="32" t="s">
        <v>81</v>
      </c>
      <c r="G104" s="32" t="s">
        <v>329</v>
      </c>
      <c r="H104" s="32" t="s">
        <v>330</v>
      </c>
    </row>
    <row r="105" spans="1:8">
      <c r="A105" s="32">
        <v>102</v>
      </c>
      <c r="B105" s="32">
        <v>146</v>
      </c>
      <c r="C105" s="32">
        <v>162</v>
      </c>
      <c r="D105" s="32" t="s">
        <v>331</v>
      </c>
      <c r="E105" s="32">
        <v>102</v>
      </c>
      <c r="F105" s="32" t="s">
        <v>81</v>
      </c>
      <c r="G105" s="32" t="s">
        <v>332</v>
      </c>
      <c r="H105" s="32" t="s">
        <v>333</v>
      </c>
    </row>
    <row r="106" spans="1:8">
      <c r="A106" s="32">
        <v>103</v>
      </c>
      <c r="B106" s="32">
        <v>148</v>
      </c>
      <c r="C106" s="32">
        <v>163</v>
      </c>
      <c r="D106" s="32" t="s">
        <v>334</v>
      </c>
      <c r="E106" s="32">
        <v>103</v>
      </c>
      <c r="F106" s="32" t="s">
        <v>81</v>
      </c>
      <c r="G106" s="32" t="s">
        <v>335</v>
      </c>
      <c r="H106" s="32" t="s">
        <v>336</v>
      </c>
    </row>
    <row r="107" spans="1:8">
      <c r="A107" s="32">
        <v>104</v>
      </c>
      <c r="B107" s="32">
        <v>149</v>
      </c>
      <c r="C107" s="32">
        <v>164</v>
      </c>
      <c r="D107" s="32" t="s">
        <v>337</v>
      </c>
      <c r="E107" s="32">
        <v>104</v>
      </c>
      <c r="F107" s="32" t="s">
        <v>85</v>
      </c>
      <c r="G107" s="32" t="s">
        <v>338</v>
      </c>
      <c r="H107" s="32" t="s">
        <v>339</v>
      </c>
    </row>
    <row r="108" spans="1:8">
      <c r="A108" s="32">
        <v>105</v>
      </c>
      <c r="B108" s="32">
        <v>150</v>
      </c>
      <c r="C108" s="32">
        <v>165</v>
      </c>
      <c r="D108" s="32" t="s">
        <v>340</v>
      </c>
      <c r="E108" s="32">
        <v>105</v>
      </c>
      <c r="F108" s="32" t="s">
        <v>89</v>
      </c>
      <c r="G108" s="32" t="s">
        <v>341</v>
      </c>
      <c r="H108" s="32" t="s">
        <v>342</v>
      </c>
    </row>
    <row r="109" spans="1:8">
      <c r="A109" s="32">
        <v>106</v>
      </c>
      <c r="B109" s="32">
        <v>152</v>
      </c>
      <c r="C109" s="32">
        <v>167</v>
      </c>
      <c r="D109" s="32" t="s">
        <v>343</v>
      </c>
      <c r="E109" s="32">
        <v>106</v>
      </c>
      <c r="F109" s="32" t="s">
        <v>93</v>
      </c>
      <c r="G109" s="32" t="s">
        <v>344</v>
      </c>
      <c r="H109" s="32" t="s">
        <v>345</v>
      </c>
    </row>
    <row r="110" spans="1:8">
      <c r="A110" s="32">
        <v>107</v>
      </c>
      <c r="B110" s="32">
        <v>153</v>
      </c>
      <c r="C110" s="32">
        <v>171</v>
      </c>
      <c r="D110" s="32" t="s">
        <v>346</v>
      </c>
      <c r="E110" s="32">
        <v>107</v>
      </c>
      <c r="F110" s="32" t="s">
        <v>97</v>
      </c>
      <c r="G110" s="32" t="s">
        <v>347</v>
      </c>
      <c r="H110" s="32" t="s">
        <v>348</v>
      </c>
    </row>
    <row r="111" spans="1:8">
      <c r="A111" s="32">
        <v>108</v>
      </c>
      <c r="B111" s="32">
        <v>155</v>
      </c>
      <c r="C111" s="32">
        <v>172</v>
      </c>
      <c r="D111" s="32" t="s">
        <v>349</v>
      </c>
      <c r="E111" s="32">
        <v>108</v>
      </c>
      <c r="F111" s="32" t="s">
        <v>101</v>
      </c>
      <c r="G111" s="32" t="s">
        <v>350</v>
      </c>
      <c r="H111" s="32" t="s">
        <v>351</v>
      </c>
    </row>
    <row r="112" spans="1:8">
      <c r="A112" s="32">
        <v>109</v>
      </c>
      <c r="B112" s="32">
        <v>156</v>
      </c>
      <c r="C112" s="32">
        <v>173</v>
      </c>
      <c r="D112" s="32" t="s">
        <v>352</v>
      </c>
      <c r="E112" s="32">
        <v>109</v>
      </c>
      <c r="F112" s="32" t="s">
        <v>101</v>
      </c>
      <c r="G112" s="32" t="s">
        <v>353</v>
      </c>
      <c r="H112" s="32" t="s">
        <v>354</v>
      </c>
    </row>
    <row r="113" spans="1:8">
      <c r="A113" s="32">
        <v>110</v>
      </c>
      <c r="B113" s="32">
        <v>157</v>
      </c>
      <c r="C113" s="32">
        <v>174</v>
      </c>
      <c r="D113" s="32" t="s">
        <v>355</v>
      </c>
      <c r="E113" s="32">
        <v>110</v>
      </c>
      <c r="F113" s="32" t="s">
        <v>101</v>
      </c>
      <c r="G113" s="32" t="s">
        <v>356</v>
      </c>
      <c r="H113" s="32" t="s">
        <v>357</v>
      </c>
    </row>
    <row r="114" spans="1:8">
      <c r="A114" s="32">
        <v>111</v>
      </c>
      <c r="B114" s="32">
        <v>161</v>
      </c>
      <c r="C114" s="32">
        <v>175</v>
      </c>
      <c r="D114" s="32" t="s">
        <v>358</v>
      </c>
      <c r="E114" s="32">
        <v>111</v>
      </c>
      <c r="F114" s="32" t="s">
        <v>111</v>
      </c>
      <c r="G114" s="32" t="s">
        <v>359</v>
      </c>
      <c r="H114" s="32" t="s">
        <v>360</v>
      </c>
    </row>
    <row r="115" spans="1:8">
      <c r="A115" s="32">
        <v>112</v>
      </c>
      <c r="B115" s="32">
        <v>164</v>
      </c>
      <c r="C115" s="32">
        <v>176</v>
      </c>
      <c r="D115" s="32" t="s">
        <v>361</v>
      </c>
      <c r="E115" s="32">
        <v>112</v>
      </c>
      <c r="F115" s="32" t="s">
        <v>115</v>
      </c>
      <c r="G115" s="32" t="s">
        <v>362</v>
      </c>
      <c r="H115" s="32" t="s">
        <v>363</v>
      </c>
    </row>
    <row r="116" spans="1:8">
      <c r="A116" s="32">
        <v>113</v>
      </c>
      <c r="B116" s="32">
        <v>165</v>
      </c>
      <c r="C116" s="32">
        <v>177</v>
      </c>
      <c r="D116" s="32" t="s">
        <v>364</v>
      </c>
      <c r="E116" s="32">
        <v>113</v>
      </c>
      <c r="F116" s="32" t="s">
        <v>28</v>
      </c>
      <c r="G116" s="32" t="s">
        <v>365</v>
      </c>
      <c r="H116" s="32" t="s">
        <v>366</v>
      </c>
    </row>
    <row r="117" spans="1:8">
      <c r="A117" s="32">
        <v>114</v>
      </c>
      <c r="B117" s="32">
        <v>170</v>
      </c>
      <c r="C117" s="32">
        <v>177</v>
      </c>
      <c r="D117" s="32" t="s">
        <v>367</v>
      </c>
      <c r="E117" s="32">
        <v>114</v>
      </c>
      <c r="F117" s="32" t="s">
        <v>32</v>
      </c>
      <c r="G117" s="32" t="s">
        <v>368</v>
      </c>
      <c r="H117" s="32" t="s">
        <v>369</v>
      </c>
    </row>
    <row r="118" spans="1:8">
      <c r="A118" s="32">
        <v>115</v>
      </c>
      <c r="B118" s="32">
        <v>172</v>
      </c>
      <c r="C118" s="32">
        <v>177</v>
      </c>
      <c r="D118" s="32" t="s">
        <v>370</v>
      </c>
      <c r="E118" s="32">
        <v>115</v>
      </c>
      <c r="F118" s="32" t="s">
        <v>36</v>
      </c>
      <c r="G118" s="32" t="s">
        <v>371</v>
      </c>
      <c r="H118" s="32" t="s">
        <v>372</v>
      </c>
    </row>
    <row r="119" spans="1:8">
      <c r="A119" s="32">
        <v>116</v>
      </c>
      <c r="B119" s="32">
        <v>173</v>
      </c>
      <c r="C119" s="32">
        <v>177</v>
      </c>
      <c r="D119" s="32" t="s">
        <v>373</v>
      </c>
      <c r="E119" s="32">
        <v>116</v>
      </c>
      <c r="F119" s="32" t="s">
        <v>40</v>
      </c>
      <c r="G119" s="32" t="s">
        <v>374</v>
      </c>
      <c r="H119" s="32" t="s">
        <v>375</v>
      </c>
    </row>
    <row r="120" spans="1:8">
      <c r="A120" s="32">
        <v>117</v>
      </c>
      <c r="B120" s="32">
        <v>174</v>
      </c>
      <c r="C120" s="32">
        <v>177</v>
      </c>
      <c r="D120" s="32" t="s">
        <v>376</v>
      </c>
      <c r="E120" s="32">
        <v>117</v>
      </c>
      <c r="F120" s="32" t="s">
        <v>44</v>
      </c>
      <c r="G120" s="32" t="s">
        <v>377</v>
      </c>
      <c r="H120" s="32" t="s">
        <v>378</v>
      </c>
    </row>
    <row r="121" spans="1:8">
      <c r="A121" s="32">
        <v>118</v>
      </c>
      <c r="B121" s="32">
        <v>175</v>
      </c>
      <c r="C121" s="32">
        <v>177</v>
      </c>
      <c r="D121" s="32" t="s">
        <v>379</v>
      </c>
      <c r="E121" s="32">
        <v>118</v>
      </c>
      <c r="F121" s="32" t="s">
        <v>17</v>
      </c>
      <c r="G121" s="32" t="s">
        <v>380</v>
      </c>
      <c r="H121" s="32" t="s">
        <v>381</v>
      </c>
    </row>
  </sheetData>
  <sheetProtection formatCells="0" insertHyperlinks="0" autoFilter="0"/>
  <mergeCells count="3">
    <mergeCell ref="B1:G1"/>
    <mergeCell ref="B2:G2"/>
    <mergeCell ref="N3:P4"/>
  </mergeCells>
  <hyperlinks>
    <hyperlink ref="B1" r:id="rId1" display="澳大利亚国立大学官方内部表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zoomScale="115" zoomScaleNormal="115" topLeftCell="A5" workbookViewId="0">
      <selection activeCell="F13" sqref="F13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4" t="s">
        <v>964</v>
      </c>
      <c r="C1" s="4"/>
      <c r="D1" s="4"/>
      <c r="E1" s="4"/>
      <c r="G1" s="2"/>
    </row>
    <row r="2" spans="1:7">
      <c r="A2" s="3" t="s">
        <v>965</v>
      </c>
      <c r="B2" s="3" t="s">
        <v>966</v>
      </c>
      <c r="C2" s="3" t="s">
        <v>967</v>
      </c>
      <c r="D2" s="5" t="s">
        <v>968</v>
      </c>
      <c r="E2" s="6" t="s">
        <v>969</v>
      </c>
      <c r="F2" s="2" t="s">
        <v>975</v>
      </c>
      <c r="G2" s="2"/>
    </row>
    <row r="3" spans="1:7">
      <c r="A3" s="3">
        <v>4</v>
      </c>
      <c r="B3" s="3" t="b">
        <v>1</v>
      </c>
      <c r="C3" s="3">
        <v>12.034262</v>
      </c>
      <c r="D3" s="3">
        <f>1.8E-22</f>
        <v>1.8e-22</v>
      </c>
      <c r="E3" s="3">
        <f>1.8*10+10</f>
        <v>28</v>
      </c>
      <c r="F3" s="2" t="s">
        <v>976</v>
      </c>
      <c r="G3" s="2" t="s">
        <v>977</v>
      </c>
    </row>
    <row r="4" spans="1:7">
      <c r="A4" s="3">
        <v>5</v>
      </c>
      <c r="B4" s="3" t="b">
        <v>1</v>
      </c>
      <c r="C4" s="3">
        <v>13</v>
      </c>
      <c r="D4" s="3">
        <f>5.5E-22</f>
        <v>5.5e-22</v>
      </c>
      <c r="E4" s="3">
        <f>5.5*10+10</f>
        <v>65</v>
      </c>
      <c r="F4" s="2" t="s">
        <v>978</v>
      </c>
      <c r="G4" s="2" t="s">
        <v>979</v>
      </c>
    </row>
    <row r="5" spans="1:7">
      <c r="A5" s="3">
        <v>6</v>
      </c>
      <c r="B5" s="3" t="b">
        <v>1</v>
      </c>
      <c r="C5" s="3">
        <v>12.0186132</v>
      </c>
      <c r="D5" s="3">
        <f>0.011</f>
        <v>0.011</v>
      </c>
      <c r="E5" s="3">
        <f>1.1*10+(23-2)*10</f>
        <v>221</v>
      </c>
      <c r="F5" s="2" t="s">
        <v>980</v>
      </c>
      <c r="G5" t="s">
        <v>981</v>
      </c>
    </row>
    <row r="6" spans="1:7">
      <c r="A6" s="3">
        <v>7</v>
      </c>
      <c r="B6" s="3" t="b">
        <v>1</v>
      </c>
      <c r="C6" s="3">
        <v>13.00573861</v>
      </c>
      <c r="D6" s="3">
        <v>597.9</v>
      </c>
      <c r="E6" s="3">
        <f>5.979*10+(2+8)*1000</f>
        <v>10059.79</v>
      </c>
      <c r="G6" s="2"/>
    </row>
    <row r="7" spans="1:7">
      <c r="A7" s="3">
        <v>8</v>
      </c>
      <c r="B7" s="3" t="b">
        <v>0</v>
      </c>
      <c r="C7" s="3">
        <v>14.0030740048</v>
      </c>
      <c r="D7" s="5">
        <v>0</v>
      </c>
      <c r="E7" s="5">
        <v>0</v>
      </c>
      <c r="G7" s="2"/>
    </row>
    <row r="8" spans="1:7">
      <c r="A8" s="3">
        <v>9</v>
      </c>
      <c r="B8" s="3" t="b">
        <v>0</v>
      </c>
      <c r="C8" s="3">
        <v>15.0001088982</v>
      </c>
      <c r="D8" s="5">
        <v>0</v>
      </c>
      <c r="E8" s="5">
        <v>0</v>
      </c>
      <c r="G8" s="2"/>
    </row>
    <row r="9" spans="1:7">
      <c r="A9" s="3">
        <v>10</v>
      </c>
      <c r="B9" s="3" t="b">
        <v>1</v>
      </c>
      <c r="C9" s="3">
        <v>16.0061017</v>
      </c>
      <c r="D9" s="3">
        <f>7.132</f>
        <v>7.132</v>
      </c>
      <c r="E9" s="3">
        <f>7.132*500</f>
        <v>3566</v>
      </c>
      <c r="G9" s="2"/>
    </row>
    <row r="10" spans="1:7">
      <c r="A10" s="3">
        <v>11</v>
      </c>
      <c r="B10" s="3" t="b">
        <v>1</v>
      </c>
      <c r="C10" s="7">
        <v>17.00845</v>
      </c>
      <c r="D10" s="3">
        <v>4.173</v>
      </c>
      <c r="E10" s="3">
        <f>4.173*500</f>
        <v>2086.5</v>
      </c>
      <c r="G10" s="2"/>
    </row>
    <row r="11" spans="1:7">
      <c r="A11" s="3">
        <v>12</v>
      </c>
      <c r="B11" s="3" t="b">
        <v>1</v>
      </c>
      <c r="C11" s="3">
        <v>18.014079</v>
      </c>
      <c r="D11" s="3">
        <f>0.619</f>
        <v>0.619</v>
      </c>
      <c r="E11" s="3">
        <f>6.19*10+(23-1)*10</f>
        <v>281.9</v>
      </c>
      <c r="G11" s="2"/>
    </row>
    <row r="12" spans="1:5">
      <c r="A12" s="3">
        <v>13</v>
      </c>
      <c r="B12" s="3" t="b">
        <v>1</v>
      </c>
      <c r="C12" s="3">
        <v>19.017029</v>
      </c>
      <c r="D12" s="3">
        <f>3.36*10^(-1)</f>
        <v>0.336</v>
      </c>
      <c r="E12" s="3">
        <f>3.36*10+(22)*10</f>
        <v>253.6</v>
      </c>
    </row>
    <row r="13" spans="1:5">
      <c r="A13" s="3">
        <v>14</v>
      </c>
      <c r="B13" s="3" t="b">
        <v>1</v>
      </c>
      <c r="C13" s="8">
        <v>20.02337</v>
      </c>
      <c r="D13" s="3">
        <f>1.34*10^(-1)</f>
        <v>0.134</v>
      </c>
      <c r="E13" s="3">
        <f>1.34*10+10*(23-1)</f>
        <v>233.4</v>
      </c>
    </row>
    <row r="14" spans="1:5">
      <c r="A14" s="3">
        <v>15</v>
      </c>
      <c r="B14" s="3" t="b">
        <v>1</v>
      </c>
      <c r="C14" s="3">
        <v>21.02711</v>
      </c>
      <c r="D14" s="3">
        <f>4.84*10^(-2)</f>
        <v>0.0484</v>
      </c>
      <c r="E14" s="3" t="s">
        <v>982</v>
      </c>
    </row>
    <row r="15" spans="1:5">
      <c r="A15" s="3">
        <v>16</v>
      </c>
      <c r="B15" s="3" t="b">
        <v>1</v>
      </c>
      <c r="C15" s="3">
        <v>22.03439</v>
      </c>
      <c r="D15" s="3">
        <f>2.3*10^(-2)</f>
        <v>0.023</v>
      </c>
      <c r="E15" s="3">
        <f>2.3*10+10*(23-2)</f>
        <v>233</v>
      </c>
    </row>
    <row r="16" spans="1:5">
      <c r="A16" s="3">
        <v>17</v>
      </c>
      <c r="B16" s="3" t="b">
        <v>1</v>
      </c>
      <c r="C16" s="9">
        <v>23.04122</v>
      </c>
      <c r="D16" s="9">
        <f>0.0141</f>
        <v>0.0141</v>
      </c>
      <c r="E16" s="9">
        <f>1.41*10+10*(23-2)</f>
        <v>224.1</v>
      </c>
    </row>
    <row r="17" ht="17" customHeight="1" spans="1:5">
      <c r="A17" s="3">
        <v>18</v>
      </c>
      <c r="B17" s="3" t="b">
        <v>1</v>
      </c>
      <c r="C17" s="10">
        <v>22.0572</v>
      </c>
      <c r="D17" s="9">
        <f>0.000000052</f>
        <v>5.2e-8</v>
      </c>
      <c r="E17" s="9">
        <f>5.2*10+10*(23-8)</f>
        <v>202</v>
      </c>
    </row>
    <row r="18" spans="1:2">
      <c r="A18" s="3">
        <v>19</v>
      </c>
      <c r="B18" s="3" t="b">
        <v>1</v>
      </c>
    </row>
    <row r="19" spans="1:2">
      <c r="A19" s="3">
        <v>20</v>
      </c>
      <c r="B19" s="3" t="b">
        <v>1</v>
      </c>
    </row>
    <row r="20" spans="1:2">
      <c r="A20" s="3">
        <v>21</v>
      </c>
      <c r="B20" s="3" t="b">
        <v>1</v>
      </c>
    </row>
    <row r="21" spans="1:2">
      <c r="A21" s="3">
        <v>22</v>
      </c>
      <c r="B21" s="3" t="b">
        <v>1</v>
      </c>
    </row>
    <row r="22" spans="1:2">
      <c r="A22" s="3">
        <v>23</v>
      </c>
      <c r="B22" s="3" t="b">
        <v>1</v>
      </c>
    </row>
    <row r="23" spans="1:2">
      <c r="A23" s="3">
        <v>24</v>
      </c>
      <c r="B23" s="3" t="b">
        <v>1</v>
      </c>
    </row>
    <row r="24" spans="1:2">
      <c r="A24" s="3">
        <v>25</v>
      </c>
      <c r="B24" s="3" t="b">
        <v>1</v>
      </c>
    </row>
    <row r="25" spans="1:2">
      <c r="A25" s="3">
        <v>26</v>
      </c>
      <c r="B25" s="3" t="b">
        <v>1</v>
      </c>
    </row>
  </sheetData>
  <sheetProtection formatCells="0" insertHyperlinks="0" autoFilter="0"/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92"/>
  <sheetViews>
    <sheetView topLeftCell="AQ1" workbookViewId="0">
      <pane ySplit="2" topLeftCell="A3" activePane="bottomLeft" state="frozen"/>
      <selection/>
      <selection pane="bottomLeft" activeCell="AY17" sqref="AY17"/>
    </sheetView>
  </sheetViews>
  <sheetFormatPr defaultColWidth="8.88888888888889" defaultRowHeight="13.8"/>
  <cols>
    <col min="1" max="1" width="8.88888888888889" style="25"/>
    <col min="2" max="2" width="15.4444444444444" style="25" customWidth="1"/>
    <col min="3" max="3" width="25.5555555555556" style="25" customWidth="1"/>
    <col min="4" max="4" width="16.2222222222222" style="25" customWidth="1"/>
    <col min="5" max="5" width="14.4444444444444" style="25" customWidth="1"/>
    <col min="6" max="6" width="35.8888888888889" style="25" customWidth="1"/>
    <col min="7" max="8" width="30.2222222222222" style="25" customWidth="1"/>
    <col min="9" max="10" width="10.2222222222222" style="25" customWidth="1"/>
    <col min="11" max="15" width="10.3333333333333" style="25" customWidth="1"/>
    <col min="16" max="18" width="12.2222222222222" style="25" customWidth="1"/>
    <col min="19" max="19" width="10.3333333333333" style="25" customWidth="1"/>
    <col min="20" max="20" width="11.1111111111111" style="25" customWidth="1"/>
    <col min="21" max="21" width="20.3333333333333" style="25" customWidth="1"/>
    <col min="22" max="22" width="19.3333333333333" style="25" customWidth="1"/>
    <col min="23" max="24" width="11.2222222222222" style="25" customWidth="1"/>
    <col min="25" max="25" width="14.3333333333333" style="25" customWidth="1"/>
    <col min="26" max="28" width="11.2222222222222" style="25" customWidth="1"/>
    <col min="29" max="30" width="18.8888888888889" style="25" customWidth="1"/>
    <col min="31" max="39" width="8.88888888888889" style="25"/>
    <col min="40" max="40" width="26" style="25" customWidth="1"/>
    <col min="41" max="42" width="10.1111111111111" style="25" customWidth="1"/>
    <col min="43" max="43" width="14.3333333333333" style="25" customWidth="1"/>
    <col min="44" max="44" width="20.2222222222222" style="25" customWidth="1"/>
    <col min="45" max="45" width="20.6666666666667" style="25" customWidth="1"/>
    <col min="46" max="50" width="10.2222222222222" style="25" customWidth="1"/>
    <col min="51" max="53" width="8.88888888888889" style="25"/>
    <col min="54" max="54" width="221.333333333333" style="25" customWidth="1"/>
    <col min="55" max="16384" width="8.88888888888889" style="25"/>
  </cols>
  <sheetData>
    <row r="1" spans="1:22">
      <c r="A1" s="26"/>
      <c r="B1" s="27" t="s">
        <v>382</v>
      </c>
      <c r="C1" s="28"/>
      <c r="D1" s="28"/>
      <c r="E1" s="28"/>
      <c r="F1" s="28"/>
      <c r="G1" s="28"/>
      <c r="H1" s="29" t="s">
        <v>383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4"/>
      <c r="V1" s="25" t="s">
        <v>384</v>
      </c>
    </row>
    <row r="2" spans="1:54">
      <c r="A2" s="30" t="s">
        <v>4</v>
      </c>
      <c r="B2" s="30" t="s">
        <v>45</v>
      </c>
      <c r="C2" s="30" t="s">
        <v>69</v>
      </c>
      <c r="D2" s="30" t="s">
        <v>131</v>
      </c>
      <c r="E2" s="30" t="s">
        <v>185</v>
      </c>
      <c r="F2" s="30" t="s">
        <v>385</v>
      </c>
      <c r="G2" s="30" t="s">
        <v>386</v>
      </c>
      <c r="H2" s="30" t="s">
        <v>387</v>
      </c>
      <c r="I2" s="30" t="s">
        <v>388</v>
      </c>
      <c r="J2" s="30" t="s">
        <v>389</v>
      </c>
      <c r="K2" s="30" t="s">
        <v>390</v>
      </c>
      <c r="L2" s="30" t="s">
        <v>391</v>
      </c>
      <c r="M2" s="30" t="s">
        <v>392</v>
      </c>
      <c r="N2" s="30" t="s">
        <v>393</v>
      </c>
      <c r="O2" s="30" t="s">
        <v>394</v>
      </c>
      <c r="P2" s="30" t="s">
        <v>395</v>
      </c>
      <c r="Q2" s="30" t="s">
        <v>396</v>
      </c>
      <c r="R2" s="30" t="s">
        <v>397</v>
      </c>
      <c r="S2" s="30" t="s">
        <v>398</v>
      </c>
      <c r="T2" s="30" t="s">
        <v>399</v>
      </c>
      <c r="U2" s="30" t="s">
        <v>400</v>
      </c>
      <c r="V2" s="25" t="s">
        <v>41</v>
      </c>
      <c r="W2" s="25" t="s">
        <v>401</v>
      </c>
      <c r="X2" s="25" t="s">
        <v>402</v>
      </c>
      <c r="Y2" s="25" t="s">
        <v>66</v>
      </c>
      <c r="Z2" s="25" t="s">
        <v>403</v>
      </c>
      <c r="AA2" s="25" t="s">
        <v>404</v>
      </c>
      <c r="AB2" s="25" t="s">
        <v>405</v>
      </c>
      <c r="AC2" s="25" t="s">
        <v>406</v>
      </c>
      <c r="AD2" s="25" t="s">
        <v>275</v>
      </c>
      <c r="AE2" s="25" t="s">
        <v>407</v>
      </c>
      <c r="AF2" s="25" t="s">
        <v>128</v>
      </c>
      <c r="AG2" s="25" t="s">
        <v>408</v>
      </c>
      <c r="AH2" s="25" t="s">
        <v>409</v>
      </c>
      <c r="AI2" s="25" t="s">
        <v>182</v>
      </c>
      <c r="AJ2" s="25" t="s">
        <v>410</v>
      </c>
      <c r="AK2" s="25" t="s">
        <v>37</v>
      </c>
      <c r="AL2" s="25" t="s">
        <v>411</v>
      </c>
      <c r="AM2" s="25" t="s">
        <v>412</v>
      </c>
      <c r="AN2" s="25" t="s">
        <v>413</v>
      </c>
      <c r="AO2" s="25" t="s">
        <v>63</v>
      </c>
      <c r="AP2" s="25" t="s">
        <v>414</v>
      </c>
      <c r="AQ2" s="25" t="s">
        <v>415</v>
      </c>
      <c r="AR2" s="25" t="s">
        <v>416</v>
      </c>
      <c r="AS2" s="25" t="s">
        <v>417</v>
      </c>
      <c r="AT2" s="25" t="s">
        <v>125</v>
      </c>
      <c r="AU2" s="25" t="s">
        <v>418</v>
      </c>
      <c r="AV2" s="25" t="s">
        <v>419</v>
      </c>
      <c r="AW2" s="25" t="s">
        <v>179</v>
      </c>
      <c r="AX2" s="25" t="s">
        <v>420</v>
      </c>
      <c r="AY2" s="25" t="s">
        <v>421</v>
      </c>
      <c r="AZ2" s="25" t="s">
        <v>422</v>
      </c>
      <c r="BA2" s="25" t="s">
        <v>423</v>
      </c>
      <c r="BB2" s="25" t="s">
        <v>386</v>
      </c>
    </row>
    <row r="3" spans="1:21">
      <c r="A3" s="31" t="s">
        <v>14</v>
      </c>
      <c r="B3" s="26" t="s">
        <v>424</v>
      </c>
      <c r="C3" s="26" t="s">
        <v>425</v>
      </c>
      <c r="D3" s="26" t="s">
        <v>426</v>
      </c>
      <c r="E3" s="26" t="s">
        <v>427</v>
      </c>
      <c r="F3" s="26"/>
      <c r="G3" s="26" t="s">
        <v>428</v>
      </c>
      <c r="H3" s="26" t="s">
        <v>429</v>
      </c>
      <c r="I3" s="26" t="s">
        <v>430</v>
      </c>
      <c r="J3" s="26" t="s">
        <v>431</v>
      </c>
      <c r="K3" s="26" t="s">
        <v>432</v>
      </c>
      <c r="L3" s="26" t="s">
        <v>433</v>
      </c>
      <c r="M3" s="26" t="s">
        <v>434</v>
      </c>
      <c r="N3" s="26" t="s">
        <v>435</v>
      </c>
      <c r="O3" s="26" t="s">
        <v>436</v>
      </c>
      <c r="P3" s="26" t="s">
        <v>437</v>
      </c>
      <c r="Q3" s="26" t="s">
        <v>438</v>
      </c>
      <c r="R3" s="26" t="s">
        <v>439</v>
      </c>
      <c r="S3" s="26" t="s">
        <v>440</v>
      </c>
      <c r="T3" s="26" t="s">
        <v>441</v>
      </c>
      <c r="U3" s="26" t="s">
        <v>442</v>
      </c>
    </row>
    <row r="4" spans="1:54">
      <c r="A4" s="32" t="s">
        <v>21</v>
      </c>
      <c r="B4" s="30" t="s">
        <v>443</v>
      </c>
      <c r="C4" s="30" t="s">
        <v>444</v>
      </c>
      <c r="D4" s="30" t="s">
        <v>445</v>
      </c>
      <c r="E4" s="30" t="s">
        <v>446</v>
      </c>
      <c r="F4" s="26"/>
      <c r="G4" s="26"/>
      <c r="H4" s="26"/>
      <c r="I4" s="30"/>
      <c r="J4" s="30" t="s">
        <v>447</v>
      </c>
      <c r="K4" s="30"/>
      <c r="L4" s="30"/>
      <c r="M4" s="30"/>
      <c r="N4" s="30" t="s">
        <v>448</v>
      </c>
      <c r="O4" s="26"/>
      <c r="P4" s="26"/>
      <c r="Q4" s="26"/>
      <c r="R4" s="26"/>
      <c r="S4" s="26"/>
      <c r="T4" s="30" t="s">
        <v>449</v>
      </c>
      <c r="U4" s="30" t="s">
        <v>450</v>
      </c>
      <c r="V4" s="25" t="s">
        <v>451</v>
      </c>
      <c r="W4" s="25" t="s">
        <v>452</v>
      </c>
      <c r="AC4" s="25" t="s">
        <v>453</v>
      </c>
      <c r="AG4" s="25" t="s">
        <v>454</v>
      </c>
      <c r="AK4" s="25" t="s">
        <v>455</v>
      </c>
      <c r="AL4" s="25" t="s">
        <v>456</v>
      </c>
      <c r="AN4" s="25" t="s">
        <v>457</v>
      </c>
      <c r="AO4" s="25" t="s">
        <v>458</v>
      </c>
      <c r="AS4" s="25" t="s">
        <v>459</v>
      </c>
      <c r="BB4" s="25" t="s">
        <v>460</v>
      </c>
    </row>
    <row r="5" spans="1:21">
      <c r="A5" s="32" t="s">
        <v>25</v>
      </c>
      <c r="B5" s="30" t="s">
        <v>461</v>
      </c>
      <c r="C5" s="30" t="s">
        <v>462</v>
      </c>
      <c r="D5" s="30" t="s">
        <v>463</v>
      </c>
      <c r="E5" s="30" t="s">
        <v>464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30" t="s">
        <v>465</v>
      </c>
    </row>
    <row r="6" spans="1:21">
      <c r="A6" s="32" t="s">
        <v>29</v>
      </c>
      <c r="B6" s="26" t="s">
        <v>466</v>
      </c>
      <c r="C6" s="26" t="s">
        <v>467</v>
      </c>
      <c r="D6" s="26" t="s">
        <v>468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>
      <c r="A7" s="32" t="s">
        <v>33</v>
      </c>
      <c r="B7" s="26" t="s">
        <v>469</v>
      </c>
      <c r="C7" s="26" t="s">
        <v>470</v>
      </c>
      <c r="D7" s="26" t="s">
        <v>471</v>
      </c>
      <c r="E7" s="26" t="s">
        <v>472</v>
      </c>
      <c r="F7" s="26"/>
      <c r="G7" s="26" t="s">
        <v>473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1">
      <c r="A8" s="32" t="s">
        <v>37</v>
      </c>
      <c r="B8" s="26" t="s">
        <v>474</v>
      </c>
      <c r="C8" s="26" t="s">
        <v>475</v>
      </c>
      <c r="D8" s="26" t="s">
        <v>476</v>
      </c>
      <c r="E8" s="26"/>
      <c r="F8" s="26"/>
      <c r="G8" s="26" t="s">
        <v>477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>
      <c r="A9" s="32" t="s">
        <v>41</v>
      </c>
      <c r="B9" s="26" t="s">
        <v>478</v>
      </c>
      <c r="C9" s="26" t="s">
        <v>398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54">
      <c r="A10" s="32" t="s">
        <v>51</v>
      </c>
      <c r="B10" s="30" t="s">
        <v>479</v>
      </c>
      <c r="C10" s="30" t="s">
        <v>480</v>
      </c>
      <c r="D10" s="26"/>
      <c r="E10" s="30" t="s">
        <v>481</v>
      </c>
      <c r="F10" s="26"/>
      <c r="G10" s="30" t="s">
        <v>482</v>
      </c>
      <c r="H10" s="30"/>
      <c r="I10" s="30"/>
      <c r="J10" s="30" t="s">
        <v>483</v>
      </c>
      <c r="K10" s="30"/>
      <c r="L10" s="30"/>
      <c r="M10" s="30"/>
      <c r="N10" s="30" t="s">
        <v>484</v>
      </c>
      <c r="O10" s="30" t="s">
        <v>485</v>
      </c>
      <c r="P10" s="30"/>
      <c r="Q10" s="30"/>
      <c r="R10" s="30" t="s">
        <v>486</v>
      </c>
      <c r="S10" s="30" t="s">
        <v>487</v>
      </c>
      <c r="T10" s="26"/>
      <c r="U10" s="30" t="s">
        <v>488</v>
      </c>
      <c r="V10" s="25" t="s">
        <v>489</v>
      </c>
      <c r="W10" s="25" t="s">
        <v>490</v>
      </c>
      <c r="X10" s="25" t="s">
        <v>491</v>
      </c>
      <c r="Y10" s="25" t="s">
        <v>492</v>
      </c>
      <c r="Z10" s="25" t="s">
        <v>493</v>
      </c>
      <c r="AA10" s="25" t="s">
        <v>494</v>
      </c>
      <c r="AB10" s="25" t="s">
        <v>495</v>
      </c>
      <c r="AD10" s="25" t="s">
        <v>496</v>
      </c>
      <c r="AE10" s="25" t="s">
        <v>497</v>
      </c>
      <c r="AH10" s="25" t="s">
        <v>498</v>
      </c>
      <c r="AJ10" s="25" t="s">
        <v>499</v>
      </c>
      <c r="AK10" s="25" t="s">
        <v>500</v>
      </c>
      <c r="AL10" s="25" t="s">
        <v>501</v>
      </c>
      <c r="AM10" s="25" t="s">
        <v>502</v>
      </c>
      <c r="AN10" s="25" t="s">
        <v>503</v>
      </c>
      <c r="AQ10" s="25" t="s">
        <v>504</v>
      </c>
      <c r="AR10" s="25" t="s">
        <v>505</v>
      </c>
      <c r="AS10" s="25" t="s">
        <v>506</v>
      </c>
      <c r="AU10" s="25" t="s">
        <v>507</v>
      </c>
      <c r="AY10" s="25" t="s">
        <v>508</v>
      </c>
      <c r="AZ10" s="25" t="s">
        <v>509</v>
      </c>
      <c r="BA10" s="25" t="s">
        <v>510</v>
      </c>
      <c r="BB10" s="25" t="s">
        <v>511</v>
      </c>
    </row>
    <row r="11" spans="1:21">
      <c r="A11" s="32" t="s">
        <v>54</v>
      </c>
      <c r="B11" s="30" t="s">
        <v>512</v>
      </c>
      <c r="C11" s="30" t="s">
        <v>513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30" t="s">
        <v>514</v>
      </c>
      <c r="U11" s="30" t="s">
        <v>515</v>
      </c>
    </row>
    <row r="12" spans="1:54">
      <c r="A12" s="32" t="s">
        <v>57</v>
      </c>
      <c r="B12" s="30" t="s">
        <v>516</v>
      </c>
      <c r="C12" s="30" t="s">
        <v>517</v>
      </c>
      <c r="D12" s="30" t="s">
        <v>518</v>
      </c>
      <c r="E12" s="30" t="s">
        <v>519</v>
      </c>
      <c r="F12" s="26"/>
      <c r="G12" s="26"/>
      <c r="H12" s="26"/>
      <c r="I12" s="26"/>
      <c r="J12" s="26"/>
      <c r="K12" s="30"/>
      <c r="L12" s="30"/>
      <c r="M12" s="30"/>
      <c r="N12" s="30" t="s">
        <v>520</v>
      </c>
      <c r="O12" s="26"/>
      <c r="P12" s="26"/>
      <c r="Q12" s="26"/>
      <c r="R12" s="26"/>
      <c r="S12" s="26"/>
      <c r="T12" s="30" t="s">
        <v>521</v>
      </c>
      <c r="U12" s="30" t="s">
        <v>522</v>
      </c>
      <c r="V12" s="25" t="s">
        <v>523</v>
      </c>
      <c r="W12" s="25" t="s">
        <v>524</v>
      </c>
      <c r="Y12" s="25" t="s">
        <v>525</v>
      </c>
      <c r="AC12" s="25" t="s">
        <v>526</v>
      </c>
      <c r="AF12" s="25" t="s">
        <v>527</v>
      </c>
      <c r="AK12" s="25" t="s">
        <v>528</v>
      </c>
      <c r="AN12" s="25" t="s">
        <v>529</v>
      </c>
      <c r="AO12" s="25" t="s">
        <v>530</v>
      </c>
      <c r="AP12" s="25" t="s">
        <v>531</v>
      </c>
      <c r="AS12" s="25" t="s">
        <v>532</v>
      </c>
      <c r="AT12" s="25" t="s">
        <v>533</v>
      </c>
      <c r="AV12" s="25" t="s">
        <v>534</v>
      </c>
      <c r="AW12" s="25" t="s">
        <v>535</v>
      </c>
      <c r="BB12" s="25" t="s">
        <v>536</v>
      </c>
    </row>
    <row r="13" spans="1:21">
      <c r="A13" s="32" t="s">
        <v>60</v>
      </c>
      <c r="B13" s="26" t="s">
        <v>537</v>
      </c>
      <c r="C13" s="26" t="s">
        <v>538</v>
      </c>
      <c r="D13" s="26" t="s">
        <v>539</v>
      </c>
      <c r="E13" s="26" t="s">
        <v>540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>
      <c r="A14" s="32" t="s">
        <v>63</v>
      </c>
      <c r="B14" s="26" t="s">
        <v>541</v>
      </c>
      <c r="C14" s="26" t="s">
        <v>542</v>
      </c>
      <c r="D14" s="26" t="s">
        <v>543</v>
      </c>
      <c r="E14" s="26" t="s">
        <v>544</v>
      </c>
      <c r="F14" s="26"/>
      <c r="G14" s="26" t="s">
        <v>545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>
      <c r="A15" s="32" t="s">
        <v>66</v>
      </c>
      <c r="B15" s="26" t="s">
        <v>546</v>
      </c>
      <c r="C15" s="26" t="s">
        <v>547</v>
      </c>
      <c r="D15" s="26"/>
      <c r="E15" s="26"/>
      <c r="F15" s="26"/>
      <c r="G15" s="26" t="s">
        <v>548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>
      <c r="A16" s="32" t="s">
        <v>69</v>
      </c>
      <c r="B16" s="26" t="s">
        <v>549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 t="s">
        <v>550</v>
      </c>
      <c r="U16" s="26" t="s">
        <v>551</v>
      </c>
    </row>
    <row r="17" spans="1:54">
      <c r="A17" s="32" t="s">
        <v>75</v>
      </c>
      <c r="B17" s="30" t="s">
        <v>552</v>
      </c>
      <c r="C17" s="30" t="s">
        <v>553</v>
      </c>
      <c r="D17" s="30" t="s">
        <v>554</v>
      </c>
      <c r="E17" s="30" t="s">
        <v>555</v>
      </c>
      <c r="F17" s="26"/>
      <c r="G17" s="30" t="s">
        <v>556</v>
      </c>
      <c r="H17" s="30"/>
      <c r="I17" s="30"/>
      <c r="J17" s="30" t="s">
        <v>557</v>
      </c>
      <c r="K17" s="30"/>
      <c r="L17" s="30"/>
      <c r="M17" s="30"/>
      <c r="N17" s="30" t="s">
        <v>558</v>
      </c>
      <c r="O17" s="30" t="s">
        <v>559</v>
      </c>
      <c r="P17" s="30"/>
      <c r="Q17" s="30"/>
      <c r="R17" s="30" t="s">
        <v>560</v>
      </c>
      <c r="S17" s="30" t="s">
        <v>561</v>
      </c>
      <c r="T17" s="30" t="s">
        <v>562</v>
      </c>
      <c r="U17" s="30" t="s">
        <v>563</v>
      </c>
      <c r="V17" s="25" t="s">
        <v>564</v>
      </c>
      <c r="W17" s="25" t="s">
        <v>565</v>
      </c>
      <c r="X17" s="25" t="s">
        <v>566</v>
      </c>
      <c r="Y17" s="25" t="s">
        <v>567</v>
      </c>
      <c r="Z17" s="25" t="s">
        <v>568</v>
      </c>
      <c r="AA17" s="25" t="s">
        <v>569</v>
      </c>
      <c r="AB17" s="25" t="s">
        <v>570</v>
      </c>
      <c r="AC17" s="25" t="s">
        <v>571</v>
      </c>
      <c r="AD17" s="25" t="s">
        <v>572</v>
      </c>
      <c r="AE17" s="25" t="s">
        <v>573</v>
      </c>
      <c r="AH17" s="25" t="s">
        <v>574</v>
      </c>
      <c r="AJ17" s="25" t="s">
        <v>575</v>
      </c>
      <c r="AK17" s="25" t="s">
        <v>576</v>
      </c>
      <c r="AL17" s="25" t="s">
        <v>577</v>
      </c>
      <c r="AM17" s="25" t="s">
        <v>578</v>
      </c>
      <c r="AN17" s="25" t="s">
        <v>579</v>
      </c>
      <c r="AQ17" s="25" t="s">
        <v>580</v>
      </c>
      <c r="AU17" s="25" t="s">
        <v>581</v>
      </c>
      <c r="AY17" s="25" t="s">
        <v>582</v>
      </c>
      <c r="AZ17" s="25" t="s">
        <v>583</v>
      </c>
      <c r="BA17" s="25" t="s">
        <v>584</v>
      </c>
      <c r="BB17" s="25" t="s">
        <v>585</v>
      </c>
    </row>
    <row r="18" spans="1:53">
      <c r="A18" s="32" t="s">
        <v>78</v>
      </c>
      <c r="B18" s="30" t="s">
        <v>586</v>
      </c>
      <c r="C18" s="30" t="s">
        <v>587</v>
      </c>
      <c r="D18" s="30" t="s">
        <v>588</v>
      </c>
      <c r="E18" s="30" t="s">
        <v>589</v>
      </c>
      <c r="F18" s="26"/>
      <c r="G18" s="26"/>
      <c r="H18" s="26"/>
      <c r="I18" s="30"/>
      <c r="J18" s="30" t="s">
        <v>590</v>
      </c>
      <c r="K18" s="30"/>
      <c r="L18" s="30"/>
      <c r="M18" s="30"/>
      <c r="N18" s="30" t="s">
        <v>591</v>
      </c>
      <c r="O18" s="26"/>
      <c r="P18" s="26"/>
      <c r="Q18" s="26"/>
      <c r="R18" s="26"/>
      <c r="S18" s="26"/>
      <c r="T18" s="30" t="s">
        <v>592</v>
      </c>
      <c r="U18" s="30" t="s">
        <v>593</v>
      </c>
      <c r="V18" s="25" t="s">
        <v>594</v>
      </c>
      <c r="W18" s="25" t="s">
        <v>595</v>
      </c>
      <c r="Y18" s="25" t="s">
        <v>596</v>
      </c>
      <c r="AA18" s="25" t="s">
        <v>597</v>
      </c>
      <c r="AC18" s="25" t="s">
        <v>598</v>
      </c>
      <c r="AF18" s="25" t="s">
        <v>599</v>
      </c>
      <c r="AG18" s="25" t="s">
        <v>600</v>
      </c>
      <c r="AH18" s="25" t="s">
        <v>601</v>
      </c>
      <c r="AI18" s="25" t="s">
        <v>602</v>
      </c>
      <c r="AM18" s="25" t="s">
        <v>603</v>
      </c>
      <c r="AN18" s="25" t="s">
        <v>604</v>
      </c>
      <c r="AS18" s="25" t="s">
        <v>605</v>
      </c>
      <c r="AX18" s="25" t="s">
        <v>606</v>
      </c>
      <c r="AZ18" s="25" t="s">
        <v>607</v>
      </c>
      <c r="BA18" s="25" t="s">
        <v>608</v>
      </c>
    </row>
    <row r="19" spans="1:21">
      <c r="A19" s="32" t="s">
        <v>82</v>
      </c>
      <c r="B19" s="30" t="s">
        <v>609</v>
      </c>
      <c r="C19" s="30" t="s">
        <v>610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30" t="s">
        <v>611</v>
      </c>
    </row>
    <row r="20" spans="1:21">
      <c r="A20" s="32" t="s">
        <v>86</v>
      </c>
      <c r="B20" s="30" t="s">
        <v>612</v>
      </c>
      <c r="C20" s="30" t="s">
        <v>613</v>
      </c>
      <c r="D20" s="30" t="s">
        <v>614</v>
      </c>
      <c r="E20" s="30" t="s">
        <v>615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>
      <c r="A21" s="32" t="s">
        <v>90</v>
      </c>
      <c r="B21" s="30" t="s">
        <v>616</v>
      </c>
      <c r="C21" s="30" t="s">
        <v>617</v>
      </c>
      <c r="D21" s="30" t="s">
        <v>618</v>
      </c>
      <c r="E21" s="26"/>
      <c r="F21" s="26"/>
      <c r="G21" s="30" t="s">
        <v>619</v>
      </c>
      <c r="H21" s="30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>
      <c r="A22" s="32" t="s">
        <v>94</v>
      </c>
      <c r="B22" s="30" t="s">
        <v>620</v>
      </c>
      <c r="C22" s="30" t="s">
        <v>621</v>
      </c>
      <c r="D22" s="30" t="s">
        <v>622</v>
      </c>
      <c r="E22" s="26"/>
      <c r="F22" s="26"/>
      <c r="G22" s="30" t="s">
        <v>623</v>
      </c>
      <c r="H22" s="30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>
      <c r="A23" s="32" t="s">
        <v>98</v>
      </c>
      <c r="B23" s="30" t="s">
        <v>624</v>
      </c>
      <c r="C23" s="30" t="s">
        <v>625</v>
      </c>
      <c r="D23" s="30" t="s">
        <v>626</v>
      </c>
      <c r="E23" s="30" t="s">
        <v>627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30" t="s">
        <v>628</v>
      </c>
    </row>
    <row r="24" spans="1:21">
      <c r="A24" s="32" t="s">
        <v>102</v>
      </c>
      <c r="B24" s="30" t="s">
        <v>629</v>
      </c>
      <c r="C24" s="30" t="s">
        <v>630</v>
      </c>
      <c r="D24" s="30" t="s">
        <v>631</v>
      </c>
      <c r="E24" s="30" t="s">
        <v>632</v>
      </c>
      <c r="F24" s="26"/>
      <c r="G24" s="26"/>
      <c r="H24" s="26"/>
      <c r="I24" s="26"/>
      <c r="J24" s="26"/>
      <c r="K24" s="30"/>
      <c r="L24" s="30"/>
      <c r="M24" s="30"/>
      <c r="N24" s="30" t="s">
        <v>633</v>
      </c>
      <c r="O24" s="26"/>
      <c r="P24" s="26"/>
      <c r="Q24" s="26"/>
      <c r="R24" s="26"/>
      <c r="S24" s="26"/>
      <c r="T24" s="30" t="s">
        <v>634</v>
      </c>
      <c r="U24" s="30" t="s">
        <v>635</v>
      </c>
    </row>
    <row r="25" spans="1:21">
      <c r="A25" s="32" t="s">
        <v>105</v>
      </c>
      <c r="B25" s="30" t="s">
        <v>636</v>
      </c>
      <c r="C25" s="30" t="s">
        <v>637</v>
      </c>
      <c r="D25" s="30" t="s">
        <v>638</v>
      </c>
      <c r="E25" s="30" t="s">
        <v>639</v>
      </c>
      <c r="F25" s="30" t="s">
        <v>640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>
      <c r="A26" s="32" t="s">
        <v>108</v>
      </c>
      <c r="B26" s="30" t="s">
        <v>641</v>
      </c>
      <c r="C26" s="30" t="s">
        <v>642</v>
      </c>
      <c r="D26" s="30" t="s">
        <v>643</v>
      </c>
      <c r="E26" s="30" t="s">
        <v>644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30" t="s">
        <v>645</v>
      </c>
      <c r="U26" s="30" t="s">
        <v>646</v>
      </c>
    </row>
    <row r="27" spans="1:21">
      <c r="A27" s="32" t="s">
        <v>112</v>
      </c>
      <c r="B27" s="30" t="s">
        <v>647</v>
      </c>
      <c r="C27" s="30" t="s">
        <v>648</v>
      </c>
      <c r="D27" s="30" t="s">
        <v>649</v>
      </c>
      <c r="E27" s="30" t="s">
        <v>650</v>
      </c>
      <c r="F27" s="26"/>
      <c r="G27" s="26"/>
      <c r="H27" s="26"/>
      <c r="I27" s="30"/>
      <c r="J27" s="30" t="s">
        <v>651</v>
      </c>
      <c r="K27" s="30"/>
      <c r="L27" s="30"/>
      <c r="M27" s="30"/>
      <c r="N27" s="30" t="s">
        <v>652</v>
      </c>
      <c r="O27" s="26"/>
      <c r="P27" s="26"/>
      <c r="Q27" s="26"/>
      <c r="R27" s="26"/>
      <c r="S27" s="26"/>
      <c r="T27" s="30" t="s">
        <v>653</v>
      </c>
      <c r="U27" s="30" t="s">
        <v>654</v>
      </c>
    </row>
    <row r="28" spans="1:21">
      <c r="A28" s="32" t="s">
        <v>116</v>
      </c>
      <c r="B28" s="30" t="s">
        <v>655</v>
      </c>
      <c r="C28" s="30" t="s">
        <v>656</v>
      </c>
      <c r="D28" s="30" t="s">
        <v>657</v>
      </c>
      <c r="E28" s="30" t="s">
        <v>658</v>
      </c>
      <c r="F28" s="26"/>
      <c r="G28" s="26"/>
      <c r="H28" s="26"/>
      <c r="I28" s="30"/>
      <c r="J28" s="30" t="s">
        <v>659</v>
      </c>
      <c r="K28" s="30"/>
      <c r="L28" s="30"/>
      <c r="M28" s="30"/>
      <c r="N28" s="30" t="s">
        <v>660</v>
      </c>
      <c r="O28" s="30" t="s">
        <v>661</v>
      </c>
      <c r="P28" s="26"/>
      <c r="Q28" s="26"/>
      <c r="R28" s="26"/>
      <c r="S28" s="26"/>
      <c r="T28" s="30" t="s">
        <v>662</v>
      </c>
      <c r="U28" s="30" t="s">
        <v>663</v>
      </c>
    </row>
    <row r="29" spans="1:49">
      <c r="A29" s="32" t="s">
        <v>119</v>
      </c>
      <c r="B29" s="30" t="s">
        <v>664</v>
      </c>
      <c r="C29" s="30" t="s">
        <v>665</v>
      </c>
      <c r="D29" s="30" t="s">
        <v>666</v>
      </c>
      <c r="E29" s="30" t="s">
        <v>667</v>
      </c>
      <c r="F29" s="26"/>
      <c r="G29" s="26"/>
      <c r="H29" s="26"/>
      <c r="I29" s="30"/>
      <c r="J29" s="30" t="s">
        <v>668</v>
      </c>
      <c r="K29" s="30"/>
      <c r="L29" s="30"/>
      <c r="M29" s="30"/>
      <c r="N29" s="30" t="s">
        <v>669</v>
      </c>
      <c r="O29" s="26"/>
      <c r="P29" s="26"/>
      <c r="Q29" s="26"/>
      <c r="R29" s="26"/>
      <c r="S29" s="26"/>
      <c r="T29" s="26"/>
      <c r="U29" s="30" t="s">
        <v>670</v>
      </c>
      <c r="AF29" s="25" t="s">
        <v>671</v>
      </c>
      <c r="AK29" s="25" t="s">
        <v>672</v>
      </c>
      <c r="AN29" s="25" t="s">
        <v>673</v>
      </c>
      <c r="AO29" s="25" t="s">
        <v>674</v>
      </c>
      <c r="AS29" s="25" t="s">
        <v>675</v>
      </c>
      <c r="AT29" s="25" t="s">
        <v>676</v>
      </c>
      <c r="AW29" s="25" t="s">
        <v>677</v>
      </c>
    </row>
    <row r="30" spans="1:21">
      <c r="A30" s="32" t="s">
        <v>122</v>
      </c>
      <c r="B30" s="30" t="s">
        <v>678</v>
      </c>
      <c r="C30" s="30" t="s">
        <v>679</v>
      </c>
      <c r="D30" s="30" t="s">
        <v>680</v>
      </c>
      <c r="E30" s="30" t="s">
        <v>681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>
      <c r="A31" s="32" t="s">
        <v>125</v>
      </c>
      <c r="B31" s="26" t="s">
        <v>682</v>
      </c>
      <c r="C31" s="26" t="s">
        <v>683</v>
      </c>
      <c r="D31" s="26" t="s">
        <v>684</v>
      </c>
      <c r="E31" s="26" t="s">
        <v>685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>
      <c r="A32" s="32" t="s">
        <v>128</v>
      </c>
      <c r="B32" s="26" t="s">
        <v>686</v>
      </c>
      <c r="C32" s="26" t="s">
        <v>687</v>
      </c>
      <c r="D32" s="26" t="s">
        <v>688</v>
      </c>
      <c r="E32" s="26"/>
      <c r="F32" s="26"/>
      <c r="G32" s="26" t="s">
        <v>689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>
      <c r="A33" s="32" t="s">
        <v>131</v>
      </c>
      <c r="B33" s="26" t="s">
        <v>690</v>
      </c>
      <c r="C33" s="26" t="s">
        <v>691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>
      <c r="A34" s="32" t="s">
        <v>134</v>
      </c>
      <c r="B34" s="26" t="s">
        <v>692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>
      <c r="A35" s="32" t="s">
        <v>137</v>
      </c>
      <c r="B35" s="30" t="s">
        <v>693</v>
      </c>
      <c r="C35" s="30" t="s">
        <v>694</v>
      </c>
      <c r="D35" s="30" t="s">
        <v>695</v>
      </c>
      <c r="E35" s="30" t="s">
        <v>696</v>
      </c>
      <c r="F35" s="26"/>
      <c r="G35" s="26"/>
      <c r="H35" s="26"/>
      <c r="I35" s="30"/>
      <c r="J35" s="30" t="s">
        <v>697</v>
      </c>
      <c r="K35" s="30"/>
      <c r="L35" s="30"/>
      <c r="M35" s="30"/>
      <c r="N35" s="30" t="s">
        <v>698</v>
      </c>
      <c r="O35" s="26"/>
      <c r="P35" s="26"/>
      <c r="Q35" s="26"/>
      <c r="R35" s="26"/>
      <c r="S35" s="26"/>
      <c r="T35" s="30" t="s">
        <v>699</v>
      </c>
      <c r="U35" s="30" t="s">
        <v>700</v>
      </c>
    </row>
    <row r="36" spans="1:21">
      <c r="A36" s="32" t="s">
        <v>140</v>
      </c>
      <c r="B36" s="30" t="s">
        <v>701</v>
      </c>
      <c r="C36" s="30" t="s">
        <v>702</v>
      </c>
      <c r="D36" s="30" t="s">
        <v>703</v>
      </c>
      <c r="E36" s="30" t="s">
        <v>704</v>
      </c>
      <c r="F36" s="26"/>
      <c r="G36" s="26"/>
      <c r="H36" s="26"/>
      <c r="I36" s="30"/>
      <c r="J36" s="30" t="s">
        <v>705</v>
      </c>
      <c r="K36" s="30"/>
      <c r="L36" s="30"/>
      <c r="M36" s="30"/>
      <c r="N36" s="30" t="s">
        <v>706</v>
      </c>
      <c r="O36" s="26"/>
      <c r="P36" s="26"/>
      <c r="Q36" s="26"/>
      <c r="R36" s="26"/>
      <c r="S36" s="26"/>
      <c r="T36" s="30" t="s">
        <v>707</v>
      </c>
      <c r="U36" s="30" t="s">
        <v>708</v>
      </c>
    </row>
    <row r="37" spans="1:21">
      <c r="A37" s="32" t="s">
        <v>143</v>
      </c>
      <c r="B37" s="30" t="s">
        <v>709</v>
      </c>
      <c r="C37" s="30" t="s">
        <v>710</v>
      </c>
      <c r="D37" s="30" t="s">
        <v>711</v>
      </c>
      <c r="E37" s="30" t="s">
        <v>712</v>
      </c>
      <c r="F37" s="26"/>
      <c r="G37" s="30" t="s">
        <v>713</v>
      </c>
      <c r="H37" s="30"/>
      <c r="I37" s="26"/>
      <c r="J37" s="26"/>
      <c r="K37" s="30"/>
      <c r="L37" s="30"/>
      <c r="M37" s="30"/>
      <c r="N37" s="30" t="s">
        <v>714</v>
      </c>
      <c r="O37" s="26"/>
      <c r="P37" s="26"/>
      <c r="Q37" s="26"/>
      <c r="R37" s="26"/>
      <c r="S37" s="26"/>
      <c r="T37" s="26"/>
      <c r="U37" s="30" t="s">
        <v>715</v>
      </c>
    </row>
    <row r="38" spans="1:21">
      <c r="A38" s="32" t="s">
        <v>146</v>
      </c>
      <c r="B38" s="30" t="s">
        <v>716</v>
      </c>
      <c r="C38" s="30" t="s">
        <v>717</v>
      </c>
      <c r="D38" s="30" t="s">
        <v>718</v>
      </c>
      <c r="E38" s="30" t="s">
        <v>719</v>
      </c>
      <c r="F38" s="26"/>
      <c r="G38" s="30" t="s">
        <v>720</v>
      </c>
      <c r="H38" s="30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>
      <c r="A39" s="32" t="s">
        <v>149</v>
      </c>
      <c r="B39" s="30" t="s">
        <v>721</v>
      </c>
      <c r="C39" s="30" t="s">
        <v>722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>
      <c r="A40" s="32" t="s">
        <v>152</v>
      </c>
      <c r="B40" s="30" t="s">
        <v>723</v>
      </c>
      <c r="C40" s="30" t="s">
        <v>724</v>
      </c>
      <c r="D40" s="30" t="s">
        <v>725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>
      <c r="A41" s="32" t="s">
        <v>155</v>
      </c>
      <c r="B41" s="30" t="s">
        <v>726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>
      <c r="A42" s="32" t="s">
        <v>158</v>
      </c>
      <c r="B42" s="30" t="s">
        <v>727</v>
      </c>
      <c r="C42" s="30" t="s">
        <v>728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>
      <c r="A43" s="32" t="s">
        <v>161</v>
      </c>
      <c r="B43" s="30" t="s">
        <v>729</v>
      </c>
      <c r="C43" s="30" t="s">
        <v>730</v>
      </c>
      <c r="D43" s="30" t="s">
        <v>731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>
      <c r="A44" s="32" t="s">
        <v>164</v>
      </c>
      <c r="B44" s="30" t="s">
        <v>732</v>
      </c>
      <c r="C44" s="30" t="s">
        <v>733</v>
      </c>
      <c r="D44" s="30" t="s">
        <v>734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>
      <c r="A45" s="32" t="s">
        <v>167</v>
      </c>
      <c r="B45" s="30" t="s">
        <v>735</v>
      </c>
      <c r="C45" s="30" t="s">
        <v>736</v>
      </c>
      <c r="D45" s="30" t="s">
        <v>737</v>
      </c>
      <c r="E45" s="30" t="s">
        <v>738</v>
      </c>
      <c r="F45" s="26"/>
      <c r="G45" s="30" t="s">
        <v>739</v>
      </c>
      <c r="H45" s="30"/>
      <c r="I45" s="30"/>
      <c r="J45" s="30" t="s">
        <v>740</v>
      </c>
      <c r="K45" s="30"/>
      <c r="L45" s="30"/>
      <c r="M45" s="30"/>
      <c r="N45" s="30" t="s">
        <v>741</v>
      </c>
      <c r="O45" s="26"/>
      <c r="P45" s="26"/>
      <c r="Q45" s="26"/>
      <c r="R45" s="26"/>
      <c r="S45" s="30" t="s">
        <v>742</v>
      </c>
      <c r="T45" s="30" t="s">
        <v>743</v>
      </c>
      <c r="U45" s="30" t="s">
        <v>744</v>
      </c>
    </row>
    <row r="46" spans="1:21">
      <c r="A46" s="32" t="s">
        <v>170</v>
      </c>
      <c r="B46" s="30" t="s">
        <v>745</v>
      </c>
      <c r="C46" s="30" t="s">
        <v>746</v>
      </c>
      <c r="D46" s="30" t="s">
        <v>747</v>
      </c>
      <c r="E46" s="30" t="s">
        <v>748</v>
      </c>
      <c r="F46" s="26"/>
      <c r="G46" s="26"/>
      <c r="H46" s="26"/>
      <c r="I46" s="26"/>
      <c r="J46" s="26"/>
      <c r="K46" s="30"/>
      <c r="L46" s="30"/>
      <c r="M46" s="30"/>
      <c r="N46" s="30" t="s">
        <v>749</v>
      </c>
      <c r="O46" s="26"/>
      <c r="P46" s="26"/>
      <c r="Q46" s="26"/>
      <c r="R46" s="26"/>
      <c r="S46" s="26"/>
      <c r="T46" s="30" t="s">
        <v>750</v>
      </c>
      <c r="U46" s="30" t="s">
        <v>751</v>
      </c>
    </row>
    <row r="47" spans="1:21">
      <c r="A47" s="32" t="s">
        <v>173</v>
      </c>
      <c r="B47" s="30" t="s">
        <v>752</v>
      </c>
      <c r="C47" s="30" t="s">
        <v>753</v>
      </c>
      <c r="D47" s="30" t="s">
        <v>754</v>
      </c>
      <c r="E47" s="30" t="s">
        <v>755</v>
      </c>
      <c r="F47" s="26"/>
      <c r="G47" s="26"/>
      <c r="H47" s="26"/>
      <c r="I47" s="30"/>
      <c r="J47" s="30" t="s">
        <v>756</v>
      </c>
      <c r="K47" s="30"/>
      <c r="L47" s="30"/>
      <c r="M47" s="30"/>
      <c r="N47" s="30" t="s">
        <v>757</v>
      </c>
      <c r="O47" s="26"/>
      <c r="P47" s="26"/>
      <c r="Q47" s="26"/>
      <c r="R47" s="26"/>
      <c r="S47" s="26"/>
      <c r="T47" s="30" t="s">
        <v>758</v>
      </c>
      <c r="U47" s="30" t="s">
        <v>759</v>
      </c>
    </row>
    <row r="48" spans="1:21">
      <c r="A48" s="32" t="s">
        <v>176</v>
      </c>
      <c r="B48" s="30" t="s">
        <v>760</v>
      </c>
      <c r="C48" s="30" t="s">
        <v>761</v>
      </c>
      <c r="D48" s="30" t="s">
        <v>762</v>
      </c>
      <c r="E48" s="30" t="s">
        <v>763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>
      <c r="A49" s="32" t="s">
        <v>179</v>
      </c>
      <c r="B49" s="30" t="s">
        <v>764</v>
      </c>
      <c r="C49" s="30" t="s">
        <v>765</v>
      </c>
      <c r="D49" s="30" t="s">
        <v>766</v>
      </c>
      <c r="E49" s="30" t="s">
        <v>767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>
      <c r="A50" s="32" t="s">
        <v>182</v>
      </c>
      <c r="B50" s="26" t="s">
        <v>768</v>
      </c>
      <c r="C50" s="26" t="s">
        <v>769</v>
      </c>
      <c r="D50" s="26" t="s">
        <v>770</v>
      </c>
      <c r="E50" s="26" t="s">
        <v>771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>
      <c r="A51" s="32" t="s">
        <v>185</v>
      </c>
      <c r="B51" s="26" t="s">
        <v>772</v>
      </c>
      <c r="C51" s="26" t="s">
        <v>773</v>
      </c>
      <c r="D51" s="26" t="s">
        <v>774</v>
      </c>
      <c r="E51" s="26"/>
      <c r="F51" s="26"/>
      <c r="G51" s="26"/>
      <c r="H51" s="26"/>
      <c r="I51" s="26"/>
      <c r="J51" s="26"/>
      <c r="K51" s="26"/>
      <c r="L51" s="26"/>
      <c r="M51" s="26"/>
      <c r="N51" s="26" t="s">
        <v>775</v>
      </c>
      <c r="O51" s="26"/>
      <c r="P51" s="26"/>
      <c r="Q51" s="26"/>
      <c r="R51" s="26"/>
      <c r="S51" s="26"/>
      <c r="T51" s="26"/>
      <c r="U51" s="26"/>
    </row>
    <row r="52" spans="1:21">
      <c r="A52" s="32" t="s">
        <v>188</v>
      </c>
      <c r="B52" s="26" t="s">
        <v>776</v>
      </c>
      <c r="C52" s="26" t="s">
        <v>777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>
      <c r="A53" s="32" t="s">
        <v>191</v>
      </c>
      <c r="B53" s="30" t="s">
        <v>778</v>
      </c>
      <c r="C53" s="30" t="s">
        <v>779</v>
      </c>
      <c r="D53" s="30" t="s">
        <v>780</v>
      </c>
      <c r="E53" s="30" t="s">
        <v>781</v>
      </c>
      <c r="F53" s="26"/>
      <c r="G53" s="26"/>
      <c r="H53" s="26"/>
      <c r="I53" s="30"/>
      <c r="J53" s="30" t="s">
        <v>782</v>
      </c>
      <c r="K53" s="30"/>
      <c r="L53" s="30"/>
      <c r="M53" s="30"/>
      <c r="N53" s="30" t="s">
        <v>783</v>
      </c>
      <c r="O53" s="26"/>
      <c r="P53" s="30"/>
      <c r="Q53" s="30"/>
      <c r="R53" s="30" t="s">
        <v>784</v>
      </c>
      <c r="S53" s="26"/>
      <c r="T53" s="30" t="s">
        <v>785</v>
      </c>
      <c r="U53" s="30" t="s">
        <v>786</v>
      </c>
    </row>
    <row r="54" spans="1:45">
      <c r="A54" s="32" t="s">
        <v>194</v>
      </c>
      <c r="B54" s="30" t="s">
        <v>787</v>
      </c>
      <c r="C54" s="30" t="s">
        <v>788</v>
      </c>
      <c r="D54" s="30" t="s">
        <v>789</v>
      </c>
      <c r="E54" s="30" t="s">
        <v>790</v>
      </c>
      <c r="F54" s="26"/>
      <c r="G54" s="26"/>
      <c r="H54" s="26"/>
      <c r="I54" s="26"/>
      <c r="J54" s="26"/>
      <c r="K54" s="30"/>
      <c r="L54" s="30"/>
      <c r="M54" s="30"/>
      <c r="N54" s="30" t="s">
        <v>791</v>
      </c>
      <c r="O54" s="26"/>
      <c r="P54" s="26"/>
      <c r="Q54" s="26"/>
      <c r="R54" s="26"/>
      <c r="S54" s="26"/>
      <c r="T54" s="30" t="s">
        <v>792</v>
      </c>
      <c r="U54" s="30" t="s">
        <v>793</v>
      </c>
      <c r="V54" s="25" t="s">
        <v>794</v>
      </c>
      <c r="W54" s="25" t="s">
        <v>795</v>
      </c>
      <c r="Y54" s="25" t="s">
        <v>796</v>
      </c>
      <c r="AA54" s="25" t="s">
        <v>797</v>
      </c>
      <c r="AC54" s="25" t="s">
        <v>798</v>
      </c>
      <c r="AF54" s="25" t="s">
        <v>799</v>
      </c>
      <c r="AG54" s="25" t="s">
        <v>800</v>
      </c>
      <c r="AH54" s="25" t="s">
        <v>801</v>
      </c>
      <c r="AI54" s="25" t="s">
        <v>802</v>
      </c>
      <c r="AM54" s="25" t="s">
        <v>803</v>
      </c>
      <c r="AN54" s="25" t="s">
        <v>804</v>
      </c>
      <c r="AS54" s="25" t="s">
        <v>805</v>
      </c>
    </row>
    <row r="55" spans="1:21">
      <c r="A55" s="32" t="s">
        <v>197</v>
      </c>
      <c r="B55" s="30" t="s">
        <v>806</v>
      </c>
      <c r="C55" s="30" t="s">
        <v>807</v>
      </c>
      <c r="D55" s="30" t="s">
        <v>808</v>
      </c>
      <c r="E55" s="30" t="s">
        <v>809</v>
      </c>
      <c r="F55" s="26"/>
      <c r="G55" s="26"/>
      <c r="H55" s="26"/>
      <c r="I55" s="30"/>
      <c r="J55" s="30" t="s">
        <v>810</v>
      </c>
      <c r="K55" s="30"/>
      <c r="L55" s="30"/>
      <c r="M55" s="30"/>
      <c r="N55" s="30" t="s">
        <v>811</v>
      </c>
      <c r="O55" s="26"/>
      <c r="P55" s="26"/>
      <c r="Q55" s="26"/>
      <c r="R55" s="26"/>
      <c r="S55" s="26"/>
      <c r="T55" s="30" t="s">
        <v>812</v>
      </c>
      <c r="U55" s="30" t="s">
        <v>813</v>
      </c>
    </row>
    <row r="56" spans="1:21">
      <c r="A56" s="32" t="s">
        <v>200</v>
      </c>
      <c r="B56" s="30" t="s">
        <v>814</v>
      </c>
      <c r="C56" s="30" t="s">
        <v>815</v>
      </c>
      <c r="D56" s="30" t="s">
        <v>816</v>
      </c>
      <c r="E56" s="30" t="s">
        <v>817</v>
      </c>
      <c r="F56" s="26"/>
      <c r="G56" s="26"/>
      <c r="H56" s="26"/>
      <c r="I56" s="26"/>
      <c r="J56" s="26"/>
      <c r="K56" s="30"/>
      <c r="L56" s="30"/>
      <c r="M56" s="30"/>
      <c r="N56" s="30" t="s">
        <v>818</v>
      </c>
      <c r="O56" s="26"/>
      <c r="P56" s="26"/>
      <c r="Q56" s="26"/>
      <c r="R56" s="26"/>
      <c r="S56" s="26"/>
      <c r="T56" s="26"/>
      <c r="U56" s="30" t="s">
        <v>819</v>
      </c>
    </row>
    <row r="57" spans="1:21">
      <c r="A57" s="32" t="s">
        <v>203</v>
      </c>
      <c r="B57" s="30" t="s">
        <v>820</v>
      </c>
      <c r="C57" s="30" t="s">
        <v>821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>
      <c r="A58" s="32" t="s">
        <v>206</v>
      </c>
      <c r="B58" s="30" t="s">
        <v>822</v>
      </c>
      <c r="C58" s="30" t="s">
        <v>823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30" t="s">
        <v>824</v>
      </c>
    </row>
    <row r="59" spans="1:21">
      <c r="A59" s="32" t="s">
        <v>209</v>
      </c>
      <c r="B59" s="26"/>
      <c r="C59" s="30" t="s">
        <v>825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spans="1:21">
      <c r="A60" s="32" t="s">
        <v>212</v>
      </c>
      <c r="B60" s="30" t="s">
        <v>826</v>
      </c>
      <c r="C60" s="30" t="s">
        <v>827</v>
      </c>
      <c r="D60" s="30" t="s">
        <v>828</v>
      </c>
      <c r="E60" s="30" t="s">
        <v>829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spans="1:21">
      <c r="A61" s="32" t="s">
        <v>215</v>
      </c>
      <c r="B61" s="26"/>
      <c r="C61" s="30" t="s">
        <v>830</v>
      </c>
      <c r="D61" s="30" t="s">
        <v>831</v>
      </c>
      <c r="E61" s="30" t="s">
        <v>832</v>
      </c>
      <c r="F61" s="26"/>
      <c r="G61" s="26"/>
      <c r="H61" s="26"/>
      <c r="I61" s="26"/>
      <c r="J61" s="26"/>
      <c r="K61" s="30"/>
      <c r="L61" s="30"/>
      <c r="M61" s="30"/>
      <c r="N61" s="30" t="s">
        <v>833</v>
      </c>
      <c r="O61" s="26"/>
      <c r="P61" s="26"/>
      <c r="Q61" s="26"/>
      <c r="R61" s="26"/>
      <c r="S61" s="26"/>
      <c r="T61" s="26"/>
      <c r="U61" s="26"/>
    </row>
    <row r="62" spans="1:21">
      <c r="A62" s="32" t="s">
        <v>218</v>
      </c>
      <c r="B62" s="30" t="s">
        <v>834</v>
      </c>
      <c r="C62" s="30" t="s">
        <v>835</v>
      </c>
      <c r="D62" s="30" t="s">
        <v>836</v>
      </c>
      <c r="E62" s="30" t="s">
        <v>837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</row>
    <row r="63" spans="1:21">
      <c r="A63" s="32" t="s">
        <v>221</v>
      </c>
      <c r="B63" s="30" t="s">
        <v>838</v>
      </c>
      <c r="C63" s="30" t="s">
        <v>839</v>
      </c>
      <c r="D63" s="30" t="s">
        <v>840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30" t="s">
        <v>841</v>
      </c>
    </row>
    <row r="64" spans="1:21">
      <c r="A64" s="32" t="s">
        <v>224</v>
      </c>
      <c r="B64" s="30" t="s">
        <v>842</v>
      </c>
      <c r="C64" s="30" t="s">
        <v>843</v>
      </c>
      <c r="D64" s="30" t="s">
        <v>844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</row>
    <row r="65" spans="1:21">
      <c r="A65" s="32" t="s">
        <v>227</v>
      </c>
      <c r="B65" s="30" t="s">
        <v>845</v>
      </c>
      <c r="C65" s="30" t="s">
        <v>846</v>
      </c>
      <c r="D65" s="30" t="s">
        <v>847</v>
      </c>
      <c r="E65" s="30" t="s">
        <v>848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</row>
    <row r="66" spans="1:21">
      <c r="A66" s="32" t="s">
        <v>230</v>
      </c>
      <c r="B66" s="30" t="s">
        <v>849</v>
      </c>
      <c r="C66" s="30" t="s">
        <v>850</v>
      </c>
      <c r="D66" s="30" t="s">
        <v>851</v>
      </c>
      <c r="E66" s="30" t="s">
        <v>852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30" t="s">
        <v>853</v>
      </c>
    </row>
    <row r="67" spans="1:21">
      <c r="A67" s="32" t="s">
        <v>233</v>
      </c>
      <c r="B67" s="30" t="s">
        <v>854</v>
      </c>
      <c r="C67" s="30" t="s">
        <v>855</v>
      </c>
      <c r="D67" s="30" t="s">
        <v>856</v>
      </c>
      <c r="E67" s="30" t="s">
        <v>857</v>
      </c>
      <c r="F67" s="26"/>
      <c r="G67" s="26"/>
      <c r="H67" s="26"/>
      <c r="I67" s="30"/>
      <c r="J67" s="30" t="s">
        <v>858</v>
      </c>
      <c r="K67" s="30"/>
      <c r="L67" s="30"/>
      <c r="M67" s="30"/>
      <c r="N67" s="30" t="s">
        <v>859</v>
      </c>
      <c r="O67" s="26"/>
      <c r="P67" s="26"/>
      <c r="Q67" s="26"/>
      <c r="R67" s="26"/>
      <c r="S67" s="26"/>
      <c r="T67" s="30" t="s">
        <v>860</v>
      </c>
      <c r="U67" s="30" t="s">
        <v>861</v>
      </c>
    </row>
    <row r="68" spans="1:21">
      <c r="A68" s="32" t="s">
        <v>236</v>
      </c>
      <c r="B68" s="30" t="s">
        <v>862</v>
      </c>
      <c r="C68" s="30" t="s">
        <v>863</v>
      </c>
      <c r="D68" s="30" t="s">
        <v>864</v>
      </c>
      <c r="E68" s="30" t="s">
        <v>865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30" t="s">
        <v>866</v>
      </c>
    </row>
    <row r="69" spans="1:21">
      <c r="A69" s="32" t="s">
        <v>239</v>
      </c>
      <c r="B69" s="30" t="s">
        <v>867</v>
      </c>
      <c r="C69" s="30" t="s">
        <v>868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30" t="s">
        <v>869</v>
      </c>
    </row>
    <row r="70" spans="1:21">
      <c r="A70" s="32" t="s">
        <v>242</v>
      </c>
      <c r="B70" s="30" t="s">
        <v>870</v>
      </c>
      <c r="C70" s="30" t="s">
        <v>871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1:21">
      <c r="A71" s="32" t="s">
        <v>248</v>
      </c>
      <c r="B71" s="30" t="s">
        <v>872</v>
      </c>
      <c r="C71" s="30" t="s">
        <v>873</v>
      </c>
      <c r="D71" s="30" t="s">
        <v>874</v>
      </c>
      <c r="E71" s="26"/>
      <c r="F71" s="26"/>
      <c r="G71" s="30" t="s">
        <v>875</v>
      </c>
      <c r="H71" s="30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spans="1:21">
      <c r="A72" s="32" t="s">
        <v>251</v>
      </c>
      <c r="B72" s="30" t="s">
        <v>876</v>
      </c>
      <c r="C72" s="26"/>
      <c r="D72" s="26"/>
      <c r="E72" s="26"/>
      <c r="F72" s="26"/>
      <c r="G72" s="30" t="s">
        <v>877</v>
      </c>
      <c r="H72" s="30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spans="1:21">
      <c r="A73" s="32" t="s">
        <v>254</v>
      </c>
      <c r="B73" s="30" t="s">
        <v>878</v>
      </c>
      <c r="C73" s="30" t="s">
        <v>879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1:21">
      <c r="A74" s="32" t="s">
        <v>257</v>
      </c>
      <c r="B74" s="30" t="s">
        <v>880</v>
      </c>
      <c r="C74" s="30" t="s">
        <v>881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1:21">
      <c r="A75" s="32" t="s">
        <v>260</v>
      </c>
      <c r="B75" s="30" t="s">
        <v>882</v>
      </c>
      <c r="C75" s="30" t="s">
        <v>883</v>
      </c>
      <c r="D75" s="26"/>
      <c r="E75" s="30" t="s">
        <v>884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spans="1:21">
      <c r="A76" s="32" t="s">
        <v>263</v>
      </c>
      <c r="B76" s="30" t="s">
        <v>885</v>
      </c>
      <c r="C76" s="30" t="s">
        <v>886</v>
      </c>
      <c r="D76" s="30" t="s">
        <v>887</v>
      </c>
      <c r="E76" s="30" t="s">
        <v>888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  <row r="77" spans="1:21">
      <c r="A77" s="32" t="s">
        <v>266</v>
      </c>
      <c r="B77" s="30" t="s">
        <v>889</v>
      </c>
      <c r="C77" s="30" t="s">
        <v>890</v>
      </c>
      <c r="D77" s="30" t="s">
        <v>891</v>
      </c>
      <c r="E77" s="26"/>
      <c r="F77" s="26"/>
      <c r="G77" s="30" t="s">
        <v>892</v>
      </c>
      <c r="H77" s="30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30" t="s">
        <v>893</v>
      </c>
    </row>
    <row r="78" spans="1:21">
      <c r="A78" s="32" t="s">
        <v>269</v>
      </c>
      <c r="B78" s="30" t="s">
        <v>894</v>
      </c>
      <c r="C78" s="30" t="s">
        <v>895</v>
      </c>
      <c r="D78" s="30" t="s">
        <v>896</v>
      </c>
      <c r="E78" s="30" t="s">
        <v>897</v>
      </c>
      <c r="F78" s="26"/>
      <c r="G78" s="26"/>
      <c r="H78" s="26"/>
      <c r="I78" s="26"/>
      <c r="J78" s="26"/>
      <c r="K78" s="30"/>
      <c r="L78" s="30"/>
      <c r="M78" s="30"/>
      <c r="N78" s="30" t="s">
        <v>898</v>
      </c>
      <c r="O78" s="26"/>
      <c r="P78" s="26"/>
      <c r="Q78" s="26"/>
      <c r="R78" s="26"/>
      <c r="S78" s="26"/>
      <c r="T78" s="26"/>
      <c r="U78" s="26"/>
    </row>
    <row r="79" spans="1:21">
      <c r="A79" s="32" t="s">
        <v>272</v>
      </c>
      <c r="B79" s="30" t="s">
        <v>899</v>
      </c>
      <c r="C79" s="30" t="s">
        <v>900</v>
      </c>
      <c r="D79" s="30" t="s">
        <v>901</v>
      </c>
      <c r="E79" s="30" t="s">
        <v>902</v>
      </c>
      <c r="F79" s="26"/>
      <c r="G79" s="30" t="s">
        <v>903</v>
      </c>
      <c r="H79" s="30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30" t="s">
        <v>904</v>
      </c>
      <c r="U79" s="30" t="s">
        <v>905</v>
      </c>
    </row>
    <row r="80" spans="1:45">
      <c r="A80" s="32" t="s">
        <v>275</v>
      </c>
      <c r="B80" s="30" t="s">
        <v>906</v>
      </c>
      <c r="C80" s="30" t="s">
        <v>907</v>
      </c>
      <c r="D80" s="30" t="s">
        <v>908</v>
      </c>
      <c r="E80" s="30" t="s">
        <v>909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5" t="s">
        <v>910</v>
      </c>
      <c r="W80" s="25" t="s">
        <v>911</v>
      </c>
      <c r="Y80" s="25" t="s">
        <v>912</v>
      </c>
      <c r="AC80" s="25" t="s">
        <v>913</v>
      </c>
      <c r="AF80" s="25" t="s">
        <v>914</v>
      </c>
      <c r="AI80" s="25" t="s">
        <v>915</v>
      </c>
      <c r="AN80" s="25" t="s">
        <v>916</v>
      </c>
      <c r="AO80" s="25" t="s">
        <v>917</v>
      </c>
      <c r="AS80" s="25" t="s">
        <v>918</v>
      </c>
    </row>
    <row r="81" spans="1:21">
      <c r="A81" s="32" t="s">
        <v>278</v>
      </c>
      <c r="B81" s="30" t="s">
        <v>919</v>
      </c>
      <c r="C81" s="30" t="s">
        <v>920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1:21">
      <c r="A82" s="32" t="s">
        <v>284</v>
      </c>
      <c r="B82" s="26" t="s">
        <v>921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1:21">
      <c r="A83" s="32" t="s">
        <v>293</v>
      </c>
      <c r="B83" s="30" t="s">
        <v>922</v>
      </c>
      <c r="C83" s="30" t="s">
        <v>923</v>
      </c>
      <c r="D83" s="30" t="s">
        <v>924</v>
      </c>
      <c r="E83" s="30" t="s">
        <v>925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2" t="s">
        <v>296</v>
      </c>
      <c r="B84" s="30" t="s">
        <v>926</v>
      </c>
      <c r="C84" s="30" t="s">
        <v>927</v>
      </c>
      <c r="D84" s="26"/>
      <c r="E84" s="30" t="s">
        <v>928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</row>
    <row r="85" spans="1:21">
      <c r="A85" s="32" t="s">
        <v>302</v>
      </c>
      <c r="B85" s="30" t="s">
        <v>929</v>
      </c>
      <c r="C85" s="30" t="s">
        <v>930</v>
      </c>
      <c r="D85" s="30" t="s">
        <v>931</v>
      </c>
      <c r="E85" s="30" t="s">
        <v>932</v>
      </c>
      <c r="F85" s="26"/>
      <c r="G85" s="30" t="s">
        <v>933</v>
      </c>
      <c r="H85" s="30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30" t="s">
        <v>934</v>
      </c>
    </row>
    <row r="86" spans="1:21">
      <c r="A86" s="32" t="s">
        <v>305</v>
      </c>
      <c r="B86" s="26"/>
      <c r="C86" s="30" t="s">
        <v>935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>
      <c r="A87" s="32" t="s">
        <v>320</v>
      </c>
      <c r="B87" s="26"/>
      <c r="C87" s="30" t="s">
        <v>936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>
      <c r="A88" s="30" t="s">
        <v>937</v>
      </c>
      <c r="B88" s="30" t="s">
        <v>938</v>
      </c>
      <c r="C88" s="30" t="s">
        <v>939</v>
      </c>
      <c r="D88" s="30" t="s">
        <v>940</v>
      </c>
      <c r="E88" s="30" t="s">
        <v>941</v>
      </c>
      <c r="F88" s="26"/>
      <c r="G88" s="30" t="s">
        <v>942</v>
      </c>
      <c r="H88" s="30"/>
      <c r="I88" s="30"/>
      <c r="J88" s="30" t="s">
        <v>943</v>
      </c>
      <c r="K88" s="30"/>
      <c r="L88" s="30"/>
      <c r="M88" s="30"/>
      <c r="N88" s="30" t="s">
        <v>944</v>
      </c>
      <c r="O88" s="26"/>
      <c r="P88" s="30"/>
      <c r="Q88" s="30"/>
      <c r="R88" s="30" t="s">
        <v>945</v>
      </c>
      <c r="S88" s="30" t="s">
        <v>946</v>
      </c>
      <c r="T88" s="30" t="s">
        <v>947</v>
      </c>
      <c r="U88" s="30" t="s">
        <v>948</v>
      </c>
    </row>
    <row r="89" spans="1:21">
      <c r="A89" s="26" t="s">
        <v>949</v>
      </c>
      <c r="B89" s="26"/>
      <c r="C89" s="26" t="s">
        <v>950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 t="s">
        <v>951</v>
      </c>
    </row>
    <row r="90" spans="1:21">
      <c r="A90" s="26" t="s">
        <v>952</v>
      </c>
      <c r="B90" s="26"/>
      <c r="C90" s="26" t="s">
        <v>953</v>
      </c>
      <c r="D90" s="26"/>
      <c r="E90" s="26" t="s">
        <v>954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 t="s">
        <v>955</v>
      </c>
    </row>
    <row r="91" spans="1:21">
      <c r="A91" s="26" t="s">
        <v>956</v>
      </c>
      <c r="B91" s="26"/>
      <c r="C91" s="26" t="s">
        <v>957</v>
      </c>
      <c r="D91" s="26" t="s">
        <v>958</v>
      </c>
      <c r="E91" s="26" t="s">
        <v>959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 t="s">
        <v>960</v>
      </c>
    </row>
    <row r="92" spans="1:21">
      <c r="A92" s="26" t="s">
        <v>423</v>
      </c>
      <c r="B92" s="26" t="s">
        <v>961</v>
      </c>
      <c r="C92" s="26" t="s">
        <v>962</v>
      </c>
      <c r="D92" s="26" t="s">
        <v>963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</sheetData>
  <sheetProtection formatCells="0" insertHyperlinks="0" autoFilter="0"/>
  <mergeCells count="3">
    <mergeCell ref="B1:G1"/>
    <mergeCell ref="H1:U1"/>
    <mergeCell ref="V1:BB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3" sqref="D3"/>
    </sheetView>
  </sheetViews>
  <sheetFormatPr defaultColWidth="9" defaultRowHeight="14.4" outlineLevelCol="5"/>
  <cols>
    <col min="1" max="1" width="11.6666666666667" style="2" customWidth="1"/>
    <col min="2" max="2" width="8.88888888888889" style="2"/>
    <col min="3" max="3" width="21" style="2" customWidth="1"/>
    <col min="4" max="4" width="19.7777777777778" style="18" customWidth="1"/>
    <col min="5" max="5" width="23.3333333333333" style="19" customWidth="1"/>
    <col min="6" max="6" width="29.5555555555556" style="2" customWidth="1"/>
    <col min="7" max="16384" width="8.88888888888889" style="2"/>
  </cols>
  <sheetData>
    <row r="1" spans="1:6">
      <c r="A1" s="3" t="s">
        <v>0</v>
      </c>
      <c r="B1" s="20" t="s">
        <v>964</v>
      </c>
      <c r="C1" s="20"/>
      <c r="D1" s="20"/>
      <c r="E1" s="20"/>
      <c r="F1" s="20"/>
    </row>
    <row r="2" spans="1:6">
      <c r="A2" s="3" t="s">
        <v>965</v>
      </c>
      <c r="B2" s="3" t="s">
        <v>966</v>
      </c>
      <c r="C2" s="3" t="s">
        <v>967</v>
      </c>
      <c r="D2" s="5" t="s">
        <v>968</v>
      </c>
      <c r="E2" s="6" t="s">
        <v>969</v>
      </c>
      <c r="F2" s="21" t="s">
        <v>970</v>
      </c>
    </row>
    <row r="3" spans="1:6">
      <c r="A3" s="3">
        <v>0</v>
      </c>
      <c r="B3" s="3" t="b">
        <v>0</v>
      </c>
      <c r="C3" s="3">
        <v>1.00782503223</v>
      </c>
      <c r="D3" s="5">
        <v>0</v>
      </c>
      <c r="E3" s="6">
        <v>0</v>
      </c>
      <c r="F3" s="21" t="s">
        <v>971</v>
      </c>
    </row>
    <row r="4" spans="1:6">
      <c r="A4" s="3">
        <v>1</v>
      </c>
      <c r="B4" s="3" t="b">
        <v>0</v>
      </c>
      <c r="C4" s="3">
        <v>2.01410177812</v>
      </c>
      <c r="D4" s="5">
        <v>0</v>
      </c>
      <c r="E4" s="6">
        <v>0</v>
      </c>
      <c r="F4" s="22" t="s">
        <v>972</v>
      </c>
    </row>
    <row r="5" spans="1:6">
      <c r="A5" s="3">
        <v>2</v>
      </c>
      <c r="B5" s="3" t="b">
        <v>1</v>
      </c>
      <c r="C5" s="3">
        <v>3.01604927791</v>
      </c>
      <c r="D5" s="5">
        <f>12.32*365.24*24*60*60</f>
        <v>388778987.52</v>
      </c>
      <c r="E5" s="6">
        <v>19887.7898752</v>
      </c>
      <c r="F5" s="21" t="s">
        <v>973</v>
      </c>
    </row>
    <row r="6" spans="1:6">
      <c r="A6" s="3">
        <v>3</v>
      </c>
      <c r="B6" s="3" t="b">
        <v>1</v>
      </c>
      <c r="C6" s="3">
        <v>4.026431864</v>
      </c>
      <c r="D6" s="23">
        <v>1.39e-22</v>
      </c>
      <c r="E6" s="6">
        <v>23.9</v>
      </c>
      <c r="F6" s="21" t="s">
        <v>972</v>
      </c>
    </row>
    <row r="7" spans="1:6">
      <c r="A7" s="3">
        <v>4</v>
      </c>
      <c r="B7" s="3" t="b">
        <v>1</v>
      </c>
      <c r="C7" s="3">
        <v>5.035311489</v>
      </c>
      <c r="D7" s="5">
        <f>8.6E-23</f>
        <v>8.6e-23</v>
      </c>
      <c r="E7" s="5">
        <v>96</v>
      </c>
      <c r="F7" s="21" t="s">
        <v>972</v>
      </c>
    </row>
    <row r="8" spans="1:6">
      <c r="A8" s="3">
        <v>5</v>
      </c>
      <c r="B8" s="3" t="b">
        <v>1</v>
      </c>
      <c r="C8" s="3">
        <v>6.044955433</v>
      </c>
      <c r="D8" s="5">
        <f>2.9*10^(-22)</f>
        <v>2.9e-22</v>
      </c>
      <c r="E8" s="5">
        <v>39</v>
      </c>
      <c r="F8" s="21" t="s">
        <v>974</v>
      </c>
    </row>
    <row r="9" spans="1:6">
      <c r="A9" s="3">
        <v>6</v>
      </c>
      <c r="B9" s="3" t="b">
        <v>1</v>
      </c>
      <c r="C9" s="24">
        <v>7.052749</v>
      </c>
      <c r="D9" s="5">
        <f>1E-20</f>
        <v>1e-20</v>
      </c>
      <c r="E9" s="5">
        <v>40</v>
      </c>
      <c r="F9" s="21" t="s">
        <v>972</v>
      </c>
    </row>
    <row r="13" spans="4:4">
      <c r="D13" s="19"/>
    </row>
  </sheetData>
  <sheetProtection formatCells="0" insertHyperlinks="0" autoFilter="0"/>
  <mergeCells count="1">
    <mergeCell ref="B1:F1"/>
  </mergeCells>
  <hyperlinks>
    <hyperlink ref="B1" r:id="rId1" display="KAERI"/>
    <hyperlink ref="B1:E1" r:id="rId2" display="KAERI"/>
    <hyperlink ref="B1:E1" r:id="rId2" display="KAERI"/>
    <hyperlink ref="B1:E1" r:id="rId2" display="KAERI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4" sqref="E4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  <col min="6" max="7" width="10" customWidth="1"/>
  </cols>
  <sheetData>
    <row r="1" spans="1:5">
      <c r="A1" s="3" t="s">
        <v>0</v>
      </c>
      <c r="B1" s="17" t="s">
        <v>964</v>
      </c>
      <c r="C1" s="17"/>
      <c r="D1" s="17"/>
      <c r="E1" s="17"/>
    </row>
    <row r="2" spans="1:5">
      <c r="A2" s="3" t="s">
        <v>965</v>
      </c>
      <c r="B2" s="3" t="s">
        <v>966</v>
      </c>
      <c r="C2" s="3" t="s">
        <v>967</v>
      </c>
      <c r="D2" s="5" t="s">
        <v>968</v>
      </c>
      <c r="E2" s="6" t="s">
        <v>969</v>
      </c>
    </row>
    <row r="3" spans="1:5">
      <c r="A3" s="3">
        <v>1</v>
      </c>
      <c r="B3" s="3" t="b">
        <v>0</v>
      </c>
      <c r="C3" s="3">
        <v>3.0160293191</v>
      </c>
      <c r="D3" s="5">
        <v>0</v>
      </c>
      <c r="E3" s="5">
        <v>0</v>
      </c>
    </row>
    <row r="4" spans="1:5">
      <c r="A4" s="3">
        <v>2</v>
      </c>
      <c r="B4" s="3" t="b">
        <v>0</v>
      </c>
      <c r="C4" s="3">
        <v>4.00260325415</v>
      </c>
      <c r="D4" s="5">
        <v>0</v>
      </c>
      <c r="E4" s="5">
        <v>0</v>
      </c>
    </row>
    <row r="5" spans="1:5">
      <c r="A5" s="3">
        <v>3</v>
      </c>
      <c r="B5" s="3" t="b">
        <v>1</v>
      </c>
      <c r="C5" s="3">
        <v>5.01222</v>
      </c>
      <c r="D5" s="3">
        <f>7.04070547949669E-22</f>
        <v>7.04070547949669e-22</v>
      </c>
      <c r="E5" s="3">
        <v>80.4070547949669</v>
      </c>
    </row>
    <row r="6" spans="1:5">
      <c r="A6" s="3">
        <v>4</v>
      </c>
      <c r="B6" s="3" t="b">
        <v>1</v>
      </c>
      <c r="C6" s="3">
        <v>6.0188891</v>
      </c>
      <c r="D6" s="3">
        <f>8.067*10^(2-3)</f>
        <v>0.8067</v>
      </c>
      <c r="E6" s="3">
        <v>300.67</v>
      </c>
    </row>
    <row r="7" spans="1:5">
      <c r="A7" s="3">
        <v>5</v>
      </c>
      <c r="B7" s="3" t="b">
        <v>1</v>
      </c>
      <c r="C7" s="3">
        <v>7.028021</v>
      </c>
      <c r="D7" s="3">
        <f>3E-21</f>
        <v>3e-21</v>
      </c>
      <c r="E7" s="3">
        <v>50</v>
      </c>
    </row>
    <row r="8" spans="1:5">
      <c r="A8" s="3">
        <v>6</v>
      </c>
      <c r="B8" s="3" t="b">
        <v>1</v>
      </c>
      <c r="C8" s="3">
        <v>8.033922</v>
      </c>
      <c r="D8" s="3">
        <f>1.191*10^(2)</f>
        <v>119.1</v>
      </c>
      <c r="E8" s="3">
        <v>10011.91</v>
      </c>
    </row>
    <row r="9" spans="1:5">
      <c r="A9" s="3">
        <v>7</v>
      </c>
      <c r="B9" s="3" t="b">
        <v>1</v>
      </c>
      <c r="C9" s="3">
        <v>9.04395</v>
      </c>
      <c r="D9" s="3">
        <f>7*10^(-21)</f>
        <v>7e-21</v>
      </c>
      <c r="E9" s="3">
        <v>90</v>
      </c>
    </row>
    <row r="10" spans="1:5">
      <c r="A10" s="3">
        <v>8</v>
      </c>
      <c r="B10" s="3" t="b">
        <v>1</v>
      </c>
      <c r="C10" s="3">
        <v>10.0524</v>
      </c>
      <c r="D10" s="3">
        <f>1.5E-21</f>
        <v>1.5e-21</v>
      </c>
      <c r="E10" s="3">
        <v>35</v>
      </c>
    </row>
  </sheetData>
  <sheetProtection formatCells="0" insertHyperlinks="0" autoFilter="0"/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6" sqref="E6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</cols>
  <sheetData>
    <row r="1" spans="1:5">
      <c r="A1" s="3" t="s">
        <v>0</v>
      </c>
      <c r="B1" s="15" t="s">
        <v>964</v>
      </c>
      <c r="C1" s="15"/>
      <c r="D1" s="15"/>
      <c r="E1" s="15"/>
    </row>
    <row r="2" spans="1:5">
      <c r="A2" s="3" t="s">
        <v>965</v>
      </c>
      <c r="B2" s="3" t="s">
        <v>966</v>
      </c>
      <c r="C2" s="3" t="s">
        <v>967</v>
      </c>
      <c r="D2" s="5" t="s">
        <v>968</v>
      </c>
      <c r="E2" s="6" t="s">
        <v>969</v>
      </c>
    </row>
    <row r="3" spans="1:5">
      <c r="A3" s="3">
        <v>1</v>
      </c>
      <c r="B3" s="3" t="b">
        <v>1</v>
      </c>
      <c r="C3" s="3">
        <v>4.02719</v>
      </c>
      <c r="D3" s="5">
        <f>9.1*10^(-23)</f>
        <v>9.1e-23</v>
      </c>
      <c r="E3" s="5">
        <v>91</v>
      </c>
    </row>
    <row r="4" spans="1:5">
      <c r="A4" s="3">
        <v>2</v>
      </c>
      <c r="B4" s="3" t="b">
        <v>1</v>
      </c>
      <c r="C4" s="3">
        <v>5.01254</v>
      </c>
      <c r="D4" s="3">
        <f>3.70924971602753E-22</f>
        <v>3.70924971602753e-22</v>
      </c>
      <c r="E4" s="3">
        <v>47.0924971602753</v>
      </c>
    </row>
    <row r="5" spans="1:5">
      <c r="A5" s="3">
        <v>3</v>
      </c>
      <c r="B5" s="3" t="b">
        <v>0</v>
      </c>
      <c r="C5" s="3">
        <v>6.015122795</v>
      </c>
      <c r="D5" s="5">
        <v>0</v>
      </c>
      <c r="E5" s="5">
        <v>0</v>
      </c>
    </row>
    <row r="6" spans="1:5">
      <c r="A6" s="3">
        <v>4</v>
      </c>
      <c r="B6" s="3" t="b">
        <v>0</v>
      </c>
      <c r="C6" s="3">
        <v>7.01600455</v>
      </c>
      <c r="D6" s="5">
        <v>0</v>
      </c>
      <c r="E6" s="5">
        <v>0</v>
      </c>
    </row>
    <row r="7" spans="1:5">
      <c r="A7" s="3">
        <v>5</v>
      </c>
      <c r="B7" s="3" t="b">
        <v>1</v>
      </c>
      <c r="C7" s="3">
        <v>8.02248736</v>
      </c>
      <c r="D7" s="3">
        <f>8.399*10^2</f>
        <v>839.9</v>
      </c>
      <c r="E7" s="3">
        <v>10083.99</v>
      </c>
    </row>
    <row r="8" spans="1:5">
      <c r="A8" s="3">
        <v>6</v>
      </c>
      <c r="B8" s="3" t="b">
        <v>1</v>
      </c>
      <c r="C8" s="3">
        <v>9.0267895</v>
      </c>
      <c r="D8" s="3">
        <f>1.783*10^(2)</f>
        <v>178.3</v>
      </c>
      <c r="E8" s="3">
        <v>10017.83</v>
      </c>
    </row>
    <row r="9" spans="1:5">
      <c r="A9" s="3">
        <v>7</v>
      </c>
      <c r="B9" s="3" t="b">
        <v>1</v>
      </c>
      <c r="C9" s="3">
        <v>10.035481</v>
      </c>
      <c r="D9" s="3">
        <f>2*10^(-21)</f>
        <v>2e-21</v>
      </c>
      <c r="E9" s="3">
        <v>40</v>
      </c>
    </row>
    <row r="10" spans="1:5">
      <c r="A10" s="3">
        <v>8</v>
      </c>
      <c r="B10" s="3" t="b">
        <v>1</v>
      </c>
      <c r="C10" s="3">
        <v>11.043798</v>
      </c>
      <c r="D10" s="3">
        <f>8.75*10^(-3)</f>
        <v>0.00875</v>
      </c>
      <c r="E10" s="3">
        <v>287.5</v>
      </c>
    </row>
    <row r="11" spans="1:5">
      <c r="A11" s="3">
        <v>9</v>
      </c>
      <c r="B11" s="3" t="b">
        <v>1</v>
      </c>
      <c r="C11" s="3">
        <v>12.05378</v>
      </c>
      <c r="D11" s="3">
        <f>10^(-8)</f>
        <v>1e-8</v>
      </c>
      <c r="E11" s="3">
        <v>160</v>
      </c>
    </row>
    <row r="12" spans="1:5">
      <c r="A12" s="3">
        <v>10</v>
      </c>
      <c r="B12" s="3" t="b">
        <v>1</v>
      </c>
      <c r="C12" s="3">
        <v>13.062631523</v>
      </c>
      <c r="D12" s="3">
        <f>10^(-23)</f>
        <v>1e-23</v>
      </c>
      <c r="E12" s="3">
        <v>10</v>
      </c>
    </row>
  </sheetData>
  <sheetProtection formatCells="0" insertHyperlinks="0" autoFilter="0"/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6" sqref="E6"/>
    </sheetView>
  </sheetViews>
  <sheetFormatPr defaultColWidth="9" defaultRowHeight="14.4" outlineLevelCol="4"/>
  <cols>
    <col min="1" max="1" width="11.6666666666667" style="1" customWidth="1"/>
    <col min="3" max="3" width="21" style="1" customWidth="1"/>
    <col min="4" max="4" width="16.5555555555556" style="1" customWidth="1"/>
    <col min="5" max="5" width="23.3333333333333" style="1" customWidth="1"/>
  </cols>
  <sheetData>
    <row r="1" spans="1:5">
      <c r="A1" s="3" t="s">
        <v>0</v>
      </c>
      <c r="B1" s="15" t="s">
        <v>964</v>
      </c>
      <c r="C1" s="16"/>
      <c r="D1" s="16"/>
      <c r="E1" s="16"/>
    </row>
    <row r="2" spans="1:5">
      <c r="A2" s="3" t="s">
        <v>965</v>
      </c>
      <c r="B2" s="3" t="s">
        <v>966</v>
      </c>
      <c r="C2" s="3" t="s">
        <v>967</v>
      </c>
      <c r="D2" s="5" t="s">
        <v>968</v>
      </c>
      <c r="E2" s="6" t="s">
        <v>969</v>
      </c>
    </row>
    <row r="3" spans="1:5">
      <c r="A3" s="3">
        <v>2</v>
      </c>
      <c r="B3" s="3" t="b">
        <v>1</v>
      </c>
      <c r="C3" s="3">
        <v>6.019726</v>
      </c>
      <c r="D3" s="3">
        <f>5*10^(-21)</f>
        <v>5e-21</v>
      </c>
      <c r="E3" s="3">
        <v>70</v>
      </c>
    </row>
    <row r="4" spans="1:5">
      <c r="A4" s="3">
        <v>3</v>
      </c>
      <c r="B4" s="3" t="b">
        <v>1</v>
      </c>
      <c r="C4" s="3">
        <v>7.01692983</v>
      </c>
      <c r="D4" s="3">
        <f>53.22*24*60*60</f>
        <v>4598208</v>
      </c>
      <c r="E4" s="3">
        <v>14045.98208</v>
      </c>
    </row>
    <row r="5" spans="1:5">
      <c r="A5" s="3">
        <v>4</v>
      </c>
      <c r="B5" s="3" t="b">
        <v>1</v>
      </c>
      <c r="C5" s="3">
        <v>8.0053051</v>
      </c>
      <c r="D5" s="3">
        <f>0.000000000000000082</f>
        <v>8.2e-17</v>
      </c>
      <c r="E5" s="3">
        <v>142</v>
      </c>
    </row>
    <row r="6" spans="1:5">
      <c r="A6" s="3">
        <v>5</v>
      </c>
      <c r="B6" s="3" t="b">
        <v>0</v>
      </c>
      <c r="C6" s="3">
        <v>9.0121822</v>
      </c>
      <c r="D6" s="5">
        <v>0</v>
      </c>
      <c r="E6" s="5">
        <v>0</v>
      </c>
    </row>
    <row r="7" spans="1:5">
      <c r="A7" s="3">
        <v>6</v>
      </c>
      <c r="B7" s="3" t="b">
        <v>1</v>
      </c>
      <c r="C7" s="3">
        <v>10.0135338</v>
      </c>
      <c r="D7" s="3">
        <v>47650671360000</v>
      </c>
      <c r="E7" s="3">
        <v>21047.65067136</v>
      </c>
    </row>
    <row r="8" spans="1:5">
      <c r="A8" s="3">
        <v>7</v>
      </c>
      <c r="B8" s="3" t="b">
        <v>1</v>
      </c>
      <c r="C8" s="3">
        <v>11.021658</v>
      </c>
      <c r="D8" s="3">
        <v>13.76</v>
      </c>
      <c r="E8" s="3">
        <v>9013.76</v>
      </c>
    </row>
    <row r="9" spans="1:5">
      <c r="A9" s="3">
        <v>8</v>
      </c>
      <c r="B9" s="3" t="b">
        <v>1</v>
      </c>
      <c r="C9" s="3">
        <v>12.026921</v>
      </c>
      <c r="D9" s="3">
        <f>2.146*10^(-2)</f>
        <v>0.02146</v>
      </c>
      <c r="E9" s="3">
        <v>231.46</v>
      </c>
    </row>
    <row r="10" spans="1:5">
      <c r="A10" s="3">
        <v>9</v>
      </c>
      <c r="B10" s="3" t="b">
        <v>1</v>
      </c>
      <c r="C10" s="3">
        <v>13.03569</v>
      </c>
      <c r="D10" s="3">
        <f>2.7*10^(-21)</f>
        <v>2.7e-21</v>
      </c>
      <c r="E10" s="3">
        <v>47</v>
      </c>
    </row>
    <row r="11" spans="1:5">
      <c r="A11" s="3">
        <v>10</v>
      </c>
      <c r="B11" s="3" t="b">
        <v>1</v>
      </c>
      <c r="C11" s="3">
        <v>14.04289</v>
      </c>
      <c r="D11" s="3">
        <f>4.35*10^(-3)</f>
        <v>0.00435</v>
      </c>
      <c r="E11" s="3">
        <v>243.5</v>
      </c>
    </row>
    <row r="12" spans="1:5">
      <c r="A12" s="1">
        <v>11</v>
      </c>
      <c r="B12" s="3" t="b">
        <v>1</v>
      </c>
      <c r="C12" s="1">
        <v>15.05349</v>
      </c>
      <c r="D12" s="1">
        <f>8E-22</f>
        <v>8e-22</v>
      </c>
      <c r="E12" s="1">
        <v>90</v>
      </c>
    </row>
    <row r="13" spans="1:5">
      <c r="A13" s="1">
        <v>12</v>
      </c>
      <c r="B13" s="3" t="b">
        <v>1</v>
      </c>
      <c r="C13" s="1">
        <v>16.06167</v>
      </c>
      <c r="D13" s="1">
        <f>5.7E-22</f>
        <v>5.7e-22</v>
      </c>
      <c r="E13" s="1">
        <v>67</v>
      </c>
    </row>
  </sheetData>
  <sheetProtection formatCells="0" insertHyperlinks="0" autoFilter="0"/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E7" sqref="E7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style="1" customWidth="1"/>
    <col min="5" max="5" width="23.3333333333333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4" t="s">
        <v>964</v>
      </c>
      <c r="C1" s="4"/>
      <c r="D1" s="4"/>
      <c r="E1" s="4"/>
      <c r="G1" s="2"/>
    </row>
    <row r="2" spans="1:7">
      <c r="A2" s="3" t="s">
        <v>965</v>
      </c>
      <c r="B2" s="3" t="s">
        <v>966</v>
      </c>
      <c r="C2" s="3" t="s">
        <v>967</v>
      </c>
      <c r="D2" s="5" t="s">
        <v>968</v>
      </c>
      <c r="E2" s="6" t="s">
        <v>969</v>
      </c>
      <c r="G2" s="2"/>
    </row>
    <row r="3" spans="1:7">
      <c r="A3" s="3">
        <v>2</v>
      </c>
      <c r="B3" s="3" t="b">
        <v>1</v>
      </c>
      <c r="C3" s="3">
        <v>7.02992</v>
      </c>
      <c r="D3" s="3">
        <f>5.7E-22</f>
        <v>5.7e-22</v>
      </c>
      <c r="E3" s="3">
        <v>67</v>
      </c>
      <c r="G3" s="2"/>
    </row>
    <row r="4" spans="1:7">
      <c r="A4" s="3">
        <v>3</v>
      </c>
      <c r="B4" s="3" t="b">
        <v>1</v>
      </c>
      <c r="C4" s="3">
        <v>8.0246072</v>
      </c>
      <c r="D4" s="3">
        <f>7.7*10^(2-3)</f>
        <v>0.77</v>
      </c>
      <c r="E4" s="3">
        <v>297</v>
      </c>
      <c r="G4" s="2"/>
    </row>
    <row r="5" spans="1:5">
      <c r="A5" s="3">
        <v>4</v>
      </c>
      <c r="B5" s="3" t="b">
        <v>1</v>
      </c>
      <c r="C5" s="3">
        <v>9.0133288</v>
      </c>
      <c r="D5" s="3">
        <f>0.0000000000000000008</f>
        <v>8e-19</v>
      </c>
      <c r="E5" s="3">
        <v>120</v>
      </c>
    </row>
    <row r="6" spans="1:7">
      <c r="A6" s="3">
        <v>5</v>
      </c>
      <c r="B6" s="3" t="b">
        <v>0</v>
      </c>
      <c r="C6" s="3">
        <v>10.012937</v>
      </c>
      <c r="D6" s="5">
        <v>0</v>
      </c>
      <c r="E6" s="5">
        <v>0</v>
      </c>
      <c r="G6" s="2"/>
    </row>
    <row r="7" spans="1:7">
      <c r="A7" s="3">
        <v>6</v>
      </c>
      <c r="B7" s="3" t="b">
        <v>0</v>
      </c>
      <c r="C7" s="3">
        <v>11.0093054</v>
      </c>
      <c r="D7" s="5">
        <v>0</v>
      </c>
      <c r="E7" s="5">
        <v>0</v>
      </c>
      <c r="G7" s="2"/>
    </row>
    <row r="8" spans="1:7">
      <c r="A8" s="3">
        <v>7</v>
      </c>
      <c r="B8" s="3" t="b">
        <v>1</v>
      </c>
      <c r="C8" s="3">
        <v>12.0143521</v>
      </c>
      <c r="D8" s="3">
        <f>2.02*10^(-2)</f>
        <v>0.0202</v>
      </c>
      <c r="E8" s="3">
        <v>230.2</v>
      </c>
      <c r="G8" s="2"/>
    </row>
    <row r="9" spans="1:7">
      <c r="A9" s="3">
        <v>8</v>
      </c>
      <c r="B9" s="3" t="b">
        <v>1</v>
      </c>
      <c r="C9" s="3">
        <v>13.0177802</v>
      </c>
      <c r="D9" s="3">
        <f>1.733*10^(-2)</f>
        <v>0.01733</v>
      </c>
      <c r="E9" s="3">
        <v>227.33</v>
      </c>
      <c r="G9" s="2"/>
    </row>
    <row r="10" spans="1:7">
      <c r="A10" s="3">
        <v>9</v>
      </c>
      <c r="B10" s="3" t="b">
        <v>1</v>
      </c>
      <c r="C10" s="3">
        <v>14.025404</v>
      </c>
      <c r="D10" s="3">
        <f>1.25*10^(-2)</f>
        <v>0.0125</v>
      </c>
      <c r="E10" s="3">
        <v>222.5</v>
      </c>
      <c r="G10" s="2"/>
    </row>
    <row r="11" spans="1:7">
      <c r="A11" s="3">
        <v>10</v>
      </c>
      <c r="B11" s="3" t="b">
        <v>1</v>
      </c>
      <c r="C11" s="3">
        <v>15.031103</v>
      </c>
      <c r="D11" s="3">
        <f>9.93*10^(-3)</f>
        <v>0.00993</v>
      </c>
      <c r="E11" s="3">
        <v>299.3</v>
      </c>
      <c r="G11" s="2"/>
    </row>
    <row r="12" spans="1:5">
      <c r="A12" s="3">
        <v>11</v>
      </c>
      <c r="B12" s="3" t="b">
        <v>1</v>
      </c>
      <c r="C12" s="3">
        <v>16.03981</v>
      </c>
      <c r="D12" s="3">
        <f>4.56237715071385E-21</f>
        <v>4.56237715071385e-21</v>
      </c>
      <c r="E12" s="3">
        <v>65.6237715071385</v>
      </c>
    </row>
    <row r="13" spans="1:5">
      <c r="A13" s="3">
        <v>12</v>
      </c>
      <c r="B13" s="3" t="b">
        <v>1</v>
      </c>
      <c r="C13" s="8">
        <v>17.04699</v>
      </c>
      <c r="D13" s="3">
        <f>5.08*10^(-3)</f>
        <v>0.00508</v>
      </c>
      <c r="E13" s="3">
        <v>250.8</v>
      </c>
    </row>
    <row r="14" spans="1:5">
      <c r="A14" s="3">
        <v>13</v>
      </c>
      <c r="B14" s="3" t="b">
        <v>1</v>
      </c>
      <c r="C14" s="3">
        <v>18.05617</v>
      </c>
      <c r="D14" s="3">
        <f>2.6*10^(-8)</f>
        <v>2.6e-8</v>
      </c>
      <c r="E14" s="3">
        <v>176</v>
      </c>
    </row>
    <row r="15" spans="1:5">
      <c r="A15" s="3">
        <v>14</v>
      </c>
      <c r="B15" s="3" t="b">
        <v>1</v>
      </c>
      <c r="C15" s="3">
        <v>19.06373</v>
      </c>
      <c r="D15" s="3">
        <f>2.92*10^(-3)</f>
        <v>0.00292</v>
      </c>
      <c r="E15" s="3">
        <v>229.2</v>
      </c>
    </row>
    <row r="16" spans="1:5">
      <c r="A16" s="3">
        <v>15</v>
      </c>
      <c r="B16" s="3" t="b">
        <v>1</v>
      </c>
      <c r="C16" s="3">
        <v>20.07348</v>
      </c>
      <c r="D16" s="9">
        <f>9.12475430142771E-22</f>
        <v>9.12475430142771e-22</v>
      </c>
      <c r="E16" s="3">
        <v>101.247543014277</v>
      </c>
    </row>
    <row r="17" spans="1:5">
      <c r="A17" s="3">
        <v>16</v>
      </c>
      <c r="B17" s="3" t="b">
        <v>1</v>
      </c>
      <c r="C17" s="3">
        <v>21.08302</v>
      </c>
      <c r="D17" s="9">
        <f>7.60396191785642E-22</f>
        <v>7.60396191785642e-22</v>
      </c>
      <c r="E17" s="3">
        <v>86.0396191785642</v>
      </c>
    </row>
  </sheetData>
  <sheetProtection formatCells="0" insertHyperlinks="0" autoFilter="0"/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zoomScale="115" zoomScaleNormal="115" workbookViewId="0">
      <selection activeCell="D8" sqref="D8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</cols>
  <sheetData>
    <row r="1" spans="1:5">
      <c r="A1" s="3" t="s">
        <v>0</v>
      </c>
      <c r="B1" s="4" t="s">
        <v>964</v>
      </c>
      <c r="C1" s="4"/>
      <c r="D1" s="4"/>
      <c r="E1" s="4"/>
    </row>
    <row r="2" spans="1:5">
      <c r="A2" s="3" t="s">
        <v>965</v>
      </c>
      <c r="B2" s="3" t="s">
        <v>966</v>
      </c>
      <c r="C2" s="3" t="s">
        <v>967</v>
      </c>
      <c r="D2" s="5" t="s">
        <v>968</v>
      </c>
      <c r="E2" s="6" t="s">
        <v>969</v>
      </c>
    </row>
    <row r="3" spans="1:5">
      <c r="A3" s="3">
        <v>2</v>
      </c>
      <c r="B3" s="3" t="b">
        <v>1</v>
      </c>
      <c r="C3" s="3">
        <v>8.037675</v>
      </c>
      <c r="D3" s="3">
        <f>3.5E-21</f>
        <v>3.5e-21</v>
      </c>
      <c r="E3" s="3">
        <v>55</v>
      </c>
    </row>
    <row r="4" spans="1:5">
      <c r="A4" s="3">
        <v>3</v>
      </c>
      <c r="B4" s="3" t="b">
        <v>1</v>
      </c>
      <c r="C4" s="3">
        <v>9.0310367</v>
      </c>
      <c r="D4" s="3">
        <f>1.265*10^(-1)</f>
        <v>0.1265</v>
      </c>
      <c r="E4" s="3">
        <v>232.65</v>
      </c>
    </row>
    <row r="5" spans="1:5">
      <c r="A5" s="3">
        <v>4</v>
      </c>
      <c r="B5" s="3" t="b">
        <v>1</v>
      </c>
      <c r="C5" s="3">
        <v>10.0168532</v>
      </c>
      <c r="D5" s="3">
        <f>1.929*10^1</f>
        <v>19.29</v>
      </c>
      <c r="E5" s="3">
        <v>9019.29</v>
      </c>
    </row>
    <row r="6" spans="1:5">
      <c r="A6" s="3">
        <v>5</v>
      </c>
      <c r="B6" s="3" t="b">
        <v>1</v>
      </c>
      <c r="C6" s="3">
        <v>11.0114336</v>
      </c>
      <c r="D6" s="3">
        <f>1.2218*10^(3)</f>
        <v>1221.8</v>
      </c>
      <c r="E6" s="3">
        <v>11012.218</v>
      </c>
    </row>
    <row r="7" spans="1:5">
      <c r="A7" s="3">
        <v>6</v>
      </c>
      <c r="B7" s="3" t="b">
        <v>0</v>
      </c>
      <c r="C7" s="3">
        <v>12</v>
      </c>
      <c r="D7" s="5">
        <v>0</v>
      </c>
      <c r="E7" s="5">
        <v>0</v>
      </c>
    </row>
    <row r="8" spans="1:5">
      <c r="A8" s="3">
        <v>7</v>
      </c>
      <c r="B8" s="3" t="b">
        <v>0</v>
      </c>
      <c r="C8" s="3">
        <v>13.0033548378</v>
      </c>
      <c r="D8" s="5">
        <v>0</v>
      </c>
      <c r="E8" s="5">
        <v>0</v>
      </c>
    </row>
    <row r="9" spans="1:5">
      <c r="A9" s="3">
        <v>8</v>
      </c>
      <c r="B9" s="3" t="b">
        <v>1</v>
      </c>
      <c r="C9" s="3">
        <v>14.003241989</v>
      </c>
      <c r="D9" s="3">
        <v>179873395200</v>
      </c>
      <c r="E9" s="3">
        <v>19017.98733952</v>
      </c>
    </row>
    <row r="10" spans="1:5">
      <c r="A10" s="3">
        <v>9</v>
      </c>
      <c r="B10" s="3" t="b">
        <v>1</v>
      </c>
      <c r="C10" s="3">
        <v>15.0105993</v>
      </c>
      <c r="D10" s="3">
        <v>2.499</v>
      </c>
      <c r="E10" s="3">
        <v>1249.5</v>
      </c>
    </row>
    <row r="11" spans="1:5">
      <c r="A11" s="3">
        <v>10</v>
      </c>
      <c r="B11" s="3" t="b">
        <v>1</v>
      </c>
      <c r="C11" s="3">
        <v>16.014701</v>
      </c>
      <c r="D11" s="3">
        <f>7.47*10^(-1)</f>
        <v>0.747</v>
      </c>
      <c r="E11" s="3">
        <v>294.7</v>
      </c>
    </row>
    <row r="12" spans="1:5">
      <c r="A12" s="3">
        <v>11</v>
      </c>
      <c r="B12" s="3" t="b">
        <v>1</v>
      </c>
      <c r="C12" s="3">
        <v>17.022586</v>
      </c>
      <c r="D12" s="3">
        <f>1.936*10^(-1)</f>
        <v>0.1936</v>
      </c>
      <c r="E12" s="3">
        <v>239.36</v>
      </c>
    </row>
    <row r="13" spans="1:5">
      <c r="A13" s="3">
        <v>12</v>
      </c>
      <c r="B13" s="3" t="b">
        <v>1</v>
      </c>
      <c r="C13" s="8">
        <v>18.02676</v>
      </c>
      <c r="D13" s="3">
        <f>9.2*10^(-2)</f>
        <v>0.092</v>
      </c>
      <c r="E13" s="3">
        <v>302</v>
      </c>
    </row>
    <row r="14" spans="1:5">
      <c r="A14" s="3">
        <v>13</v>
      </c>
      <c r="B14" s="3" t="b">
        <v>1</v>
      </c>
      <c r="C14" s="3">
        <v>19.03481</v>
      </c>
      <c r="D14" s="3">
        <f>4.63*10^(-2)</f>
        <v>0.0463</v>
      </c>
      <c r="E14" s="3">
        <v>256.3</v>
      </c>
    </row>
    <row r="15" spans="1:5">
      <c r="A15" s="3">
        <v>14</v>
      </c>
      <c r="B15" s="3" t="b">
        <v>1</v>
      </c>
      <c r="C15" s="3">
        <v>20.04032</v>
      </c>
      <c r="D15" s="3">
        <f>1.63*10^(-2)</f>
        <v>0.0163</v>
      </c>
      <c r="E15" s="3">
        <v>226.3</v>
      </c>
    </row>
    <row r="16" spans="1:5">
      <c r="A16" s="3">
        <v>15</v>
      </c>
      <c r="B16" s="3" t="b">
        <v>1</v>
      </c>
      <c r="C16" s="9">
        <v>21.04934</v>
      </c>
      <c r="D16" s="9">
        <f>3*10^(-8)</f>
        <v>3e-8</v>
      </c>
      <c r="E16" s="9">
        <v>180</v>
      </c>
    </row>
    <row r="17" spans="1:5">
      <c r="A17" s="3">
        <v>16</v>
      </c>
      <c r="B17" s="3" t="b">
        <v>1</v>
      </c>
      <c r="C17" s="10">
        <v>22.0572</v>
      </c>
      <c r="D17" s="9">
        <f>6.1*10^(-3)</f>
        <v>0.0061</v>
      </c>
      <c r="E17" s="9">
        <v>261</v>
      </c>
    </row>
  </sheetData>
  <sheetProtection formatCells="0" insertHyperlinks="0" autoFilter="0"/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zoomScale="115" zoomScaleNormal="115" workbookViewId="0">
      <selection activeCell="F17" sqref="F17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style="11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4" t="s">
        <v>964</v>
      </c>
      <c r="C1" s="4"/>
      <c r="D1" s="4"/>
      <c r="E1" s="12"/>
      <c r="G1" s="2"/>
    </row>
    <row r="2" spans="1:7">
      <c r="A2" s="3" t="s">
        <v>965</v>
      </c>
      <c r="B2" s="3" t="s">
        <v>966</v>
      </c>
      <c r="C2" s="3" t="s">
        <v>967</v>
      </c>
      <c r="D2" s="5" t="s">
        <v>968</v>
      </c>
      <c r="E2" s="13" t="s">
        <v>969</v>
      </c>
      <c r="F2" s="2" t="s">
        <v>975</v>
      </c>
      <c r="G2" s="2"/>
    </row>
    <row r="3" spans="1:7">
      <c r="A3" s="3">
        <v>3</v>
      </c>
      <c r="B3" s="3" t="b">
        <v>1</v>
      </c>
      <c r="C3" s="3">
        <v>10.04165</v>
      </c>
      <c r="D3" s="3">
        <f>1.8E-22</f>
        <v>1.8e-22</v>
      </c>
      <c r="E3" s="13">
        <v>28</v>
      </c>
      <c r="F3" s="2" t="s">
        <v>976</v>
      </c>
      <c r="G3" s="2" t="s">
        <v>977</v>
      </c>
    </row>
    <row r="4" spans="1:7">
      <c r="A4" s="3">
        <v>4</v>
      </c>
      <c r="B4" s="3" t="b">
        <v>1</v>
      </c>
      <c r="C4" s="3">
        <v>11.02609</v>
      </c>
      <c r="D4" s="3">
        <f>5.5E-22</f>
        <v>5.5e-22</v>
      </c>
      <c r="E4" s="13">
        <v>65</v>
      </c>
      <c r="F4" s="2" t="s">
        <v>978</v>
      </c>
      <c r="G4" s="2" t="s">
        <v>979</v>
      </c>
    </row>
    <row r="5" spans="1:7">
      <c r="A5" s="3">
        <v>5</v>
      </c>
      <c r="B5" s="3" t="b">
        <v>1</v>
      </c>
      <c r="C5" s="3">
        <v>12.0186132</v>
      </c>
      <c r="D5" s="3">
        <f>0.011</f>
        <v>0.011</v>
      </c>
      <c r="E5" s="13">
        <v>221</v>
      </c>
      <c r="F5" s="2" t="s">
        <v>980</v>
      </c>
      <c r="G5" t="s">
        <v>981</v>
      </c>
    </row>
    <row r="6" spans="1:7">
      <c r="A6" s="3">
        <v>6</v>
      </c>
      <c r="B6" s="3" t="b">
        <v>1</v>
      </c>
      <c r="C6" s="3">
        <v>13.00573861</v>
      </c>
      <c r="D6" s="3">
        <v>597.9</v>
      </c>
      <c r="E6" s="13">
        <v>10059.79</v>
      </c>
      <c r="G6" s="2"/>
    </row>
    <row r="7" spans="1:7">
      <c r="A7" s="3">
        <v>7</v>
      </c>
      <c r="B7" s="3" t="b">
        <v>0</v>
      </c>
      <c r="C7" s="3">
        <v>14.0030740048</v>
      </c>
      <c r="D7" s="5">
        <v>0</v>
      </c>
      <c r="E7" s="13">
        <v>0</v>
      </c>
      <c r="G7" s="2"/>
    </row>
    <row r="8" spans="1:7">
      <c r="A8" s="3">
        <v>8</v>
      </c>
      <c r="B8" s="3" t="b">
        <v>0</v>
      </c>
      <c r="C8" s="3">
        <v>15.0001088982</v>
      </c>
      <c r="D8" s="5">
        <v>0</v>
      </c>
      <c r="E8" s="13">
        <v>0</v>
      </c>
      <c r="G8" s="2"/>
    </row>
    <row r="9" spans="1:7">
      <c r="A9" s="3">
        <v>9</v>
      </c>
      <c r="B9" s="3" t="b">
        <v>1</v>
      </c>
      <c r="C9" s="3">
        <v>16.0061017</v>
      </c>
      <c r="D9" s="3">
        <f>7.132</f>
        <v>7.132</v>
      </c>
      <c r="E9" s="13">
        <v>3566</v>
      </c>
      <c r="G9" s="2"/>
    </row>
    <row r="10" spans="1:7">
      <c r="A10" s="3">
        <v>10</v>
      </c>
      <c r="B10" s="3" t="b">
        <v>1</v>
      </c>
      <c r="C10" s="7">
        <v>17.00845</v>
      </c>
      <c r="D10" s="3">
        <v>4.173</v>
      </c>
      <c r="E10" s="13">
        <v>2086.5</v>
      </c>
      <c r="G10" s="2"/>
    </row>
    <row r="11" spans="1:7">
      <c r="A11" s="3">
        <v>11</v>
      </c>
      <c r="B11" s="3" t="b">
        <v>1</v>
      </c>
      <c r="C11" s="3">
        <v>18.014079</v>
      </c>
      <c r="D11" s="3">
        <f>0.619</f>
        <v>0.619</v>
      </c>
      <c r="E11" s="13">
        <v>281.9</v>
      </c>
      <c r="G11" s="2"/>
    </row>
    <row r="12" spans="1:5">
      <c r="A12" s="3">
        <v>12</v>
      </c>
      <c r="B12" s="3" t="b">
        <v>1</v>
      </c>
      <c r="C12" s="3">
        <v>19.017029</v>
      </c>
      <c r="D12" s="3">
        <f>3.36*10^(-1)</f>
        <v>0.336</v>
      </c>
      <c r="E12" s="13">
        <v>253.6</v>
      </c>
    </row>
    <row r="13" spans="1:5">
      <c r="A13" s="3">
        <v>13</v>
      </c>
      <c r="B13" s="3" t="b">
        <v>1</v>
      </c>
      <c r="C13" s="8">
        <v>20.02337</v>
      </c>
      <c r="D13" s="3">
        <f>1.34*10^(-1)</f>
        <v>0.134</v>
      </c>
      <c r="E13" s="13">
        <v>233.4</v>
      </c>
    </row>
    <row r="14" spans="1:5">
      <c r="A14" s="3">
        <v>14</v>
      </c>
      <c r="B14" s="3" t="b">
        <v>1</v>
      </c>
      <c r="C14" s="3">
        <v>21.02711</v>
      </c>
      <c r="D14" s="3">
        <f>4.84*10^(-2)</f>
        <v>0.0484</v>
      </c>
      <c r="E14" s="13">
        <f>8.4*10+10*(23-2)</f>
        <v>294</v>
      </c>
    </row>
    <row r="15" spans="1:5">
      <c r="A15" s="3">
        <v>15</v>
      </c>
      <c r="B15" s="3" t="b">
        <v>1</v>
      </c>
      <c r="C15" s="3">
        <v>22.03439</v>
      </c>
      <c r="D15" s="3">
        <f>2.3*10^(-2)</f>
        <v>0.023</v>
      </c>
      <c r="E15" s="13">
        <v>233</v>
      </c>
    </row>
    <row r="16" spans="1:5">
      <c r="A16" s="3">
        <v>16</v>
      </c>
      <c r="B16" s="3" t="b">
        <v>1</v>
      </c>
      <c r="C16" s="9">
        <v>23.04122</v>
      </c>
      <c r="D16" s="9">
        <f>0.0141</f>
        <v>0.0141</v>
      </c>
      <c r="E16" s="14">
        <v>224.1</v>
      </c>
    </row>
    <row r="17" ht="17" customHeight="1" spans="1:5">
      <c r="A17" s="3">
        <v>17</v>
      </c>
      <c r="B17" s="3" t="b">
        <v>1</v>
      </c>
      <c r="C17" s="10">
        <v>22.0572</v>
      </c>
      <c r="D17" s="9">
        <f>0.000000052</f>
        <v>5.2e-8</v>
      </c>
      <c r="E17" s="14">
        <v>202</v>
      </c>
    </row>
  </sheetData>
  <sheetProtection formatCells="0" insertHyperlinks="0" autoFilter="0"/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1 0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8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1 0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8 " / > < p i x e l a t o r L i s t   s h e e t S t i d = " 9 " / > < p i x e l a t o r L i s t   s h e e t S t i d = " 1 1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WWO_wpscloud_20230105205318-2d262a9acb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nt</vt:lpstr>
      <vt:lpstr>ccl</vt:lpstr>
      <vt:lpstr>1</vt:lpstr>
      <vt:lpstr>2</vt:lpstr>
      <vt:lpstr>3</vt:lpstr>
      <vt:lpstr>4</vt:lpstr>
      <vt:lpstr>5</vt:lpstr>
      <vt:lpstr>6</vt:lpstr>
      <vt:lpstr>7</vt:lpstr>
      <vt:lpstr>8(no)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沈时康</cp:lastModifiedBy>
  <dcterms:created xsi:type="dcterms:W3CDTF">2023-01-07T21:37:00Z</dcterms:created>
  <dcterms:modified xsi:type="dcterms:W3CDTF">2023-01-13T08:44:40Z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64C60A9A7A1B4CFDBBD7420CB961D7E7</vt:lpwstr>
  </property>
  <property fmtid="{D5CDD505-2E9C-101B-9397-08002B2CF9AE}" pid="3" name="KSOProductBuildVer">
    <vt:lpwstr>2052-11.1.0.13703</vt:lpwstr>
  </property>
</Properties>
</file>